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sys UK\DataSceince\Datascience Training\Oct2021\W3_25 Oct 2021\W3_Monday 25 Oct 2021\"/>
    </mc:Choice>
  </mc:AlternateContent>
  <xr:revisionPtr revIDLastSave="0" documentId="13_ncr:1_{93282617-7D2F-40ED-86DF-EC10623BE991}" xr6:coauthVersionLast="47" xr6:coauthVersionMax="47" xr10:uidLastSave="{00000000-0000-0000-0000-000000000000}"/>
  <bookViews>
    <workbookView xWindow="-108" yWindow="-108" windowWidth="23256" windowHeight="12576" activeTab="2" xr2:uid="{8AC77F9E-CDC3-43E8-8085-8BDA55918955}"/>
  </bookViews>
  <sheets>
    <sheet name="Sheet1" sheetId="5" r:id="rId1"/>
    <sheet name="Sheet6" sheetId="8" r:id="rId2"/>
    <sheet name="Original sales_FORECAST" sheetId="1" r:id="rId3"/>
    <sheet name="Sheet4" sheetId="4" r:id="rId4"/>
    <sheet name="Original sales1_FORECAST" sheetId="3" r:id="rId5"/>
    <sheet name="Sheet3" sheetId="6" r:id="rId6"/>
    <sheet name="Sheet5" sheetId="7" r:id="rId7"/>
    <sheet name="Sheet7" sheetId="9" r:id="rId8"/>
    <sheet name="Sheet2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C14" i="9"/>
  <c r="C22" i="9"/>
  <c r="C15" i="9"/>
  <c r="C23" i="9"/>
  <c r="C16" i="9"/>
  <c r="C24" i="9"/>
  <c r="C20" i="9"/>
  <c r="C17" i="9"/>
  <c r="C25" i="9"/>
  <c r="C18" i="9"/>
  <c r="C19" i="9"/>
  <c r="C21" i="9"/>
  <c r="G2" i="7"/>
  <c r="C14" i="5" l="1"/>
  <c r="C22" i="5"/>
  <c r="C15" i="5"/>
  <c r="C23" i="5"/>
  <c r="C16" i="5"/>
  <c r="C24" i="5"/>
  <c r="C17" i="5"/>
  <c r="C25" i="5"/>
  <c r="C18" i="5"/>
  <c r="C21" i="5"/>
  <c r="C19" i="5"/>
  <c r="C20" i="5"/>
  <c r="E4" i="1"/>
  <c r="E21" i="9"/>
  <c r="D17" i="9"/>
  <c r="E23" i="9"/>
  <c r="E14" i="9"/>
  <c r="D21" i="9"/>
  <c r="E17" i="9"/>
  <c r="D23" i="9"/>
  <c r="D19" i="9"/>
  <c r="D20" i="9"/>
  <c r="E15" i="9"/>
  <c r="D15" i="9"/>
  <c r="D22" i="9"/>
  <c r="D25" i="9"/>
  <c r="D14" i="9"/>
  <c r="E19" i="9"/>
  <c r="E20" i="9"/>
  <c r="E16" i="9"/>
  <c r="D18" i="9"/>
  <c r="E24" i="9"/>
  <c r="E22" i="9"/>
  <c r="E18" i="9"/>
  <c r="D24" i="9"/>
  <c r="E25" i="9"/>
  <c r="D16" i="9"/>
  <c r="E10" i="1"/>
  <c r="E9" i="1"/>
  <c r="E8" i="1"/>
  <c r="C14" i="8"/>
  <c r="C22" i="8"/>
  <c r="C24" i="8"/>
  <c r="C25" i="8"/>
  <c r="C19" i="8"/>
  <c r="C21" i="8"/>
  <c r="C15" i="8"/>
  <c r="C23" i="8"/>
  <c r="C16" i="8"/>
  <c r="C17" i="8"/>
  <c r="C18" i="8"/>
  <c r="C20" i="8"/>
  <c r="E5" i="1"/>
  <c r="C19" i="7"/>
  <c r="C20" i="7"/>
  <c r="C21" i="7"/>
  <c r="C14" i="7"/>
  <c r="C22" i="7"/>
  <c r="C15" i="7"/>
  <c r="C23" i="7"/>
  <c r="C16" i="7"/>
  <c r="C24" i="7"/>
  <c r="C17" i="7"/>
  <c r="C25" i="7"/>
  <c r="C18" i="7"/>
  <c r="C18" i="6"/>
  <c r="C19" i="6"/>
  <c r="C20" i="6"/>
  <c r="C21" i="6"/>
  <c r="C14" i="6"/>
  <c r="C22" i="6"/>
  <c r="C15" i="6"/>
  <c r="C23" i="6"/>
  <c r="C16" i="6"/>
  <c r="C24" i="6"/>
  <c r="C17" i="6"/>
  <c r="C25" i="6"/>
  <c r="F3" i="1" l="1"/>
  <c r="F2" i="1" a="1"/>
  <c r="F2" i="1" s="1"/>
  <c r="D20" i="5"/>
  <c r="E25" i="5"/>
  <c r="E23" i="5"/>
  <c r="D25" i="5"/>
  <c r="D23" i="5"/>
  <c r="E20" i="5"/>
  <c r="D19" i="5"/>
  <c r="E17" i="5"/>
  <c r="E15" i="5"/>
  <c r="D21" i="5"/>
  <c r="D24" i="5"/>
  <c r="D18" i="5"/>
  <c r="E14" i="5"/>
  <c r="D16" i="5"/>
  <c r="E19" i="5"/>
  <c r="D17" i="5"/>
  <c r="D15" i="5"/>
  <c r="E22" i="5"/>
  <c r="E21" i="5"/>
  <c r="D22" i="5"/>
  <c r="E16" i="5"/>
  <c r="E18" i="5"/>
  <c r="D14" i="5"/>
  <c r="E24" i="5"/>
  <c r="E17" i="8"/>
  <c r="D21" i="8"/>
  <c r="E22" i="8"/>
  <c r="D17" i="8"/>
  <c r="E21" i="8"/>
  <c r="D22" i="8"/>
  <c r="D19" i="8"/>
  <c r="D20" i="8"/>
  <c r="E25" i="8"/>
  <c r="E20" i="8"/>
  <c r="D25" i="8"/>
  <c r="E15" i="8"/>
  <c r="E18" i="8"/>
  <c r="E16" i="8"/>
  <c r="E19" i="8"/>
  <c r="E14" i="8"/>
  <c r="D16" i="8"/>
  <c r="D14" i="8"/>
  <c r="E23" i="8"/>
  <c r="D23" i="8"/>
  <c r="D18" i="8"/>
  <c r="E24" i="8"/>
  <c r="D15" i="8"/>
  <c r="D24" i="8"/>
  <c r="D18" i="7"/>
  <c r="D16" i="7"/>
  <c r="E14" i="7"/>
  <c r="E18" i="7"/>
  <c r="E16" i="7"/>
  <c r="D14" i="7"/>
  <c r="D24" i="7"/>
  <c r="E24" i="7"/>
  <c r="D25" i="7"/>
  <c r="D23" i="7"/>
  <c r="E21" i="7"/>
  <c r="E23" i="7"/>
  <c r="D21" i="7"/>
  <c r="D17" i="7"/>
  <c r="D15" i="7"/>
  <c r="E20" i="7"/>
  <c r="E17" i="7"/>
  <c r="E15" i="7"/>
  <c r="D20" i="7"/>
  <c r="E22" i="7"/>
  <c r="E19" i="7"/>
  <c r="D22" i="7"/>
  <c r="D19" i="7"/>
  <c r="E25" i="7"/>
  <c r="E25" i="6"/>
  <c r="E23" i="6"/>
  <c r="D21" i="6"/>
  <c r="D17" i="6"/>
  <c r="D15" i="6"/>
  <c r="E20" i="6"/>
  <c r="E17" i="6"/>
  <c r="E15" i="6"/>
  <c r="D20" i="6"/>
  <c r="D24" i="6"/>
  <c r="D22" i="6"/>
  <c r="E19" i="6"/>
  <c r="D16" i="6"/>
  <c r="E18" i="6"/>
  <c r="E14" i="6"/>
  <c r="D25" i="6"/>
  <c r="E21" i="6"/>
  <c r="E24" i="6"/>
  <c r="E22" i="6"/>
  <c r="D19" i="6"/>
  <c r="D14" i="6"/>
  <c r="E16" i="6"/>
  <c r="D18" i="6"/>
  <c r="D23" i="6"/>
  <c r="E2" i="3" l="1"/>
  <c r="E2" i="1"/>
  <c r="C15" i="1" s="1"/>
  <c r="C15" i="4"/>
  <c r="C23" i="4"/>
  <c r="C24" i="4"/>
  <c r="C16" i="4"/>
  <c r="C17" i="4"/>
  <c r="C25" i="4"/>
  <c r="C18" i="4"/>
  <c r="C19" i="4"/>
  <c r="C20" i="4"/>
  <c r="C21" i="4"/>
  <c r="C14" i="4"/>
  <c r="C22" i="4"/>
  <c r="E3" i="1"/>
  <c r="D22" i="4" l="1"/>
  <c r="D19" i="4"/>
  <c r="E16" i="4"/>
  <c r="E21" i="4"/>
  <c r="E22" i="4"/>
  <c r="E19" i="4"/>
  <c r="D16" i="4"/>
  <c r="E23" i="4"/>
  <c r="D25" i="4"/>
  <c r="E17" i="4"/>
  <c r="D15" i="4"/>
  <c r="D14" i="4"/>
  <c r="D18" i="4"/>
  <c r="E24" i="4"/>
  <c r="E25" i="4"/>
  <c r="D20" i="4"/>
  <c r="E20" i="4"/>
  <c r="E14" i="4"/>
  <c r="E18" i="4"/>
  <c r="D24" i="4"/>
  <c r="D21" i="4"/>
  <c r="D23" i="4"/>
  <c r="E15" i="4"/>
  <c r="D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<sst xmlns="http://schemas.openxmlformats.org/spreadsheetml/2006/main" count="64" uniqueCount="24">
  <si>
    <t>Month</t>
  </si>
  <si>
    <t>Sales</t>
  </si>
  <si>
    <t>Forecase Date</t>
  </si>
  <si>
    <t>FORECAST.LINEAR</t>
  </si>
  <si>
    <t>FORECAST.ETS</t>
  </si>
  <si>
    <t>FORECAST.ETS.SEASONALITY</t>
  </si>
  <si>
    <t>FORECAST.ETS.CONFINT</t>
  </si>
  <si>
    <t>Forecast(Sales)</t>
  </si>
  <si>
    <t>Lower Confidence Bound(Sales)</t>
  </si>
  <si>
    <t>Upper Confidence Bound(Sales)</t>
  </si>
  <si>
    <t>ETS - EXponential Triple Smoothing</t>
  </si>
  <si>
    <t>Estimates Trends</t>
  </si>
  <si>
    <t>Estimates Seasonality</t>
  </si>
  <si>
    <t>Gives most Weight to recent data</t>
  </si>
  <si>
    <t>FORECAST.EST.STAT</t>
  </si>
  <si>
    <t>MSE</t>
  </si>
  <si>
    <t>RMSE</t>
  </si>
  <si>
    <t>y=mx+c</t>
  </si>
  <si>
    <t>Ya=Tt*St*Ir</t>
  </si>
  <si>
    <t>Trend</t>
  </si>
  <si>
    <t>Tt</t>
  </si>
  <si>
    <t>St</t>
  </si>
  <si>
    <t>weight</t>
  </si>
  <si>
    <t>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</si>
</sst>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771813305945452"/>
                  <c:y val="-2.7135698946722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1-4A95-83C6-781C0F1450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DC1-4A95-83C6-781C0F1450FA}"/>
                </c:ext>
              </c:extLst>
            </c:dLbl>
            <c:dLbl>
              <c:idx val="2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DC1-4A95-83C6-781C0F1450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11">
                  <c:v>12</c:v>
                </c:pt>
                <c:pt idx="12">
                  <c:v>8.4950074128311304</c:v>
                </c:pt>
                <c:pt idx="13">
                  <c:v>10.262826618982931</c:v>
                </c:pt>
                <c:pt idx="14">
                  <c:v>13.779337811060737</c:v>
                </c:pt>
                <c:pt idx="15">
                  <c:v>10.541211300140464</c:v>
                </c:pt>
                <c:pt idx="16">
                  <c:v>12.309030506292263</c:v>
                </c:pt>
                <c:pt idx="17">
                  <c:v>15.825541698370069</c:v>
                </c:pt>
                <c:pt idx="18">
                  <c:v>12.587415187449798</c:v>
                </c:pt>
                <c:pt idx="19">
                  <c:v>14.355234393601597</c:v>
                </c:pt>
                <c:pt idx="20">
                  <c:v>17.871745585679403</c:v>
                </c:pt>
                <c:pt idx="21">
                  <c:v>14.63361907475913</c:v>
                </c:pt>
                <c:pt idx="22">
                  <c:v>16.401438280910931</c:v>
                </c:pt>
                <c:pt idx="23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1-4A95-83C6-781C0F1450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7.8839936528928414</c:v>
                </c:pt>
                <c:pt idx="14" formatCode="0.00">
                  <c:v>11.381403457999868</c:v>
                </c:pt>
                <c:pt idx="15" formatCode="0.00">
                  <c:v>8.1237321050390499</c:v>
                </c:pt>
                <c:pt idx="16" formatCode="0.00">
                  <c:v>9.8721632230971093</c:v>
                </c:pt>
                <c:pt idx="17" formatCode="0.00">
                  <c:v>13.369143487940965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15.35561552791691</c:v>
                </c:pt>
                <c:pt idx="21" formatCode="0.00">
                  <c:v>12.097102738079737</c:v>
                </c:pt>
                <c:pt idx="22" formatCode="0.00">
                  <c:v>13.844698211035425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1-4A95-83C6-781C0F1450F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12.641659585073022</c:v>
                </c:pt>
                <c:pt idx="14" formatCode="0.00">
                  <c:v>16.177272164121604</c:v>
                </c:pt>
                <c:pt idx="15" formatCode="0.00">
                  <c:v>12.958690495241878</c:v>
                </c:pt>
                <c:pt idx="16" formatCode="0.00">
                  <c:v>14.745897789487417</c:v>
                </c:pt>
                <c:pt idx="17" formatCode="0.00">
                  <c:v>18.281939908799171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20.387875643441895</c:v>
                </c:pt>
                <c:pt idx="21" formatCode="0.00">
                  <c:v>17.170135411438523</c:v>
                </c:pt>
                <c:pt idx="22" formatCode="0.00">
                  <c:v>18.958178350786437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C1-4A95-83C6-781C0F145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385759"/>
        <c:axId val="894253135"/>
      </c:lineChart>
      <c:catAx>
        <c:axId val="78238575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53135"/>
        <c:crosses val="autoZero"/>
        <c:auto val="1"/>
        <c:lblAlgn val="ctr"/>
        <c:lblOffset val="100"/>
        <c:noMultiLvlLbl val="0"/>
      </c:catAx>
      <c:valAx>
        <c:axId val="8942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8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5-4B63-B84C-AB928BF55D68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Sheet6!$C$2:$C$25</c:f>
              <c:numCache>
                <c:formatCode>General</c:formatCode>
                <c:ptCount val="24"/>
                <c:pt idx="11">
                  <c:v>12</c:v>
                </c:pt>
                <c:pt idx="12">
                  <c:v>8.4950074128311304</c:v>
                </c:pt>
                <c:pt idx="13">
                  <c:v>10.262826618982931</c:v>
                </c:pt>
                <c:pt idx="14">
                  <c:v>13.779337811060737</c:v>
                </c:pt>
                <c:pt idx="15">
                  <c:v>10.541211300140464</c:v>
                </c:pt>
                <c:pt idx="16">
                  <c:v>12.309030506292263</c:v>
                </c:pt>
                <c:pt idx="17">
                  <c:v>15.825541698370069</c:v>
                </c:pt>
                <c:pt idx="18">
                  <c:v>12.587415187449798</c:v>
                </c:pt>
                <c:pt idx="19">
                  <c:v>14.355234393601597</c:v>
                </c:pt>
                <c:pt idx="20">
                  <c:v>17.871745585679403</c:v>
                </c:pt>
                <c:pt idx="21">
                  <c:v>14.63361907475913</c:v>
                </c:pt>
                <c:pt idx="22">
                  <c:v>16.401438280910931</c:v>
                </c:pt>
                <c:pt idx="23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5-4B63-B84C-AB928BF55D68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Sheet6!$D$2:$D$25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7.8839936528928414</c:v>
                </c:pt>
                <c:pt idx="14" formatCode="0.00">
                  <c:v>11.381403457999868</c:v>
                </c:pt>
                <c:pt idx="15" formatCode="0.00">
                  <c:v>8.1237321050390499</c:v>
                </c:pt>
                <c:pt idx="16" formatCode="0.00">
                  <c:v>9.8721632230971093</c:v>
                </c:pt>
                <c:pt idx="17" formatCode="0.00">
                  <c:v>13.369143487940965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15.35561552791691</c:v>
                </c:pt>
                <c:pt idx="21" formatCode="0.00">
                  <c:v>12.097102738079737</c:v>
                </c:pt>
                <c:pt idx="22" formatCode="0.00">
                  <c:v>13.844698211035425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5-4B63-B84C-AB928BF55D68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Sheet6!$E$2:$E$25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12.641659585073022</c:v>
                </c:pt>
                <c:pt idx="14" formatCode="0.00">
                  <c:v>16.177272164121604</c:v>
                </c:pt>
                <c:pt idx="15" formatCode="0.00">
                  <c:v>12.958690495241878</c:v>
                </c:pt>
                <c:pt idx="16" formatCode="0.00">
                  <c:v>14.745897789487417</c:v>
                </c:pt>
                <c:pt idx="17" formatCode="0.00">
                  <c:v>18.281939908799171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20.387875643441895</c:v>
                </c:pt>
                <c:pt idx="21" formatCode="0.00">
                  <c:v>17.170135411438523</c:v>
                </c:pt>
                <c:pt idx="22" formatCode="0.00">
                  <c:v>18.958178350786437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5-4B63-B84C-AB928BF5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413567"/>
        <c:axId val="1636415231"/>
      </c:lineChart>
      <c:catAx>
        <c:axId val="16364135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15231"/>
        <c:crosses val="autoZero"/>
        <c:auto val="1"/>
        <c:lblAlgn val="ctr"/>
        <c:lblOffset val="100"/>
        <c:noMultiLvlLbl val="0"/>
      </c:catAx>
      <c:valAx>
        <c:axId val="163641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1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Using Excel predictive analytics forecasting next year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13740114168895E-2"/>
          <c:y val="6.1184049265615145E-2"/>
          <c:w val="0.93588350961080358"/>
          <c:h val="0.8209758932284566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"/>
            <c:dispRSqr val="1"/>
            <c:dispEq val="1"/>
            <c:trendlineLbl>
              <c:layout>
                <c:manualLayout>
                  <c:x val="-0.16986073935477539"/>
                  <c:y val="-9.549233942819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'Original sales_FORECAST'!$A$2:$A$13</c:f>
              <c:numCache>
                <c:formatCode>m/d/yyyy</c:formatCode>
                <c:ptCount val="12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</c:numCache>
            </c:numRef>
          </c:cat>
          <c:val>
            <c:numRef>
              <c:f>'Original sales_FORECAST'!$B$2:$B$13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ABD-42E8-9ABD-F15E45518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952575"/>
        <c:axId val="1249954655"/>
      </c:lineChart>
      <c:dateAx>
        <c:axId val="124995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 Wise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4655"/>
        <c:crosses val="autoZero"/>
        <c:auto val="1"/>
        <c:lblOffset val="100"/>
        <c:baseTimeUnit val="months"/>
      </c:dateAx>
      <c:valAx>
        <c:axId val="12499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 Sales in 000s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0-4F68-9E85-0647EFFB770B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15600405148237"/>
                  <c:y val="-0.13326520660327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Sheet4!$A$2:$A$25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Sheet4!$C$2:$C$25</c:f>
              <c:numCache>
                <c:formatCode>General</c:formatCode>
                <c:ptCount val="24"/>
                <c:pt idx="11">
                  <c:v>12</c:v>
                </c:pt>
                <c:pt idx="12">
                  <c:v>8.4950074128311304</c:v>
                </c:pt>
                <c:pt idx="13">
                  <c:v>10.262826618982931</c:v>
                </c:pt>
                <c:pt idx="14">
                  <c:v>13.779337811060737</c:v>
                </c:pt>
                <c:pt idx="15">
                  <c:v>10.541211300140464</c:v>
                </c:pt>
                <c:pt idx="16">
                  <c:v>12.309030506292263</c:v>
                </c:pt>
                <c:pt idx="17">
                  <c:v>15.825541698370069</c:v>
                </c:pt>
                <c:pt idx="18">
                  <c:v>12.587415187449798</c:v>
                </c:pt>
                <c:pt idx="19">
                  <c:v>14.355234393601597</c:v>
                </c:pt>
                <c:pt idx="20">
                  <c:v>17.871745585679403</c:v>
                </c:pt>
                <c:pt idx="21">
                  <c:v>14.63361907475913</c:v>
                </c:pt>
                <c:pt idx="22">
                  <c:v>16.401438280910931</c:v>
                </c:pt>
                <c:pt idx="23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0-4F68-9E85-0647EFFB770B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Sheet4!$A$2:$A$25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Sheet4!$D$2:$D$25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7.8839936528928414</c:v>
                </c:pt>
                <c:pt idx="14" formatCode="0.00">
                  <c:v>11.381403457999868</c:v>
                </c:pt>
                <c:pt idx="15" formatCode="0.00">
                  <c:v>8.1237321050390499</c:v>
                </c:pt>
                <c:pt idx="16" formatCode="0.00">
                  <c:v>9.8721632230971093</c:v>
                </c:pt>
                <c:pt idx="17" formatCode="0.00">
                  <c:v>13.369143487940965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15.35561552791691</c:v>
                </c:pt>
                <c:pt idx="21" formatCode="0.00">
                  <c:v>12.097102738079737</c:v>
                </c:pt>
                <c:pt idx="22" formatCode="0.00">
                  <c:v>13.844698211035425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0-4F68-9E85-0647EFFB770B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Sheet4!$A$2:$A$25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Sheet4!$E$2:$E$25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12.641659585073022</c:v>
                </c:pt>
                <c:pt idx="14" formatCode="0.00">
                  <c:v>16.177272164121604</c:v>
                </c:pt>
                <c:pt idx="15" formatCode="0.00">
                  <c:v>12.958690495241878</c:v>
                </c:pt>
                <c:pt idx="16" formatCode="0.00">
                  <c:v>14.745897789487417</c:v>
                </c:pt>
                <c:pt idx="17" formatCode="0.00">
                  <c:v>18.281939908799171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20.387875643441895</c:v>
                </c:pt>
                <c:pt idx="21" formatCode="0.00">
                  <c:v>17.170135411438523</c:v>
                </c:pt>
                <c:pt idx="22" formatCode="0.00">
                  <c:v>18.958178350786437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10-4F68-9E85-0647EFFB7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096111"/>
        <c:axId val="1398099023"/>
      </c:lineChart>
      <c:catAx>
        <c:axId val="13980961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9023"/>
        <c:crosses val="autoZero"/>
        <c:auto val="1"/>
        <c:lblAlgn val="ctr"/>
        <c:lblOffset val="100"/>
        <c:noMultiLvlLbl val="0"/>
      </c:catAx>
      <c:valAx>
        <c:axId val="13980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9186005214694691E-2"/>
                  <c:y val="-0.12169884850437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'Original sales1_FORECAST'!$A$2:$A$13</c:f>
              <c:numCache>
                <c:formatCode>m/d/yyyy</c:formatCode>
                <c:ptCount val="12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</c:numCache>
            </c:numRef>
          </c:cat>
          <c:val>
            <c:numRef>
              <c:f>'Original sales1_FORECAST'!$B$2:$B$13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DB4-4CB0-A5FF-8B02523B6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952575"/>
        <c:axId val="1249954655"/>
      </c:lineChart>
      <c:dateAx>
        <c:axId val="12499525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4655"/>
        <c:crosses val="autoZero"/>
        <c:auto val="1"/>
        <c:lblOffset val="100"/>
        <c:baseTimeUnit val="months"/>
      </c:dateAx>
      <c:valAx>
        <c:axId val="12499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453416149068326E-2"/>
          <c:y val="4.3264137437365784E-2"/>
          <c:w val="0.93318439542883225"/>
          <c:h val="0.70713215393530349"/>
        </c:manualLayout>
      </c:layou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C-46FE-97DD-F3A9574DC491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Sheet3!$C$2:$C$25</c:f>
              <c:numCache>
                <c:formatCode>General</c:formatCode>
                <c:ptCount val="24"/>
                <c:pt idx="11">
                  <c:v>12</c:v>
                </c:pt>
                <c:pt idx="12">
                  <c:v>8.4950074128311304</c:v>
                </c:pt>
                <c:pt idx="13">
                  <c:v>10.262826618982931</c:v>
                </c:pt>
                <c:pt idx="14">
                  <c:v>13.779337811060737</c:v>
                </c:pt>
                <c:pt idx="15">
                  <c:v>10.541211300140464</c:v>
                </c:pt>
                <c:pt idx="16">
                  <c:v>12.309030506292263</c:v>
                </c:pt>
                <c:pt idx="17">
                  <c:v>15.825541698370069</c:v>
                </c:pt>
                <c:pt idx="18">
                  <c:v>12.587415187449798</c:v>
                </c:pt>
                <c:pt idx="19">
                  <c:v>14.355234393601597</c:v>
                </c:pt>
                <c:pt idx="20">
                  <c:v>17.871745585679403</c:v>
                </c:pt>
                <c:pt idx="21">
                  <c:v>14.63361907475913</c:v>
                </c:pt>
                <c:pt idx="22">
                  <c:v>16.401438280910931</c:v>
                </c:pt>
                <c:pt idx="23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C-46FE-97DD-F3A9574DC491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Sheet3!$D$2:$D$25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7.8839936528928414</c:v>
                </c:pt>
                <c:pt idx="14" formatCode="0.00">
                  <c:v>11.381403457999868</c:v>
                </c:pt>
                <c:pt idx="15" formatCode="0.00">
                  <c:v>8.1237321050390499</c:v>
                </c:pt>
                <c:pt idx="16" formatCode="0.00">
                  <c:v>9.8721632230971093</c:v>
                </c:pt>
                <c:pt idx="17" formatCode="0.00">
                  <c:v>13.369143487940965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15.35561552791691</c:v>
                </c:pt>
                <c:pt idx="21" formatCode="0.00">
                  <c:v>12.097102738079737</c:v>
                </c:pt>
                <c:pt idx="22" formatCode="0.00">
                  <c:v>13.844698211035425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6C-46FE-97DD-F3A9574DC491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Sheet3!$E$2:$E$25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12.641659585073022</c:v>
                </c:pt>
                <c:pt idx="14" formatCode="0.00">
                  <c:v>16.177272164121604</c:v>
                </c:pt>
                <c:pt idx="15" formatCode="0.00">
                  <c:v>12.958690495241878</c:v>
                </c:pt>
                <c:pt idx="16" formatCode="0.00">
                  <c:v>14.745897789487417</c:v>
                </c:pt>
                <c:pt idx="17" formatCode="0.00">
                  <c:v>18.281939908799171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20.387875643441895</c:v>
                </c:pt>
                <c:pt idx="21" formatCode="0.00">
                  <c:v>17.170135411438523</c:v>
                </c:pt>
                <c:pt idx="22" formatCode="0.00">
                  <c:v>18.958178350786437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6C-46FE-97DD-F3A9574DC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101951"/>
        <c:axId val="1751102367"/>
      </c:lineChart>
      <c:catAx>
        <c:axId val="175110195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02367"/>
        <c:crosses val="autoZero"/>
        <c:auto val="1"/>
        <c:lblAlgn val="ctr"/>
        <c:lblOffset val="100"/>
        <c:noMultiLvlLbl val="0"/>
      </c:catAx>
      <c:valAx>
        <c:axId val="17511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0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Sheet5!$B$2:$B$25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7-4AA5-92F9-DEC3608AF7CE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Sheet5!$A$2:$A$25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Sheet5!$C$2:$C$25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8.4950074128311304</c:v>
                </c:pt>
                <c:pt idx="13" formatCode="0.00">
                  <c:v>10.262826618982931</c:v>
                </c:pt>
                <c:pt idx="14" formatCode="0.00">
                  <c:v>13.779337811060737</c:v>
                </c:pt>
                <c:pt idx="15" formatCode="0.00">
                  <c:v>10.541211300140464</c:v>
                </c:pt>
                <c:pt idx="16" formatCode="0.00">
                  <c:v>12.309030506292263</c:v>
                </c:pt>
                <c:pt idx="17" formatCode="0.00">
                  <c:v>15.825541698370069</c:v>
                </c:pt>
                <c:pt idx="18" formatCode="0.00">
                  <c:v>12.587415187449798</c:v>
                </c:pt>
                <c:pt idx="19" formatCode="0.00">
                  <c:v>14.355234393601597</c:v>
                </c:pt>
                <c:pt idx="20" formatCode="0.00">
                  <c:v>17.871745585679403</c:v>
                </c:pt>
                <c:pt idx="21" formatCode="0.00">
                  <c:v>14.63361907475913</c:v>
                </c:pt>
                <c:pt idx="22" formatCode="0.00">
                  <c:v>16.401438280910931</c:v>
                </c:pt>
                <c:pt idx="23" formatCode="0.00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7-4AA5-92F9-DEC3608AF7CE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Sheet5!$D$2:$D$25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7.8839936528928414</c:v>
                </c:pt>
                <c:pt idx="14" formatCode="0.00">
                  <c:v>11.381403457999868</c:v>
                </c:pt>
                <c:pt idx="15" formatCode="0.00">
                  <c:v>8.1237321050390499</c:v>
                </c:pt>
                <c:pt idx="16" formatCode="0.00">
                  <c:v>9.8721632230971093</c:v>
                </c:pt>
                <c:pt idx="17" formatCode="0.00">
                  <c:v>13.369143487940965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15.35561552791691</c:v>
                </c:pt>
                <c:pt idx="21" formatCode="0.00">
                  <c:v>12.097102738079737</c:v>
                </c:pt>
                <c:pt idx="22" formatCode="0.00">
                  <c:v>13.844698211035425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7-4AA5-92F9-DEC3608AF7CE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42431</c:v>
                </c:pt>
                <c:pt idx="14">
                  <c:v>42460</c:v>
                </c:pt>
                <c:pt idx="15">
                  <c:v>42491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Sheet5!$E$2:$E$25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12.641659585073022</c:v>
                </c:pt>
                <c:pt idx="14" formatCode="0.00">
                  <c:v>16.177272164121604</c:v>
                </c:pt>
                <c:pt idx="15" formatCode="0.00">
                  <c:v>12.958690495241878</c:v>
                </c:pt>
                <c:pt idx="16" formatCode="0.00">
                  <c:v>14.745897789487417</c:v>
                </c:pt>
                <c:pt idx="17" formatCode="0.00">
                  <c:v>18.281939908799171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20.387875643441895</c:v>
                </c:pt>
                <c:pt idx="21" formatCode="0.00">
                  <c:v>17.170135411438523</c:v>
                </c:pt>
                <c:pt idx="22" formatCode="0.00">
                  <c:v>18.958178350786437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7-4AA5-92F9-DEC3608AF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993551"/>
        <c:axId val="1814993967"/>
      </c:lineChart>
      <c:catAx>
        <c:axId val="181499355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93967"/>
        <c:crosses val="autoZero"/>
        <c:auto val="1"/>
        <c:lblAlgn val="ctr"/>
        <c:lblOffset val="100"/>
        <c:noMultiLvlLbl val="0"/>
      </c:catAx>
      <c:valAx>
        <c:axId val="18149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9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921325051759842E-2"/>
          <c:y val="0.13330742748065585"/>
          <c:w val="0.93318439542883225"/>
          <c:h val="0.70713215393530349"/>
        </c:manualLayout>
      </c:layout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5-4996-AF47-44DCDDF54AAD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42429</c:v>
                </c:pt>
                <c:pt idx="14">
                  <c:v>42460</c:v>
                </c:pt>
                <c:pt idx="15">
                  <c:v>42490</c:v>
                </c:pt>
                <c:pt idx="16">
                  <c:v>42521</c:v>
                </c:pt>
                <c:pt idx="17">
                  <c:v>42551</c:v>
                </c:pt>
                <c:pt idx="18">
                  <c:v>42582</c:v>
                </c:pt>
                <c:pt idx="19">
                  <c:v>42613</c:v>
                </c:pt>
                <c:pt idx="20">
                  <c:v>42643</c:v>
                </c:pt>
                <c:pt idx="21">
                  <c:v>42674</c:v>
                </c:pt>
                <c:pt idx="22">
                  <c:v>42704</c:v>
                </c:pt>
                <c:pt idx="23">
                  <c:v>42735</c:v>
                </c:pt>
              </c:numCache>
            </c:numRef>
          </c:cat>
          <c:val>
            <c:numRef>
              <c:f>Sheet7!$C$2:$C$25</c:f>
              <c:numCache>
                <c:formatCode>General</c:formatCode>
                <c:ptCount val="24"/>
                <c:pt idx="11">
                  <c:v>12</c:v>
                </c:pt>
                <c:pt idx="12">
                  <c:v>8.4950074128311304</c:v>
                </c:pt>
                <c:pt idx="13">
                  <c:v>10.148773766973138</c:v>
                </c:pt>
                <c:pt idx="14">
                  <c:v>13.779337811060737</c:v>
                </c:pt>
                <c:pt idx="15">
                  <c:v>10.645666994041118</c:v>
                </c:pt>
                <c:pt idx="16">
                  <c:v>12.309030506292263</c:v>
                </c:pt>
                <c:pt idx="17">
                  <c:v>15.712105853464333</c:v>
                </c:pt>
                <c:pt idx="18">
                  <c:v>12.587415187449798</c:v>
                </c:pt>
                <c:pt idx="19">
                  <c:v>14.355234393601597</c:v>
                </c:pt>
                <c:pt idx="20">
                  <c:v>17.758309740773669</c:v>
                </c:pt>
                <c:pt idx="21">
                  <c:v>14.63361907475913</c:v>
                </c:pt>
                <c:pt idx="22">
                  <c:v>16.344411854906035</c:v>
                </c:pt>
                <c:pt idx="23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5-4996-AF47-44DCDDF54AAD}"/>
            </c:ext>
          </c:extLst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Sheet7!$A$2:$A$25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42429</c:v>
                </c:pt>
                <c:pt idx="14">
                  <c:v>42460</c:v>
                </c:pt>
                <c:pt idx="15">
                  <c:v>42490</c:v>
                </c:pt>
                <c:pt idx="16">
                  <c:v>42521</c:v>
                </c:pt>
                <c:pt idx="17">
                  <c:v>42551</c:v>
                </c:pt>
                <c:pt idx="18">
                  <c:v>42582</c:v>
                </c:pt>
                <c:pt idx="19">
                  <c:v>42613</c:v>
                </c:pt>
                <c:pt idx="20">
                  <c:v>42643</c:v>
                </c:pt>
                <c:pt idx="21">
                  <c:v>42674</c:v>
                </c:pt>
                <c:pt idx="22">
                  <c:v>42704</c:v>
                </c:pt>
                <c:pt idx="23">
                  <c:v>42735</c:v>
                </c:pt>
              </c:numCache>
            </c:numRef>
          </c:cat>
          <c:val>
            <c:numRef>
              <c:f>Sheet7!$D$2:$D$25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7.7711591509157145</c:v>
                </c:pt>
                <c:pt idx="14" formatCode="0.00">
                  <c:v>11.381403457999868</c:v>
                </c:pt>
                <c:pt idx="15" formatCode="0.00">
                  <c:v>8.2288158106392917</c:v>
                </c:pt>
                <c:pt idx="16" formatCode="0.00">
                  <c:v>9.8721632230971093</c:v>
                </c:pt>
                <c:pt idx="17" formatCode="0.00">
                  <c:v>13.256335248424651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15.242820773306779</c:v>
                </c:pt>
                <c:pt idx="21" formatCode="0.00">
                  <c:v>12.097102738079737</c:v>
                </c:pt>
                <c:pt idx="22" formatCode="0.00">
                  <c:v>13.78832166596858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5-4996-AF47-44DCDDF54AAD}"/>
            </c:ext>
          </c:extLst>
        </c:ser>
        <c:ser>
          <c:idx val="3"/>
          <c:order val="3"/>
          <c:tx>
            <c:strRef>
              <c:f>Sheet7!$E$1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Sheet7!$A$2:$A$25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42429</c:v>
                </c:pt>
                <c:pt idx="14">
                  <c:v>42460</c:v>
                </c:pt>
                <c:pt idx="15">
                  <c:v>42490</c:v>
                </c:pt>
                <c:pt idx="16">
                  <c:v>42521</c:v>
                </c:pt>
                <c:pt idx="17">
                  <c:v>42551</c:v>
                </c:pt>
                <c:pt idx="18">
                  <c:v>42582</c:v>
                </c:pt>
                <c:pt idx="19">
                  <c:v>42613</c:v>
                </c:pt>
                <c:pt idx="20">
                  <c:v>42643</c:v>
                </c:pt>
                <c:pt idx="21">
                  <c:v>42674</c:v>
                </c:pt>
                <c:pt idx="22">
                  <c:v>42704</c:v>
                </c:pt>
                <c:pt idx="23">
                  <c:v>42735</c:v>
                </c:pt>
              </c:numCache>
            </c:numRef>
          </c:cat>
          <c:val>
            <c:numRef>
              <c:f>Sheet7!$E$2:$E$25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12.526388383030561</c:v>
                </c:pt>
                <c:pt idx="14" formatCode="0.00">
                  <c:v>16.177272164121604</c:v>
                </c:pt>
                <c:pt idx="15" formatCode="0.00">
                  <c:v>13.062518177442945</c:v>
                </c:pt>
                <c:pt idx="16" formatCode="0.00">
                  <c:v>14.745897789487417</c:v>
                </c:pt>
                <c:pt idx="17" formatCode="0.00">
                  <c:v>18.167876458504015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20.273798708240559</c:v>
                </c:pt>
                <c:pt idx="21" formatCode="0.00">
                  <c:v>17.170135411438523</c:v>
                </c:pt>
                <c:pt idx="22" formatCode="0.00">
                  <c:v>18.900502043843488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55-4996-AF47-44DCDDF54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246655"/>
        <c:axId val="1753249567"/>
      </c:lineChart>
      <c:catAx>
        <c:axId val="17532466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249567"/>
        <c:crosses val="autoZero"/>
        <c:auto val="1"/>
        <c:lblAlgn val="ctr"/>
        <c:lblOffset val="100"/>
        <c:noMultiLvlLbl val="0"/>
      </c:catAx>
      <c:valAx>
        <c:axId val="17532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24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6</xdr:row>
      <xdr:rowOff>179070</xdr:rowOff>
    </xdr:from>
    <xdr:to>
      <xdr:col>14</xdr:col>
      <xdr:colOff>520065</xdr:colOff>
      <xdr:row>27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33F19-782C-4561-8ABE-12F25ECEE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6</xdr:row>
      <xdr:rowOff>179070</xdr:rowOff>
    </xdr:from>
    <xdr:to>
      <xdr:col>14</xdr:col>
      <xdr:colOff>520065</xdr:colOff>
      <xdr:row>27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69A8F-8949-4477-87CF-1B20DA17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114300</xdr:rowOff>
    </xdr:from>
    <xdr:to>
      <xdr:col>19</xdr:col>
      <xdr:colOff>220980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37643-830E-41B5-8BD5-7912D990C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4</xdr:row>
      <xdr:rowOff>15240</xdr:rowOff>
    </xdr:from>
    <xdr:to>
      <xdr:col>16</xdr:col>
      <xdr:colOff>251460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A2879-9E3E-42E9-A517-F6156DDED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30480</xdr:rowOff>
    </xdr:from>
    <xdr:to>
      <xdr:col>18</xdr:col>
      <xdr:colOff>259080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03F4-4AA1-428F-B84A-2815C8961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2</xdr:row>
      <xdr:rowOff>0</xdr:rowOff>
    </xdr:from>
    <xdr:to>
      <xdr:col>15</xdr:col>
      <xdr:colOff>381000</xdr:colOff>
      <xdr:row>27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140CB-442B-43AB-9A1B-E2205B75B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6</xdr:row>
      <xdr:rowOff>179070</xdr:rowOff>
    </xdr:from>
    <xdr:to>
      <xdr:col>14</xdr:col>
      <xdr:colOff>520065</xdr:colOff>
      <xdr:row>27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D1B41-EF44-46B2-90C0-AB5BC5949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1082040</xdr:colOff>
      <xdr:row>1</xdr:row>
      <xdr:rowOff>140970</xdr:rowOff>
    </xdr:from>
    <xdr:to>
      <xdr:col>16</xdr:col>
      <xdr:colOff>9525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376A6-9971-490C-BDFA-852337530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3313A-9134-446D-B98B-2BFDD999BB9B}" name="Table1" displayName="Table1" ref="A1:E25" totalsRowShown="0">
  <autoFilter ref="A1:E25" xr:uid="{7B43313A-9134-446D-B98B-2BFDD999BB9B}"/>
  <tableColumns count="5">
    <tableColumn id="1" xr3:uid="{3EDA6477-E179-478E-8DDC-0EF1364FE026}" name="Month" dataDxfId="17"/>
    <tableColumn id="2" xr3:uid="{048CC91E-DA0A-4FC3-B492-6C1A44592482}" name="Sales"/>
    <tableColumn id="3" xr3:uid="{9E9E98EA-1699-463E-BF06-E89CB2C57258}" name="Forecast(Sales)">
      <calculatedColumnFormula>_xlfn.FORECAST.ETS(A2,$B$2:$B$13,$A$2:$A$13,1,1)</calculatedColumnFormula>
    </tableColumn>
    <tableColumn id="4" xr3:uid="{F4575DBC-8489-47D5-9B76-8555693FB5A1}" name="Lower Confidence Bound(Sales)" dataDxfId="16">
      <calculatedColumnFormula>C2-_xlfn.FORECAST.ETS.CONFINT(A2,$B$2:$B$13,$A$2:$A$13,0.95,1,1)</calculatedColumnFormula>
    </tableColumn>
    <tableColumn id="5" xr3:uid="{F8B61C19-BB29-4AD3-A632-236538F24462}" name="Upper Confidence Bound(Sales)" dataDxfId="15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A3FBD-51A8-4A01-866F-CCDEB1199AFA}" name="Table5" displayName="Table5" ref="A1:E25" totalsRowShown="0">
  <autoFilter ref="A1:E25" xr:uid="{507A3FBD-51A8-4A01-866F-CCDEB1199AFA}"/>
  <tableColumns count="5">
    <tableColumn id="1" xr3:uid="{D08A3D7E-36A9-410E-9EE3-6A9BBDE5C4DD}" name="Month" dataDxfId="5"/>
    <tableColumn id="2" xr3:uid="{3316EB8F-635D-402B-B51E-96A553EA37BB}" name="Sales"/>
    <tableColumn id="3" xr3:uid="{3EC77905-8054-404D-96BA-B418E6CCF0ED}" name="Forecast(Sales)">
      <calculatedColumnFormula>_xlfn.FORECAST.ETS(A2,$B$2:$B$13,$A$2:$A$13,1,1)</calculatedColumnFormula>
    </tableColumn>
    <tableColumn id="4" xr3:uid="{08D88C7D-D755-496C-9855-92C43EAC218E}" name="Lower Confidence Bound(Sales)" dataDxfId="4">
      <calculatedColumnFormula>C2-_xlfn.FORECAST.ETS.CONFINT(A2,$B$2:$B$13,$A$2:$A$13,0.95,1,1)</calculatedColumnFormula>
    </tableColumn>
    <tableColumn id="5" xr3:uid="{3B16DE6E-1DB2-4D3E-B0C0-0D24876F53E4}" name="Upper Confidence Bound(Sales)" dataDxfId="3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B2DC47-0403-4FDC-9B3E-3DCA9DA62381}" name="Table2" displayName="Table2" ref="A1:E25" totalsRowShown="0">
  <autoFilter ref="A1:E25" xr:uid="{14B2DC47-0403-4FDC-9B3E-3DCA9DA62381}"/>
  <tableColumns count="5">
    <tableColumn id="1" xr3:uid="{5170EEBB-7F65-403C-ABC3-FD3885EEDF9B}" name="Month" dataDxfId="14"/>
    <tableColumn id="2" xr3:uid="{41E5EDE4-D469-4603-93EA-89DB8FBF21E4}" name="Sales"/>
    <tableColumn id="3" xr3:uid="{CF70DF9A-A94E-4C2E-B9D2-65441B433A7F}" name="Forecast(Sales)">
      <calculatedColumnFormula>_xlfn.FORECAST.ETS(A2,$B$2:$B$13,$A$2:$A$13,1,1)</calculatedColumnFormula>
    </tableColumn>
    <tableColumn id="4" xr3:uid="{FF689ECC-6380-4A9C-B0C4-5E6BD590062A}" name="Lower Confidence Bound(Sales)" dataDxfId="13">
      <calculatedColumnFormula>C2-_xlfn.FORECAST.ETS.CONFINT(A2,$B$2:$B$13,$A$2:$A$13,0.95,1,1)</calculatedColumnFormula>
    </tableColumn>
    <tableColumn id="5" xr3:uid="{FC9FD175-36C5-4207-9C54-C02CCA326271}" name="Upper Confidence Bound(Sales)" dataDxfId="12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4FCD1E-ED0D-4867-AF80-D841E2BCD68C}" name="Table3" displayName="Table3" ref="A1:E25" totalsRowShown="0">
  <autoFilter ref="A1:E25" xr:uid="{654FCD1E-ED0D-4867-AF80-D841E2BCD68C}"/>
  <tableColumns count="5">
    <tableColumn id="1" xr3:uid="{2FF59E3E-FEA4-4E18-A74D-7DF6CD7791EE}" name="Month" dataDxfId="11"/>
    <tableColumn id="2" xr3:uid="{682D6A57-92EE-4D30-BD58-2C3ACF65F5E7}" name="Sales"/>
    <tableColumn id="3" xr3:uid="{5D5D179A-541A-487F-8651-20BE070A485B}" name="Forecast(Sales)">
      <calculatedColumnFormula>_xlfn.FORECAST.ETS(A2,$B$2:$B$13,$A$2:$A$13,1,1)</calculatedColumnFormula>
    </tableColumn>
    <tableColumn id="4" xr3:uid="{244F1DF2-2D96-4C6A-A651-4CE8B632991F}" name="Lower Confidence Bound(Sales)" dataDxfId="10">
      <calculatedColumnFormula>C2-_xlfn.FORECAST.ETS.CONFINT(A2,$B$2:$B$13,$A$2:$A$13,0.95,1,1)</calculatedColumnFormula>
    </tableColumn>
    <tableColumn id="5" xr3:uid="{296C8EDC-4024-4645-AE60-B61C40D8EEE3}" name="Upper Confidence Bound(Sales)" dataDxfId="9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A7CC06-15E9-4781-94F4-0AC903918311}" name="Table4" displayName="Table4" ref="A1:E25" totalsRowShown="0">
  <autoFilter ref="A1:E25" xr:uid="{E0A7CC06-15E9-4781-94F4-0AC903918311}"/>
  <tableColumns count="5">
    <tableColumn id="1" xr3:uid="{FBE3FC90-EA64-4A53-A6AC-7380A7F4B187}" name="Month" dataDxfId="8"/>
    <tableColumn id="2" xr3:uid="{76444307-620D-46A0-AA1C-4B18F3E88A41}" name="Sales"/>
    <tableColumn id="3" xr3:uid="{9FF94170-BE4C-4AC1-985C-C5325A33EAD0}" name="Forecast(Sales)">
      <calculatedColumnFormula>_xlfn.FORECAST.ETS(A2,$B$2:$B$13,$A$2:$A$13,1,1)</calculatedColumnFormula>
    </tableColumn>
    <tableColumn id="4" xr3:uid="{041429F2-A770-4484-8084-B5DFF26FD7B6}" name="Lower Confidence Bound(Sales)" dataDxfId="7">
      <calculatedColumnFormula>C2-_xlfn.FORECAST.ETS.CONFINT(A2,$B$2:$B$13,$A$2:$A$13,0.95,1,1)</calculatedColumnFormula>
    </tableColumn>
    <tableColumn id="5" xr3:uid="{EECD26DD-ABDA-44CE-945E-4868F65BE125}" name="Upper Confidence Bound(Sales)" dataDxfId="6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58B672-E95C-47D6-90A3-A1FEC3B91A9F}" name="Table6" displayName="Table6" ref="A1:E25" totalsRowShown="0">
  <autoFilter ref="A1:E25" xr:uid="{4158B672-E95C-47D6-90A3-A1FEC3B91A9F}"/>
  <tableColumns count="5">
    <tableColumn id="1" xr3:uid="{173254A2-49EB-4851-8EF6-E1C2ADE72FED}" name="Month" dataDxfId="2"/>
    <tableColumn id="2" xr3:uid="{736D8D73-846A-4F74-88FA-5F61B139E00A}" name="Sales"/>
    <tableColumn id="3" xr3:uid="{94A3EEC0-2101-4C96-93D9-714B8FEFF2C2}" name="Forecast(Sales)">
      <calculatedColumnFormula>_xlfn.FORECAST.ETS(A2,$B$2:$B$13,$A$2:$A$13,1,1)</calculatedColumnFormula>
    </tableColumn>
    <tableColumn id="4" xr3:uid="{5C04581E-58E6-4D72-919C-24E58B7F8897}" name="Lower Confidence Bound(Sales)" dataDxfId="1">
      <calculatedColumnFormula>C2-_xlfn.FORECAST.ETS.CONFINT(A2,$B$2:$B$13,$A$2:$A$13,0.95,1,1)</calculatedColumnFormula>
    </tableColumn>
    <tableColumn id="5" xr3:uid="{11CC20C6-82BC-4CFA-B538-EAF28BC6700D}" name="Upper Confidence Bound(Sales)" dataDxfId="0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5586-AA35-4943-A131-95950BC4D16B}">
  <dimension ref="A1:E25"/>
  <sheetViews>
    <sheetView workbookViewId="0">
      <selection activeCell="P17" sqref="P17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>
        <v>42035</v>
      </c>
      <c r="B2">
        <v>1</v>
      </c>
    </row>
    <row r="3" spans="1:5" x14ac:dyDescent="0.3">
      <c r="A3" s="1">
        <v>42063</v>
      </c>
      <c r="B3">
        <v>2</v>
      </c>
    </row>
    <row r="4" spans="1:5" x14ac:dyDescent="0.3">
      <c r="A4" s="1">
        <v>42094</v>
      </c>
      <c r="B4">
        <v>5</v>
      </c>
    </row>
    <row r="5" spans="1:5" x14ac:dyDescent="0.3">
      <c r="A5" s="1">
        <v>42124</v>
      </c>
      <c r="B5">
        <v>2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</row>
    <row r="11" spans="1:5" x14ac:dyDescent="0.3">
      <c r="A11" s="1">
        <v>42308</v>
      </c>
      <c r="B11">
        <v>5</v>
      </c>
    </row>
    <row r="12" spans="1:5" x14ac:dyDescent="0.3">
      <c r="A12" s="1">
        <v>42338</v>
      </c>
      <c r="B12">
        <v>10</v>
      </c>
    </row>
    <row r="13" spans="1:5" x14ac:dyDescent="0.3">
      <c r="A13" s="1">
        <v>42369</v>
      </c>
      <c r="B13">
        <v>12</v>
      </c>
      <c r="C13">
        <v>12</v>
      </c>
      <c r="D13" s="2">
        <v>12</v>
      </c>
      <c r="E13" s="2">
        <v>12</v>
      </c>
    </row>
    <row r="14" spans="1:5" x14ac:dyDescent="0.3">
      <c r="A14" s="1">
        <v>42400</v>
      </c>
      <c r="C14">
        <f t="shared" ref="C14:C25" si="0">_xlfn.FORECAST.ETS(A14,$B$2:$B$13,$A$2:$A$13,1,1)</f>
        <v>8.4950074128311304</v>
      </c>
      <c r="D14" s="2">
        <f t="shared" ref="D14:D25" si="1">C14-_xlfn.FORECAST.ETS.CONFINT(A14,$B$2:$B$13,$A$2:$A$13,0.95,1,1)</f>
        <v>6.1351295557128571</v>
      </c>
      <c r="E14" s="2">
        <f t="shared" ref="E14:E25" si="2">C14+_xlfn.FORECAST.ETS.CONFINT(A14,$B$2:$B$13,$A$2:$A$13,0.95,1,1)</f>
        <v>10.854885269949403</v>
      </c>
    </row>
    <row r="15" spans="1:5" x14ac:dyDescent="0.3">
      <c r="A15" s="1">
        <v>42431</v>
      </c>
      <c r="C15">
        <f t="shared" si="0"/>
        <v>10.262826618982931</v>
      </c>
      <c r="D15" s="2">
        <f t="shared" si="1"/>
        <v>7.8839936528928414</v>
      </c>
      <c r="E15" s="2">
        <f t="shared" si="2"/>
        <v>12.641659585073022</v>
      </c>
    </row>
    <row r="16" spans="1:5" x14ac:dyDescent="0.3">
      <c r="A16" s="1">
        <v>42460</v>
      </c>
      <c r="C16">
        <f t="shared" si="0"/>
        <v>13.779337811060737</v>
      </c>
      <c r="D16" s="2">
        <f t="shared" si="1"/>
        <v>11.381403457999868</v>
      </c>
      <c r="E16" s="2">
        <f t="shared" si="2"/>
        <v>16.177272164121604</v>
      </c>
    </row>
    <row r="17" spans="1:5" x14ac:dyDescent="0.3">
      <c r="A17" s="1">
        <v>42491</v>
      </c>
      <c r="C17">
        <f t="shared" si="0"/>
        <v>10.541211300140464</v>
      </c>
      <c r="D17" s="2">
        <f t="shared" si="1"/>
        <v>8.1237321050390499</v>
      </c>
      <c r="E17" s="2">
        <f t="shared" si="2"/>
        <v>12.958690495241878</v>
      </c>
    </row>
    <row r="18" spans="1:5" x14ac:dyDescent="0.3">
      <c r="A18" s="1">
        <v>42521</v>
      </c>
      <c r="C18">
        <f t="shared" si="0"/>
        <v>12.309030506292263</v>
      </c>
      <c r="D18" s="2">
        <f t="shared" si="1"/>
        <v>9.8721632230971093</v>
      </c>
      <c r="E18" s="2">
        <f t="shared" si="2"/>
        <v>14.745897789487417</v>
      </c>
    </row>
    <row r="19" spans="1:5" x14ac:dyDescent="0.3">
      <c r="A19" s="1">
        <v>42552</v>
      </c>
      <c r="C19">
        <f t="shared" si="0"/>
        <v>15.825541698370069</v>
      </c>
      <c r="D19" s="2">
        <f t="shared" si="1"/>
        <v>13.369143487940965</v>
      </c>
      <c r="E19" s="2">
        <f t="shared" si="2"/>
        <v>18.281939908799171</v>
      </c>
    </row>
    <row r="20" spans="1:5" x14ac:dyDescent="0.3">
      <c r="A20" s="1">
        <v>42582</v>
      </c>
      <c r="C20">
        <f t="shared" si="0"/>
        <v>12.587415187449798</v>
      </c>
      <c r="D20" s="2">
        <f t="shared" si="1"/>
        <v>10.111046348827418</v>
      </c>
      <c r="E20" s="2">
        <f t="shared" si="2"/>
        <v>15.063784026072177</v>
      </c>
    </row>
    <row r="21" spans="1:5" x14ac:dyDescent="0.3">
      <c r="A21" s="1">
        <v>42613</v>
      </c>
      <c r="C21">
        <f t="shared" si="0"/>
        <v>14.355234393601597</v>
      </c>
      <c r="D21" s="2">
        <f t="shared" si="1"/>
        <v>11.859054696223904</v>
      </c>
      <c r="E21" s="2">
        <f t="shared" si="2"/>
        <v>16.85141409097929</v>
      </c>
    </row>
    <row r="22" spans="1:5" x14ac:dyDescent="0.3">
      <c r="A22" s="1">
        <v>42644</v>
      </c>
      <c r="C22">
        <f t="shared" si="0"/>
        <v>17.871745585679403</v>
      </c>
      <c r="D22" s="2">
        <f t="shared" si="1"/>
        <v>15.35561552791691</v>
      </c>
      <c r="E22" s="2">
        <f t="shared" si="2"/>
        <v>20.387875643441895</v>
      </c>
    </row>
    <row r="23" spans="1:5" x14ac:dyDescent="0.3">
      <c r="A23" s="1">
        <v>42674</v>
      </c>
      <c r="C23">
        <f t="shared" si="0"/>
        <v>14.63361907475913</v>
      </c>
      <c r="D23" s="2">
        <f t="shared" si="1"/>
        <v>12.097102738079737</v>
      </c>
      <c r="E23" s="2">
        <f t="shared" si="2"/>
        <v>17.170135411438523</v>
      </c>
    </row>
    <row r="24" spans="1:5" x14ac:dyDescent="0.3">
      <c r="A24" s="1">
        <v>42705</v>
      </c>
      <c r="C24">
        <f t="shared" si="0"/>
        <v>16.401438280910931</v>
      </c>
      <c r="D24" s="2">
        <f t="shared" si="1"/>
        <v>13.844698211035425</v>
      </c>
      <c r="E24" s="2">
        <f t="shared" si="2"/>
        <v>18.958178350786437</v>
      </c>
    </row>
    <row r="25" spans="1:5" x14ac:dyDescent="0.3">
      <c r="A25" s="1">
        <v>42735</v>
      </c>
      <c r="C25">
        <f t="shared" si="0"/>
        <v>19.917949472988738</v>
      </c>
      <c r="D25" s="2">
        <f t="shared" si="1"/>
        <v>17.340849399846793</v>
      </c>
      <c r="E25" s="2">
        <f t="shared" si="2"/>
        <v>22.495049546130684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C03-7802-4329-A1C8-3DEE31D45FAB}">
  <dimension ref="A1:E25"/>
  <sheetViews>
    <sheetView workbookViewId="0">
      <selection activeCell="D27" sqref="D27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>
        <v>42035</v>
      </c>
      <c r="B2">
        <v>1</v>
      </c>
    </row>
    <row r="3" spans="1:5" x14ac:dyDescent="0.3">
      <c r="A3" s="1">
        <v>42063</v>
      </c>
      <c r="B3">
        <v>2</v>
      </c>
    </row>
    <row r="4" spans="1:5" x14ac:dyDescent="0.3">
      <c r="A4" s="1">
        <v>42094</v>
      </c>
      <c r="B4">
        <v>5</v>
      </c>
    </row>
    <row r="5" spans="1:5" x14ac:dyDescent="0.3">
      <c r="A5" s="1">
        <v>42124</v>
      </c>
      <c r="B5">
        <v>2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</row>
    <row r="11" spans="1:5" x14ac:dyDescent="0.3">
      <c r="A11" s="1">
        <v>42308</v>
      </c>
      <c r="B11">
        <v>5</v>
      </c>
    </row>
    <row r="12" spans="1:5" x14ac:dyDescent="0.3">
      <c r="A12" s="1">
        <v>42338</v>
      </c>
      <c r="B12">
        <v>10</v>
      </c>
    </row>
    <row r="13" spans="1:5" x14ac:dyDescent="0.3">
      <c r="A13" s="1">
        <v>42369</v>
      </c>
      <c r="B13">
        <v>12</v>
      </c>
      <c r="C13">
        <v>12</v>
      </c>
      <c r="D13" s="2">
        <v>12</v>
      </c>
      <c r="E13" s="2">
        <v>12</v>
      </c>
    </row>
    <row r="14" spans="1:5" x14ac:dyDescent="0.3">
      <c r="A14" s="1">
        <v>42400</v>
      </c>
      <c r="C14">
        <f>_xlfn.FORECAST.ETS(A14,$B$2:$B$13,$A$2:$A$13,1,1)</f>
        <v>8.4950074128311304</v>
      </c>
      <c r="D14" s="2">
        <f>C14-_xlfn.FORECAST.ETS.CONFINT(A14,$B$2:$B$13,$A$2:$A$13,0.95,1,1)</f>
        <v>6.1351295557128571</v>
      </c>
      <c r="E14" s="2">
        <f>C14+_xlfn.FORECAST.ETS.CONFINT(A14,$B$2:$B$13,$A$2:$A$13,0.95,1,1)</f>
        <v>10.854885269949403</v>
      </c>
    </row>
    <row r="15" spans="1:5" x14ac:dyDescent="0.3">
      <c r="A15" s="1">
        <v>42431</v>
      </c>
      <c r="C15">
        <f>_xlfn.FORECAST.ETS(A15,$B$2:$B$13,$A$2:$A$13,1,1)</f>
        <v>10.262826618982931</v>
      </c>
      <c r="D15" s="2">
        <f>C15-_xlfn.FORECAST.ETS.CONFINT(A15,$B$2:$B$13,$A$2:$A$13,0.95,1,1)</f>
        <v>7.8839936528928414</v>
      </c>
      <c r="E15" s="2">
        <f>C15+_xlfn.FORECAST.ETS.CONFINT(A15,$B$2:$B$13,$A$2:$A$13,0.95,1,1)</f>
        <v>12.641659585073022</v>
      </c>
    </row>
    <row r="16" spans="1:5" x14ac:dyDescent="0.3">
      <c r="A16" s="1">
        <v>42460</v>
      </c>
      <c r="C16">
        <f>_xlfn.FORECAST.ETS(A16,$B$2:$B$13,$A$2:$A$13,1,1)</f>
        <v>13.779337811060737</v>
      </c>
      <c r="D16" s="2">
        <f>C16-_xlfn.FORECAST.ETS.CONFINT(A16,$B$2:$B$13,$A$2:$A$13,0.95,1,1)</f>
        <v>11.381403457999868</v>
      </c>
      <c r="E16" s="2">
        <f>C16+_xlfn.FORECAST.ETS.CONFINT(A16,$B$2:$B$13,$A$2:$A$13,0.95,1,1)</f>
        <v>16.177272164121604</v>
      </c>
    </row>
    <row r="17" spans="1:5" x14ac:dyDescent="0.3">
      <c r="A17" s="1">
        <v>42491</v>
      </c>
      <c r="C17">
        <f>_xlfn.FORECAST.ETS(A17,$B$2:$B$13,$A$2:$A$13,1,1)</f>
        <v>10.541211300140464</v>
      </c>
      <c r="D17" s="2">
        <f>C17-_xlfn.FORECAST.ETS.CONFINT(A17,$B$2:$B$13,$A$2:$A$13,0.95,1,1)</f>
        <v>8.1237321050390499</v>
      </c>
      <c r="E17" s="2">
        <f>C17+_xlfn.FORECAST.ETS.CONFINT(A17,$B$2:$B$13,$A$2:$A$13,0.95,1,1)</f>
        <v>12.958690495241878</v>
      </c>
    </row>
    <row r="18" spans="1:5" x14ac:dyDescent="0.3">
      <c r="A18" s="1">
        <v>42521</v>
      </c>
      <c r="C18">
        <f>_xlfn.FORECAST.ETS(A18,$B$2:$B$13,$A$2:$A$13,1,1)</f>
        <v>12.309030506292263</v>
      </c>
      <c r="D18" s="2">
        <f>C18-_xlfn.FORECAST.ETS.CONFINT(A18,$B$2:$B$13,$A$2:$A$13,0.95,1,1)</f>
        <v>9.8721632230971093</v>
      </c>
      <c r="E18" s="2">
        <f>C18+_xlfn.FORECAST.ETS.CONFINT(A18,$B$2:$B$13,$A$2:$A$13,0.95,1,1)</f>
        <v>14.745897789487417</v>
      </c>
    </row>
    <row r="19" spans="1:5" x14ac:dyDescent="0.3">
      <c r="A19" s="1">
        <v>42552</v>
      </c>
      <c r="C19">
        <f>_xlfn.FORECAST.ETS(A19,$B$2:$B$13,$A$2:$A$13,1,1)</f>
        <v>15.825541698370069</v>
      </c>
      <c r="D19" s="2">
        <f>C19-_xlfn.FORECAST.ETS.CONFINT(A19,$B$2:$B$13,$A$2:$A$13,0.95,1,1)</f>
        <v>13.369143487940965</v>
      </c>
      <c r="E19" s="2">
        <f>C19+_xlfn.FORECAST.ETS.CONFINT(A19,$B$2:$B$13,$A$2:$A$13,0.95,1,1)</f>
        <v>18.281939908799171</v>
      </c>
    </row>
    <row r="20" spans="1:5" x14ac:dyDescent="0.3">
      <c r="A20" s="1">
        <v>42582</v>
      </c>
      <c r="C20">
        <f>_xlfn.FORECAST.ETS(A20,$B$2:$B$13,$A$2:$A$13,1,1)</f>
        <v>12.587415187449798</v>
      </c>
      <c r="D20" s="2">
        <f>C20-_xlfn.FORECAST.ETS.CONFINT(A20,$B$2:$B$13,$A$2:$A$13,0.95,1,1)</f>
        <v>10.111046348827418</v>
      </c>
      <c r="E20" s="2">
        <f>C20+_xlfn.FORECAST.ETS.CONFINT(A20,$B$2:$B$13,$A$2:$A$13,0.95,1,1)</f>
        <v>15.063784026072177</v>
      </c>
    </row>
    <row r="21" spans="1:5" x14ac:dyDescent="0.3">
      <c r="A21" s="1">
        <v>42613</v>
      </c>
      <c r="C21">
        <f>_xlfn.FORECAST.ETS(A21,$B$2:$B$13,$A$2:$A$13,1,1)</f>
        <v>14.355234393601597</v>
      </c>
      <c r="D21" s="2">
        <f>C21-_xlfn.FORECAST.ETS.CONFINT(A21,$B$2:$B$13,$A$2:$A$13,0.95,1,1)</f>
        <v>11.859054696223904</v>
      </c>
      <c r="E21" s="2">
        <f>C21+_xlfn.FORECAST.ETS.CONFINT(A21,$B$2:$B$13,$A$2:$A$13,0.95,1,1)</f>
        <v>16.85141409097929</v>
      </c>
    </row>
    <row r="22" spans="1:5" x14ac:dyDescent="0.3">
      <c r="A22" s="1">
        <v>42644</v>
      </c>
      <c r="C22">
        <f>_xlfn.FORECAST.ETS(A22,$B$2:$B$13,$A$2:$A$13,1,1)</f>
        <v>17.871745585679403</v>
      </c>
      <c r="D22" s="2">
        <f>C22-_xlfn.FORECAST.ETS.CONFINT(A22,$B$2:$B$13,$A$2:$A$13,0.95,1,1)</f>
        <v>15.35561552791691</v>
      </c>
      <c r="E22" s="2">
        <f>C22+_xlfn.FORECAST.ETS.CONFINT(A22,$B$2:$B$13,$A$2:$A$13,0.95,1,1)</f>
        <v>20.387875643441895</v>
      </c>
    </row>
    <row r="23" spans="1:5" x14ac:dyDescent="0.3">
      <c r="A23" s="1">
        <v>42674</v>
      </c>
      <c r="C23">
        <f>_xlfn.FORECAST.ETS(A23,$B$2:$B$13,$A$2:$A$13,1,1)</f>
        <v>14.63361907475913</v>
      </c>
      <c r="D23" s="2">
        <f>C23-_xlfn.FORECAST.ETS.CONFINT(A23,$B$2:$B$13,$A$2:$A$13,0.95,1,1)</f>
        <v>12.097102738079737</v>
      </c>
      <c r="E23" s="2">
        <f>C23+_xlfn.FORECAST.ETS.CONFINT(A23,$B$2:$B$13,$A$2:$A$13,0.95,1,1)</f>
        <v>17.170135411438523</v>
      </c>
    </row>
    <row r="24" spans="1:5" x14ac:dyDescent="0.3">
      <c r="A24" s="1">
        <v>42705</v>
      </c>
      <c r="C24">
        <f>_xlfn.FORECAST.ETS(A24,$B$2:$B$13,$A$2:$A$13,1,1)</f>
        <v>16.401438280910931</v>
      </c>
      <c r="D24" s="2">
        <f>C24-_xlfn.FORECAST.ETS.CONFINT(A24,$B$2:$B$13,$A$2:$A$13,0.95,1,1)</f>
        <v>13.844698211035425</v>
      </c>
      <c r="E24" s="2">
        <f>C24+_xlfn.FORECAST.ETS.CONFINT(A24,$B$2:$B$13,$A$2:$A$13,0.95,1,1)</f>
        <v>18.958178350786437</v>
      </c>
    </row>
    <row r="25" spans="1:5" x14ac:dyDescent="0.3">
      <c r="A25" s="1">
        <v>42735</v>
      </c>
      <c r="C25">
        <f>_xlfn.FORECAST.ETS(A25,$B$2:$B$13,$A$2:$A$13,1,1)</f>
        <v>19.917949472988738</v>
      </c>
      <c r="D25" s="2">
        <f>C25-_xlfn.FORECAST.ETS.CONFINT(A25,$B$2:$B$13,$A$2:$A$13,0.95,1,1)</f>
        <v>17.340849399846793</v>
      </c>
      <c r="E25" s="2">
        <f>C25+_xlfn.FORECAST.ETS.CONFINT(A25,$B$2:$B$13,$A$2:$A$13,0.95,1,1)</f>
        <v>22.495049546130684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9E03-F3C0-4F6B-9CD8-C6E23E56FEB1}">
  <dimension ref="A1:I26"/>
  <sheetViews>
    <sheetView tabSelected="1" workbookViewId="0">
      <selection activeCell="F24" sqref="F24"/>
    </sheetView>
  </sheetViews>
  <sheetFormatPr defaultRowHeight="14.4" x14ac:dyDescent="0.3"/>
  <cols>
    <col min="1" max="3" width="10.5546875" bestFit="1" customWidth="1"/>
    <col min="4" max="4" width="24.88671875" bestFit="1" customWidth="1"/>
    <col min="5" max="6" width="10.5546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D1" t="s">
        <v>2</v>
      </c>
      <c r="E1" s="1">
        <f>B20</f>
        <v>42551</v>
      </c>
      <c r="F1" t="s">
        <v>19</v>
      </c>
      <c r="I1" s="1">
        <v>42155</v>
      </c>
    </row>
    <row r="2" spans="1:9" x14ac:dyDescent="0.3">
      <c r="A2" s="1">
        <v>42035</v>
      </c>
      <c r="B2">
        <v>1</v>
      </c>
      <c r="D2" t="s">
        <v>3</v>
      </c>
      <c r="E2">
        <f>FORECAST(E1,B2:B13,A2:A13)</f>
        <v>14.6465975759088</v>
      </c>
      <c r="F2" cm="1">
        <f t="array" ref="F2">TREND(B2:B13,A2:A13,E1)</f>
        <v>14.646597575909027</v>
      </c>
    </row>
    <row r="3" spans="1:9" x14ac:dyDescent="0.3">
      <c r="A3" s="1">
        <v>42063</v>
      </c>
      <c r="B3">
        <v>2</v>
      </c>
      <c r="D3" t="s">
        <v>4</v>
      </c>
      <c r="E3">
        <f>_xlfn.FORECAST.ETS(E1,B2:B13,A2:A13,,,)</f>
        <v>15.712105853464333</v>
      </c>
      <c r="F3" s="4">
        <f>SLOPE(B2:B13,A2:A13)*E1+INTERCEPT(B2:B13,A2:A13)</f>
        <v>14.6465975759088</v>
      </c>
      <c r="G3" t="s">
        <v>17</v>
      </c>
    </row>
    <row r="4" spans="1:9" x14ac:dyDescent="0.3">
      <c r="A4" s="1">
        <v>42094</v>
      </c>
      <c r="B4">
        <v>5</v>
      </c>
      <c r="D4" t="s">
        <v>5</v>
      </c>
      <c r="E4">
        <f>_xlfn.FORECAST.ETS.SEASONALITY(B2:B13,A2:A13)</f>
        <v>3</v>
      </c>
    </row>
    <row r="5" spans="1:9" x14ac:dyDescent="0.3">
      <c r="A5" s="1">
        <v>42124</v>
      </c>
      <c r="B5">
        <v>2</v>
      </c>
      <c r="D5" t="s">
        <v>6</v>
      </c>
      <c r="E5">
        <f>_xlfn.FORECAST.ETS.CONFINT(E1,B2:B13,A2:A13)</f>
        <v>2.4557706050396821</v>
      </c>
    </row>
    <row r="6" spans="1:9" x14ac:dyDescent="0.3">
      <c r="A6" s="1">
        <v>42155</v>
      </c>
      <c r="B6">
        <v>4</v>
      </c>
    </row>
    <row r="7" spans="1:9" x14ac:dyDescent="0.3">
      <c r="A7" s="1">
        <v>42185</v>
      </c>
      <c r="B7">
        <v>8</v>
      </c>
    </row>
    <row r="8" spans="1:9" x14ac:dyDescent="0.3">
      <c r="A8" s="1">
        <v>42216</v>
      </c>
      <c r="B8">
        <v>3</v>
      </c>
      <c r="D8" t="s">
        <v>14</v>
      </c>
      <c r="E8">
        <f>_xlfn.FORECAST.ETS.STAT(B2:B13,A2:A13,6)</f>
        <v>1.0548592437390323</v>
      </c>
      <c r="F8" s="7" t="s">
        <v>15</v>
      </c>
    </row>
    <row r="9" spans="1:9" x14ac:dyDescent="0.3">
      <c r="A9" s="1">
        <v>42247</v>
      </c>
      <c r="B9">
        <v>4</v>
      </c>
      <c r="E9">
        <f>_xlfn.FORECAST.ETS.STAT(B2:B13,A2:A13,7)</f>
        <v>1.2691192468561678</v>
      </c>
      <c r="F9" s="5" t="s">
        <v>16</v>
      </c>
    </row>
    <row r="10" spans="1:9" x14ac:dyDescent="0.3">
      <c r="A10" s="1">
        <v>42277</v>
      </c>
      <c r="B10">
        <v>10</v>
      </c>
      <c r="E10">
        <f>_xlfn.FORECAST.ETS.STAT(B2:B13,A2:A13,4)</f>
        <v>0.38863235295648557</v>
      </c>
      <c r="F10" t="s">
        <v>23</v>
      </c>
    </row>
    <row r="11" spans="1:9" x14ac:dyDescent="0.3">
      <c r="A11" s="1">
        <v>42308</v>
      </c>
      <c r="B11">
        <v>5</v>
      </c>
    </row>
    <row r="12" spans="1:9" x14ac:dyDescent="0.3">
      <c r="A12" s="1">
        <v>42338</v>
      </c>
      <c r="B12">
        <v>10</v>
      </c>
    </row>
    <row r="13" spans="1:9" x14ac:dyDescent="0.3">
      <c r="A13" s="1">
        <v>42369</v>
      </c>
      <c r="B13">
        <v>12</v>
      </c>
    </row>
    <row r="15" spans="1:9" x14ac:dyDescent="0.3">
      <c r="B15" s="1">
        <v>42400</v>
      </c>
      <c r="C15">
        <f>E2</f>
        <v>14.6465975759088</v>
      </c>
      <c r="D15" s="5" t="s">
        <v>10</v>
      </c>
    </row>
    <row r="16" spans="1:9" x14ac:dyDescent="0.3">
      <c r="B16" s="1">
        <v>42429</v>
      </c>
      <c r="D16" s="3" t="s">
        <v>11</v>
      </c>
      <c r="F16" t="s">
        <v>20</v>
      </c>
    </row>
    <row r="17" spans="2:6" x14ac:dyDescent="0.3">
      <c r="B17" s="1">
        <v>42460</v>
      </c>
      <c r="D17" s="3" t="s">
        <v>12</v>
      </c>
      <c r="F17" t="s">
        <v>21</v>
      </c>
    </row>
    <row r="18" spans="2:6" x14ac:dyDescent="0.3">
      <c r="B18" s="1">
        <v>42490</v>
      </c>
      <c r="D18" s="3" t="s">
        <v>13</v>
      </c>
      <c r="F18" t="s">
        <v>22</v>
      </c>
    </row>
    <row r="19" spans="2:6" x14ac:dyDescent="0.3">
      <c r="B19" s="1">
        <v>42521</v>
      </c>
    </row>
    <row r="20" spans="2:6" x14ac:dyDescent="0.3">
      <c r="B20" s="1">
        <v>42551</v>
      </c>
    </row>
    <row r="21" spans="2:6" x14ac:dyDescent="0.3">
      <c r="B21" s="1">
        <v>42582</v>
      </c>
    </row>
    <row r="22" spans="2:6" x14ac:dyDescent="0.3">
      <c r="B22" s="1">
        <v>42613</v>
      </c>
    </row>
    <row r="23" spans="2:6" x14ac:dyDescent="0.3">
      <c r="B23" s="1">
        <v>42643</v>
      </c>
      <c r="D23" t="s">
        <v>18</v>
      </c>
    </row>
    <row r="24" spans="2:6" x14ac:dyDescent="0.3">
      <c r="B24" s="1">
        <v>42674</v>
      </c>
    </row>
    <row r="25" spans="2:6" x14ac:dyDescent="0.3">
      <c r="B25" s="1">
        <v>42704</v>
      </c>
    </row>
    <row r="26" spans="2:6" x14ac:dyDescent="0.3">
      <c r="B26" s="1">
        <v>42735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7E25-18E4-4816-BF9C-C87FDC0B0377}">
  <dimension ref="A1:E27"/>
  <sheetViews>
    <sheetView workbookViewId="0">
      <selection activeCell="G27" sqref="G27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>
        <v>42035</v>
      </c>
      <c r="B2">
        <v>1</v>
      </c>
    </row>
    <row r="3" spans="1:5" x14ac:dyDescent="0.3">
      <c r="A3" s="1">
        <v>42063</v>
      </c>
      <c r="B3">
        <v>2</v>
      </c>
    </row>
    <row r="4" spans="1:5" x14ac:dyDescent="0.3">
      <c r="A4" s="1">
        <v>42094</v>
      </c>
      <c r="B4">
        <v>5</v>
      </c>
    </row>
    <row r="5" spans="1:5" x14ac:dyDescent="0.3">
      <c r="A5" s="1">
        <v>42124</v>
      </c>
      <c r="B5">
        <v>2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</row>
    <row r="11" spans="1:5" x14ac:dyDescent="0.3">
      <c r="A11" s="1">
        <v>42308</v>
      </c>
      <c r="B11">
        <v>5</v>
      </c>
    </row>
    <row r="12" spans="1:5" x14ac:dyDescent="0.3">
      <c r="A12" s="1">
        <v>42338</v>
      </c>
      <c r="B12">
        <v>10</v>
      </c>
    </row>
    <row r="13" spans="1:5" x14ac:dyDescent="0.3">
      <c r="A13" s="1">
        <v>42369</v>
      </c>
      <c r="B13">
        <v>12</v>
      </c>
      <c r="C13">
        <v>12</v>
      </c>
      <c r="D13" s="2">
        <v>12</v>
      </c>
      <c r="E13" s="2">
        <v>12</v>
      </c>
    </row>
    <row r="14" spans="1:5" x14ac:dyDescent="0.3">
      <c r="A14" s="1">
        <v>42400</v>
      </c>
      <c r="C14">
        <f t="shared" ref="C14:C25" si="0">_xlfn.FORECAST.ETS(A14,$B$2:$B$13,$A$2:$A$13,1,1)</f>
        <v>8.4950074128311304</v>
      </c>
      <c r="D14" s="2">
        <f t="shared" ref="D14:D25" si="1">C14-_xlfn.FORECAST.ETS.CONFINT(A14,$B$2:$B$13,$A$2:$A$13,0.95,1,1)</f>
        <v>6.1351295557128571</v>
      </c>
      <c r="E14" s="2">
        <f t="shared" ref="E14:E25" si="2">C14+_xlfn.FORECAST.ETS.CONFINT(A14,$B$2:$B$13,$A$2:$A$13,0.95,1,1)</f>
        <v>10.854885269949403</v>
      </c>
    </row>
    <row r="15" spans="1:5" x14ac:dyDescent="0.3">
      <c r="A15" s="1">
        <v>42431</v>
      </c>
      <c r="C15">
        <f t="shared" si="0"/>
        <v>10.262826618982931</v>
      </c>
      <c r="D15" s="2">
        <f t="shared" si="1"/>
        <v>7.8839936528928414</v>
      </c>
      <c r="E15" s="2">
        <f t="shared" si="2"/>
        <v>12.641659585073022</v>
      </c>
    </row>
    <row r="16" spans="1:5" x14ac:dyDescent="0.3">
      <c r="A16" s="1">
        <v>42460</v>
      </c>
      <c r="C16">
        <f t="shared" si="0"/>
        <v>13.779337811060737</v>
      </c>
      <c r="D16" s="2">
        <f t="shared" si="1"/>
        <v>11.381403457999868</v>
      </c>
      <c r="E16" s="2">
        <f t="shared" si="2"/>
        <v>16.177272164121604</v>
      </c>
    </row>
    <row r="17" spans="1:5" x14ac:dyDescent="0.3">
      <c r="A17" s="1">
        <v>42491</v>
      </c>
      <c r="C17">
        <f t="shared" si="0"/>
        <v>10.541211300140464</v>
      </c>
      <c r="D17" s="2">
        <f t="shared" si="1"/>
        <v>8.1237321050390499</v>
      </c>
      <c r="E17" s="2">
        <f t="shared" si="2"/>
        <v>12.958690495241878</v>
      </c>
    </row>
    <row r="18" spans="1:5" x14ac:dyDescent="0.3">
      <c r="A18" s="1">
        <v>42521</v>
      </c>
      <c r="C18">
        <f t="shared" si="0"/>
        <v>12.309030506292263</v>
      </c>
      <c r="D18" s="2">
        <f t="shared" si="1"/>
        <v>9.8721632230971093</v>
      </c>
      <c r="E18" s="2">
        <f t="shared" si="2"/>
        <v>14.745897789487417</v>
      </c>
    </row>
    <row r="19" spans="1:5" x14ac:dyDescent="0.3">
      <c r="A19" s="1">
        <v>42552</v>
      </c>
      <c r="C19">
        <f t="shared" si="0"/>
        <v>15.825541698370069</v>
      </c>
      <c r="D19" s="2">
        <f t="shared" si="1"/>
        <v>13.369143487940965</v>
      </c>
      <c r="E19" s="2">
        <f t="shared" si="2"/>
        <v>18.281939908799171</v>
      </c>
    </row>
    <row r="20" spans="1:5" x14ac:dyDescent="0.3">
      <c r="A20" s="1">
        <v>42582</v>
      </c>
      <c r="C20">
        <f t="shared" si="0"/>
        <v>12.587415187449798</v>
      </c>
      <c r="D20" s="2">
        <f t="shared" si="1"/>
        <v>10.111046348827418</v>
      </c>
      <c r="E20" s="2">
        <f t="shared" si="2"/>
        <v>15.063784026072177</v>
      </c>
    </row>
    <row r="21" spans="1:5" x14ac:dyDescent="0.3">
      <c r="A21" s="1">
        <v>42613</v>
      </c>
      <c r="C21">
        <f t="shared" si="0"/>
        <v>14.355234393601597</v>
      </c>
      <c r="D21" s="2">
        <f t="shared" si="1"/>
        <v>11.859054696223904</v>
      </c>
      <c r="E21" s="2">
        <f t="shared" si="2"/>
        <v>16.85141409097929</v>
      </c>
    </row>
    <row r="22" spans="1:5" x14ac:dyDescent="0.3">
      <c r="A22" s="1">
        <v>42644</v>
      </c>
      <c r="C22">
        <f t="shared" si="0"/>
        <v>17.871745585679403</v>
      </c>
      <c r="D22" s="2">
        <f t="shared" si="1"/>
        <v>15.35561552791691</v>
      </c>
      <c r="E22" s="2">
        <f t="shared" si="2"/>
        <v>20.387875643441895</v>
      </c>
    </row>
    <row r="23" spans="1:5" x14ac:dyDescent="0.3">
      <c r="A23" s="1">
        <v>42674</v>
      </c>
      <c r="C23">
        <f t="shared" si="0"/>
        <v>14.63361907475913</v>
      </c>
      <c r="D23" s="2">
        <f t="shared" si="1"/>
        <v>12.097102738079737</v>
      </c>
      <c r="E23" s="2">
        <f t="shared" si="2"/>
        <v>17.170135411438523</v>
      </c>
    </row>
    <row r="24" spans="1:5" x14ac:dyDescent="0.3">
      <c r="A24" s="1">
        <v>42705</v>
      </c>
      <c r="C24">
        <f t="shared" si="0"/>
        <v>16.401438280910931</v>
      </c>
      <c r="D24" s="2">
        <f t="shared" si="1"/>
        <v>13.844698211035425</v>
      </c>
      <c r="E24" s="2">
        <f t="shared" si="2"/>
        <v>18.958178350786437</v>
      </c>
    </row>
    <row r="25" spans="1:5" x14ac:dyDescent="0.3">
      <c r="A25" s="1">
        <v>42735</v>
      </c>
      <c r="C25">
        <f t="shared" si="0"/>
        <v>19.917949472988738</v>
      </c>
      <c r="D25" s="2">
        <f t="shared" si="1"/>
        <v>17.340849399846793</v>
      </c>
      <c r="E25" s="2">
        <f t="shared" si="2"/>
        <v>22.495049546130684</v>
      </c>
    </row>
    <row r="27" spans="1:5" x14ac:dyDescent="0.3">
      <c r="D27" s="2"/>
      <c r="E27" s="2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DB16-2C8B-4D6E-BE7A-5DFF44535A5E}">
  <dimension ref="A1:E13"/>
  <sheetViews>
    <sheetView workbookViewId="0">
      <selection activeCell="D16" sqref="D16"/>
    </sheetView>
  </sheetViews>
  <sheetFormatPr defaultRowHeight="14.4" x14ac:dyDescent="0.3"/>
  <cols>
    <col min="1" max="1" width="10.5546875" bestFit="1" customWidth="1"/>
    <col min="3" max="3" width="10.5546875" bestFit="1" customWidth="1"/>
    <col min="4" max="4" width="31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D1" t="s">
        <v>2</v>
      </c>
      <c r="E1" s="6">
        <v>42735</v>
      </c>
    </row>
    <row r="2" spans="1:5" x14ac:dyDescent="0.3">
      <c r="A2" s="1">
        <v>42035</v>
      </c>
      <c r="B2">
        <v>1</v>
      </c>
      <c r="D2" t="s">
        <v>3</v>
      </c>
      <c r="E2" s="2">
        <f>FORECAST(E1,B2:B13,A2:A13)</f>
        <v>19.453949979528716</v>
      </c>
    </row>
    <row r="3" spans="1:5" x14ac:dyDescent="0.3">
      <c r="A3" s="1">
        <v>42063</v>
      </c>
      <c r="B3">
        <v>2</v>
      </c>
      <c r="D3" t="s">
        <v>4</v>
      </c>
    </row>
    <row r="4" spans="1:5" x14ac:dyDescent="0.3">
      <c r="A4" s="1">
        <v>42094</v>
      </c>
      <c r="B4">
        <v>5</v>
      </c>
      <c r="D4" t="s">
        <v>5</v>
      </c>
    </row>
    <row r="5" spans="1:5" x14ac:dyDescent="0.3">
      <c r="A5" s="1">
        <v>42124</v>
      </c>
      <c r="B5">
        <v>2</v>
      </c>
      <c r="D5" t="s">
        <v>6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  <c r="D10" s="5" t="s">
        <v>10</v>
      </c>
    </row>
    <row r="11" spans="1:5" x14ac:dyDescent="0.3">
      <c r="A11" s="1">
        <v>42308</v>
      </c>
      <c r="B11">
        <v>5</v>
      </c>
      <c r="D11" s="3" t="s">
        <v>11</v>
      </c>
    </row>
    <row r="12" spans="1:5" x14ac:dyDescent="0.3">
      <c r="A12" s="1">
        <v>42338</v>
      </c>
      <c r="B12">
        <v>10</v>
      </c>
      <c r="D12" s="3" t="s">
        <v>12</v>
      </c>
    </row>
    <row r="13" spans="1:5" x14ac:dyDescent="0.3">
      <c r="A13" s="1">
        <v>42369</v>
      </c>
      <c r="B13">
        <v>12</v>
      </c>
      <c r="D13" s="3" t="s">
        <v>13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E1BE-6C58-47B3-B62F-03729E69F9A1}">
  <dimension ref="A1:E25"/>
  <sheetViews>
    <sheetView workbookViewId="0">
      <selection activeCell="C25" sqref="C25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>
        <v>42035</v>
      </c>
      <c r="B2">
        <v>1</v>
      </c>
    </row>
    <row r="3" spans="1:5" x14ac:dyDescent="0.3">
      <c r="A3" s="1">
        <v>42063</v>
      </c>
      <c r="B3">
        <v>2</v>
      </c>
    </row>
    <row r="4" spans="1:5" x14ac:dyDescent="0.3">
      <c r="A4" s="1">
        <v>42094</v>
      </c>
      <c r="B4">
        <v>5</v>
      </c>
    </row>
    <row r="5" spans="1:5" x14ac:dyDescent="0.3">
      <c r="A5" s="1">
        <v>42124</v>
      </c>
      <c r="B5">
        <v>2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</row>
    <row r="11" spans="1:5" x14ac:dyDescent="0.3">
      <c r="A11" s="1">
        <v>42308</v>
      </c>
      <c r="B11">
        <v>5</v>
      </c>
    </row>
    <row r="12" spans="1:5" x14ac:dyDescent="0.3">
      <c r="A12" s="1">
        <v>42338</v>
      </c>
      <c r="B12">
        <v>10</v>
      </c>
    </row>
    <row r="13" spans="1:5" x14ac:dyDescent="0.3">
      <c r="A13" s="1">
        <v>42369</v>
      </c>
      <c r="B13">
        <v>12</v>
      </c>
      <c r="C13">
        <v>12</v>
      </c>
      <c r="D13" s="2">
        <v>12</v>
      </c>
      <c r="E13" s="2">
        <v>12</v>
      </c>
    </row>
    <row r="14" spans="1:5" x14ac:dyDescent="0.3">
      <c r="A14" s="1">
        <v>42400</v>
      </c>
      <c r="C14">
        <f>_xlfn.FORECAST.ETS(A14,$B$2:$B$13,$A$2:$A$13,1,1)</f>
        <v>8.4950074128311304</v>
      </c>
      <c r="D14" s="2">
        <f>C14-_xlfn.FORECAST.ETS.CONFINT(A14,$B$2:$B$13,$A$2:$A$13,0.95,1,1)</f>
        <v>6.1351295557128571</v>
      </c>
      <c r="E14" s="2">
        <f>C14+_xlfn.FORECAST.ETS.CONFINT(A14,$B$2:$B$13,$A$2:$A$13,0.95,1,1)</f>
        <v>10.854885269949403</v>
      </c>
    </row>
    <row r="15" spans="1:5" x14ac:dyDescent="0.3">
      <c r="A15" s="1">
        <v>42431</v>
      </c>
      <c r="C15">
        <f>_xlfn.FORECAST.ETS(A15,$B$2:$B$13,$A$2:$A$13,1,1)</f>
        <v>10.262826618982931</v>
      </c>
      <c r="D15" s="2">
        <f>C15-_xlfn.FORECAST.ETS.CONFINT(A15,$B$2:$B$13,$A$2:$A$13,0.95,1,1)</f>
        <v>7.8839936528928414</v>
      </c>
      <c r="E15" s="2">
        <f>C15+_xlfn.FORECAST.ETS.CONFINT(A15,$B$2:$B$13,$A$2:$A$13,0.95,1,1)</f>
        <v>12.641659585073022</v>
      </c>
    </row>
    <row r="16" spans="1:5" x14ac:dyDescent="0.3">
      <c r="A16" s="1">
        <v>42460</v>
      </c>
      <c r="C16">
        <f>_xlfn.FORECAST.ETS(A16,$B$2:$B$13,$A$2:$A$13,1,1)</f>
        <v>13.779337811060737</v>
      </c>
      <c r="D16" s="2">
        <f>C16-_xlfn.FORECAST.ETS.CONFINT(A16,$B$2:$B$13,$A$2:$A$13,0.95,1,1)</f>
        <v>11.381403457999868</v>
      </c>
      <c r="E16" s="2">
        <f>C16+_xlfn.FORECAST.ETS.CONFINT(A16,$B$2:$B$13,$A$2:$A$13,0.95,1,1)</f>
        <v>16.177272164121604</v>
      </c>
    </row>
    <row r="17" spans="1:5" x14ac:dyDescent="0.3">
      <c r="A17" s="1">
        <v>42491</v>
      </c>
      <c r="C17">
        <f>_xlfn.FORECAST.ETS(A17,$B$2:$B$13,$A$2:$A$13,1,1)</f>
        <v>10.541211300140464</v>
      </c>
      <c r="D17" s="2">
        <f>C17-_xlfn.FORECAST.ETS.CONFINT(A17,$B$2:$B$13,$A$2:$A$13,0.95,1,1)</f>
        <v>8.1237321050390499</v>
      </c>
      <c r="E17" s="2">
        <f>C17+_xlfn.FORECAST.ETS.CONFINT(A17,$B$2:$B$13,$A$2:$A$13,0.95,1,1)</f>
        <v>12.958690495241878</v>
      </c>
    </row>
    <row r="18" spans="1:5" x14ac:dyDescent="0.3">
      <c r="A18" s="1">
        <v>42521</v>
      </c>
      <c r="C18">
        <f>_xlfn.FORECAST.ETS(A18,$B$2:$B$13,$A$2:$A$13,1,1)</f>
        <v>12.309030506292263</v>
      </c>
      <c r="D18" s="2">
        <f>C18-_xlfn.FORECAST.ETS.CONFINT(A18,$B$2:$B$13,$A$2:$A$13,0.95,1,1)</f>
        <v>9.8721632230971093</v>
      </c>
      <c r="E18" s="2">
        <f>C18+_xlfn.FORECAST.ETS.CONFINT(A18,$B$2:$B$13,$A$2:$A$13,0.95,1,1)</f>
        <v>14.745897789487417</v>
      </c>
    </row>
    <row r="19" spans="1:5" x14ac:dyDescent="0.3">
      <c r="A19" s="1">
        <v>42552</v>
      </c>
      <c r="C19">
        <f>_xlfn.FORECAST.ETS(A19,$B$2:$B$13,$A$2:$A$13,1,1)</f>
        <v>15.825541698370069</v>
      </c>
      <c r="D19" s="2">
        <f>C19-_xlfn.FORECAST.ETS.CONFINT(A19,$B$2:$B$13,$A$2:$A$13,0.95,1,1)</f>
        <v>13.369143487940965</v>
      </c>
      <c r="E19" s="2">
        <f>C19+_xlfn.FORECAST.ETS.CONFINT(A19,$B$2:$B$13,$A$2:$A$13,0.95,1,1)</f>
        <v>18.281939908799171</v>
      </c>
    </row>
    <row r="20" spans="1:5" x14ac:dyDescent="0.3">
      <c r="A20" s="1">
        <v>42582</v>
      </c>
      <c r="C20">
        <f>_xlfn.FORECAST.ETS(A20,$B$2:$B$13,$A$2:$A$13,1,1)</f>
        <v>12.587415187449798</v>
      </c>
      <c r="D20" s="2">
        <f>C20-_xlfn.FORECAST.ETS.CONFINT(A20,$B$2:$B$13,$A$2:$A$13,0.95,1,1)</f>
        <v>10.111046348827418</v>
      </c>
      <c r="E20" s="2">
        <f>C20+_xlfn.FORECAST.ETS.CONFINT(A20,$B$2:$B$13,$A$2:$A$13,0.95,1,1)</f>
        <v>15.063784026072177</v>
      </c>
    </row>
    <row r="21" spans="1:5" x14ac:dyDescent="0.3">
      <c r="A21" s="1">
        <v>42613</v>
      </c>
      <c r="C21">
        <f>_xlfn.FORECAST.ETS(A21,$B$2:$B$13,$A$2:$A$13,1,1)</f>
        <v>14.355234393601597</v>
      </c>
      <c r="D21" s="2">
        <f>C21-_xlfn.FORECAST.ETS.CONFINT(A21,$B$2:$B$13,$A$2:$A$13,0.95,1,1)</f>
        <v>11.859054696223904</v>
      </c>
      <c r="E21" s="2">
        <f>C21+_xlfn.FORECAST.ETS.CONFINT(A21,$B$2:$B$13,$A$2:$A$13,0.95,1,1)</f>
        <v>16.85141409097929</v>
      </c>
    </row>
    <row r="22" spans="1:5" x14ac:dyDescent="0.3">
      <c r="A22" s="1">
        <v>42644</v>
      </c>
      <c r="C22">
        <f>_xlfn.FORECAST.ETS(A22,$B$2:$B$13,$A$2:$A$13,1,1)</f>
        <v>17.871745585679403</v>
      </c>
      <c r="D22" s="2">
        <f>C22-_xlfn.FORECAST.ETS.CONFINT(A22,$B$2:$B$13,$A$2:$A$13,0.95,1,1)</f>
        <v>15.35561552791691</v>
      </c>
      <c r="E22" s="2">
        <f>C22+_xlfn.FORECAST.ETS.CONFINT(A22,$B$2:$B$13,$A$2:$A$13,0.95,1,1)</f>
        <v>20.387875643441895</v>
      </c>
    </row>
    <row r="23" spans="1:5" x14ac:dyDescent="0.3">
      <c r="A23" s="1">
        <v>42674</v>
      </c>
      <c r="C23">
        <f>_xlfn.FORECAST.ETS(A23,$B$2:$B$13,$A$2:$A$13,1,1)</f>
        <v>14.63361907475913</v>
      </c>
      <c r="D23" s="2">
        <f>C23-_xlfn.FORECAST.ETS.CONFINT(A23,$B$2:$B$13,$A$2:$A$13,0.95,1,1)</f>
        <v>12.097102738079737</v>
      </c>
      <c r="E23" s="2">
        <f>C23+_xlfn.FORECAST.ETS.CONFINT(A23,$B$2:$B$13,$A$2:$A$13,0.95,1,1)</f>
        <v>17.170135411438523</v>
      </c>
    </row>
    <row r="24" spans="1:5" x14ac:dyDescent="0.3">
      <c r="A24" s="1">
        <v>42705</v>
      </c>
      <c r="C24">
        <f>_xlfn.FORECAST.ETS(A24,$B$2:$B$13,$A$2:$A$13,1,1)</f>
        <v>16.401438280910931</v>
      </c>
      <c r="D24" s="2">
        <f>C24-_xlfn.FORECAST.ETS.CONFINT(A24,$B$2:$B$13,$A$2:$A$13,0.95,1,1)</f>
        <v>13.844698211035425</v>
      </c>
      <c r="E24" s="2">
        <f>C24+_xlfn.FORECAST.ETS.CONFINT(A24,$B$2:$B$13,$A$2:$A$13,0.95,1,1)</f>
        <v>18.958178350786437</v>
      </c>
    </row>
    <row r="25" spans="1:5" x14ac:dyDescent="0.3">
      <c r="A25" s="1">
        <v>42735</v>
      </c>
      <c r="C25">
        <f>_xlfn.FORECAST.ETS(A25,$B$2:$B$13,$A$2:$A$13,1,1)</f>
        <v>19.917949472988738</v>
      </c>
      <c r="D25" s="2">
        <f>C25-_xlfn.FORECAST.ETS.CONFINT(A25,$B$2:$B$13,$A$2:$A$13,0.95,1,1)</f>
        <v>17.340849399846793</v>
      </c>
      <c r="E25" s="2">
        <f>C25+_xlfn.FORECAST.ETS.CONFINT(A25,$B$2:$B$13,$A$2:$A$13,0.95,1,1)</f>
        <v>22.495049546130684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1AAD-DF06-4653-8EF0-4A6C424EC95A}">
  <dimension ref="A1:G25"/>
  <sheetViews>
    <sheetView workbookViewId="0">
      <selection activeCell="G2" sqref="G2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7" x14ac:dyDescent="0.3">
      <c r="A2" s="1">
        <v>42035</v>
      </c>
      <c r="B2">
        <v>1</v>
      </c>
      <c r="G2" t="e">
        <f>_xlfn.FORECAST.ETS.STAT(C14:C25,A14:A25,)</f>
        <v>#NUM!</v>
      </c>
    </row>
    <row r="3" spans="1:7" x14ac:dyDescent="0.3">
      <c r="A3" s="1">
        <v>42063</v>
      </c>
      <c r="B3">
        <v>2</v>
      </c>
    </row>
    <row r="4" spans="1:7" x14ac:dyDescent="0.3">
      <c r="A4" s="1">
        <v>42094</v>
      </c>
      <c r="B4">
        <v>5</v>
      </c>
    </row>
    <row r="5" spans="1:7" x14ac:dyDescent="0.3">
      <c r="A5" s="1">
        <v>42124</v>
      </c>
      <c r="B5">
        <v>2</v>
      </c>
    </row>
    <row r="6" spans="1:7" x14ac:dyDescent="0.3">
      <c r="A6" s="1">
        <v>42155</v>
      </c>
      <c r="B6">
        <v>4</v>
      </c>
    </row>
    <row r="7" spans="1:7" x14ac:dyDescent="0.3">
      <c r="A7" s="1">
        <v>42185</v>
      </c>
      <c r="B7">
        <v>8</v>
      </c>
    </row>
    <row r="8" spans="1:7" x14ac:dyDescent="0.3">
      <c r="A8" s="1">
        <v>42216</v>
      </c>
      <c r="B8">
        <v>3</v>
      </c>
    </row>
    <row r="9" spans="1:7" x14ac:dyDescent="0.3">
      <c r="A9" s="1">
        <v>42247</v>
      </c>
      <c r="B9">
        <v>4</v>
      </c>
    </row>
    <row r="10" spans="1:7" x14ac:dyDescent="0.3">
      <c r="A10" s="1">
        <v>42277</v>
      </c>
      <c r="B10">
        <v>10</v>
      </c>
    </row>
    <row r="11" spans="1:7" x14ac:dyDescent="0.3">
      <c r="A11" s="1">
        <v>42308</v>
      </c>
      <c r="B11">
        <v>5</v>
      </c>
    </row>
    <row r="12" spans="1:7" x14ac:dyDescent="0.3">
      <c r="A12" s="1">
        <v>42338</v>
      </c>
      <c r="B12">
        <v>10</v>
      </c>
    </row>
    <row r="13" spans="1:7" x14ac:dyDescent="0.3">
      <c r="A13" s="1">
        <v>42369</v>
      </c>
      <c r="B13">
        <v>12</v>
      </c>
      <c r="C13" s="2">
        <v>12</v>
      </c>
      <c r="D13" s="2">
        <v>12</v>
      </c>
      <c r="E13" s="2">
        <v>12</v>
      </c>
    </row>
    <row r="14" spans="1:7" x14ac:dyDescent="0.3">
      <c r="A14" s="1">
        <v>42400</v>
      </c>
      <c r="C14" s="2">
        <f>_xlfn.FORECAST.ETS(A14,$B$2:$B$13,$A$2:$A$13,1,1)</f>
        <v>8.4950074128311304</v>
      </c>
      <c r="D14" s="2">
        <f>C14-_xlfn.FORECAST.ETS.CONFINT(A14,$B$2:$B$13,$A$2:$A$13,0.95,1,1)</f>
        <v>6.1351295557128571</v>
      </c>
      <c r="E14" s="2">
        <f>C14+_xlfn.FORECAST.ETS.CONFINT(A14,$B$2:$B$13,$A$2:$A$13,0.95,1,1)</f>
        <v>10.854885269949403</v>
      </c>
    </row>
    <row r="15" spans="1:7" x14ac:dyDescent="0.3">
      <c r="A15" s="1">
        <v>42431</v>
      </c>
      <c r="C15" s="2">
        <f>_xlfn.FORECAST.ETS(A15,$B$2:$B$13,$A$2:$A$13,1,1)</f>
        <v>10.262826618982931</v>
      </c>
      <c r="D15" s="2">
        <f>C15-_xlfn.FORECAST.ETS.CONFINT(A15,$B$2:$B$13,$A$2:$A$13,0.95,1,1)</f>
        <v>7.8839936528928414</v>
      </c>
      <c r="E15" s="2">
        <f>C15+_xlfn.FORECAST.ETS.CONFINT(A15,$B$2:$B$13,$A$2:$A$13,0.95,1,1)</f>
        <v>12.641659585073022</v>
      </c>
    </row>
    <row r="16" spans="1:7" x14ac:dyDescent="0.3">
      <c r="A16" s="1">
        <v>42460</v>
      </c>
      <c r="C16" s="2">
        <f>_xlfn.FORECAST.ETS(A16,$B$2:$B$13,$A$2:$A$13,1,1)</f>
        <v>13.779337811060737</v>
      </c>
      <c r="D16" s="2">
        <f>C16-_xlfn.FORECAST.ETS.CONFINT(A16,$B$2:$B$13,$A$2:$A$13,0.95,1,1)</f>
        <v>11.381403457999868</v>
      </c>
      <c r="E16" s="2">
        <f>C16+_xlfn.FORECAST.ETS.CONFINT(A16,$B$2:$B$13,$A$2:$A$13,0.95,1,1)</f>
        <v>16.177272164121604</v>
      </c>
    </row>
    <row r="17" spans="1:5" x14ac:dyDescent="0.3">
      <c r="A17" s="1">
        <v>42491</v>
      </c>
      <c r="C17" s="2">
        <f>_xlfn.FORECAST.ETS(A17,$B$2:$B$13,$A$2:$A$13,1,1)</f>
        <v>10.541211300140464</v>
      </c>
      <c r="D17" s="2">
        <f>C17-_xlfn.FORECAST.ETS.CONFINT(A17,$B$2:$B$13,$A$2:$A$13,0.95,1,1)</f>
        <v>8.1237321050390499</v>
      </c>
      <c r="E17" s="2">
        <f>C17+_xlfn.FORECAST.ETS.CONFINT(A17,$B$2:$B$13,$A$2:$A$13,0.95,1,1)</f>
        <v>12.958690495241878</v>
      </c>
    </row>
    <row r="18" spans="1:5" x14ac:dyDescent="0.3">
      <c r="A18" s="1">
        <v>42521</v>
      </c>
      <c r="C18" s="2">
        <f>_xlfn.FORECAST.ETS(A18,$B$2:$B$13,$A$2:$A$13,1,1)</f>
        <v>12.309030506292263</v>
      </c>
      <c r="D18" s="2">
        <f>C18-_xlfn.FORECAST.ETS.CONFINT(A18,$B$2:$B$13,$A$2:$A$13,0.95,1,1)</f>
        <v>9.8721632230971093</v>
      </c>
      <c r="E18" s="2">
        <f>C18+_xlfn.FORECAST.ETS.CONFINT(A18,$B$2:$B$13,$A$2:$A$13,0.95,1,1)</f>
        <v>14.745897789487417</v>
      </c>
    </row>
    <row r="19" spans="1:5" x14ac:dyDescent="0.3">
      <c r="A19" s="1">
        <v>42552</v>
      </c>
      <c r="C19" s="2">
        <f>_xlfn.FORECAST.ETS(A19,$B$2:$B$13,$A$2:$A$13,1,1)</f>
        <v>15.825541698370069</v>
      </c>
      <c r="D19" s="2">
        <f>C19-_xlfn.FORECAST.ETS.CONFINT(A19,$B$2:$B$13,$A$2:$A$13,0.95,1,1)</f>
        <v>13.369143487940965</v>
      </c>
      <c r="E19" s="2">
        <f>C19+_xlfn.FORECAST.ETS.CONFINT(A19,$B$2:$B$13,$A$2:$A$13,0.95,1,1)</f>
        <v>18.281939908799171</v>
      </c>
    </row>
    <row r="20" spans="1:5" x14ac:dyDescent="0.3">
      <c r="A20" s="1">
        <v>42582</v>
      </c>
      <c r="C20" s="2">
        <f>_xlfn.FORECAST.ETS(A20,$B$2:$B$13,$A$2:$A$13,1,1)</f>
        <v>12.587415187449798</v>
      </c>
      <c r="D20" s="2">
        <f>C20-_xlfn.FORECAST.ETS.CONFINT(A20,$B$2:$B$13,$A$2:$A$13,0.95,1,1)</f>
        <v>10.111046348827418</v>
      </c>
      <c r="E20" s="2">
        <f>C20+_xlfn.FORECAST.ETS.CONFINT(A20,$B$2:$B$13,$A$2:$A$13,0.95,1,1)</f>
        <v>15.063784026072177</v>
      </c>
    </row>
    <row r="21" spans="1:5" x14ac:dyDescent="0.3">
      <c r="A21" s="1">
        <v>42613</v>
      </c>
      <c r="C21" s="2">
        <f>_xlfn.FORECAST.ETS(A21,$B$2:$B$13,$A$2:$A$13,1,1)</f>
        <v>14.355234393601597</v>
      </c>
      <c r="D21" s="2">
        <f>C21-_xlfn.FORECAST.ETS.CONFINT(A21,$B$2:$B$13,$A$2:$A$13,0.95,1,1)</f>
        <v>11.859054696223904</v>
      </c>
      <c r="E21" s="2">
        <f>C21+_xlfn.FORECAST.ETS.CONFINT(A21,$B$2:$B$13,$A$2:$A$13,0.95,1,1)</f>
        <v>16.85141409097929</v>
      </c>
    </row>
    <row r="22" spans="1:5" x14ac:dyDescent="0.3">
      <c r="A22" s="1">
        <v>42644</v>
      </c>
      <c r="C22" s="2">
        <f>_xlfn.FORECAST.ETS(A22,$B$2:$B$13,$A$2:$A$13,1,1)</f>
        <v>17.871745585679403</v>
      </c>
      <c r="D22" s="2">
        <f>C22-_xlfn.FORECAST.ETS.CONFINT(A22,$B$2:$B$13,$A$2:$A$13,0.95,1,1)</f>
        <v>15.35561552791691</v>
      </c>
      <c r="E22" s="2">
        <f>C22+_xlfn.FORECAST.ETS.CONFINT(A22,$B$2:$B$13,$A$2:$A$13,0.95,1,1)</f>
        <v>20.387875643441895</v>
      </c>
    </row>
    <row r="23" spans="1:5" x14ac:dyDescent="0.3">
      <c r="A23" s="1">
        <v>42674</v>
      </c>
      <c r="C23" s="2">
        <f>_xlfn.FORECAST.ETS(A23,$B$2:$B$13,$A$2:$A$13,1,1)</f>
        <v>14.63361907475913</v>
      </c>
      <c r="D23" s="2">
        <f>C23-_xlfn.FORECAST.ETS.CONFINT(A23,$B$2:$B$13,$A$2:$A$13,0.95,1,1)</f>
        <v>12.097102738079737</v>
      </c>
      <c r="E23" s="2">
        <f>C23+_xlfn.FORECAST.ETS.CONFINT(A23,$B$2:$B$13,$A$2:$A$13,0.95,1,1)</f>
        <v>17.170135411438523</v>
      </c>
    </row>
    <row r="24" spans="1:5" x14ac:dyDescent="0.3">
      <c r="A24" s="1">
        <v>42705</v>
      </c>
      <c r="C24" s="2">
        <f>_xlfn.FORECAST.ETS(A24,$B$2:$B$13,$A$2:$A$13,1,1)</f>
        <v>16.401438280910931</v>
      </c>
      <c r="D24" s="2">
        <f>C24-_xlfn.FORECAST.ETS.CONFINT(A24,$B$2:$B$13,$A$2:$A$13,0.95,1,1)</f>
        <v>13.844698211035425</v>
      </c>
      <c r="E24" s="2">
        <f>C24+_xlfn.FORECAST.ETS.CONFINT(A24,$B$2:$B$13,$A$2:$A$13,0.95,1,1)</f>
        <v>18.958178350786437</v>
      </c>
    </row>
    <row r="25" spans="1:5" x14ac:dyDescent="0.3">
      <c r="A25" s="1">
        <v>42735</v>
      </c>
      <c r="C25" s="2">
        <f>_xlfn.FORECAST.ETS(A25,$B$2:$B$13,$A$2:$A$13,1,1)</f>
        <v>19.917949472988738</v>
      </c>
      <c r="D25" s="2">
        <f>C25-_xlfn.FORECAST.ETS.CONFINT(A25,$B$2:$B$13,$A$2:$A$13,0.95,1,1)</f>
        <v>17.340849399846793</v>
      </c>
      <c r="E25" s="2">
        <f>C25+_xlfn.FORECAST.ETS.CONFINT(A25,$B$2:$B$13,$A$2:$A$13,0.95,1,1)</f>
        <v>22.495049546130684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D0FE-45D8-4D71-AEC2-831C45753933}">
  <dimension ref="A1:E25"/>
  <sheetViews>
    <sheetView workbookViewId="0">
      <selection activeCell="D27" sqref="D27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>
        <v>42035</v>
      </c>
      <c r="B2">
        <v>1</v>
      </c>
    </row>
    <row r="3" spans="1:5" x14ac:dyDescent="0.3">
      <c r="A3" s="1">
        <v>42063</v>
      </c>
      <c r="B3">
        <v>2</v>
      </c>
    </row>
    <row r="4" spans="1:5" x14ac:dyDescent="0.3">
      <c r="A4" s="1">
        <v>42094</v>
      </c>
      <c r="B4">
        <v>5</v>
      </c>
    </row>
    <row r="5" spans="1:5" x14ac:dyDescent="0.3">
      <c r="A5" s="1">
        <v>42124</v>
      </c>
      <c r="B5">
        <v>2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</row>
    <row r="11" spans="1:5" x14ac:dyDescent="0.3">
      <c r="A11" s="1">
        <v>42308</v>
      </c>
      <c r="B11">
        <v>5</v>
      </c>
    </row>
    <row r="12" spans="1:5" x14ac:dyDescent="0.3">
      <c r="A12" s="1">
        <v>42338</v>
      </c>
      <c r="B12">
        <v>10</v>
      </c>
    </row>
    <row r="13" spans="1:5" x14ac:dyDescent="0.3">
      <c r="A13" s="1">
        <v>42369</v>
      </c>
      <c r="B13">
        <v>12</v>
      </c>
      <c r="C13">
        <v>12</v>
      </c>
      <c r="D13" s="2">
        <v>12</v>
      </c>
      <c r="E13" s="2">
        <v>12</v>
      </c>
    </row>
    <row r="14" spans="1:5" x14ac:dyDescent="0.3">
      <c r="A14" s="1">
        <v>42400</v>
      </c>
      <c r="C14">
        <f>_xlfn.FORECAST.ETS(A14,$B$2:$B$13,$A$2:$A$13,1,1)</f>
        <v>8.4950074128311304</v>
      </c>
      <c r="D14" s="2">
        <f>C14-_xlfn.FORECAST.ETS.CONFINT(A14,$B$2:$B$13,$A$2:$A$13,0.95,1,1)</f>
        <v>6.1351295557128571</v>
      </c>
      <c r="E14" s="2">
        <f>C14+_xlfn.FORECAST.ETS.CONFINT(A14,$B$2:$B$13,$A$2:$A$13,0.95,1,1)</f>
        <v>10.854885269949403</v>
      </c>
    </row>
    <row r="15" spans="1:5" x14ac:dyDescent="0.3">
      <c r="A15" s="1">
        <v>42429</v>
      </c>
      <c r="C15">
        <f>_xlfn.FORECAST.ETS(A15,$B$2:$B$13,$A$2:$A$13,1,1)</f>
        <v>10.148773766973138</v>
      </c>
      <c r="D15" s="2">
        <f>C15-_xlfn.FORECAST.ETS.CONFINT(A15,$B$2:$B$13,$A$2:$A$13,0.95,1,1)</f>
        <v>7.7711591509157145</v>
      </c>
      <c r="E15" s="2">
        <f>C15+_xlfn.FORECAST.ETS.CONFINT(A15,$B$2:$B$13,$A$2:$A$13,0.95,1,1)</f>
        <v>12.526388383030561</v>
      </c>
    </row>
    <row r="16" spans="1:5" x14ac:dyDescent="0.3">
      <c r="A16" s="1">
        <v>42460</v>
      </c>
      <c r="C16">
        <f>_xlfn.FORECAST.ETS(A16,$B$2:$B$13,$A$2:$A$13,1,1)</f>
        <v>13.779337811060737</v>
      </c>
      <c r="D16" s="2">
        <f>C16-_xlfn.FORECAST.ETS.CONFINT(A16,$B$2:$B$13,$A$2:$A$13,0.95,1,1)</f>
        <v>11.381403457999868</v>
      </c>
      <c r="E16" s="2">
        <f>C16+_xlfn.FORECAST.ETS.CONFINT(A16,$B$2:$B$13,$A$2:$A$13,0.95,1,1)</f>
        <v>16.177272164121604</v>
      </c>
    </row>
    <row r="17" spans="1:5" x14ac:dyDescent="0.3">
      <c r="A17" s="1">
        <v>42490</v>
      </c>
      <c r="C17">
        <f>_xlfn.FORECAST.ETS(A17,$B$2:$B$13,$A$2:$A$13,1,1)</f>
        <v>10.645666994041118</v>
      </c>
      <c r="D17" s="2">
        <f>C17-_xlfn.FORECAST.ETS.CONFINT(A17,$B$2:$B$13,$A$2:$A$13,0.95,1,1)</f>
        <v>8.2288158106392917</v>
      </c>
      <c r="E17" s="2">
        <f>C17+_xlfn.FORECAST.ETS.CONFINT(A17,$B$2:$B$13,$A$2:$A$13,0.95,1,1)</f>
        <v>13.062518177442945</v>
      </c>
    </row>
    <row r="18" spans="1:5" x14ac:dyDescent="0.3">
      <c r="A18" s="1">
        <v>42521</v>
      </c>
      <c r="C18">
        <f>_xlfn.FORECAST.ETS(A18,$B$2:$B$13,$A$2:$A$13,1,1)</f>
        <v>12.309030506292263</v>
      </c>
      <c r="D18" s="2">
        <f>C18-_xlfn.FORECAST.ETS.CONFINT(A18,$B$2:$B$13,$A$2:$A$13,0.95,1,1)</f>
        <v>9.8721632230971093</v>
      </c>
      <c r="E18" s="2">
        <f>C18+_xlfn.FORECAST.ETS.CONFINT(A18,$B$2:$B$13,$A$2:$A$13,0.95,1,1)</f>
        <v>14.745897789487417</v>
      </c>
    </row>
    <row r="19" spans="1:5" x14ac:dyDescent="0.3">
      <c r="A19" s="1">
        <v>42551</v>
      </c>
      <c r="C19">
        <f>_xlfn.FORECAST.ETS(A19,$B$2:$B$13,$A$2:$A$13,1,1)</f>
        <v>15.712105853464333</v>
      </c>
      <c r="D19" s="2">
        <f>C19-_xlfn.FORECAST.ETS.CONFINT(A19,$B$2:$B$13,$A$2:$A$13,0.95,1,1)</f>
        <v>13.256335248424651</v>
      </c>
      <c r="E19" s="2">
        <f>C19+_xlfn.FORECAST.ETS.CONFINT(A19,$B$2:$B$13,$A$2:$A$13,0.95,1,1)</f>
        <v>18.167876458504015</v>
      </c>
    </row>
    <row r="20" spans="1:5" x14ac:dyDescent="0.3">
      <c r="A20" s="1">
        <v>42582</v>
      </c>
      <c r="C20">
        <f>_xlfn.FORECAST.ETS(A20,$B$2:$B$13,$A$2:$A$13,1,1)</f>
        <v>12.587415187449798</v>
      </c>
      <c r="D20" s="2">
        <f>C20-_xlfn.FORECAST.ETS.CONFINT(A20,$B$2:$B$13,$A$2:$A$13,0.95,1,1)</f>
        <v>10.111046348827418</v>
      </c>
      <c r="E20" s="2">
        <f>C20+_xlfn.FORECAST.ETS.CONFINT(A20,$B$2:$B$13,$A$2:$A$13,0.95,1,1)</f>
        <v>15.063784026072177</v>
      </c>
    </row>
    <row r="21" spans="1:5" x14ac:dyDescent="0.3">
      <c r="A21" s="1">
        <v>42613</v>
      </c>
      <c r="C21">
        <f>_xlfn.FORECAST.ETS(A21,$B$2:$B$13,$A$2:$A$13,1,1)</f>
        <v>14.355234393601597</v>
      </c>
      <c r="D21" s="2">
        <f>C21-_xlfn.FORECAST.ETS.CONFINT(A21,$B$2:$B$13,$A$2:$A$13,0.95,1,1)</f>
        <v>11.859054696223904</v>
      </c>
      <c r="E21" s="2">
        <f>C21+_xlfn.FORECAST.ETS.CONFINT(A21,$B$2:$B$13,$A$2:$A$13,0.95,1,1)</f>
        <v>16.85141409097929</v>
      </c>
    </row>
    <row r="22" spans="1:5" x14ac:dyDescent="0.3">
      <c r="A22" s="1">
        <v>42643</v>
      </c>
      <c r="C22">
        <f>_xlfn.FORECAST.ETS(A22,$B$2:$B$13,$A$2:$A$13,1,1)</f>
        <v>17.758309740773669</v>
      </c>
      <c r="D22" s="2">
        <f>C22-_xlfn.FORECAST.ETS.CONFINT(A22,$B$2:$B$13,$A$2:$A$13,0.95,1,1)</f>
        <v>15.242820773306779</v>
      </c>
      <c r="E22" s="2">
        <f>C22+_xlfn.FORECAST.ETS.CONFINT(A22,$B$2:$B$13,$A$2:$A$13,0.95,1,1)</f>
        <v>20.273798708240559</v>
      </c>
    </row>
    <row r="23" spans="1:5" x14ac:dyDescent="0.3">
      <c r="A23" s="1">
        <v>42674</v>
      </c>
      <c r="C23">
        <f>_xlfn.FORECAST.ETS(A23,$B$2:$B$13,$A$2:$A$13,1,1)</f>
        <v>14.63361907475913</v>
      </c>
      <c r="D23" s="2">
        <f>C23-_xlfn.FORECAST.ETS.CONFINT(A23,$B$2:$B$13,$A$2:$A$13,0.95,1,1)</f>
        <v>12.097102738079737</v>
      </c>
      <c r="E23" s="2">
        <f>C23+_xlfn.FORECAST.ETS.CONFINT(A23,$B$2:$B$13,$A$2:$A$13,0.95,1,1)</f>
        <v>17.170135411438523</v>
      </c>
    </row>
    <row r="24" spans="1:5" x14ac:dyDescent="0.3">
      <c r="A24" s="1">
        <v>42704</v>
      </c>
      <c r="C24">
        <f>_xlfn.FORECAST.ETS(A24,$B$2:$B$13,$A$2:$A$13,1,1)</f>
        <v>16.344411854906035</v>
      </c>
      <c r="D24" s="2">
        <f>C24-_xlfn.FORECAST.ETS.CONFINT(A24,$B$2:$B$13,$A$2:$A$13,0.95,1,1)</f>
        <v>13.78832166596858</v>
      </c>
      <c r="E24" s="2">
        <f>C24+_xlfn.FORECAST.ETS.CONFINT(A24,$B$2:$B$13,$A$2:$A$13,0.95,1,1)</f>
        <v>18.900502043843488</v>
      </c>
    </row>
    <row r="25" spans="1:5" x14ac:dyDescent="0.3">
      <c r="A25" s="1">
        <v>42735</v>
      </c>
      <c r="C25">
        <f>_xlfn.FORECAST.ETS(A25,$B$2:$B$13,$A$2:$A$13,1,1)</f>
        <v>19.917949472988738</v>
      </c>
      <c r="D25" s="2">
        <f>C25-_xlfn.FORECAST.ETS.CONFINT(A25,$B$2:$B$13,$A$2:$A$13,0.95,1,1)</f>
        <v>17.340849399846793</v>
      </c>
      <c r="E25" s="2">
        <f>C25+_xlfn.FORECAST.ETS.CONFINT(A25,$B$2:$B$13,$A$2:$A$13,0.95,1,1)</f>
        <v>22.495049546130684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DC32-3B90-416A-B036-351605C479E3}">
  <dimension ref="A1:B13"/>
  <sheetViews>
    <sheetView workbookViewId="0">
      <selection activeCell="A5" sqref="A1:B13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42035</v>
      </c>
      <c r="B2">
        <v>1</v>
      </c>
    </row>
    <row r="3" spans="1:2" x14ac:dyDescent="0.3">
      <c r="A3" s="1">
        <v>42063</v>
      </c>
      <c r="B3">
        <v>2</v>
      </c>
    </row>
    <row r="4" spans="1:2" x14ac:dyDescent="0.3">
      <c r="A4" s="1">
        <v>42094</v>
      </c>
      <c r="B4">
        <v>5</v>
      </c>
    </row>
    <row r="5" spans="1:2" x14ac:dyDescent="0.3">
      <c r="A5" s="1">
        <v>42124</v>
      </c>
      <c r="B5">
        <v>2</v>
      </c>
    </row>
    <row r="6" spans="1:2" x14ac:dyDescent="0.3">
      <c r="A6" s="1">
        <v>42155</v>
      </c>
      <c r="B6">
        <v>4</v>
      </c>
    </row>
    <row r="7" spans="1:2" x14ac:dyDescent="0.3">
      <c r="A7" s="1">
        <v>42185</v>
      </c>
      <c r="B7">
        <v>8</v>
      </c>
    </row>
    <row r="8" spans="1:2" x14ac:dyDescent="0.3">
      <c r="A8" s="1">
        <v>42216</v>
      </c>
      <c r="B8">
        <v>3</v>
      </c>
    </row>
    <row r="9" spans="1:2" x14ac:dyDescent="0.3">
      <c r="A9" s="1">
        <v>42247</v>
      </c>
      <c r="B9">
        <v>4</v>
      </c>
    </row>
    <row r="10" spans="1:2" x14ac:dyDescent="0.3">
      <c r="A10" s="1">
        <v>42277</v>
      </c>
      <c r="B10">
        <v>10</v>
      </c>
    </row>
    <row r="11" spans="1:2" x14ac:dyDescent="0.3">
      <c r="A11" s="1">
        <v>42308</v>
      </c>
      <c r="B11">
        <v>5</v>
      </c>
    </row>
    <row r="12" spans="1:2" x14ac:dyDescent="0.3">
      <c r="A12" s="1">
        <v>42338</v>
      </c>
      <c r="B12">
        <v>10</v>
      </c>
    </row>
    <row r="13" spans="1:2" x14ac:dyDescent="0.3">
      <c r="A13" s="1">
        <v>42369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Sheet6</vt:lpstr>
      <vt:lpstr>Original sales_FORECAST</vt:lpstr>
      <vt:lpstr>Sheet4</vt:lpstr>
      <vt:lpstr>Original sales1_FORECAST</vt:lpstr>
      <vt:lpstr>Sheet3</vt:lpstr>
      <vt:lpstr>Sheet5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Bhagavan</dc:creator>
  <cp:lastModifiedBy>Krishna Bhagavan</cp:lastModifiedBy>
  <dcterms:created xsi:type="dcterms:W3CDTF">2021-10-25T16:42:51Z</dcterms:created>
  <dcterms:modified xsi:type="dcterms:W3CDTF">2021-10-28T18:14:51Z</dcterms:modified>
</cp:coreProperties>
</file>