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media/image1.png" ContentType="image/png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1.vml" ContentType="application/vnd.openxmlformats-officedocument.vmlDrawin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lf declaration" sheetId="1" state="visible" r:id="rId2"/>
    <sheet name="Salary breakup" sheetId="2" state="visible" r:id="rId3"/>
    <sheet name="Tax workings" sheetId="3" state="visible" r:id="rId4"/>
  </sheets>
  <definedNames>
    <definedName function="false" hidden="false" localSheetId="1" name="_xlnm.Print_Area" vbProcedure="false">'Salary breakup'!$A$1:$R$18</definedName>
    <definedName function="false" hidden="false" localSheetId="0" name="_xlnm.Print_Area" vbProcedure="false">'Self declaration'!$A$1:$K$103</definedName>
    <definedName function="false" hidden="false" localSheetId="2" name="_xlnm.Print_Area" vbProcedure="false">'Tax workings'!$A$1:$G$76</definedName>
    <definedName function="false" hidden="false" localSheetId="0" name="_xlnm.Print_Area" vbProcedure="false">'Self declaration'!$A$1:$K$103</definedName>
    <definedName function="false" hidden="false" localSheetId="1" name="_xlnm.Print_Area" vbProcedure="false">'Salary breakup'!$A$1:$R$18</definedName>
    <definedName function="false" hidden="false" localSheetId="2" name="_xlnm.Print_Area" vbProcedure="false">'Tax workings'!$A$1:$G$76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C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update the basic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R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Other allowance = Gross - Basic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G7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mention Number of months still pending for the Financial year </t>
        </r>
      </text>
    </comment>
  </commentList>
</comments>
</file>

<file path=xl/sharedStrings.xml><?xml version="1.0" encoding="utf-8"?>
<sst xmlns="http://schemas.openxmlformats.org/spreadsheetml/2006/main" count="217" uniqueCount="181">
  <si>
    <t xml:space="preserve">Income Tax Saving Declaration Financial Year 2019-20</t>
  </si>
  <si>
    <t xml:space="preserve">       (For Deduction of Tax at Source from Salaries)</t>
  </si>
  <si>
    <t xml:space="preserve">Employee Name :</t>
  </si>
  <si>
    <t xml:space="preserve">MONISHA M</t>
  </si>
  <si>
    <t xml:space="preserve">Employee Code</t>
  </si>
  <si>
    <t xml:space="preserve">IS3697</t>
  </si>
  <si>
    <t xml:space="preserve">Designation:</t>
  </si>
  <si>
    <t xml:space="preserve">SR QA ENGINEER</t>
  </si>
  <si>
    <t xml:space="preserve">Location:</t>
  </si>
  <si>
    <t xml:space="preserve">Bangalore</t>
  </si>
  <si>
    <t xml:space="preserve">Date of Joining:</t>
  </si>
  <si>
    <t xml:space="preserve">26 NOV 2018</t>
  </si>
  <si>
    <t xml:space="preserve">Place of Domicile:</t>
  </si>
  <si>
    <t xml:space="preserve">NO 2 A BLOCK ,POLICE QUATERS, VALIPALAYAM,TIRUPUR,641601</t>
  </si>
  <si>
    <t xml:space="preserve">Permanant Account Number(PAN).</t>
  </si>
  <si>
    <t xml:space="preserve">DBQPM1919A</t>
  </si>
  <si>
    <t xml:space="preserve">(Attach acknowledged copy of PAN Application, in absence of PAN No. Not allotted by Income </t>
  </si>
  <si>
    <t xml:space="preserve">Tax Deptt/NSDL/PAN Center)</t>
  </si>
  <si>
    <t xml:space="preserve">Residential Address</t>
  </si>
  <si>
    <t xml:space="preserve">408 , GREEN VIEW APPATMENTS, KEMPAPURA ROAD</t>
  </si>
  <si>
    <t xml:space="preserve">YEMLUR, MARTHAHALLI,</t>
  </si>
  <si>
    <t xml:space="preserve">BANGALORE -560037</t>
  </si>
  <si>
    <t xml:space="preserve">(I)</t>
  </si>
  <si>
    <t xml:space="preserve">Residential Status(Please Tick)</t>
  </si>
  <si>
    <t xml:space="preserve">Own House</t>
  </si>
  <si>
    <t xml:space="preserve">Rental</t>
  </si>
  <si>
    <t xml:space="preserve">Leased</t>
  </si>
  <si>
    <t xml:space="preserve">(II)</t>
  </si>
  <si>
    <t xml:space="preserve">Rent Payment per month ( attach rent receipt ) Rs.</t>
  </si>
  <si>
    <t xml:space="preserve">(III)</t>
  </si>
  <si>
    <t xml:space="preserve">Lease Rent  per month ( attach rent receipt )    Rs.</t>
  </si>
  <si>
    <t xml:space="preserve">Previous Employement details:(To be filled if the date of joining is on or after 1st April 19)</t>
  </si>
  <si>
    <t xml:space="preserve">(a)</t>
  </si>
  <si>
    <t xml:space="preserve">Name of the Employer</t>
  </si>
  <si>
    <t xml:space="preserve">(b)</t>
  </si>
  <si>
    <t xml:space="preserve">Date of Leaving service</t>
  </si>
  <si>
    <t xml:space="preserve">(c)</t>
  </si>
  <si>
    <t xml:space="preserve">Total Income from Previous Employer</t>
  </si>
  <si>
    <t xml:space="preserve">(d)</t>
  </si>
  <si>
    <t xml:space="preserve">Form 16/16AA issued by Previous Employer</t>
  </si>
  <si>
    <t xml:space="preserve">(e)</t>
  </si>
  <si>
    <t xml:space="preserve">Savings shown in Previous Employer certificate</t>
  </si>
  <si>
    <t xml:space="preserve">(f)</t>
  </si>
  <si>
    <t xml:space="preserve">Tax Deducted at Source by the Previous Employer</t>
  </si>
  <si>
    <t xml:space="preserve">(g)</t>
  </si>
  <si>
    <t xml:space="preserve">Date and Amount of last LTA received</t>
  </si>
  <si>
    <t xml:space="preserve">Investment saving plan (Eligible u/s 80C-equal 100% of Maximum Rs.150000, in the Financial </t>
  </si>
  <si>
    <t xml:space="preserve">Year 2019-20 (Attach proof of investments)</t>
  </si>
  <si>
    <t xml:space="preserve">Lic premium paid</t>
  </si>
  <si>
    <t xml:space="preserve">Contribution to PPF</t>
  </si>
  <si>
    <t xml:space="preserve">Payment of Children Tuition fees</t>
  </si>
  <si>
    <t xml:space="preserve">Repayment of Housing Loan (Principle )</t>
  </si>
  <si>
    <t xml:space="preserve">Investment in notified equity linked saving scheme</t>
  </si>
  <si>
    <t xml:space="preserve">Infrastructure sector Bonds</t>
  </si>
  <si>
    <t xml:space="preserve">Reinvestment in NSC interest/NSC purchsed</t>
  </si>
  <si>
    <t xml:space="preserve">(h)</t>
  </si>
  <si>
    <t xml:space="preserve">Pension plan policy premium</t>
  </si>
  <si>
    <t xml:space="preserve">(i)</t>
  </si>
  <si>
    <t xml:space="preserve">Unit linked Insurance plan</t>
  </si>
  <si>
    <t xml:space="preserve">(j)</t>
  </si>
  <si>
    <t xml:space="preserve">Others</t>
  </si>
  <si>
    <t xml:space="preserve">Total Value of investments (Rs.)</t>
  </si>
  <si>
    <t xml:space="preserve">Deduction u/s 80D -Towards the Mediclaim insurance premium paid</t>
  </si>
  <si>
    <t xml:space="preserve">Policy No</t>
  </si>
  <si>
    <t xml:space="preserve">Name</t>
  </si>
  <si>
    <t xml:space="preserve">Relationship</t>
  </si>
  <si>
    <t xml:space="preserve">Premium amount</t>
  </si>
  <si>
    <t xml:space="preserve">{See Rule 26A(2)(b)}</t>
  </si>
  <si>
    <t xml:space="preserve">Particulars</t>
  </si>
  <si>
    <t xml:space="preserve">Amount</t>
  </si>
  <si>
    <r>
      <rPr>
        <sz val="10"/>
        <rFont val="Arial"/>
        <family val="2"/>
        <charset val="1"/>
      </rPr>
      <t xml:space="preserve">LTA</t>
    </r>
    <r>
      <rPr>
        <sz val="10"/>
        <color rgb="FFFF0000"/>
        <rFont val="Arial"/>
        <family val="2"/>
        <charset val="1"/>
      </rPr>
      <t xml:space="preserve"> *</t>
    </r>
  </si>
  <si>
    <r>
      <rPr>
        <sz val="10"/>
        <rFont val="Arial"/>
        <family val="2"/>
        <charset val="1"/>
      </rPr>
      <t xml:space="preserve">Health Club Reimbursement </t>
    </r>
    <r>
      <rPr>
        <sz val="10"/>
        <color rgb="FFFF0000"/>
        <rFont val="Arial"/>
        <family val="2"/>
        <charset val="1"/>
      </rPr>
      <t xml:space="preserve">*</t>
    </r>
  </si>
  <si>
    <r>
      <rPr>
        <sz val="10"/>
        <rFont val="Arial"/>
        <family val="2"/>
        <charset val="1"/>
      </rPr>
      <t xml:space="preserve">Children all </t>
    </r>
    <r>
      <rPr>
        <sz val="10"/>
        <color rgb="FFFF0000"/>
        <rFont val="Arial"/>
        <family val="2"/>
        <charset val="1"/>
      </rPr>
      <t xml:space="preserve">*</t>
    </r>
  </si>
  <si>
    <r>
      <rPr>
        <sz val="8"/>
        <color rgb="FFFF0000"/>
        <rFont val="Arial"/>
        <family val="2"/>
        <charset val="1"/>
      </rPr>
      <t xml:space="preserve">*</t>
    </r>
    <r>
      <rPr>
        <sz val="8"/>
        <rFont val="Arial"/>
        <family val="2"/>
        <charset val="1"/>
      </rPr>
      <t xml:space="preserve"> This section only for applicable employees not of all</t>
    </r>
  </si>
  <si>
    <t xml:space="preserve">Other Deductions under Chapter VI- A(if any)</t>
  </si>
  <si>
    <t xml:space="preserve">u/s</t>
  </si>
  <si>
    <t xml:space="preserve">Decution on Medical expense-self</t>
  </si>
  <si>
    <t xml:space="preserve">80DD</t>
  </si>
  <si>
    <t xml:space="preserve">Decution on Education loan</t>
  </si>
  <si>
    <t xml:space="preserve">80E</t>
  </si>
  <si>
    <t xml:space="preserve">Decution on physically handicaped</t>
  </si>
  <si>
    <t xml:space="preserve">80U</t>
  </si>
  <si>
    <t xml:space="preserve">NPS Contribution </t>
  </si>
  <si>
    <t xml:space="preserve">80CCD1B</t>
  </si>
  <si>
    <t xml:space="preserve">Other Income/Loss reported by Employee</t>
  </si>
  <si>
    <t xml:space="preserve">Interest paid on Housing Loan from Approved Financial Institutions is Eligible for</t>
  </si>
  <si>
    <t xml:space="preserve">deduction upto Rs.200000/- p.a. (inrespect of Loan taken on/after 01.04.1999)</t>
  </si>
  <si>
    <t xml:space="preserve">Name of the institution</t>
  </si>
  <si>
    <t xml:space="preserve">Loan amount</t>
  </si>
  <si>
    <t xml:space="preserve">Date of Loan</t>
  </si>
  <si>
    <t xml:space="preserve">Interest paid/payable during the FY.</t>
  </si>
  <si>
    <t xml:space="preserve">(Interest certificate should attach)</t>
  </si>
  <si>
    <t xml:space="preserve">DECLARATION PROPERTY UNDERTAKING</t>
  </si>
  <si>
    <t xml:space="preserve">I hereby declare that all the particulars given above are true and correct.  I shall be bound to get</t>
  </si>
  <si>
    <t xml:space="preserve">deduction from salary and / or to pay tax with interest, due to change or shortfall in Investment</t>
  </si>
  <si>
    <t xml:space="preserve">plan or due to change in my Income or dues to short recovery of Monthly tax or on account of</t>
  </si>
  <si>
    <t xml:space="preserve">abnormal reasons.  I authorise the company to deduct dues from salary on monthly average</t>
  </si>
  <si>
    <t xml:space="preserve">basis.</t>
  </si>
  <si>
    <t xml:space="preserve">Date</t>
  </si>
  <si>
    <t xml:space="preserve">Place</t>
  </si>
  <si>
    <t xml:space="preserve">Signature</t>
  </si>
  <si>
    <t xml:space="preserve">SELF DECLARATION CLAUSE</t>
  </si>
  <si>
    <t xml:space="preserve">I confirm that I shall be fully responsible to the company for any liability that may arise </t>
  </si>
  <si>
    <t xml:space="preserve">on account of non-fulfillment of this undertaking.</t>
  </si>
  <si>
    <t xml:space="preserve">I confirm hereby that conveyance allownace being paid to me on monthly basis by the company</t>
  </si>
  <si>
    <t xml:space="preserve">has been fully spent for performance of official duty.</t>
  </si>
  <si>
    <t xml:space="preserve">Salary Details for the Financial Year 2019-20</t>
  </si>
  <si>
    <t xml:space="preserve">Month</t>
  </si>
  <si>
    <t xml:space="preserve">No. of days</t>
  </si>
  <si>
    <t xml:space="preserve">Basic</t>
  </si>
  <si>
    <t xml:space="preserve">HRA</t>
  </si>
  <si>
    <t xml:space="preserve">Oth All 2</t>
  </si>
  <si>
    <t xml:space="preserve">LTA</t>
  </si>
  <si>
    <t xml:space="preserve">Health Club</t>
  </si>
  <si>
    <t xml:space="preserve">Children all</t>
  </si>
  <si>
    <t xml:space="preserve">Gross</t>
  </si>
  <si>
    <t xml:space="preserve">PF</t>
  </si>
  <si>
    <t xml:space="preserve">P tax</t>
  </si>
  <si>
    <t xml:space="preserve">Tax deducted</t>
  </si>
  <si>
    <t xml:space="preserve">Other Dedn</t>
  </si>
  <si>
    <t xml:space="preserve">Nett</t>
  </si>
  <si>
    <t xml:space="preserve">Other Allowance</t>
  </si>
  <si>
    <t xml:space="preserve">Total</t>
  </si>
  <si>
    <t xml:space="preserve">Computation of Taxable Income and Tax workings  for  Asst.Year 2019-20</t>
  </si>
  <si>
    <t xml:space="preserve">Location: Please enter 1 for METRO and 2 for NON METRO</t>
  </si>
  <si>
    <t xml:space="preserve">INCOME DETAILS</t>
  </si>
  <si>
    <t xml:space="preserve">Income from Salary</t>
  </si>
  <si>
    <t xml:space="preserve">Basic Salary</t>
  </si>
  <si>
    <t xml:space="preserve">Conveyance</t>
  </si>
  <si>
    <t xml:space="preserve">Bonus</t>
  </si>
  <si>
    <t xml:space="preserve">Medical</t>
  </si>
  <si>
    <t xml:space="preserve">Other Allowance-1</t>
  </si>
  <si>
    <t xml:space="preserve">Gorss Salary</t>
  </si>
  <si>
    <t xml:space="preserve">Exemp[ted allowances</t>
  </si>
  <si>
    <t xml:space="preserve">HRA received</t>
  </si>
  <si>
    <t xml:space="preserve">50% of Salary</t>
  </si>
  <si>
    <t xml:space="preserve">Rent paid</t>
  </si>
  <si>
    <t xml:space="preserve">(-)10% of Salary</t>
  </si>
  <si>
    <t xml:space="preserve">Tax Exempted - HRA</t>
  </si>
  <si>
    <t xml:space="preserve">Standard Deduction</t>
  </si>
  <si>
    <t xml:space="preserve">Non taxable allowance</t>
  </si>
  <si>
    <t xml:space="preserve">Total Allowances Excempted</t>
  </si>
  <si>
    <t xml:space="preserve">Health Club Reimbursement</t>
  </si>
  <si>
    <t xml:space="preserve">Children allowance</t>
  </si>
  <si>
    <t xml:space="preserve">Deduction u/s 16- Professional Tax</t>
  </si>
  <si>
    <t xml:space="preserve">Gross Income From Salary</t>
  </si>
  <si>
    <t xml:space="preserve">Other Income/Loss if any</t>
  </si>
  <si>
    <t xml:space="preserve">Gross Total Income </t>
  </si>
  <si>
    <t xml:space="preserve">Less Deduction under Chapter VIA</t>
  </si>
  <si>
    <t xml:space="preserve">U/s</t>
  </si>
  <si>
    <t xml:space="preserve">Amount invested</t>
  </si>
  <si>
    <t xml:space="preserve">Qualifying amount</t>
  </si>
  <si>
    <t xml:space="preserve">Decution</t>
  </si>
  <si>
    <t xml:space="preserve">   or exp. Incurred</t>
  </si>
  <si>
    <t xml:space="preserve">80D</t>
  </si>
  <si>
    <t xml:space="preserve">Mediclaim Insurance</t>
  </si>
  <si>
    <t xml:space="preserve">Interest on Education Loan</t>
  </si>
  <si>
    <t xml:space="preserve">80G</t>
  </si>
  <si>
    <t xml:space="preserve">Donation</t>
  </si>
  <si>
    <t xml:space="preserve">NPS Contribution</t>
  </si>
  <si>
    <t xml:space="preserve">80C</t>
  </si>
  <si>
    <t xml:space="preserve">LIC Premium</t>
  </si>
  <si>
    <t xml:space="preserve">PF </t>
  </si>
  <si>
    <t xml:space="preserve">Children school fees</t>
  </si>
  <si>
    <r>
      <rPr>
        <sz val="9"/>
        <rFont val="Tahoma"/>
        <family val="2"/>
        <charset val="1"/>
      </rPr>
      <t xml:space="preserve">Others</t>
    </r>
    <r>
      <rPr>
        <b val="true"/>
        <sz val="9"/>
        <color rgb="FFFF0000"/>
        <rFont val="Tahoma"/>
        <family val="2"/>
        <charset val="1"/>
      </rPr>
      <t xml:space="preserve"> (To provide Supporting)</t>
    </r>
  </si>
  <si>
    <t xml:space="preserve">Housing loan repayment</t>
  </si>
  <si>
    <t xml:space="preserve">PPF</t>
  </si>
  <si>
    <t xml:space="preserve">Taxable Income</t>
  </si>
  <si>
    <t xml:space="preserve">&lt;250000</t>
  </si>
  <si>
    <t xml:space="preserve">250000 to  500000</t>
  </si>
  <si>
    <t xml:space="preserve">500000 to 1000000</t>
  </si>
  <si>
    <t xml:space="preserve">&gt;1000000</t>
  </si>
  <si>
    <t xml:space="preserve">(for male</t>
  </si>
  <si>
    <t xml:space="preserve">Income tax</t>
  </si>
  <si>
    <t xml:space="preserve">Surcharge</t>
  </si>
  <si>
    <t xml:space="preserve">Education cess</t>
  </si>
  <si>
    <t xml:space="preserve">Rebate </t>
  </si>
  <si>
    <t xml:space="preserve">Total Tax Payable</t>
  </si>
  <si>
    <t xml:space="preserve">Less:Tax deducted at source</t>
  </si>
  <si>
    <t xml:space="preserve">No. of Months</t>
  </si>
  <si>
    <t xml:space="preserve">Tax Deduction per month</t>
  </si>
</sst>
</file>

<file path=xl/styles.xml><?xml version="1.0" encoding="utf-8"?>
<styleSheet xmlns="http://schemas.openxmlformats.org/spreadsheetml/2006/main">
  <numFmts count="12">
    <numFmt numFmtId="164" formatCode="_(* #,##0_);_(* \(#,##0\);_(* \-_);_(@_)"/>
    <numFmt numFmtId="165" formatCode="General"/>
    <numFmt numFmtId="166" formatCode="M/D/YYYY"/>
    <numFmt numFmtId="167" formatCode="_(* #,##0.00_);_(* \(#,##0.00\);_(* \-??_);_(@_)"/>
    <numFmt numFmtId="168" formatCode="0"/>
    <numFmt numFmtId="169" formatCode="D\-MMM\-YY;@"/>
    <numFmt numFmtId="170" formatCode="MMMM\-YY;@"/>
    <numFmt numFmtId="171" formatCode="_(* #,##0_);_(* \(#,##0\);_(* \-??_);_(@_)"/>
    <numFmt numFmtId="172" formatCode="MMM\-YY;@"/>
    <numFmt numFmtId="173" formatCode="_(* #,##0_);_(* \(#,##0\);_(* \-??_);_(@_)"/>
    <numFmt numFmtId="174" formatCode="0%"/>
    <numFmt numFmtId="175" formatCode="# ??/??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sz val="8"/>
      <color rgb="FFFF0000"/>
      <name val="Arial"/>
      <family val="2"/>
      <charset val="1"/>
    </font>
    <font>
      <sz val="8"/>
      <name val="Arial"/>
      <family val="2"/>
      <charset val="1"/>
    </font>
    <font>
      <sz val="10"/>
      <name val="Tahoma"/>
      <family val="2"/>
      <charset val="1"/>
    </font>
    <font>
      <b val="true"/>
      <sz val="10"/>
      <name val="Tahoma"/>
      <family val="2"/>
      <charset val="1"/>
    </font>
    <font>
      <sz val="10"/>
      <color rgb="FF92D050"/>
      <name val="Tahoma"/>
      <family val="2"/>
      <charset val="1"/>
    </font>
    <font>
      <sz val="11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9"/>
      <name val="Tahoma"/>
      <family val="2"/>
      <charset val="1"/>
    </font>
    <font>
      <b val="true"/>
      <sz val="9"/>
      <name val="Tahoma"/>
      <family val="2"/>
      <charset val="1"/>
    </font>
    <font>
      <b val="true"/>
      <sz val="9"/>
      <color rgb="FFFF0000"/>
      <name val="Tahoma"/>
      <family val="2"/>
      <charset val="1"/>
    </font>
    <font>
      <u val="single"/>
      <sz val="10"/>
      <color rgb="FF0000FF"/>
      <name val="Arial"/>
      <family val="2"/>
      <charset val="1"/>
    </font>
    <font>
      <sz val="9"/>
      <color rgb="FFFF0000"/>
      <name val="Tahom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FFFF99"/>
      </patternFill>
    </fill>
    <fill>
      <patternFill patternType="solid">
        <fgColor rgb="FF99CC00"/>
        <bgColor rgb="FF92D050"/>
      </patternFill>
    </fill>
    <fill>
      <patternFill patternType="solid">
        <fgColor rgb="FF92D050"/>
        <bgColor rgb="FF99CC00"/>
      </patternFill>
    </fill>
    <fill>
      <patternFill patternType="solid">
        <fgColor rgb="FFFFFF00"/>
        <bgColor rgb="FFFFFF00"/>
      </patternFill>
    </fill>
  </fills>
  <borders count="3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21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4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2" borderId="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4" xfId="21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21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6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6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6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6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0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6" xfId="15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6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6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6" xfId="21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6" xfId="21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7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8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9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1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1" fillId="0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1" fillId="0" borderId="1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1" fontId="10" fillId="0" borderId="5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0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1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2" fontId="11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4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5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3" fontId="13" fillId="0" borderId="17" xfId="15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0" fillId="4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2" fillId="4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2" fontId="10" fillId="0" borderId="1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3" fontId="13" fillId="0" borderId="19" xfId="15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70" fontId="10" fillId="0" borderId="1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1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1" fillId="0" borderId="1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1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6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7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7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2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8" fillId="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7" fillId="2" borderId="1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7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1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2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7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" borderId="2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2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4" fontId="17" fillId="4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7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" borderId="2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5" fontId="16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6" fillId="2" borderId="2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7" fillId="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" borderId="2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7" fillId="2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2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2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7" fillId="2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" borderId="2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7" fillId="2" borderId="1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2" borderId="2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2" borderId="3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7" fillId="2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" borderId="3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7" fillId="2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2" borderId="3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4" fontId="16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2" borderId="1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9" fillId="2" borderId="34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6" fillId="2" borderId="1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2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2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7" fillId="2" borderId="1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2" borderId="3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7" fillId="2" borderId="3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7" fillId="2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7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5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2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2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2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New Microsoft Excel Worksheet" xfId="21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2D05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259920</xdr:colOff>
      <xdr:row>20</xdr:row>
      <xdr:rowOff>4320</xdr:rowOff>
    </xdr:from>
    <xdr:to>
      <xdr:col>8</xdr:col>
      <xdr:colOff>558000</xdr:colOff>
      <xdr:row>20</xdr:row>
      <xdr:rowOff>99360</xdr:rowOff>
    </xdr:to>
    <xdr:sp>
      <xdr:nvSpPr>
        <xdr:cNvPr id="0" name="CustomShape 1"/>
        <xdr:cNvSpPr/>
      </xdr:nvSpPr>
      <xdr:spPr>
        <a:xfrm>
          <a:off x="5056560" y="3247560"/>
          <a:ext cx="298080" cy="95040"/>
        </a:xfrm>
        <a:custGeom>
          <a:avLst/>
          <a:gdLst/>
          <a:ahLst/>
          <a:rect l="l" t="t" r="r" b="b"/>
          <a:pathLst>
            <a:path w="285750" h="96285">
              <a:moveTo>
                <a:pt x="0" y="26288"/>
              </a:moveTo>
              <a:cubicBezTo>
                <a:pt x="5351" y="35206"/>
                <a:pt x="33668" y="90336"/>
                <a:pt x="51954" y="95561"/>
              </a:cubicBezTo>
              <a:cubicBezTo>
                <a:pt x="63397" y="98830"/>
                <a:pt x="75148" y="90171"/>
                <a:pt x="86591" y="86902"/>
              </a:cubicBezTo>
              <a:cubicBezTo>
                <a:pt x="126279" y="75563"/>
                <a:pt x="100597" y="82610"/>
                <a:pt x="138545" y="60925"/>
              </a:cubicBezTo>
              <a:cubicBezTo>
                <a:pt x="149753" y="54521"/>
                <a:pt x="161197" y="48400"/>
                <a:pt x="173182" y="43606"/>
              </a:cubicBezTo>
              <a:cubicBezTo>
                <a:pt x="190131" y="36826"/>
                <a:pt x="209947" y="36414"/>
                <a:pt x="225136" y="26288"/>
              </a:cubicBezTo>
              <a:cubicBezTo>
                <a:pt x="250533" y="9356"/>
                <a:pt x="248410" y="7481"/>
                <a:pt x="277091" y="311"/>
              </a:cubicBezTo>
              <a:cubicBezTo>
                <a:pt x="279891" y="-389"/>
                <a:pt x="282864" y="311"/>
                <a:pt x="285750" y="311"/>
              </a:cubicBezTo>
            </a:path>
          </a:pathLst>
        </a:custGeom>
        <a:noFill/>
        <a:ln w="381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18</xdr:row>
      <xdr:rowOff>0</xdr:rowOff>
    </xdr:from>
    <xdr:to>
      <xdr:col>18</xdr:col>
      <xdr:colOff>9000</xdr:colOff>
      <xdr:row>24</xdr:row>
      <xdr:rowOff>158400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0" y="3355920"/>
          <a:ext cx="12880800" cy="1110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76</xdr:row>
      <xdr:rowOff>0</xdr:rowOff>
    </xdr:from>
    <xdr:to>
      <xdr:col>7</xdr:col>
      <xdr:colOff>28080</xdr:colOff>
      <xdr:row>84</xdr:row>
      <xdr:rowOff>56880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0" y="10823400"/>
          <a:ext cx="7371720" cy="1225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3"/>
  <sheetViews>
    <sheetView showFormulas="false" showGridLines="true" showRowColHeaders="true" showZeros="true" rightToLeft="false" tabSelected="true" showOutlineSymbols="true" defaultGridColor="true" view="pageBreakPreview" topLeftCell="A80" colorId="64" zoomScale="110" zoomScaleNormal="100" zoomScalePageLayoutView="110" workbookViewId="0">
      <selection pane="topLeft" activeCell="I46" activeCellId="0" sqref="I46"/>
    </sheetView>
  </sheetViews>
  <sheetFormatPr defaultRowHeight="12.5" zeroHeight="false" outlineLevelRow="0" outlineLevelCol="0"/>
  <cols>
    <col collapsed="false" customWidth="true" hidden="false" outlineLevel="0" max="1" min="1" style="1" width="7.18"/>
    <col collapsed="false" customWidth="true" hidden="false" outlineLevel="0" max="3" min="2" style="2" width="9.18"/>
    <col collapsed="false" customWidth="true" hidden="false" outlineLevel="0" max="4" min="4" style="2" width="3.82"/>
    <col collapsed="false" customWidth="true" hidden="false" outlineLevel="0" max="5" min="5" style="2" width="9.18"/>
    <col collapsed="false" customWidth="true" hidden="false" outlineLevel="0" max="6" min="6" style="2" width="5.72"/>
    <col collapsed="false" customWidth="true" hidden="false" outlineLevel="0" max="7" min="7" style="2" width="12.27"/>
    <col collapsed="false" customWidth="true" hidden="false" outlineLevel="0" max="8" min="8" style="2" width="11.45"/>
    <col collapsed="false" customWidth="true" hidden="false" outlineLevel="0" max="9" min="9" style="2" width="10.46"/>
    <col collapsed="false" customWidth="true" hidden="false" outlineLevel="0" max="10" min="10" style="2" width="11.72"/>
    <col collapsed="false" customWidth="true" hidden="false" outlineLevel="0" max="12" min="11" style="2" width="9.18"/>
    <col collapsed="false" customWidth="true" hidden="false" outlineLevel="0" max="13" min="13" style="2" width="41.27"/>
    <col collapsed="false" customWidth="true" hidden="false" outlineLevel="0" max="1025" min="14" style="2" width="9.18"/>
  </cols>
  <sheetData>
    <row r="1" customFormat="false" ht="12.5" hidden="false" customHeight="false" outlineLevel="0" collapsed="false">
      <c r="A1" s="3"/>
      <c r="B1" s="4"/>
      <c r="C1" s="4"/>
      <c r="D1" s="4"/>
      <c r="E1" s="4"/>
      <c r="F1" s="4"/>
      <c r="G1" s="4"/>
      <c r="H1" s="4"/>
      <c r="I1" s="4"/>
      <c r="J1" s="4"/>
      <c r="K1" s="5"/>
    </row>
    <row r="2" customFormat="false" ht="14.5" hidden="false" customHeight="false" outlineLevel="0" collapsed="false">
      <c r="A2" s="6"/>
      <c r="B2" s="7"/>
      <c r="C2" s="7"/>
      <c r="D2" s="7"/>
      <c r="E2" s="7"/>
      <c r="F2" s="7"/>
      <c r="G2" s="7"/>
      <c r="H2" s="7"/>
      <c r="I2" s="7"/>
      <c r="J2" s="7"/>
      <c r="K2" s="8"/>
      <c r="M2" s="9"/>
    </row>
    <row r="3" customFormat="false" ht="13" hidden="false" customHeight="false" outlineLevel="0" collapsed="false">
      <c r="A3" s="6"/>
      <c r="B3" s="10" t="s">
        <v>0</v>
      </c>
      <c r="C3" s="10"/>
      <c r="D3" s="10"/>
      <c r="E3" s="10"/>
      <c r="F3" s="10"/>
      <c r="G3" s="10"/>
      <c r="H3" s="10"/>
      <c r="I3" s="10"/>
      <c r="J3" s="10"/>
      <c r="K3" s="8"/>
    </row>
    <row r="4" customFormat="false" ht="13" hidden="false" customHeight="false" outlineLevel="0" collapsed="false">
      <c r="A4" s="6"/>
      <c r="B4" s="10" t="s">
        <v>1</v>
      </c>
      <c r="C4" s="10"/>
      <c r="D4" s="10"/>
      <c r="E4" s="10"/>
      <c r="F4" s="10"/>
      <c r="G4" s="10"/>
      <c r="H4" s="10"/>
      <c r="I4" s="10"/>
      <c r="J4" s="10"/>
      <c r="K4" s="8"/>
    </row>
    <row r="5" customFormat="false" ht="12.5" hidden="false" customHeight="false" outlineLevel="0" collapsed="false">
      <c r="A5" s="11"/>
      <c r="B5" s="12"/>
      <c r="C5" s="12"/>
      <c r="D5" s="12"/>
      <c r="E5" s="12"/>
      <c r="F5" s="12"/>
      <c r="G5" s="12"/>
      <c r="H5" s="12"/>
      <c r="I5" s="12"/>
      <c r="J5" s="7"/>
      <c r="K5" s="8"/>
    </row>
    <row r="6" customFormat="false" ht="12.8" hidden="false" customHeight="false" outlineLevel="0" collapsed="false">
      <c r="A6" s="6" t="n">
        <v>1</v>
      </c>
      <c r="B6" s="13" t="s">
        <v>2</v>
      </c>
      <c r="C6" s="13"/>
      <c r="D6" s="13"/>
      <c r="E6" s="13"/>
      <c r="F6" s="13"/>
      <c r="G6" s="13"/>
      <c r="H6" s="14" t="s">
        <v>3</v>
      </c>
      <c r="I6" s="14"/>
      <c r="J6" s="14"/>
      <c r="K6" s="8"/>
    </row>
    <row r="7" customFormat="false" ht="12.8" hidden="false" customHeight="false" outlineLevel="0" collapsed="false">
      <c r="A7" s="6" t="n">
        <v>2</v>
      </c>
      <c r="B7" s="13" t="s">
        <v>4</v>
      </c>
      <c r="C7" s="13"/>
      <c r="D7" s="13"/>
      <c r="E7" s="13"/>
      <c r="F7" s="13"/>
      <c r="G7" s="13"/>
      <c r="H7" s="15" t="s">
        <v>5</v>
      </c>
      <c r="I7" s="15"/>
      <c r="J7" s="15"/>
      <c r="K7" s="8"/>
      <c r="L7" s="16"/>
    </row>
    <row r="8" customFormat="false" ht="12.8" hidden="false" customHeight="false" outlineLevel="0" collapsed="false">
      <c r="A8" s="6" t="n">
        <v>3</v>
      </c>
      <c r="B8" s="13" t="s">
        <v>6</v>
      </c>
      <c r="C8" s="13"/>
      <c r="D8" s="13"/>
      <c r="E8" s="13"/>
      <c r="F8" s="13"/>
      <c r="G8" s="13"/>
      <c r="H8" s="14" t="s">
        <v>7</v>
      </c>
      <c r="I8" s="14"/>
      <c r="J8" s="14"/>
      <c r="K8" s="8"/>
      <c r="L8" s="16"/>
    </row>
    <row r="9" customFormat="false" ht="12.8" hidden="false" customHeight="false" outlineLevel="0" collapsed="false">
      <c r="A9" s="6" t="n">
        <v>4</v>
      </c>
      <c r="B9" s="13" t="s">
        <v>8</v>
      </c>
      <c r="C9" s="13"/>
      <c r="D9" s="13"/>
      <c r="E9" s="13"/>
      <c r="F9" s="13"/>
      <c r="G9" s="13"/>
      <c r="H9" s="14" t="s">
        <v>9</v>
      </c>
      <c r="I9" s="14"/>
      <c r="J9" s="14"/>
      <c r="K9" s="8"/>
      <c r="L9" s="16"/>
    </row>
    <row r="10" customFormat="false" ht="12.8" hidden="false" customHeight="false" outlineLevel="0" collapsed="false">
      <c r="A10" s="6" t="n">
        <v>5</v>
      </c>
      <c r="B10" s="13" t="s">
        <v>10</v>
      </c>
      <c r="C10" s="13"/>
      <c r="D10" s="13"/>
      <c r="E10" s="13"/>
      <c r="F10" s="13"/>
      <c r="G10" s="13"/>
      <c r="H10" s="17" t="s">
        <v>11</v>
      </c>
      <c r="I10" s="17"/>
      <c r="J10" s="17"/>
      <c r="K10" s="8"/>
      <c r="L10" s="16"/>
    </row>
    <row r="11" customFormat="false" ht="12.8" hidden="false" customHeight="false" outlineLevel="0" collapsed="false">
      <c r="A11" s="6" t="n">
        <v>6</v>
      </c>
      <c r="B11" s="13" t="s">
        <v>12</v>
      </c>
      <c r="C11" s="13"/>
      <c r="D11" s="13"/>
      <c r="E11" s="13"/>
      <c r="F11" s="13"/>
      <c r="G11" s="13"/>
      <c r="H11" s="14" t="s">
        <v>13</v>
      </c>
      <c r="I11" s="14"/>
      <c r="J11" s="14"/>
      <c r="K11" s="8"/>
    </row>
    <row r="12" customFormat="false" ht="12.8" hidden="false" customHeight="false" outlineLevel="0" collapsed="false">
      <c r="A12" s="6" t="n">
        <v>7</v>
      </c>
      <c r="B12" s="13" t="s">
        <v>14</v>
      </c>
      <c r="C12" s="13"/>
      <c r="D12" s="13"/>
      <c r="E12" s="13"/>
      <c r="F12" s="13"/>
      <c r="G12" s="13"/>
      <c r="H12" s="14" t="s">
        <v>15</v>
      </c>
      <c r="I12" s="14"/>
      <c r="J12" s="14"/>
      <c r="K12" s="8"/>
    </row>
    <row r="13" customFormat="false" ht="12.8" hidden="false" customHeight="false" outlineLevel="0" collapsed="false">
      <c r="A13" s="6"/>
      <c r="B13" s="7" t="s">
        <v>16</v>
      </c>
      <c r="C13" s="7"/>
      <c r="D13" s="7"/>
      <c r="E13" s="7"/>
      <c r="F13" s="7"/>
      <c r="G13" s="7"/>
      <c r="H13" s="7"/>
      <c r="I13" s="7"/>
      <c r="J13" s="7"/>
      <c r="K13" s="8"/>
    </row>
    <row r="14" customFormat="false" ht="12.5" hidden="false" customHeight="false" outlineLevel="0" collapsed="false">
      <c r="A14" s="6"/>
      <c r="B14" s="7" t="s">
        <v>17</v>
      </c>
      <c r="C14" s="7"/>
      <c r="D14" s="7"/>
      <c r="E14" s="7"/>
      <c r="F14" s="7"/>
      <c r="G14" s="7"/>
      <c r="H14" s="7"/>
      <c r="I14" s="7"/>
      <c r="J14" s="7"/>
      <c r="K14" s="8"/>
    </row>
    <row r="15" customFormat="false" ht="12.5" hidden="false" customHeight="false" outlineLevel="0" collapsed="false">
      <c r="A15" s="11"/>
      <c r="B15" s="12"/>
      <c r="C15" s="12"/>
      <c r="D15" s="12"/>
      <c r="E15" s="12"/>
      <c r="F15" s="12"/>
      <c r="G15" s="12"/>
      <c r="H15" s="12"/>
      <c r="I15" s="12"/>
      <c r="J15" s="7"/>
      <c r="K15" s="8"/>
    </row>
    <row r="16" customFormat="false" ht="12.5" hidden="false" customHeight="false" outlineLevel="0" collapsed="false">
      <c r="A16" s="6" t="n">
        <v>8</v>
      </c>
      <c r="B16" s="18" t="s">
        <v>18</v>
      </c>
      <c r="C16" s="19"/>
      <c r="D16" s="19"/>
      <c r="E16" s="15" t="s">
        <v>19</v>
      </c>
      <c r="F16" s="15"/>
      <c r="G16" s="15"/>
      <c r="H16" s="15"/>
      <c r="I16" s="15"/>
      <c r="J16" s="15"/>
      <c r="K16" s="8"/>
    </row>
    <row r="17" customFormat="false" ht="12.5" hidden="false" customHeight="false" outlineLevel="0" collapsed="false">
      <c r="A17" s="6"/>
      <c r="B17" s="20"/>
      <c r="C17" s="20"/>
      <c r="D17" s="20"/>
      <c r="E17" s="15" t="s">
        <v>20</v>
      </c>
      <c r="F17" s="15"/>
      <c r="G17" s="15"/>
      <c r="H17" s="15"/>
      <c r="I17" s="15"/>
      <c r="J17" s="15"/>
      <c r="K17" s="8"/>
    </row>
    <row r="18" customFormat="false" ht="12.5" hidden="false" customHeight="false" outlineLevel="0" collapsed="false">
      <c r="A18" s="6"/>
      <c r="B18" s="7"/>
      <c r="C18" s="7"/>
      <c r="D18" s="7"/>
      <c r="E18" s="15" t="s">
        <v>21</v>
      </c>
      <c r="F18" s="15"/>
      <c r="G18" s="15"/>
      <c r="H18" s="15"/>
      <c r="I18" s="15"/>
      <c r="J18" s="15"/>
      <c r="K18" s="8"/>
    </row>
    <row r="19" customFormat="false" ht="12.5" hidden="false" customHeight="false" outlineLevel="0" collapsed="false">
      <c r="A19" s="6"/>
      <c r="B19" s="7"/>
      <c r="C19" s="7"/>
      <c r="D19" s="7"/>
      <c r="E19" s="7"/>
      <c r="F19" s="7"/>
      <c r="G19" s="7"/>
      <c r="H19" s="7"/>
      <c r="I19" s="7"/>
      <c r="J19" s="7"/>
      <c r="K19" s="8"/>
    </row>
    <row r="20" customFormat="false" ht="12.5" hidden="false" customHeight="false" outlineLevel="0" collapsed="false">
      <c r="A20" s="21"/>
      <c r="B20" s="18" t="s">
        <v>22</v>
      </c>
      <c r="C20" s="7" t="s">
        <v>23</v>
      </c>
      <c r="D20" s="7"/>
      <c r="E20" s="12"/>
      <c r="F20" s="7"/>
      <c r="G20" s="7"/>
      <c r="H20" s="22" t="s">
        <v>24</v>
      </c>
      <c r="I20" s="22" t="s">
        <v>25</v>
      </c>
      <c r="J20" s="22" t="s">
        <v>26</v>
      </c>
      <c r="K20" s="8"/>
    </row>
    <row r="21" customFormat="false" ht="13" hidden="false" customHeight="false" outlineLevel="0" collapsed="false">
      <c r="A21" s="6"/>
      <c r="B21" s="18"/>
      <c r="C21" s="7"/>
      <c r="D21" s="7"/>
      <c r="E21" s="12"/>
      <c r="F21" s="7"/>
      <c r="G21" s="7"/>
      <c r="H21" s="23"/>
      <c r="I21" s="23"/>
      <c r="J21" s="23"/>
      <c r="K21" s="8"/>
    </row>
    <row r="22" customFormat="false" ht="12.5" hidden="false" customHeight="false" outlineLevel="0" collapsed="false">
      <c r="A22" s="21"/>
      <c r="B22" s="18" t="s">
        <v>27</v>
      </c>
      <c r="C22" s="7" t="s">
        <v>28</v>
      </c>
      <c r="D22" s="7"/>
      <c r="E22" s="7"/>
      <c r="F22" s="7"/>
      <c r="G22" s="7"/>
      <c r="H22" s="7"/>
      <c r="I22" s="24" t="n">
        <v>8000</v>
      </c>
      <c r="J22" s="24"/>
      <c r="K22" s="8"/>
      <c r="M22" s="25"/>
    </row>
    <row r="23" customFormat="false" ht="12.5" hidden="false" customHeight="false" outlineLevel="0" collapsed="false">
      <c r="A23" s="21"/>
      <c r="B23" s="18" t="s">
        <v>29</v>
      </c>
      <c r="C23" s="7" t="s">
        <v>30</v>
      </c>
      <c r="D23" s="7"/>
      <c r="E23" s="7"/>
      <c r="F23" s="7"/>
      <c r="G23" s="7"/>
      <c r="H23" s="7"/>
      <c r="I23" s="26"/>
      <c r="J23" s="26"/>
      <c r="K23" s="8"/>
    </row>
    <row r="24" customFormat="false" ht="12.5" hidden="false" customHeight="false" outlineLevel="0" collapsed="false">
      <c r="A24" s="6"/>
      <c r="B24" s="7"/>
      <c r="C24" s="7"/>
      <c r="D24" s="7"/>
      <c r="E24" s="7"/>
      <c r="F24" s="7"/>
      <c r="G24" s="7"/>
      <c r="H24" s="7"/>
      <c r="I24" s="7"/>
      <c r="J24" s="7"/>
      <c r="K24" s="8"/>
    </row>
    <row r="25" customFormat="false" ht="13" hidden="false" customHeight="false" outlineLevel="0" collapsed="false">
      <c r="A25" s="27" t="n">
        <v>9</v>
      </c>
      <c r="B25" s="28" t="s">
        <v>31</v>
      </c>
      <c r="C25" s="28"/>
      <c r="D25" s="28"/>
      <c r="E25" s="28"/>
      <c r="F25" s="28"/>
      <c r="G25" s="28"/>
      <c r="H25" s="28"/>
      <c r="I25" s="28"/>
      <c r="J25" s="28"/>
      <c r="K25" s="8"/>
    </row>
    <row r="26" customFormat="false" ht="12.5" hidden="false" customHeight="false" outlineLevel="0" collapsed="false">
      <c r="A26" s="6"/>
      <c r="B26" s="7" t="s">
        <v>32</v>
      </c>
      <c r="C26" s="13" t="s">
        <v>33</v>
      </c>
      <c r="D26" s="13"/>
      <c r="E26" s="13"/>
      <c r="F26" s="13"/>
      <c r="G26" s="29"/>
      <c r="H26" s="29"/>
      <c r="I26" s="29"/>
      <c r="J26" s="29"/>
      <c r="K26" s="8"/>
    </row>
    <row r="27" customFormat="false" ht="12.5" hidden="false" customHeight="false" outlineLevel="0" collapsed="false">
      <c r="A27" s="6"/>
      <c r="B27" s="7" t="s">
        <v>34</v>
      </c>
      <c r="C27" s="13" t="s">
        <v>35</v>
      </c>
      <c r="D27" s="13"/>
      <c r="E27" s="13"/>
      <c r="F27" s="13"/>
      <c r="G27" s="13"/>
      <c r="H27" s="13"/>
      <c r="I27" s="29"/>
      <c r="J27" s="29"/>
      <c r="K27" s="8"/>
    </row>
    <row r="28" customFormat="false" ht="12.5" hidden="false" customHeight="false" outlineLevel="0" collapsed="false">
      <c r="A28" s="6"/>
      <c r="B28" s="7" t="s">
        <v>36</v>
      </c>
      <c r="C28" s="13" t="s">
        <v>37</v>
      </c>
      <c r="D28" s="13"/>
      <c r="E28" s="13"/>
      <c r="F28" s="13"/>
      <c r="G28" s="13"/>
      <c r="H28" s="13"/>
      <c r="I28" s="29"/>
      <c r="J28" s="29"/>
      <c r="K28" s="8"/>
    </row>
    <row r="29" customFormat="false" ht="12.5" hidden="false" customHeight="false" outlineLevel="0" collapsed="false">
      <c r="A29" s="6"/>
      <c r="B29" s="7" t="s">
        <v>38</v>
      </c>
      <c r="C29" s="13" t="s">
        <v>39</v>
      </c>
      <c r="D29" s="13"/>
      <c r="E29" s="13"/>
      <c r="F29" s="13"/>
      <c r="G29" s="13"/>
      <c r="H29" s="13"/>
      <c r="I29" s="29"/>
      <c r="J29" s="29"/>
      <c r="K29" s="8"/>
    </row>
    <row r="30" customFormat="false" ht="12.5" hidden="false" customHeight="false" outlineLevel="0" collapsed="false">
      <c r="A30" s="6"/>
      <c r="B30" s="7" t="s">
        <v>40</v>
      </c>
      <c r="C30" s="13" t="s">
        <v>41</v>
      </c>
      <c r="D30" s="13"/>
      <c r="E30" s="13"/>
      <c r="F30" s="13"/>
      <c r="G30" s="13"/>
      <c r="H30" s="13"/>
      <c r="I30" s="29"/>
      <c r="J30" s="29"/>
      <c r="K30" s="8"/>
    </row>
    <row r="31" customFormat="false" ht="12.5" hidden="false" customHeight="false" outlineLevel="0" collapsed="false">
      <c r="A31" s="6"/>
      <c r="B31" s="7" t="s">
        <v>42</v>
      </c>
      <c r="C31" s="13" t="s">
        <v>43</v>
      </c>
      <c r="D31" s="13"/>
      <c r="E31" s="13"/>
      <c r="F31" s="13"/>
      <c r="G31" s="13"/>
      <c r="H31" s="13"/>
      <c r="I31" s="24" t="n">
        <v>0</v>
      </c>
      <c r="J31" s="24"/>
      <c r="K31" s="8"/>
    </row>
    <row r="32" customFormat="false" ht="12.5" hidden="false" customHeight="false" outlineLevel="0" collapsed="false">
      <c r="A32" s="6"/>
      <c r="B32" s="7" t="s">
        <v>44</v>
      </c>
      <c r="C32" s="13" t="s">
        <v>45</v>
      </c>
      <c r="D32" s="13"/>
      <c r="E32" s="13"/>
      <c r="F32" s="13"/>
      <c r="G32" s="13"/>
      <c r="H32" s="13"/>
      <c r="I32" s="29"/>
      <c r="J32" s="29"/>
      <c r="K32" s="8"/>
    </row>
    <row r="33" customFormat="false" ht="12.5" hidden="false" customHeight="false" outlineLevel="0" collapsed="false">
      <c r="A33" s="6"/>
      <c r="B33" s="7"/>
      <c r="C33" s="7"/>
      <c r="D33" s="7"/>
      <c r="E33" s="7"/>
      <c r="F33" s="7"/>
      <c r="G33" s="7"/>
      <c r="H33" s="7"/>
      <c r="I33" s="7"/>
      <c r="J33" s="7"/>
      <c r="K33" s="8"/>
    </row>
    <row r="34" customFormat="false" ht="12.5" hidden="false" customHeight="false" outlineLevel="0" collapsed="false">
      <c r="A34" s="6" t="n">
        <v>10</v>
      </c>
      <c r="B34" s="30" t="s">
        <v>46</v>
      </c>
      <c r="C34" s="7"/>
      <c r="D34" s="7"/>
      <c r="E34" s="7"/>
      <c r="F34" s="7"/>
      <c r="G34" s="7"/>
      <c r="H34" s="7"/>
      <c r="I34" s="7"/>
      <c r="J34" s="7"/>
      <c r="K34" s="8"/>
    </row>
    <row r="35" customFormat="false" ht="12.5" hidden="false" customHeight="false" outlineLevel="0" collapsed="false">
      <c r="A35" s="6"/>
      <c r="B35" s="30" t="s">
        <v>47</v>
      </c>
      <c r="C35" s="7"/>
      <c r="D35" s="7"/>
      <c r="E35" s="7"/>
      <c r="F35" s="7"/>
      <c r="G35" s="7"/>
      <c r="H35" s="7"/>
      <c r="I35" s="7"/>
      <c r="J35" s="7"/>
      <c r="K35" s="8"/>
    </row>
    <row r="36" customFormat="false" ht="12.5" hidden="false" customHeight="false" outlineLevel="0" collapsed="false">
      <c r="A36" s="6"/>
      <c r="B36" s="7" t="s">
        <v>32</v>
      </c>
      <c r="C36" s="31" t="s">
        <v>48</v>
      </c>
      <c r="D36" s="31"/>
      <c r="E36" s="31"/>
      <c r="F36" s="31"/>
      <c r="G36" s="31"/>
      <c r="H36" s="31"/>
      <c r="I36" s="29" t="n">
        <v>0</v>
      </c>
      <c r="J36" s="29"/>
      <c r="K36" s="8"/>
    </row>
    <row r="37" customFormat="false" ht="12.5" hidden="false" customHeight="false" outlineLevel="0" collapsed="false">
      <c r="A37" s="6"/>
      <c r="B37" s="7" t="s">
        <v>34</v>
      </c>
      <c r="C37" s="31" t="s">
        <v>49</v>
      </c>
      <c r="D37" s="31"/>
      <c r="E37" s="31"/>
      <c r="F37" s="31"/>
      <c r="G37" s="31"/>
      <c r="H37" s="31"/>
      <c r="I37" s="29" t="n">
        <v>0</v>
      </c>
      <c r="J37" s="29"/>
      <c r="K37" s="8"/>
    </row>
    <row r="38" customFormat="false" ht="12.5" hidden="false" customHeight="false" outlineLevel="0" collapsed="false">
      <c r="A38" s="6"/>
      <c r="B38" s="7" t="s">
        <v>36</v>
      </c>
      <c r="C38" s="31" t="s">
        <v>50</v>
      </c>
      <c r="D38" s="31"/>
      <c r="E38" s="31"/>
      <c r="F38" s="31"/>
      <c r="G38" s="31"/>
      <c r="H38" s="31"/>
      <c r="I38" s="29" t="n">
        <v>0</v>
      </c>
      <c r="J38" s="29"/>
      <c r="K38" s="8"/>
    </row>
    <row r="39" customFormat="false" ht="12.5" hidden="false" customHeight="false" outlineLevel="0" collapsed="false">
      <c r="A39" s="6"/>
      <c r="B39" s="7" t="s">
        <v>38</v>
      </c>
      <c r="C39" s="31" t="s">
        <v>51</v>
      </c>
      <c r="D39" s="31"/>
      <c r="E39" s="31"/>
      <c r="F39" s="31"/>
      <c r="G39" s="31"/>
      <c r="H39" s="31"/>
      <c r="I39" s="29" t="n">
        <v>0</v>
      </c>
      <c r="J39" s="29"/>
      <c r="K39" s="8"/>
    </row>
    <row r="40" customFormat="false" ht="12.5" hidden="false" customHeight="false" outlineLevel="0" collapsed="false">
      <c r="A40" s="6"/>
      <c r="B40" s="7" t="s">
        <v>40</v>
      </c>
      <c r="C40" s="31" t="s">
        <v>52</v>
      </c>
      <c r="D40" s="31"/>
      <c r="E40" s="31"/>
      <c r="F40" s="31"/>
      <c r="G40" s="31"/>
      <c r="H40" s="31"/>
      <c r="I40" s="29" t="n">
        <v>0</v>
      </c>
      <c r="J40" s="29"/>
      <c r="K40" s="8"/>
    </row>
    <row r="41" customFormat="false" ht="12.5" hidden="false" customHeight="false" outlineLevel="0" collapsed="false">
      <c r="A41" s="6"/>
      <c r="B41" s="7" t="s">
        <v>42</v>
      </c>
      <c r="C41" s="31" t="s">
        <v>53</v>
      </c>
      <c r="D41" s="31"/>
      <c r="E41" s="31"/>
      <c r="F41" s="31"/>
      <c r="G41" s="31"/>
      <c r="H41" s="31"/>
      <c r="I41" s="29" t="n">
        <v>0</v>
      </c>
      <c r="J41" s="29"/>
      <c r="K41" s="8"/>
    </row>
    <row r="42" customFormat="false" ht="12.5" hidden="false" customHeight="false" outlineLevel="0" collapsed="false">
      <c r="A42" s="6"/>
      <c r="B42" s="7" t="s">
        <v>44</v>
      </c>
      <c r="C42" s="31" t="s">
        <v>54</v>
      </c>
      <c r="D42" s="31"/>
      <c r="E42" s="31"/>
      <c r="F42" s="31"/>
      <c r="G42" s="31"/>
      <c r="H42" s="31"/>
      <c r="I42" s="29" t="n">
        <v>0</v>
      </c>
      <c r="J42" s="29"/>
      <c r="K42" s="8"/>
    </row>
    <row r="43" customFormat="false" ht="12.5" hidden="false" customHeight="false" outlineLevel="0" collapsed="false">
      <c r="A43" s="6"/>
      <c r="B43" s="7" t="s">
        <v>55</v>
      </c>
      <c r="C43" s="31" t="s">
        <v>56</v>
      </c>
      <c r="D43" s="31"/>
      <c r="E43" s="31"/>
      <c r="F43" s="31"/>
      <c r="G43" s="31"/>
      <c r="H43" s="31"/>
      <c r="I43" s="29" t="n">
        <v>0</v>
      </c>
      <c r="J43" s="29"/>
      <c r="K43" s="8"/>
    </row>
    <row r="44" customFormat="false" ht="12.5" hidden="false" customHeight="false" outlineLevel="0" collapsed="false">
      <c r="A44" s="6"/>
      <c r="B44" s="7" t="s">
        <v>57</v>
      </c>
      <c r="C44" s="31" t="s">
        <v>58</v>
      </c>
      <c r="D44" s="31"/>
      <c r="E44" s="31"/>
      <c r="F44" s="31"/>
      <c r="G44" s="31"/>
      <c r="H44" s="31"/>
      <c r="I44" s="29" t="n">
        <v>0</v>
      </c>
      <c r="J44" s="29"/>
      <c r="K44" s="8"/>
    </row>
    <row r="45" customFormat="false" ht="12.5" hidden="false" customHeight="false" outlineLevel="0" collapsed="false">
      <c r="A45" s="6"/>
      <c r="B45" s="7" t="s">
        <v>59</v>
      </c>
      <c r="C45" s="31" t="s">
        <v>60</v>
      </c>
      <c r="D45" s="31"/>
      <c r="E45" s="31"/>
      <c r="F45" s="31"/>
      <c r="G45" s="31"/>
      <c r="H45" s="31"/>
      <c r="I45" s="29" t="n">
        <v>0</v>
      </c>
      <c r="J45" s="29"/>
      <c r="K45" s="8"/>
    </row>
    <row r="46" customFormat="false" ht="13" hidden="false" customHeight="false" outlineLevel="0" collapsed="false">
      <c r="A46" s="6"/>
      <c r="B46" s="7"/>
      <c r="C46" s="31" t="s">
        <v>61</v>
      </c>
      <c r="D46" s="31"/>
      <c r="E46" s="31"/>
      <c r="F46" s="31"/>
      <c r="G46" s="31"/>
      <c r="H46" s="31"/>
      <c r="I46" s="23" t="n">
        <v>0</v>
      </c>
      <c r="J46" s="23"/>
      <c r="K46" s="8"/>
    </row>
    <row r="47" customFormat="false" ht="12.5" hidden="false" customHeight="false" outlineLevel="0" collapsed="false">
      <c r="A47" s="6"/>
      <c r="B47" s="7"/>
      <c r="C47" s="7"/>
      <c r="D47" s="7"/>
      <c r="E47" s="7"/>
      <c r="F47" s="7"/>
      <c r="G47" s="7"/>
      <c r="H47" s="7"/>
      <c r="I47" s="7"/>
      <c r="J47" s="7"/>
      <c r="K47" s="8"/>
    </row>
    <row r="48" customFormat="false" ht="12.5" hidden="false" customHeight="false" outlineLevel="0" collapsed="false">
      <c r="A48" s="6" t="n">
        <v>11</v>
      </c>
      <c r="B48" s="7" t="s">
        <v>62</v>
      </c>
      <c r="C48" s="7"/>
      <c r="D48" s="7"/>
      <c r="E48" s="7"/>
      <c r="F48" s="7"/>
      <c r="G48" s="7"/>
      <c r="H48" s="7"/>
      <c r="I48" s="7"/>
      <c r="J48" s="7"/>
      <c r="K48" s="8"/>
    </row>
    <row r="49" customFormat="false" ht="12.5" hidden="false" customHeight="false" outlineLevel="0" collapsed="false">
      <c r="A49" s="6"/>
      <c r="B49" s="22" t="s">
        <v>63</v>
      </c>
      <c r="C49" s="22"/>
      <c r="D49" s="22" t="s">
        <v>64</v>
      </c>
      <c r="E49" s="22"/>
      <c r="F49" s="22"/>
      <c r="G49" s="22"/>
      <c r="H49" s="31" t="s">
        <v>65</v>
      </c>
      <c r="I49" s="22" t="s">
        <v>66</v>
      </c>
      <c r="J49" s="22"/>
      <c r="K49" s="8"/>
    </row>
    <row r="50" customFormat="false" ht="12.5" hidden="false" customHeight="false" outlineLevel="0" collapsed="false">
      <c r="A50" s="6"/>
      <c r="B50" s="26"/>
      <c r="C50" s="26"/>
      <c r="D50" s="15"/>
      <c r="E50" s="15"/>
      <c r="F50" s="15"/>
      <c r="G50" s="15"/>
      <c r="H50" s="14"/>
      <c r="I50" s="29" t="n">
        <v>0</v>
      </c>
      <c r="J50" s="29"/>
      <c r="K50" s="8"/>
    </row>
    <row r="51" customFormat="false" ht="12.5" hidden="false" customHeight="false" outlineLevel="0" collapsed="false">
      <c r="A51" s="6"/>
      <c r="B51" s="29"/>
      <c r="C51" s="29"/>
      <c r="D51" s="32"/>
      <c r="E51" s="32"/>
      <c r="F51" s="32"/>
      <c r="G51" s="32"/>
      <c r="H51" s="33"/>
      <c r="I51" s="29"/>
      <c r="J51" s="29"/>
      <c r="K51" s="8"/>
    </row>
    <row r="52" customFormat="false" ht="12" hidden="false" customHeight="true" outlineLevel="0" collapsed="false">
      <c r="A52" s="6"/>
      <c r="B52" s="7"/>
      <c r="C52" s="7"/>
      <c r="D52" s="7"/>
      <c r="E52" s="7"/>
      <c r="F52" s="7"/>
      <c r="G52" s="7"/>
      <c r="H52" s="7"/>
      <c r="I52" s="7"/>
      <c r="J52" s="7"/>
      <c r="K52" s="8"/>
    </row>
    <row r="53" customFormat="false" ht="12" hidden="false" customHeight="true" outlineLevel="0" collapsed="false">
      <c r="A53" s="6" t="n">
        <v>12</v>
      </c>
      <c r="B53" s="30" t="s">
        <v>67</v>
      </c>
      <c r="C53" s="7"/>
      <c r="D53" s="7"/>
      <c r="E53" s="7"/>
      <c r="F53" s="7"/>
      <c r="G53" s="7"/>
      <c r="H53" s="7"/>
      <c r="I53" s="7"/>
      <c r="J53" s="7"/>
      <c r="K53" s="8"/>
    </row>
    <row r="54" customFormat="false" ht="12" hidden="false" customHeight="true" outlineLevel="0" collapsed="false">
      <c r="A54" s="6"/>
      <c r="B54" s="22" t="s">
        <v>68</v>
      </c>
      <c r="C54" s="22"/>
      <c r="D54" s="22"/>
      <c r="E54" s="22"/>
      <c r="F54" s="22"/>
      <c r="G54" s="22"/>
      <c r="H54" s="22"/>
      <c r="I54" s="22" t="s">
        <v>69</v>
      </c>
      <c r="J54" s="22"/>
      <c r="K54" s="8"/>
    </row>
    <row r="55" customFormat="false" ht="12" hidden="false" customHeight="true" outlineLevel="0" collapsed="false">
      <c r="A55" s="6"/>
      <c r="B55" s="26" t="s">
        <v>70</v>
      </c>
      <c r="C55" s="26"/>
      <c r="D55" s="26"/>
      <c r="E55" s="26"/>
      <c r="F55" s="26"/>
      <c r="G55" s="26"/>
      <c r="H55" s="26"/>
      <c r="I55" s="29" t="n">
        <v>0</v>
      </c>
      <c r="J55" s="29"/>
      <c r="K55" s="8"/>
    </row>
    <row r="56" customFormat="false" ht="12.5" hidden="false" customHeight="false" outlineLevel="0" collapsed="false">
      <c r="A56" s="6"/>
      <c r="B56" s="26" t="s">
        <v>71</v>
      </c>
      <c r="C56" s="26"/>
      <c r="D56" s="26"/>
      <c r="E56" s="26"/>
      <c r="F56" s="26"/>
      <c r="G56" s="26"/>
      <c r="H56" s="26"/>
      <c r="I56" s="29" t="n">
        <v>0</v>
      </c>
      <c r="J56" s="29"/>
      <c r="K56" s="8"/>
    </row>
    <row r="57" customFormat="false" ht="12.5" hidden="false" customHeight="false" outlineLevel="0" collapsed="false">
      <c r="A57" s="6"/>
      <c r="B57" s="26" t="s">
        <v>72</v>
      </c>
      <c r="C57" s="26"/>
      <c r="D57" s="26"/>
      <c r="E57" s="26"/>
      <c r="F57" s="26"/>
      <c r="G57" s="26"/>
      <c r="H57" s="26"/>
      <c r="I57" s="29" t="n">
        <v>0</v>
      </c>
      <c r="J57" s="29"/>
      <c r="K57" s="8"/>
    </row>
    <row r="58" customFormat="false" ht="12.5" hidden="false" customHeight="false" outlineLevel="0" collapsed="false">
      <c r="A58" s="6"/>
      <c r="B58" s="34" t="s">
        <v>73</v>
      </c>
      <c r="C58" s="34"/>
      <c r="D58" s="34"/>
      <c r="E58" s="34"/>
      <c r="F58" s="34"/>
      <c r="G58" s="34"/>
      <c r="H58" s="34"/>
      <c r="I58" s="34"/>
      <c r="J58" s="34"/>
      <c r="K58" s="35"/>
    </row>
    <row r="59" customFormat="false" ht="12.5" hidden="false" customHeight="false" outlineLevel="0" collapsed="false">
      <c r="A59" s="6"/>
      <c r="B59" s="7"/>
      <c r="C59" s="7"/>
      <c r="D59" s="7"/>
      <c r="E59" s="7"/>
      <c r="F59" s="7"/>
      <c r="G59" s="7"/>
      <c r="H59" s="7"/>
      <c r="I59" s="7"/>
      <c r="J59" s="7"/>
      <c r="K59" s="8"/>
    </row>
    <row r="60" customFormat="false" ht="12.5" hidden="false" customHeight="false" outlineLevel="0" collapsed="false">
      <c r="A60" s="6" t="n">
        <v>13</v>
      </c>
      <c r="B60" s="30" t="s">
        <v>74</v>
      </c>
      <c r="C60" s="7"/>
      <c r="D60" s="7"/>
      <c r="E60" s="7"/>
      <c r="F60" s="7"/>
      <c r="G60" s="7"/>
      <c r="H60" s="7"/>
      <c r="I60" s="7"/>
      <c r="J60" s="7"/>
      <c r="K60" s="8"/>
    </row>
    <row r="61" customFormat="false" ht="12.5" hidden="false" customHeight="false" outlineLevel="0" collapsed="false">
      <c r="A61" s="6"/>
      <c r="B61" s="30"/>
      <c r="C61" s="7"/>
      <c r="D61" s="36" t="s">
        <v>68</v>
      </c>
      <c r="E61" s="37"/>
      <c r="F61" s="37"/>
      <c r="G61" s="38"/>
      <c r="H61" s="22" t="s">
        <v>75</v>
      </c>
      <c r="I61" s="26" t="s">
        <v>69</v>
      </c>
      <c r="J61" s="26"/>
      <c r="K61" s="8"/>
    </row>
    <row r="62" customFormat="false" ht="12.5" hidden="false" customHeight="false" outlineLevel="0" collapsed="false">
      <c r="A62" s="6"/>
      <c r="B62" s="30"/>
      <c r="C62" s="7"/>
      <c r="D62" s="14"/>
      <c r="E62" s="14"/>
      <c r="F62" s="14"/>
      <c r="G62" s="14"/>
      <c r="H62" s="26"/>
      <c r="I62" s="29"/>
      <c r="J62" s="29"/>
      <c r="K62" s="8"/>
    </row>
    <row r="63" customFormat="false" ht="12.5" hidden="false" customHeight="false" outlineLevel="0" collapsed="false">
      <c r="A63" s="6"/>
      <c r="B63" s="30"/>
      <c r="C63" s="7"/>
      <c r="D63" s="14" t="s">
        <v>76</v>
      </c>
      <c r="E63" s="14"/>
      <c r="F63" s="14"/>
      <c r="G63" s="14"/>
      <c r="H63" s="26" t="s">
        <v>77</v>
      </c>
      <c r="I63" s="29"/>
      <c r="J63" s="29"/>
      <c r="K63" s="8"/>
    </row>
    <row r="64" customFormat="false" ht="12.5" hidden="false" customHeight="false" outlineLevel="0" collapsed="false">
      <c r="A64" s="6"/>
      <c r="B64" s="30"/>
      <c r="C64" s="7"/>
      <c r="D64" s="14" t="s">
        <v>78</v>
      </c>
      <c r="E64" s="14"/>
      <c r="F64" s="14"/>
      <c r="G64" s="14"/>
      <c r="H64" s="26" t="s">
        <v>79</v>
      </c>
      <c r="I64" s="29"/>
      <c r="J64" s="29"/>
      <c r="K64" s="8"/>
    </row>
    <row r="65" customFormat="false" ht="12.5" hidden="false" customHeight="false" outlineLevel="0" collapsed="false">
      <c r="A65" s="6"/>
      <c r="B65" s="30"/>
      <c r="C65" s="7"/>
      <c r="D65" s="14" t="s">
        <v>80</v>
      </c>
      <c r="E65" s="14"/>
      <c r="F65" s="14"/>
      <c r="G65" s="14"/>
      <c r="H65" s="26" t="s">
        <v>81</v>
      </c>
      <c r="I65" s="29"/>
      <c r="J65" s="29"/>
      <c r="K65" s="8"/>
    </row>
    <row r="66" customFormat="false" ht="12.5" hidden="false" customHeight="false" outlineLevel="0" collapsed="false">
      <c r="A66" s="6"/>
      <c r="B66" s="30"/>
      <c r="C66" s="7"/>
      <c r="D66" s="14" t="s">
        <v>82</v>
      </c>
      <c r="E66" s="14"/>
      <c r="F66" s="14"/>
      <c r="G66" s="14"/>
      <c r="H66" s="26" t="s">
        <v>83</v>
      </c>
      <c r="I66" s="29"/>
      <c r="J66" s="29"/>
      <c r="K66" s="8"/>
    </row>
    <row r="67" customFormat="false" ht="12.5" hidden="false" customHeight="false" outlineLevel="0" collapsed="false">
      <c r="A67" s="6" t="n">
        <v>14</v>
      </c>
      <c r="B67" s="7" t="s">
        <v>84</v>
      </c>
      <c r="C67" s="7"/>
      <c r="D67" s="7"/>
      <c r="E67" s="7"/>
      <c r="F67" s="7"/>
      <c r="G67" s="7"/>
      <c r="H67" s="7"/>
      <c r="I67" s="7"/>
      <c r="J67" s="7"/>
      <c r="K67" s="8"/>
    </row>
    <row r="68" customFormat="false" ht="12.5" hidden="false" customHeight="false" outlineLevel="0" collapsed="false">
      <c r="A68" s="6"/>
      <c r="B68" s="7"/>
      <c r="C68" s="7"/>
      <c r="D68" s="7"/>
      <c r="E68" s="7"/>
      <c r="F68" s="7"/>
      <c r="G68" s="7"/>
      <c r="H68" s="7"/>
      <c r="I68" s="7"/>
      <c r="J68" s="7"/>
      <c r="K68" s="8"/>
    </row>
    <row r="69" customFormat="false" ht="12.5" hidden="false" customHeight="false" outlineLevel="0" collapsed="false">
      <c r="A69" s="6"/>
      <c r="B69" s="7" t="s">
        <v>32</v>
      </c>
      <c r="C69" s="7" t="s">
        <v>85</v>
      </c>
      <c r="D69" s="7"/>
      <c r="E69" s="7"/>
      <c r="F69" s="7"/>
      <c r="G69" s="7"/>
      <c r="H69" s="7"/>
      <c r="I69" s="7"/>
      <c r="J69" s="7"/>
      <c r="K69" s="8"/>
    </row>
    <row r="70" customFormat="false" ht="12.5" hidden="false" customHeight="false" outlineLevel="0" collapsed="false">
      <c r="A70" s="6"/>
      <c r="B70" s="7"/>
      <c r="C70" s="30" t="s">
        <v>86</v>
      </c>
      <c r="D70" s="7"/>
      <c r="E70" s="7"/>
      <c r="F70" s="7"/>
      <c r="G70" s="7"/>
      <c r="H70" s="7"/>
      <c r="I70" s="7"/>
      <c r="J70" s="7"/>
      <c r="K70" s="8"/>
    </row>
    <row r="71" customFormat="false" ht="12.5" hidden="false" customHeight="false" outlineLevel="0" collapsed="false">
      <c r="A71" s="6"/>
      <c r="B71" s="7"/>
      <c r="C71" s="7"/>
      <c r="D71" s="7"/>
      <c r="E71" s="7"/>
      <c r="F71" s="7"/>
      <c r="G71" s="7"/>
      <c r="H71" s="7"/>
      <c r="I71" s="7"/>
      <c r="J71" s="7"/>
      <c r="K71" s="8"/>
    </row>
    <row r="72" customFormat="false" ht="12.5" hidden="false" customHeight="false" outlineLevel="0" collapsed="false">
      <c r="A72" s="6"/>
      <c r="B72" s="7"/>
      <c r="C72" s="31" t="s">
        <v>87</v>
      </c>
      <c r="D72" s="31"/>
      <c r="E72" s="31"/>
      <c r="F72" s="31"/>
      <c r="G72" s="31"/>
      <c r="H72" s="31"/>
      <c r="I72" s="29"/>
      <c r="J72" s="29"/>
      <c r="K72" s="8"/>
    </row>
    <row r="73" customFormat="false" ht="12.5" hidden="false" customHeight="false" outlineLevel="0" collapsed="false">
      <c r="A73" s="6"/>
      <c r="B73" s="7"/>
      <c r="C73" s="31" t="s">
        <v>88</v>
      </c>
      <c r="D73" s="31"/>
      <c r="E73" s="31"/>
      <c r="F73" s="31"/>
      <c r="G73" s="31"/>
      <c r="H73" s="31"/>
      <c r="I73" s="29"/>
      <c r="J73" s="29"/>
      <c r="K73" s="8"/>
    </row>
    <row r="74" customFormat="false" ht="12.5" hidden="false" customHeight="false" outlineLevel="0" collapsed="false">
      <c r="A74" s="6"/>
      <c r="B74" s="7"/>
      <c r="C74" s="31" t="s">
        <v>89</v>
      </c>
      <c r="D74" s="31"/>
      <c r="E74" s="31"/>
      <c r="F74" s="31"/>
      <c r="G74" s="31"/>
      <c r="H74" s="31"/>
      <c r="I74" s="29"/>
      <c r="J74" s="29"/>
      <c r="K74" s="8"/>
    </row>
    <row r="75" customFormat="false" ht="12.5" hidden="false" customHeight="false" outlineLevel="0" collapsed="false">
      <c r="A75" s="6"/>
      <c r="B75" s="7"/>
      <c r="C75" s="31" t="s">
        <v>90</v>
      </c>
      <c r="D75" s="31"/>
      <c r="E75" s="31"/>
      <c r="F75" s="31"/>
      <c r="G75" s="31"/>
      <c r="H75" s="31"/>
      <c r="I75" s="29" t="n">
        <v>0</v>
      </c>
      <c r="J75" s="29"/>
      <c r="K75" s="8"/>
    </row>
    <row r="76" customFormat="false" ht="12.5" hidden="false" customHeight="false" outlineLevel="0" collapsed="false">
      <c r="A76" s="6"/>
      <c r="B76" s="7"/>
      <c r="C76" s="7" t="s">
        <v>91</v>
      </c>
      <c r="D76" s="7"/>
      <c r="E76" s="7"/>
      <c r="F76" s="7"/>
      <c r="G76" s="7"/>
      <c r="H76" s="7"/>
      <c r="I76" s="7"/>
      <c r="J76" s="7"/>
      <c r="K76" s="8"/>
    </row>
    <row r="77" customFormat="false" ht="12.5" hidden="false" customHeight="false" outlineLevel="0" collapsed="false">
      <c r="A77" s="6"/>
      <c r="B77" s="7"/>
      <c r="C77" s="7"/>
      <c r="D77" s="7"/>
      <c r="E77" s="7"/>
      <c r="F77" s="7"/>
      <c r="G77" s="7"/>
      <c r="H77" s="7"/>
      <c r="I77" s="7"/>
      <c r="J77" s="7"/>
      <c r="K77" s="8"/>
    </row>
    <row r="78" customFormat="false" ht="12.5" hidden="false" customHeight="false" outlineLevel="0" collapsed="false">
      <c r="A78" s="6"/>
      <c r="B78" s="7"/>
      <c r="C78" s="7"/>
      <c r="D78" s="7"/>
      <c r="E78" s="7"/>
      <c r="F78" s="7"/>
      <c r="G78" s="7"/>
      <c r="H78" s="7"/>
      <c r="I78" s="7"/>
      <c r="J78" s="7"/>
      <c r="K78" s="8"/>
    </row>
    <row r="79" customFormat="false" ht="13" hidden="false" customHeight="false" outlineLevel="0" collapsed="false">
      <c r="A79" s="6"/>
      <c r="B79" s="7"/>
      <c r="C79" s="39" t="s">
        <v>92</v>
      </c>
      <c r="D79" s="39"/>
      <c r="E79" s="39"/>
      <c r="F79" s="39"/>
      <c r="G79" s="39"/>
      <c r="H79" s="39"/>
      <c r="I79" s="39"/>
      <c r="J79" s="7"/>
      <c r="K79" s="8"/>
    </row>
    <row r="80" customFormat="false" ht="12.5" hidden="false" customHeight="false" outlineLevel="0" collapsed="false">
      <c r="A80" s="6"/>
      <c r="B80" s="7"/>
      <c r="C80" s="7"/>
      <c r="D80" s="7"/>
      <c r="E80" s="7"/>
      <c r="F80" s="7"/>
      <c r="G80" s="7"/>
      <c r="H80" s="7"/>
      <c r="I80" s="7"/>
      <c r="J80" s="7"/>
      <c r="K80" s="8"/>
    </row>
    <row r="81" customFormat="false" ht="12.5" hidden="false" customHeight="false" outlineLevel="0" collapsed="false">
      <c r="A81" s="6"/>
      <c r="B81" s="7" t="s">
        <v>93</v>
      </c>
      <c r="C81" s="7"/>
      <c r="D81" s="7"/>
      <c r="E81" s="7"/>
      <c r="F81" s="7"/>
      <c r="G81" s="7"/>
      <c r="H81" s="7"/>
      <c r="I81" s="7"/>
      <c r="J81" s="7"/>
      <c r="K81" s="8"/>
    </row>
    <row r="82" customFormat="false" ht="12.5" hidden="false" customHeight="false" outlineLevel="0" collapsed="false">
      <c r="A82" s="6"/>
      <c r="B82" s="7" t="s">
        <v>94</v>
      </c>
      <c r="C82" s="7"/>
      <c r="D82" s="7"/>
      <c r="E82" s="7"/>
      <c r="F82" s="7"/>
      <c r="G82" s="7"/>
      <c r="H82" s="7"/>
      <c r="I82" s="7"/>
      <c r="J82" s="7"/>
      <c r="K82" s="8"/>
    </row>
    <row r="83" customFormat="false" ht="12.5" hidden="false" customHeight="false" outlineLevel="0" collapsed="false">
      <c r="A83" s="6"/>
      <c r="B83" s="7" t="s">
        <v>95</v>
      </c>
      <c r="C83" s="7"/>
      <c r="D83" s="7"/>
      <c r="E83" s="7"/>
      <c r="F83" s="7"/>
      <c r="G83" s="7"/>
      <c r="H83" s="7"/>
      <c r="I83" s="7"/>
      <c r="J83" s="7"/>
      <c r="K83" s="8"/>
    </row>
    <row r="84" customFormat="false" ht="12.5" hidden="false" customHeight="false" outlineLevel="0" collapsed="false">
      <c r="A84" s="6"/>
      <c r="B84" s="7" t="s">
        <v>96</v>
      </c>
      <c r="C84" s="7"/>
      <c r="D84" s="7"/>
      <c r="E84" s="7"/>
      <c r="F84" s="7"/>
      <c r="G84" s="7"/>
      <c r="H84" s="7"/>
      <c r="I84" s="7"/>
      <c r="J84" s="7"/>
      <c r="K84" s="8"/>
    </row>
    <row r="85" customFormat="false" ht="12.5" hidden="false" customHeight="false" outlineLevel="0" collapsed="false">
      <c r="A85" s="6"/>
      <c r="B85" s="7" t="s">
        <v>97</v>
      </c>
      <c r="C85" s="7"/>
      <c r="D85" s="7"/>
      <c r="E85" s="7"/>
      <c r="F85" s="7"/>
      <c r="G85" s="7"/>
      <c r="H85" s="7"/>
      <c r="I85" s="7"/>
      <c r="J85" s="7"/>
      <c r="K85" s="8"/>
    </row>
    <row r="86" customFormat="false" ht="12.5" hidden="false" customHeight="false" outlineLevel="0" collapsed="false">
      <c r="A86" s="6"/>
      <c r="B86" s="7"/>
      <c r="C86" s="7"/>
      <c r="D86" s="7"/>
      <c r="E86" s="7"/>
      <c r="F86" s="7"/>
      <c r="G86" s="7"/>
      <c r="H86" s="7"/>
      <c r="I86" s="7"/>
      <c r="J86" s="7"/>
      <c r="K86" s="8"/>
    </row>
    <row r="87" customFormat="false" ht="12.5" hidden="false" customHeight="false" outlineLevel="0" collapsed="false">
      <c r="A87" s="6"/>
      <c r="B87" s="40" t="s">
        <v>98</v>
      </c>
      <c r="C87" s="41" t="n">
        <f aca="true">TODAY()</f>
        <v>43620</v>
      </c>
      <c r="D87" s="41"/>
      <c r="E87" s="7"/>
      <c r="F87" s="7"/>
      <c r="G87" s="7"/>
      <c r="H87" s="40" t="s">
        <v>64</v>
      </c>
      <c r="I87" s="26" t="str">
        <f aca="false">H6</f>
        <v>MONISHA M</v>
      </c>
      <c r="J87" s="26"/>
      <c r="K87" s="8"/>
    </row>
    <row r="88" customFormat="false" ht="12.5" hidden="false" customHeight="false" outlineLevel="0" collapsed="false">
      <c r="A88" s="6"/>
      <c r="B88" s="40" t="s">
        <v>99</v>
      </c>
      <c r="C88" s="26" t="str">
        <f aca="false">H9</f>
        <v>Bangalore</v>
      </c>
      <c r="D88" s="26"/>
      <c r="E88" s="7"/>
      <c r="F88" s="7"/>
      <c r="G88" s="7"/>
      <c r="H88" s="40" t="s">
        <v>100</v>
      </c>
      <c r="I88" s="26"/>
      <c r="J88" s="26"/>
      <c r="K88" s="8"/>
    </row>
    <row r="89" customFormat="false" ht="12.5" hidden="false" customHeight="false" outlineLevel="0" collapsed="false">
      <c r="A89" s="6"/>
      <c r="B89" s="7"/>
      <c r="C89" s="7"/>
      <c r="D89" s="7"/>
      <c r="E89" s="7"/>
      <c r="F89" s="7"/>
      <c r="G89" s="7"/>
      <c r="H89" s="7"/>
      <c r="I89" s="7"/>
      <c r="J89" s="7"/>
      <c r="K89" s="8"/>
    </row>
    <row r="90" customFormat="false" ht="12.5" hidden="false" customHeight="false" outlineLevel="0" collapsed="false">
      <c r="A90" s="6"/>
      <c r="B90" s="7"/>
      <c r="C90" s="7"/>
      <c r="D90" s="7"/>
      <c r="E90" s="7"/>
      <c r="F90" s="7"/>
      <c r="G90" s="7"/>
      <c r="H90" s="7"/>
      <c r="I90" s="7"/>
      <c r="J90" s="7"/>
      <c r="K90" s="8"/>
    </row>
    <row r="91" customFormat="false" ht="13" hidden="false" customHeight="false" outlineLevel="0" collapsed="false">
      <c r="A91" s="6"/>
      <c r="B91" s="7"/>
      <c r="C91" s="39" t="s">
        <v>101</v>
      </c>
      <c r="D91" s="39"/>
      <c r="E91" s="39"/>
      <c r="F91" s="39"/>
      <c r="G91" s="39"/>
      <c r="H91" s="39"/>
      <c r="I91" s="39"/>
      <c r="J91" s="7"/>
      <c r="K91" s="8"/>
    </row>
    <row r="92" customFormat="false" ht="12.5" hidden="false" customHeight="false" outlineLevel="0" collapsed="false">
      <c r="A92" s="6"/>
      <c r="B92" s="7"/>
      <c r="C92" s="7"/>
      <c r="D92" s="7"/>
      <c r="E92" s="7"/>
      <c r="F92" s="7"/>
      <c r="G92" s="7"/>
      <c r="H92" s="7"/>
      <c r="I92" s="7"/>
      <c r="J92" s="7"/>
      <c r="K92" s="8"/>
    </row>
    <row r="93" customFormat="false" ht="12.5" hidden="false" customHeight="false" outlineLevel="0" collapsed="false">
      <c r="A93" s="6"/>
      <c r="B93" s="7" t="s">
        <v>102</v>
      </c>
      <c r="C93" s="7"/>
      <c r="D93" s="7"/>
      <c r="E93" s="7"/>
      <c r="F93" s="7"/>
      <c r="G93" s="7"/>
      <c r="H93" s="7"/>
      <c r="I93" s="7"/>
      <c r="J93" s="7"/>
      <c r="K93" s="8"/>
    </row>
    <row r="94" customFormat="false" ht="12.5" hidden="false" customHeight="false" outlineLevel="0" collapsed="false">
      <c r="A94" s="6"/>
      <c r="B94" s="7" t="s">
        <v>103</v>
      </c>
      <c r="C94" s="7"/>
      <c r="D94" s="7"/>
      <c r="E94" s="7"/>
      <c r="F94" s="7"/>
      <c r="G94" s="7"/>
      <c r="H94" s="7"/>
      <c r="I94" s="7"/>
      <c r="J94" s="7"/>
      <c r="K94" s="8"/>
    </row>
    <row r="95" customFormat="false" ht="12.5" hidden="false" customHeight="false" outlineLevel="0" collapsed="false">
      <c r="A95" s="6"/>
      <c r="B95" s="7"/>
      <c r="C95" s="7"/>
      <c r="D95" s="7"/>
      <c r="E95" s="7"/>
      <c r="F95" s="7"/>
      <c r="G95" s="7"/>
      <c r="H95" s="7"/>
      <c r="I95" s="7"/>
      <c r="J95" s="7"/>
      <c r="K95" s="8"/>
    </row>
    <row r="96" customFormat="false" ht="12.5" hidden="false" customHeight="false" outlineLevel="0" collapsed="false">
      <c r="A96" s="6"/>
      <c r="B96" s="7" t="s">
        <v>104</v>
      </c>
      <c r="C96" s="7"/>
      <c r="D96" s="7"/>
      <c r="E96" s="7"/>
      <c r="F96" s="7"/>
      <c r="G96" s="7"/>
      <c r="H96" s="7"/>
      <c r="I96" s="7"/>
      <c r="J96" s="7"/>
      <c r="K96" s="8"/>
    </row>
    <row r="97" customFormat="false" ht="12.5" hidden="false" customHeight="false" outlineLevel="0" collapsed="false">
      <c r="A97" s="6"/>
      <c r="B97" s="7" t="s">
        <v>105</v>
      </c>
      <c r="C97" s="7"/>
      <c r="D97" s="7"/>
      <c r="E97" s="7"/>
      <c r="F97" s="7"/>
      <c r="G97" s="7"/>
      <c r="H97" s="7"/>
      <c r="I97" s="7"/>
      <c r="J97" s="7"/>
      <c r="K97" s="8"/>
    </row>
    <row r="98" customFormat="false" ht="12.5" hidden="false" customHeight="false" outlineLevel="0" collapsed="false">
      <c r="A98" s="6"/>
      <c r="B98" s="7"/>
      <c r="C98" s="7"/>
      <c r="D98" s="7"/>
      <c r="E98" s="7"/>
      <c r="F98" s="7"/>
      <c r="G98" s="7"/>
      <c r="H98" s="7"/>
      <c r="I98" s="7"/>
      <c r="J98" s="7"/>
      <c r="K98" s="8"/>
    </row>
    <row r="99" customFormat="false" ht="12.5" hidden="false" customHeight="false" outlineLevel="0" collapsed="false">
      <c r="A99" s="6"/>
      <c r="B99" s="7"/>
      <c r="C99" s="7"/>
      <c r="D99" s="7"/>
      <c r="E99" s="7"/>
      <c r="F99" s="7"/>
      <c r="G99" s="7"/>
      <c r="H99" s="7"/>
      <c r="I99" s="7"/>
      <c r="J99" s="7"/>
      <c r="K99" s="8"/>
    </row>
    <row r="100" customFormat="false" ht="12.5" hidden="false" customHeight="false" outlineLevel="0" collapsed="false">
      <c r="A100" s="6"/>
      <c r="B100" s="40" t="s">
        <v>98</v>
      </c>
      <c r="C100" s="41" t="n">
        <f aca="true">TODAY()</f>
        <v>43620</v>
      </c>
      <c r="D100" s="41"/>
      <c r="E100" s="7"/>
      <c r="F100" s="7"/>
      <c r="G100" s="7"/>
      <c r="H100" s="40" t="s">
        <v>64</v>
      </c>
      <c r="I100" s="26" t="str">
        <f aca="false">I87</f>
        <v>MONISHA M</v>
      </c>
      <c r="J100" s="26"/>
      <c r="K100" s="8"/>
    </row>
    <row r="101" customFormat="false" ht="12.5" hidden="false" customHeight="false" outlineLevel="0" collapsed="false">
      <c r="A101" s="6"/>
      <c r="B101" s="40" t="s">
        <v>99</v>
      </c>
      <c r="C101" s="26" t="str">
        <f aca="false">H9</f>
        <v>Bangalore</v>
      </c>
      <c r="D101" s="26"/>
      <c r="E101" s="7"/>
      <c r="F101" s="7"/>
      <c r="G101" s="7"/>
      <c r="H101" s="40" t="s">
        <v>100</v>
      </c>
      <c r="I101" s="26"/>
      <c r="J101" s="26"/>
      <c r="K101" s="8"/>
    </row>
    <row r="102" customFormat="false" ht="12.5" hidden="false" customHeight="false" outlineLevel="0" collapsed="false">
      <c r="A102" s="6"/>
      <c r="B102" s="7"/>
      <c r="C102" s="7"/>
      <c r="D102" s="7"/>
      <c r="E102" s="7"/>
      <c r="F102" s="7"/>
      <c r="G102" s="7"/>
      <c r="H102" s="7"/>
      <c r="I102" s="7"/>
      <c r="J102" s="7"/>
      <c r="K102" s="8"/>
    </row>
    <row r="103" customFormat="false" ht="12.5" hidden="false" customHeight="false" outlineLevel="0" collapsed="false">
      <c r="A103" s="42"/>
      <c r="B103" s="43"/>
      <c r="C103" s="43"/>
      <c r="D103" s="43"/>
      <c r="E103" s="43"/>
      <c r="F103" s="43"/>
      <c r="G103" s="43"/>
      <c r="H103" s="43"/>
      <c r="I103" s="43"/>
      <c r="J103" s="43"/>
      <c r="K103" s="44"/>
    </row>
  </sheetData>
  <mergeCells count="105">
    <mergeCell ref="B3:J3"/>
    <mergeCell ref="B4:J4"/>
    <mergeCell ref="B6:G6"/>
    <mergeCell ref="H6:J6"/>
    <mergeCell ref="B7:G7"/>
    <mergeCell ref="H7:J7"/>
    <mergeCell ref="B8:G8"/>
    <mergeCell ref="H8:J8"/>
    <mergeCell ref="B9:G9"/>
    <mergeCell ref="H9:J9"/>
    <mergeCell ref="B10:G10"/>
    <mergeCell ref="H10:J10"/>
    <mergeCell ref="B11:G11"/>
    <mergeCell ref="H11:J11"/>
    <mergeCell ref="B12:G12"/>
    <mergeCell ref="H12:J12"/>
    <mergeCell ref="E16:J16"/>
    <mergeCell ref="B17:D17"/>
    <mergeCell ref="E17:J17"/>
    <mergeCell ref="E18:J18"/>
    <mergeCell ref="I22:J22"/>
    <mergeCell ref="I23:J23"/>
    <mergeCell ref="C26:F26"/>
    <mergeCell ref="G26:J26"/>
    <mergeCell ref="C27:H27"/>
    <mergeCell ref="I27:J27"/>
    <mergeCell ref="C28:H28"/>
    <mergeCell ref="I28:J28"/>
    <mergeCell ref="C29:H29"/>
    <mergeCell ref="I29:J29"/>
    <mergeCell ref="C30:H30"/>
    <mergeCell ref="I30:J30"/>
    <mergeCell ref="C31:H31"/>
    <mergeCell ref="I31:J31"/>
    <mergeCell ref="C32:H32"/>
    <mergeCell ref="I32:J32"/>
    <mergeCell ref="C36:H36"/>
    <mergeCell ref="I36:J36"/>
    <mergeCell ref="C37:H37"/>
    <mergeCell ref="I37:J37"/>
    <mergeCell ref="C38:H38"/>
    <mergeCell ref="I38:J38"/>
    <mergeCell ref="C39:H39"/>
    <mergeCell ref="I39:J39"/>
    <mergeCell ref="C40:H40"/>
    <mergeCell ref="I40:J40"/>
    <mergeCell ref="C41:H41"/>
    <mergeCell ref="I41:J41"/>
    <mergeCell ref="C42:H42"/>
    <mergeCell ref="I42:J42"/>
    <mergeCell ref="C43:H43"/>
    <mergeCell ref="I43:J43"/>
    <mergeCell ref="C44:H44"/>
    <mergeCell ref="I44:J44"/>
    <mergeCell ref="C45:H45"/>
    <mergeCell ref="I45:J45"/>
    <mergeCell ref="C46:H46"/>
    <mergeCell ref="I46:J46"/>
    <mergeCell ref="B49:C49"/>
    <mergeCell ref="D49:G49"/>
    <mergeCell ref="I49:J49"/>
    <mergeCell ref="B50:C50"/>
    <mergeCell ref="D50:G50"/>
    <mergeCell ref="I50:J50"/>
    <mergeCell ref="B51:C51"/>
    <mergeCell ref="D51:G51"/>
    <mergeCell ref="I51:J51"/>
    <mergeCell ref="B54:H54"/>
    <mergeCell ref="I54:J54"/>
    <mergeCell ref="B55:H55"/>
    <mergeCell ref="I55:J55"/>
    <mergeCell ref="B56:H56"/>
    <mergeCell ref="I56:J56"/>
    <mergeCell ref="B57:H57"/>
    <mergeCell ref="I57:J57"/>
    <mergeCell ref="B58:J58"/>
    <mergeCell ref="I61:J61"/>
    <mergeCell ref="D62:G62"/>
    <mergeCell ref="I62:J62"/>
    <mergeCell ref="D63:G63"/>
    <mergeCell ref="I63:J63"/>
    <mergeCell ref="D64:G64"/>
    <mergeCell ref="I64:J64"/>
    <mergeCell ref="D65:G65"/>
    <mergeCell ref="I65:J65"/>
    <mergeCell ref="D66:G66"/>
    <mergeCell ref="I66:J66"/>
    <mergeCell ref="C72:H72"/>
    <mergeCell ref="I72:J72"/>
    <mergeCell ref="C73:H73"/>
    <mergeCell ref="I73:J73"/>
    <mergeCell ref="C74:H74"/>
    <mergeCell ref="I74:J74"/>
    <mergeCell ref="C75:H75"/>
    <mergeCell ref="I75:J75"/>
    <mergeCell ref="C79:I79"/>
    <mergeCell ref="C87:D87"/>
    <mergeCell ref="I87:J87"/>
    <mergeCell ref="C88:D88"/>
    <mergeCell ref="I88:J88"/>
    <mergeCell ref="C91:I91"/>
    <mergeCell ref="C100:D100"/>
    <mergeCell ref="I100:J100"/>
    <mergeCell ref="C101:D101"/>
    <mergeCell ref="I101:J101"/>
  </mergeCells>
  <printOptions headings="false" gridLines="false" gridLinesSet="true" horizontalCentered="false" verticalCentered="false"/>
  <pageMargins left="1.20972222222222" right="0.159722222222222" top="0.570138888888889" bottom="0.370138888888889" header="0.511805555555555" footer="0.511805555555555"/>
  <pageSetup paperSize="1" scale="79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77" man="true" max="16383" min="0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8"/>
  <sheetViews>
    <sheetView showFormulas="false" showGridLines="true" showRowColHeaders="true" showZeros="true" rightToLeft="false" tabSelected="false" showOutlineSymbols="true" defaultGridColor="true" view="pageBreakPreview" topLeftCell="D7" colorId="64" zoomScale="110" zoomScaleNormal="100" zoomScalePageLayoutView="110" workbookViewId="0">
      <selection pane="topLeft" activeCell="J27" activeCellId="0" sqref="J27"/>
    </sheetView>
  </sheetViews>
  <sheetFormatPr defaultRowHeight="12.5" zeroHeight="false" outlineLevelRow="0" outlineLevelCol="0"/>
  <cols>
    <col collapsed="false" customWidth="true" hidden="false" outlineLevel="0" max="1" min="1" style="45" width="9.82"/>
    <col collapsed="false" customWidth="true" hidden="false" outlineLevel="0" max="2" min="2" style="46" width="10"/>
    <col collapsed="false" customWidth="true" hidden="false" outlineLevel="0" max="3" min="3" style="47" width="11.72"/>
    <col collapsed="false" customWidth="true" hidden="false" outlineLevel="0" max="4" min="4" style="47" width="11.45"/>
    <col collapsed="false" customWidth="true" hidden="true" outlineLevel="0" max="5" min="5" style="47" width="14.81"/>
    <col collapsed="false" customWidth="true" hidden="false" outlineLevel="0" max="6" min="6" style="47" width="10.18"/>
    <col collapsed="false" customWidth="true" hidden="false" outlineLevel="0" max="7" min="7" style="47" width="10.54"/>
    <col collapsed="false" customWidth="true" hidden="true" outlineLevel="0" max="8" min="8" style="47" width="10.54"/>
    <col collapsed="false" customWidth="true" hidden="false" outlineLevel="0" max="9" min="9" style="47" width="10.18"/>
    <col collapsed="false" customWidth="true" hidden="false" outlineLevel="0" max="11" min="10" style="47" width="14.28"/>
    <col collapsed="false" customWidth="true" hidden="false" outlineLevel="0" max="12" min="12" style="47" width="11.82"/>
    <col collapsed="false" customWidth="true" hidden="false" outlineLevel="0" max="14" min="13" style="47" width="9.18"/>
    <col collapsed="false" customWidth="true" hidden="false" outlineLevel="0" max="15" min="15" style="47" width="10.82"/>
    <col collapsed="false" customWidth="true" hidden="false" outlineLevel="0" max="16" min="16" style="47" width="10.18"/>
    <col collapsed="false" customWidth="true" hidden="false" outlineLevel="0" max="17" min="17" style="47" width="10.99"/>
    <col collapsed="false" customWidth="true" hidden="false" outlineLevel="0" max="18" min="18" style="47" width="17.82"/>
    <col collapsed="false" customWidth="true" hidden="false" outlineLevel="0" max="1025" min="19" style="47" width="9.18"/>
  </cols>
  <sheetData>
    <row r="1" customFormat="false" ht="12.5" hidden="false" customHeight="false" outlineLevel="0" collapsed="false">
      <c r="B1" s="45"/>
      <c r="C1" s="46"/>
      <c r="S1" s="48"/>
    </row>
    <row r="2" customFormat="false" ht="13" hidden="false" customHeight="false" outlineLevel="0" collapsed="false">
      <c r="A2" s="49" t="s">
        <v>106</v>
      </c>
      <c r="S2" s="48"/>
    </row>
    <row r="3" customFormat="false" ht="30.75" hidden="false" customHeight="true" outlineLevel="0" collapsed="false">
      <c r="A3" s="50" t="s">
        <v>107</v>
      </c>
      <c r="B3" s="51" t="s">
        <v>108</v>
      </c>
      <c r="C3" s="52" t="s">
        <v>109</v>
      </c>
      <c r="D3" s="52" t="s">
        <v>110</v>
      </c>
      <c r="E3" s="52"/>
      <c r="F3" s="53" t="s">
        <v>60</v>
      </c>
      <c r="G3" s="53" t="s">
        <v>111</v>
      </c>
      <c r="H3" s="54"/>
      <c r="I3" s="52" t="s">
        <v>112</v>
      </c>
      <c r="J3" s="52" t="s">
        <v>113</v>
      </c>
      <c r="K3" s="52" t="s">
        <v>114</v>
      </c>
      <c r="L3" s="52" t="s">
        <v>115</v>
      </c>
      <c r="M3" s="55" t="s">
        <v>116</v>
      </c>
      <c r="N3" s="52" t="s">
        <v>117</v>
      </c>
      <c r="O3" s="52" t="s">
        <v>118</v>
      </c>
      <c r="P3" s="52" t="s">
        <v>119</v>
      </c>
      <c r="Q3" s="56" t="s">
        <v>120</v>
      </c>
      <c r="R3" s="56" t="s">
        <v>121</v>
      </c>
      <c r="S3" s="48"/>
    </row>
    <row r="4" customFormat="false" ht="12.5" hidden="false" customHeight="false" outlineLevel="0" collapsed="false">
      <c r="A4" s="57"/>
      <c r="B4" s="58"/>
      <c r="C4" s="59"/>
      <c r="D4" s="59"/>
      <c r="E4" s="59"/>
      <c r="F4" s="59"/>
      <c r="G4" s="59"/>
      <c r="H4" s="59"/>
      <c r="I4" s="60"/>
      <c r="J4" s="60"/>
      <c r="K4" s="60"/>
      <c r="L4" s="61"/>
      <c r="M4" s="62"/>
      <c r="N4" s="59"/>
      <c r="O4" s="59"/>
      <c r="P4" s="59"/>
      <c r="Q4" s="63"/>
      <c r="R4" s="64"/>
      <c r="S4" s="48"/>
    </row>
    <row r="5" customFormat="false" ht="14" hidden="false" customHeight="false" outlineLevel="0" collapsed="false">
      <c r="A5" s="65" t="n">
        <v>43191</v>
      </c>
      <c r="B5" s="58" t="n">
        <v>30</v>
      </c>
      <c r="C5" s="66"/>
      <c r="D5" s="59" t="n">
        <f aca="false">ROUND(C5*0.5,0)</f>
        <v>0</v>
      </c>
      <c r="E5" s="59"/>
      <c r="F5" s="59"/>
      <c r="G5" s="59" t="n">
        <f aca="false">R5-D5</f>
        <v>0</v>
      </c>
      <c r="H5" s="59"/>
      <c r="I5" s="67"/>
      <c r="J5" s="67"/>
      <c r="K5" s="67"/>
      <c r="L5" s="61" t="n">
        <f aca="false">SUM(C5:G5)</f>
        <v>0</v>
      </c>
      <c r="M5" s="68" t="n">
        <f aca="false">ROUND(IF(C5&gt;15000,1800,IF((C5+R5-D5)&gt;15000,1800,((C5+R5-D5)*12%))),)</f>
        <v>0</v>
      </c>
      <c r="N5" s="59" t="n">
        <f aca="false">ROUND(IF(L5&gt;12499.99,183,IF(L5&gt;9999.99,127,IF(L5&gt;7499.99,85,IF(L5&gt;4999.99,39,IF(L5&gt;3499.99,17,0))))),0)</f>
        <v>0</v>
      </c>
      <c r="O5" s="59"/>
      <c r="P5" s="59" t="n">
        <v>0</v>
      </c>
      <c r="Q5" s="63" t="n">
        <f aca="false">+L5-M5-N5-O5-P5</f>
        <v>0</v>
      </c>
      <c r="R5" s="69" t="n">
        <v>0</v>
      </c>
      <c r="S5" s="48"/>
    </row>
    <row r="6" customFormat="false" ht="14" hidden="false" customHeight="false" outlineLevel="0" collapsed="false">
      <c r="A6" s="65" t="n">
        <v>43221</v>
      </c>
      <c r="B6" s="58" t="n">
        <v>31</v>
      </c>
      <c r="C6" s="70"/>
      <c r="D6" s="59" t="n">
        <f aca="false">ROUND(C6*0.5,0)</f>
        <v>0</v>
      </c>
      <c r="E6" s="59"/>
      <c r="F6" s="59"/>
      <c r="G6" s="59" t="n">
        <f aca="false">R6-D6</f>
        <v>0</v>
      </c>
      <c r="H6" s="59"/>
      <c r="I6" s="67"/>
      <c r="J6" s="67"/>
      <c r="K6" s="67"/>
      <c r="L6" s="61" t="n">
        <f aca="false">SUM(C6:G6)</f>
        <v>0</v>
      </c>
      <c r="M6" s="68" t="e">
        <f aca="false">ROUND(IF(C6&gt;15000,1800,IF((C6+R6)&gt;15000,1800,((C6+R6)*12%))),)</f>
        <v>#NAME?</v>
      </c>
      <c r="N6" s="59" t="n">
        <f aca="false">ROUND(IF(L6&gt;12499.99,183,IF(L6&gt;9999.99,127,IF(L6&gt;7499.99,85,IF(L6&gt;4999.99,39,IF(L6&gt;3499.99,17,0))))),0)</f>
        <v>0</v>
      </c>
      <c r="O6" s="59" t="n">
        <v>0</v>
      </c>
      <c r="P6" s="59" t="n">
        <v>0</v>
      </c>
      <c r="Q6" s="63" t="n">
        <f aca="false">+L6-M6-N6-O6-P6</f>
        <v>0</v>
      </c>
      <c r="R6" s="69"/>
    </row>
    <row r="7" customFormat="false" ht="14" hidden="false" customHeight="false" outlineLevel="0" collapsed="false">
      <c r="A7" s="65" t="n">
        <v>43252</v>
      </c>
      <c r="B7" s="58" t="n">
        <v>30</v>
      </c>
      <c r="C7" s="66"/>
      <c r="D7" s="59" t="n">
        <f aca="false">ROUND(C7*0.5,0)</f>
        <v>0</v>
      </c>
      <c r="E7" s="59"/>
      <c r="F7" s="59"/>
      <c r="G7" s="59" t="n">
        <f aca="false">R7-D7</f>
        <v>0</v>
      </c>
      <c r="H7" s="59"/>
      <c r="I7" s="67"/>
      <c r="J7" s="67"/>
      <c r="K7" s="67"/>
      <c r="L7" s="61" t="n">
        <f aca="false">SUM(C7:G7)</f>
        <v>0</v>
      </c>
      <c r="M7" s="68" t="e">
        <f aca="false">ROUND(IF(C7&gt;15000,1800,IF((C7+R7)&gt;15000,1800,((C7+R7)*12%))),)</f>
        <v>#NAME?</v>
      </c>
      <c r="N7" s="59" t="n">
        <f aca="false">ROUND(IF(L7&gt;12499.99,183,IF(L7&gt;9999.99,127,IF(L7&gt;7499.99,85,IF(L7&gt;4999.99,39,IF(L7&gt;3499.99,17,0))))),0)</f>
        <v>0</v>
      </c>
      <c r="O7" s="59" t="n">
        <v>0</v>
      </c>
      <c r="P7" s="59" t="n">
        <v>0</v>
      </c>
      <c r="Q7" s="63" t="n">
        <f aca="false">+L7-M7-N7-O7-P7</f>
        <v>0</v>
      </c>
      <c r="R7" s="69"/>
    </row>
    <row r="8" customFormat="false" ht="14" hidden="false" customHeight="false" outlineLevel="0" collapsed="false">
      <c r="A8" s="65" t="n">
        <v>43282</v>
      </c>
      <c r="B8" s="58" t="n">
        <v>31</v>
      </c>
      <c r="C8" s="66"/>
      <c r="D8" s="59" t="n">
        <f aca="false">ROUND(C8*0.5,0)</f>
        <v>0</v>
      </c>
      <c r="E8" s="59"/>
      <c r="F8" s="59"/>
      <c r="G8" s="59" t="n">
        <f aca="false">R8-D8</f>
        <v>0</v>
      </c>
      <c r="H8" s="59"/>
      <c r="I8" s="67"/>
      <c r="J8" s="67"/>
      <c r="K8" s="67"/>
      <c r="L8" s="61" t="n">
        <f aca="false">SUM(C8:G8)</f>
        <v>0</v>
      </c>
      <c r="M8" s="68" t="e">
        <f aca="false">ROUND(IF(C8&gt;15000,1800,IF((C8+R8)&gt;15000,1800,((C8+R8)*12%))),)</f>
        <v>#NAME?</v>
      </c>
      <c r="N8" s="59" t="n">
        <f aca="false">ROUND(IF(L8&gt;12499.99,183,IF(L8&gt;9999.99,127,IF(L8&gt;7499.99,85,IF(L8&gt;4999.99,39,IF(L8&gt;3499.99,17,0))))),0)</f>
        <v>0</v>
      </c>
      <c r="O8" s="59" t="n">
        <v>0</v>
      </c>
      <c r="P8" s="59" t="n">
        <v>0</v>
      </c>
      <c r="Q8" s="63" t="n">
        <f aca="false">+L8-M8-N8-O8-P8</f>
        <v>0</v>
      </c>
      <c r="R8" s="69"/>
    </row>
    <row r="9" customFormat="false" ht="14" hidden="false" customHeight="false" outlineLevel="0" collapsed="false">
      <c r="A9" s="65" t="n">
        <v>43313</v>
      </c>
      <c r="B9" s="58" t="n">
        <v>31</v>
      </c>
      <c r="C9" s="66"/>
      <c r="D9" s="59" t="n">
        <f aca="false">ROUND(C9*0.5,0)</f>
        <v>0</v>
      </c>
      <c r="E9" s="59"/>
      <c r="F9" s="59"/>
      <c r="G9" s="59" t="n">
        <f aca="false">R9-D9</f>
        <v>0</v>
      </c>
      <c r="H9" s="59"/>
      <c r="I9" s="67"/>
      <c r="J9" s="67"/>
      <c r="K9" s="67"/>
      <c r="L9" s="61" t="n">
        <f aca="false">SUM(C9:G9)</f>
        <v>0</v>
      </c>
      <c r="M9" s="68" t="e">
        <f aca="false">ROUND(IF(C9&gt;15000,1800,IF((C9+R9)&gt;15000,1800,((C9+R9)*12%))),)</f>
        <v>#NAME?</v>
      </c>
      <c r="N9" s="59" t="n">
        <f aca="false">ROUND(IF(L9&gt;12499.99,183,IF(L9&gt;9999.99,127,IF(L9&gt;7499.99,85,IF(L9&gt;4999.99,39,IF(L9&gt;3499.99,17,0))))),0)</f>
        <v>0</v>
      </c>
      <c r="O9" s="59" t="n">
        <v>0</v>
      </c>
      <c r="P9" s="59" t="n">
        <v>0</v>
      </c>
      <c r="Q9" s="63" t="e">
        <f aca="false">+L9-M9-N9-O9-P9</f>
        <v>#NAME?</v>
      </c>
      <c r="R9" s="69"/>
    </row>
    <row r="10" customFormat="false" ht="14" hidden="false" customHeight="false" outlineLevel="0" collapsed="false">
      <c r="A10" s="65" t="n">
        <v>43344</v>
      </c>
      <c r="B10" s="58" t="n">
        <v>30</v>
      </c>
      <c r="C10" s="66"/>
      <c r="D10" s="59" t="n">
        <f aca="false">ROUND(C10*0.5,0)</f>
        <v>0</v>
      </c>
      <c r="E10" s="59"/>
      <c r="F10" s="59"/>
      <c r="G10" s="59" t="n">
        <f aca="false">R10-D10</f>
        <v>0</v>
      </c>
      <c r="H10" s="59"/>
      <c r="I10" s="67"/>
      <c r="J10" s="67"/>
      <c r="K10" s="67"/>
      <c r="L10" s="61" t="n">
        <f aca="false">SUM(C10:G10)</f>
        <v>0</v>
      </c>
      <c r="M10" s="68" t="e">
        <f aca="false">ROUND(IF(C10&gt;15000,1800,IF((C10+R10)&gt;15000,1800,((C10+R10)*12%))),)</f>
        <v>#NAME?</v>
      </c>
      <c r="N10" s="59" t="n">
        <f aca="false">ROUND(IF(L10&gt;12499.99,183,IF(L10&gt;9999.99,127,IF(L10&gt;7499.99,85,IF(L10&gt;4999.99,39,IF(L10&gt;3499.99,17,0))))),0)</f>
        <v>0</v>
      </c>
      <c r="O10" s="59" t="n">
        <v>0</v>
      </c>
      <c r="P10" s="59" t="n">
        <v>0</v>
      </c>
      <c r="Q10" s="63" t="e">
        <f aca="false">+L10-M10-N10-O10-P10</f>
        <v>#NAME?</v>
      </c>
      <c r="R10" s="69"/>
    </row>
    <row r="11" customFormat="false" ht="14" hidden="false" customHeight="false" outlineLevel="0" collapsed="false">
      <c r="A11" s="65" t="n">
        <v>43374</v>
      </c>
      <c r="B11" s="58" t="n">
        <v>31</v>
      </c>
      <c r="C11" s="66"/>
      <c r="D11" s="59" t="n">
        <f aca="false">ROUND(C11*0.5,0)</f>
        <v>0</v>
      </c>
      <c r="E11" s="59"/>
      <c r="F11" s="59"/>
      <c r="G11" s="59" t="n">
        <f aca="false">R11-D11</f>
        <v>0</v>
      </c>
      <c r="H11" s="59"/>
      <c r="I11" s="67"/>
      <c r="J11" s="67"/>
      <c r="K11" s="67"/>
      <c r="L11" s="61" t="n">
        <f aca="false">SUM(C11:G11)</f>
        <v>0</v>
      </c>
      <c r="M11" s="68" t="e">
        <f aca="false">ROUND(IF(C11&gt;15000,1800,IF((C11+R11)&gt;15000,1800,((C11+R11)*12%))),)</f>
        <v>#NAME?</v>
      </c>
      <c r="N11" s="59" t="n">
        <f aca="false">ROUND(IF(L11&gt;12499.99,183,IF(L11&gt;9999.99,127,IF(L11&gt;7499.99,85,IF(L11&gt;4999.99,39,IF(L11&gt;3499.99,17,0))))),0)</f>
        <v>0</v>
      </c>
      <c r="O11" s="59" t="n">
        <v>0</v>
      </c>
      <c r="P11" s="59" t="n">
        <v>0</v>
      </c>
      <c r="Q11" s="63" t="e">
        <f aca="false">+L11-M11-N11-O11-P11</f>
        <v>#NAME?</v>
      </c>
      <c r="R11" s="69"/>
    </row>
    <row r="12" customFormat="false" ht="14" hidden="false" customHeight="false" outlineLevel="0" collapsed="false">
      <c r="A12" s="65" t="n">
        <v>43405</v>
      </c>
      <c r="B12" s="58" t="n">
        <v>30</v>
      </c>
      <c r="C12" s="66"/>
      <c r="D12" s="59" t="n">
        <f aca="false">ROUND(C12*0.5,0)</f>
        <v>0</v>
      </c>
      <c r="E12" s="59"/>
      <c r="F12" s="59"/>
      <c r="G12" s="59" t="n">
        <f aca="false">R12-D12</f>
        <v>0</v>
      </c>
      <c r="H12" s="59"/>
      <c r="I12" s="67"/>
      <c r="J12" s="67"/>
      <c r="K12" s="67"/>
      <c r="L12" s="61" t="n">
        <f aca="false">SUM(C12:G12)</f>
        <v>0</v>
      </c>
      <c r="M12" s="68" t="e">
        <f aca="false">ROUND(IF(C12&gt;15000,1800,IF((C12+R12)&gt;15000,1800,((C12+R12)*12%))),)</f>
        <v>#NAME?</v>
      </c>
      <c r="N12" s="59" t="n">
        <f aca="false">ROUND(IF(L12&gt;12499.99,183,IF(L12&gt;9999.99,127,IF(L12&gt;7499.99,85,IF(L12&gt;4999.99,39,IF(L12&gt;3499.99,17,0))))),0)</f>
        <v>0</v>
      </c>
      <c r="O12" s="59" t="n">
        <v>0</v>
      </c>
      <c r="P12" s="59" t="n">
        <v>0</v>
      </c>
      <c r="Q12" s="63" t="e">
        <f aca="false">+L12-M12-N12-O12-P12</f>
        <v>#NAME?</v>
      </c>
      <c r="R12" s="69"/>
    </row>
    <row r="13" customFormat="false" ht="14" hidden="false" customHeight="false" outlineLevel="0" collapsed="false">
      <c r="A13" s="65" t="n">
        <v>43435</v>
      </c>
      <c r="B13" s="58" t="n">
        <v>31</v>
      </c>
      <c r="C13" s="66"/>
      <c r="D13" s="59" t="n">
        <f aca="false">ROUND(C13*0.5,0)</f>
        <v>0</v>
      </c>
      <c r="E13" s="59"/>
      <c r="F13" s="59"/>
      <c r="G13" s="59" t="n">
        <f aca="false">R13-D13</f>
        <v>0</v>
      </c>
      <c r="H13" s="59"/>
      <c r="I13" s="67"/>
      <c r="J13" s="67"/>
      <c r="K13" s="67"/>
      <c r="L13" s="61" t="n">
        <f aca="false">SUM(C13:G13)</f>
        <v>0</v>
      </c>
      <c r="M13" s="68" t="e">
        <f aca="false">ROUND(IF(C13&gt;15000,1800,IF((C13+R13)&gt;15000,1800,((C13+R13)*12%))),)</f>
        <v>#NAME?</v>
      </c>
      <c r="N13" s="59" t="n">
        <f aca="false">ROUND(IF(L13&gt;12499.99,183,IF(L13&gt;9999.99,127,IF(L13&gt;7499.99,85,IF(L13&gt;4999.99,39,IF(L13&gt;3499.99,17,0))))),0)</f>
        <v>0</v>
      </c>
      <c r="O13" s="59" t="n">
        <v>0</v>
      </c>
      <c r="P13" s="59" t="n">
        <v>0</v>
      </c>
      <c r="Q13" s="63" t="e">
        <f aca="false">+L13-M13-N13-O13-P13</f>
        <v>#NAME?</v>
      </c>
      <c r="R13" s="69"/>
    </row>
    <row r="14" customFormat="false" ht="14" hidden="false" customHeight="false" outlineLevel="0" collapsed="false">
      <c r="A14" s="65" t="n">
        <v>43466</v>
      </c>
      <c r="B14" s="58" t="n">
        <v>31</v>
      </c>
      <c r="C14" s="66"/>
      <c r="D14" s="59" t="n">
        <f aca="false">ROUND(C14*0.5,0)</f>
        <v>0</v>
      </c>
      <c r="E14" s="59"/>
      <c r="F14" s="59"/>
      <c r="G14" s="59" t="n">
        <f aca="false">R14-D14</f>
        <v>0</v>
      </c>
      <c r="H14" s="59"/>
      <c r="I14" s="67"/>
      <c r="J14" s="67"/>
      <c r="K14" s="67"/>
      <c r="L14" s="61" t="n">
        <f aca="false">SUM(C14:G14)</f>
        <v>0</v>
      </c>
      <c r="M14" s="68" t="e">
        <f aca="false">ROUND(IF(C14&gt;15000,1800,IF((C14+R14)&gt;15000,1800,((C14+R14)*12%))),)</f>
        <v>#NAME?</v>
      </c>
      <c r="N14" s="59" t="n">
        <f aca="false">ROUND(IF(L14&gt;12499.99,183,IF(L14&gt;9999.99,127,IF(L14&gt;7499.99,85,IF(L14&gt;4999.99,39,IF(L14&gt;3499.99,17,0))))),0)</f>
        <v>0</v>
      </c>
      <c r="O14" s="59" t="n">
        <v>0</v>
      </c>
      <c r="P14" s="59" t="n">
        <v>0</v>
      </c>
      <c r="Q14" s="63" t="e">
        <f aca="false">+L14-M14-N14-O14-P14</f>
        <v>#NAME?</v>
      </c>
      <c r="R14" s="69"/>
    </row>
    <row r="15" customFormat="false" ht="14" hidden="false" customHeight="false" outlineLevel="0" collapsed="false">
      <c r="A15" s="65" t="n">
        <v>43497</v>
      </c>
      <c r="B15" s="58" t="n">
        <v>28</v>
      </c>
      <c r="C15" s="66"/>
      <c r="D15" s="59" t="n">
        <f aca="false">ROUND(C15*0.5,0)</f>
        <v>0</v>
      </c>
      <c r="E15" s="59"/>
      <c r="F15" s="59"/>
      <c r="G15" s="59" t="n">
        <f aca="false">R15-D15</f>
        <v>0</v>
      </c>
      <c r="H15" s="59"/>
      <c r="I15" s="67"/>
      <c r="J15" s="67"/>
      <c r="K15" s="67"/>
      <c r="L15" s="61" t="n">
        <f aca="false">SUM(C15:G15)</f>
        <v>0</v>
      </c>
      <c r="M15" s="68" t="e">
        <f aca="false">ROUND(IF(C15&gt;15000,1800,IF((C15+R15)&gt;15000,1800,((C15+R15)*12%))),)</f>
        <v>#NAME?</v>
      </c>
      <c r="N15" s="59" t="n">
        <f aca="false">ROUND(IF(L15&gt;12499.99,183,IF(L15&gt;9999.99,127,IF(L15&gt;7499.99,85,IF(L15&gt;4999.99,39,IF(L15&gt;3499.99,17,0))))),0)</f>
        <v>0</v>
      </c>
      <c r="O15" s="59" t="n">
        <v>0</v>
      </c>
      <c r="P15" s="59" t="n">
        <v>0</v>
      </c>
      <c r="Q15" s="63" t="e">
        <f aca="false">+L15-M15-N15-O15-P15</f>
        <v>#NAME?</v>
      </c>
      <c r="R15" s="69"/>
    </row>
    <row r="16" customFormat="false" ht="14" hidden="false" customHeight="false" outlineLevel="0" collapsed="false">
      <c r="A16" s="65" t="n">
        <v>43525</v>
      </c>
      <c r="B16" s="58" t="n">
        <v>31</v>
      </c>
      <c r="C16" s="66"/>
      <c r="D16" s="59" t="n">
        <f aca="false">ROUND(C16*0.5,0)</f>
        <v>0</v>
      </c>
      <c r="E16" s="59"/>
      <c r="F16" s="59"/>
      <c r="G16" s="59" t="n">
        <f aca="false">R16-D16</f>
        <v>0</v>
      </c>
      <c r="H16" s="59"/>
      <c r="I16" s="67"/>
      <c r="J16" s="67"/>
      <c r="K16" s="67"/>
      <c r="L16" s="61" t="n">
        <f aca="false">SUM(C16:G16)</f>
        <v>0</v>
      </c>
      <c r="M16" s="68" t="e">
        <f aca="false">ROUND(IF(C16&gt;15000,1800,IF((C16+R16)&gt;15000,1800,((C16+R16)*12%))),)</f>
        <v>#NAME?</v>
      </c>
      <c r="N16" s="59" t="n">
        <f aca="false">ROUND(IF(L16&gt;12499.99,183,IF(L16&gt;9999.99,127,IF(L16&gt;7499.99,85,IF(L16&gt;4999.99,39,IF(L16&gt;3499.99,17,0))))),0)</f>
        <v>0</v>
      </c>
      <c r="O16" s="59" t="n">
        <v>0</v>
      </c>
      <c r="P16" s="59" t="n">
        <v>0</v>
      </c>
      <c r="Q16" s="63" t="e">
        <f aca="false">+L16-M16-N16-O16-P16</f>
        <v>#NAME?</v>
      </c>
      <c r="R16" s="69"/>
    </row>
    <row r="17" customFormat="false" ht="14.5" hidden="false" customHeight="false" outlineLevel="0" collapsed="false">
      <c r="A17" s="71"/>
      <c r="B17" s="58"/>
      <c r="C17" s="59"/>
      <c r="D17" s="59"/>
      <c r="E17" s="59"/>
      <c r="F17" s="59"/>
      <c r="G17" s="59"/>
      <c r="H17" s="59"/>
      <c r="I17" s="59"/>
      <c r="J17" s="59"/>
      <c r="K17" s="59"/>
      <c r="L17" s="61"/>
      <c r="M17" s="72" t="e">
        <f aca="false">ROUND(IF(C17&gt;15000,1800,IF((C17+R17)&gt;15000,1800,((C17+R17)*12%))),)</f>
        <v>#NAME?</v>
      </c>
      <c r="N17" s="59" t="n">
        <f aca="false">IF(L17&gt;12499.99,135,IF(L17&gt;9999.99,97.5,IF(L17&gt;7499.99,65,IF(L17&gt;4999.99,31.33,IF(L17&gt;3499.99,12.5,0)))))</f>
        <v>0</v>
      </c>
      <c r="O17" s="59"/>
      <c r="P17" s="59"/>
      <c r="Q17" s="63" t="n">
        <f aca="false">+L17-M17-N17-O17-P17</f>
        <v>0</v>
      </c>
      <c r="R17" s="64"/>
    </row>
    <row r="18" customFormat="false" ht="13" hidden="false" customHeight="false" outlineLevel="0" collapsed="false">
      <c r="A18" s="73" t="s">
        <v>122</v>
      </c>
      <c r="B18" s="74" t="n">
        <f aca="false">SUM(B4:B17)</f>
        <v>365</v>
      </c>
      <c r="C18" s="75" t="n">
        <f aca="false">SUM(C4:C17)</f>
        <v>0</v>
      </c>
      <c r="D18" s="75" t="n">
        <f aca="false">SUM(D4:D17)</f>
        <v>0</v>
      </c>
      <c r="E18" s="75" t="n">
        <f aca="false">SUM(E4:E17)</f>
        <v>0</v>
      </c>
      <c r="F18" s="75" t="n">
        <f aca="false">SUM(F4:F17)</f>
        <v>0</v>
      </c>
      <c r="G18" s="74" t="n">
        <f aca="false">SUM(G4:G17)</f>
        <v>0</v>
      </c>
      <c r="H18" s="75"/>
      <c r="I18" s="75" t="n">
        <f aca="false">SUM(I4:I17)</f>
        <v>0</v>
      </c>
      <c r="J18" s="75" t="n">
        <f aca="false">SUM(J4:J17)</f>
        <v>0</v>
      </c>
      <c r="K18" s="75" t="n">
        <f aca="false">SUM(K4:K17)</f>
        <v>0</v>
      </c>
      <c r="L18" s="75" t="n">
        <f aca="false">SUM(L4:L17)</f>
        <v>0</v>
      </c>
      <c r="M18" s="76" t="e">
        <f aca="false">SUM(M4:M17)</f>
        <v>#NAME?</v>
      </c>
      <c r="N18" s="74" t="n">
        <f aca="false">SUM(N4:N17)</f>
        <v>0</v>
      </c>
      <c r="O18" s="74" t="n">
        <f aca="false">SUM(O4:O17)</f>
        <v>0</v>
      </c>
      <c r="P18" s="74" t="n">
        <f aca="false">SUM(P4:P17)</f>
        <v>0</v>
      </c>
      <c r="Q18" s="74" t="e">
        <f aca="false">SUM(Q4:Q17)</f>
        <v>#NAME?</v>
      </c>
      <c r="R18" s="74" t="n">
        <f aca="false">SUM(R4:R17)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5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76"/>
  <sheetViews>
    <sheetView showFormulas="false" showGridLines="true" showRowColHeaders="true" showZeros="true" rightToLeft="false" tabSelected="false" showOutlineSymbols="true" defaultGridColor="true" view="pageBreakPreview" topLeftCell="A13" colorId="64" zoomScale="110" zoomScaleNormal="100" zoomScalePageLayoutView="110" workbookViewId="0">
      <selection pane="topLeft" activeCell="G74" activeCellId="0" sqref="G74"/>
    </sheetView>
  </sheetViews>
  <sheetFormatPr defaultRowHeight="11.5" zeroHeight="false" outlineLevelRow="0" outlineLevelCol="0"/>
  <cols>
    <col collapsed="false" customWidth="true" hidden="false" outlineLevel="0" max="1" min="1" style="77" width="7"/>
    <col collapsed="false" customWidth="true" hidden="false" outlineLevel="0" max="2" min="2" style="77" width="10.82"/>
    <col collapsed="false" customWidth="true" hidden="false" outlineLevel="0" max="3" min="3" style="77" width="10.27"/>
    <col collapsed="false" customWidth="true" hidden="false" outlineLevel="0" max="4" min="4" style="77" width="24.45"/>
    <col collapsed="false" customWidth="true" hidden="false" outlineLevel="0" max="5" min="5" style="77" width="15.54"/>
    <col collapsed="false" customWidth="true" hidden="false" outlineLevel="0" max="6" min="6" style="77" width="22.28"/>
    <col collapsed="false" customWidth="true" hidden="false" outlineLevel="0" max="7" min="7" style="77" width="13.72"/>
    <col collapsed="false" customWidth="true" hidden="false" outlineLevel="0" max="8" min="8" style="77" width="9.82"/>
    <col collapsed="false" customWidth="true" hidden="false" outlineLevel="0" max="10" min="9" style="77" width="10.27"/>
    <col collapsed="false" customWidth="true" hidden="false" outlineLevel="0" max="11" min="11" style="77" width="10.73"/>
    <col collapsed="false" customWidth="true" hidden="false" outlineLevel="0" max="16" min="12" style="77" width="9.18"/>
    <col collapsed="false" customWidth="true" hidden="false" outlineLevel="0" max="18" min="17" style="77" width="10.54"/>
    <col collapsed="false" customWidth="false" hidden="false" outlineLevel="0" max="19" min="19" style="77" width="11.54"/>
    <col collapsed="false" customWidth="true" hidden="false" outlineLevel="0" max="20" min="20" style="77" width="9.18"/>
    <col collapsed="false" customWidth="true" hidden="false" outlineLevel="0" max="22" min="21" style="77" width="10.54"/>
    <col collapsed="false" customWidth="true" hidden="false" outlineLevel="0" max="23" min="23" style="77" width="4.72"/>
    <col collapsed="false" customWidth="true" hidden="false" outlineLevel="0" max="1025" min="24" style="77" width="9.18"/>
  </cols>
  <sheetData>
    <row r="1" s="79" customFormat="true" ht="11.5" hidden="false" customHeight="false" outlineLevel="0" collapsed="false">
      <c r="A1" s="78" t="s">
        <v>123</v>
      </c>
      <c r="B1" s="78"/>
      <c r="C1" s="78"/>
      <c r="D1" s="78"/>
      <c r="E1" s="78"/>
      <c r="F1" s="78"/>
      <c r="G1" s="78"/>
    </row>
    <row r="2" s="79" customFormat="true" ht="11.5" hidden="false" customHeight="false" outlineLevel="0" collapsed="false">
      <c r="A2" s="80"/>
      <c r="B2" s="81"/>
      <c r="C2" s="81"/>
      <c r="D2" s="81"/>
      <c r="E2" s="81"/>
      <c r="F2" s="81"/>
      <c r="G2" s="82"/>
    </row>
    <row r="3" s="79" customFormat="true" ht="11.5" hidden="false" customHeight="false" outlineLevel="0" collapsed="false">
      <c r="A3" s="83" t="s">
        <v>124</v>
      </c>
      <c r="B3" s="83"/>
      <c r="C3" s="83"/>
      <c r="D3" s="83"/>
      <c r="E3" s="83"/>
      <c r="F3" s="83"/>
      <c r="G3" s="84" t="n">
        <v>1</v>
      </c>
    </row>
    <row r="4" s="79" customFormat="true" ht="11.5" hidden="false" customHeight="false" outlineLevel="0" collapsed="false">
      <c r="A4" s="80"/>
      <c r="B4" s="81"/>
      <c r="C4" s="81"/>
      <c r="D4" s="81"/>
      <c r="E4" s="81"/>
      <c r="F4" s="81"/>
      <c r="G4" s="82"/>
    </row>
    <row r="5" s="79" customFormat="true" ht="11.5" hidden="false" customHeight="false" outlineLevel="0" collapsed="false">
      <c r="A5" s="85" t="s">
        <v>125</v>
      </c>
      <c r="B5" s="86"/>
      <c r="C5" s="86"/>
      <c r="D5" s="86"/>
      <c r="E5" s="86"/>
      <c r="F5" s="86"/>
      <c r="G5" s="87"/>
    </row>
    <row r="6" s="79" customFormat="true" ht="11.5" hidden="false" customHeight="false" outlineLevel="0" collapsed="false">
      <c r="A6" s="88"/>
      <c r="B6" s="89" t="s">
        <v>126</v>
      </c>
      <c r="C6" s="89"/>
      <c r="D6" s="89"/>
      <c r="E6" s="89"/>
      <c r="F6" s="90" t="s">
        <v>69</v>
      </c>
      <c r="G6" s="91" t="s">
        <v>69</v>
      </c>
    </row>
    <row r="7" s="79" customFormat="true" ht="11.5" hidden="false" customHeight="false" outlineLevel="0" collapsed="false">
      <c r="A7" s="92"/>
      <c r="B7" s="93" t="s">
        <v>127</v>
      </c>
      <c r="C7" s="93"/>
      <c r="D7" s="93"/>
      <c r="E7" s="93"/>
      <c r="F7" s="94" t="n">
        <f aca="false">+'Salary breakup'!C18</f>
        <v>0</v>
      </c>
      <c r="G7" s="82"/>
    </row>
    <row r="8" s="79" customFormat="true" ht="11.5" hidden="false" customHeight="false" outlineLevel="0" collapsed="false">
      <c r="A8" s="92"/>
      <c r="B8" s="93" t="s">
        <v>110</v>
      </c>
      <c r="C8" s="93"/>
      <c r="D8" s="93"/>
      <c r="E8" s="93"/>
      <c r="F8" s="94" t="n">
        <f aca="false">+'Salary breakup'!D18</f>
        <v>0</v>
      </c>
      <c r="G8" s="82"/>
    </row>
    <row r="9" s="79" customFormat="true" ht="11.5" hidden="true" customHeight="false" outlineLevel="0" collapsed="false">
      <c r="A9" s="92"/>
      <c r="B9" s="93" t="s">
        <v>128</v>
      </c>
      <c r="C9" s="93"/>
      <c r="D9" s="93"/>
      <c r="E9" s="93"/>
      <c r="F9" s="94" t="n">
        <f aca="false">+'Salary breakup'!E18</f>
        <v>0</v>
      </c>
      <c r="G9" s="82"/>
    </row>
    <row r="10" s="79" customFormat="true" ht="11.5" hidden="false" customHeight="false" outlineLevel="0" collapsed="false">
      <c r="A10" s="92"/>
      <c r="B10" s="93" t="s">
        <v>129</v>
      </c>
      <c r="C10" s="93"/>
      <c r="D10" s="93"/>
      <c r="E10" s="93"/>
      <c r="F10" s="94" t="n">
        <f aca="false">'Salary breakup'!F18</f>
        <v>0</v>
      </c>
      <c r="G10" s="82"/>
    </row>
    <row r="11" s="79" customFormat="true" ht="11.5" hidden="false" customHeight="false" outlineLevel="0" collapsed="false">
      <c r="A11" s="92"/>
      <c r="B11" s="93" t="s">
        <v>121</v>
      </c>
      <c r="C11" s="93"/>
      <c r="D11" s="93"/>
      <c r="E11" s="93"/>
      <c r="F11" s="94" t="n">
        <f aca="false">+'Salary breakup'!G18</f>
        <v>0</v>
      </c>
      <c r="G11" s="82"/>
    </row>
    <row r="12" s="79" customFormat="true" ht="11.5" hidden="true" customHeight="false" outlineLevel="0" collapsed="false">
      <c r="A12" s="92"/>
      <c r="B12" s="93" t="s">
        <v>130</v>
      </c>
      <c r="C12" s="93"/>
      <c r="D12" s="93"/>
      <c r="E12" s="93"/>
      <c r="F12" s="94" t="n">
        <f aca="false">'Salary breakup'!H18</f>
        <v>0</v>
      </c>
      <c r="G12" s="82"/>
    </row>
    <row r="13" s="79" customFormat="true" ht="11.5" hidden="false" customHeight="false" outlineLevel="0" collapsed="false">
      <c r="A13" s="92"/>
      <c r="B13" s="93" t="s">
        <v>131</v>
      </c>
      <c r="C13" s="93"/>
      <c r="D13" s="93"/>
      <c r="E13" s="93"/>
      <c r="F13" s="94"/>
      <c r="G13" s="82"/>
    </row>
    <row r="14" s="79" customFormat="true" ht="11.5" hidden="false" customHeight="false" outlineLevel="0" collapsed="false">
      <c r="A14" s="92"/>
      <c r="B14" s="93"/>
      <c r="C14" s="93"/>
      <c r="D14" s="93"/>
      <c r="E14" s="93"/>
      <c r="F14" s="94"/>
      <c r="G14" s="82"/>
    </row>
    <row r="15" s="79" customFormat="true" ht="11.5" hidden="false" customHeight="false" outlineLevel="0" collapsed="false">
      <c r="A15" s="92"/>
      <c r="B15" s="93"/>
      <c r="C15" s="93"/>
      <c r="D15" s="93"/>
      <c r="E15" s="93"/>
      <c r="F15" s="94"/>
      <c r="G15" s="82"/>
    </row>
    <row r="16" s="79" customFormat="true" ht="11.5" hidden="false" customHeight="false" outlineLevel="0" collapsed="false">
      <c r="A16" s="92"/>
      <c r="B16" s="95" t="s">
        <v>132</v>
      </c>
      <c r="C16" s="95"/>
      <c r="D16" s="95"/>
      <c r="E16" s="95"/>
      <c r="F16" s="94"/>
      <c r="G16" s="96" t="n">
        <f aca="false">SUM(F7:F15)</f>
        <v>0</v>
      </c>
      <c r="H16" s="97"/>
    </row>
    <row r="17" s="79" customFormat="true" ht="11.5" hidden="false" customHeight="false" outlineLevel="0" collapsed="false">
      <c r="A17" s="92"/>
      <c r="B17" s="81"/>
      <c r="C17" s="81"/>
      <c r="D17" s="81"/>
      <c r="E17" s="81"/>
      <c r="F17" s="92"/>
      <c r="G17" s="82"/>
    </row>
    <row r="18" s="79" customFormat="true" ht="11.5" hidden="false" customHeight="false" outlineLevel="0" collapsed="false">
      <c r="A18" s="92"/>
      <c r="B18" s="98" t="s">
        <v>133</v>
      </c>
      <c r="C18" s="98"/>
      <c r="D18" s="98"/>
      <c r="E18" s="98"/>
      <c r="F18" s="92"/>
      <c r="G18" s="82"/>
    </row>
    <row r="19" s="79" customFormat="true" ht="11.5" hidden="false" customHeight="false" outlineLevel="0" collapsed="false">
      <c r="A19" s="92"/>
      <c r="B19" s="81"/>
      <c r="C19" s="81"/>
      <c r="D19" s="81"/>
      <c r="E19" s="81"/>
      <c r="F19" s="92"/>
      <c r="G19" s="82"/>
    </row>
    <row r="20" s="79" customFormat="true" ht="11.5" hidden="false" customHeight="false" outlineLevel="0" collapsed="false">
      <c r="A20" s="92" t="n">
        <v>1</v>
      </c>
      <c r="B20" s="99" t="s">
        <v>110</v>
      </c>
      <c r="C20" s="99"/>
      <c r="D20" s="99"/>
      <c r="E20" s="99"/>
      <c r="F20" s="92"/>
      <c r="G20" s="82"/>
      <c r="H20" s="81"/>
    </row>
    <row r="21" s="79" customFormat="true" ht="11.5" hidden="false" customHeight="false" outlineLevel="0" collapsed="false">
      <c r="A21" s="92"/>
      <c r="B21" s="100"/>
      <c r="C21" s="101"/>
      <c r="D21" s="101"/>
      <c r="E21" s="102"/>
      <c r="F21" s="103"/>
      <c r="G21" s="82"/>
      <c r="H21" s="81"/>
    </row>
    <row r="22" s="79" customFormat="true" ht="11.5" hidden="false" customHeight="false" outlineLevel="0" collapsed="false">
      <c r="A22" s="92"/>
      <c r="B22" s="104" t="n">
        <v>1</v>
      </c>
      <c r="C22" s="101" t="s">
        <v>134</v>
      </c>
      <c r="D22" s="101"/>
      <c r="E22" s="102"/>
      <c r="F22" s="94" t="n">
        <f aca="false">+'Salary breakup'!D18</f>
        <v>0</v>
      </c>
      <c r="G22" s="82"/>
      <c r="H22" s="81"/>
    </row>
    <row r="23" s="79" customFormat="true" ht="11.5" hidden="false" customHeight="false" outlineLevel="0" collapsed="false">
      <c r="A23" s="92"/>
      <c r="B23" s="104" t="n">
        <v>2</v>
      </c>
      <c r="C23" s="101" t="s">
        <v>135</v>
      </c>
      <c r="D23" s="101"/>
      <c r="E23" s="105" t="n">
        <f aca="false">IF(G3=1,50%, 40%)</f>
        <v>0.5</v>
      </c>
      <c r="F23" s="94" t="n">
        <f aca="false">+'Salary breakup'!C18*E23</f>
        <v>0</v>
      </c>
      <c r="G23" s="82"/>
      <c r="H23" s="81"/>
    </row>
    <row r="24" s="79" customFormat="true" ht="11.5" hidden="false" customHeight="false" outlineLevel="0" collapsed="false">
      <c r="A24" s="92"/>
      <c r="B24" s="104" t="n">
        <v>3</v>
      </c>
      <c r="C24" s="106" t="s">
        <v>136</v>
      </c>
      <c r="D24" s="106"/>
      <c r="E24" s="102" t="n">
        <f aca="false">ROUND(('Self declaration'!I22*12)*'Salary breakup'!B18/365,0)</f>
        <v>96000</v>
      </c>
      <c r="F24" s="94"/>
      <c r="G24" s="82"/>
      <c r="H24" s="81"/>
    </row>
    <row r="25" s="79" customFormat="true" ht="11.5" hidden="false" customHeight="false" outlineLevel="0" collapsed="false">
      <c r="A25" s="92"/>
      <c r="B25" s="104"/>
      <c r="C25" s="101" t="s">
        <v>137</v>
      </c>
      <c r="D25" s="101"/>
      <c r="E25" s="102" t="n">
        <f aca="false">+'Salary breakup'!C18*0.1</f>
        <v>0</v>
      </c>
      <c r="F25" s="94" t="n">
        <f aca="false">+E24-E25</f>
        <v>96000</v>
      </c>
      <c r="G25" s="82"/>
      <c r="H25" s="81"/>
    </row>
    <row r="26" s="79" customFormat="true" ht="11.5" hidden="false" customHeight="false" outlineLevel="0" collapsed="false">
      <c r="A26" s="92"/>
      <c r="B26" s="104"/>
      <c r="C26" s="107" t="s">
        <v>138</v>
      </c>
      <c r="D26" s="107"/>
      <c r="E26" s="102"/>
      <c r="F26" s="94" t="n">
        <f aca="false">IF(MIN(F25,F23,F22)&gt;0,MIN(F22,F23,F25),0)</f>
        <v>0</v>
      </c>
      <c r="G26" s="82"/>
      <c r="H26" s="81"/>
    </row>
    <row r="27" s="79" customFormat="true" ht="11.5" hidden="false" customHeight="false" outlineLevel="0" collapsed="false">
      <c r="A27" s="92" t="n">
        <v>2</v>
      </c>
      <c r="B27" s="99" t="s">
        <v>139</v>
      </c>
      <c r="C27" s="99"/>
      <c r="D27" s="99"/>
      <c r="E27" s="99"/>
      <c r="F27" s="108" t="n">
        <f aca="false">ROUND(40000/365*('Salary breakup'!B18),)</f>
        <v>40000</v>
      </c>
      <c r="G27" s="82"/>
      <c r="H27" s="81"/>
      <c r="I27" s="109"/>
    </row>
    <row r="28" s="79" customFormat="true" ht="11.5" hidden="false" customHeight="false" outlineLevel="0" collapsed="false">
      <c r="A28" s="92" t="n">
        <v>4</v>
      </c>
      <c r="B28" s="99" t="s">
        <v>140</v>
      </c>
      <c r="C28" s="99"/>
      <c r="D28" s="99"/>
      <c r="E28" s="99"/>
      <c r="F28" s="94"/>
      <c r="G28" s="82"/>
      <c r="H28" s="81"/>
    </row>
    <row r="29" s="79" customFormat="true" ht="11.5" hidden="false" customHeight="false" outlineLevel="0" collapsed="false">
      <c r="A29" s="92"/>
      <c r="B29" s="81"/>
      <c r="C29" s="81"/>
      <c r="D29" s="81"/>
      <c r="E29" s="81"/>
      <c r="F29" s="110"/>
      <c r="G29" s="82"/>
      <c r="H29" s="81"/>
    </row>
    <row r="30" s="79" customFormat="true" ht="12" hidden="false" customHeight="false" outlineLevel="0" collapsed="false">
      <c r="A30" s="92"/>
      <c r="B30" s="111" t="s">
        <v>141</v>
      </c>
      <c r="C30" s="111"/>
      <c r="D30" s="111"/>
      <c r="E30" s="111"/>
      <c r="F30" s="110"/>
      <c r="G30" s="112" t="n">
        <f aca="false">SUM(F26:F28)</f>
        <v>40000</v>
      </c>
      <c r="H30" s="81"/>
    </row>
    <row r="31" s="79" customFormat="true" ht="12" hidden="false" customHeight="false" outlineLevel="0" collapsed="false">
      <c r="A31" s="113"/>
      <c r="B31" s="114" t="s">
        <v>67</v>
      </c>
      <c r="C31" s="114"/>
      <c r="D31" s="115" t="s">
        <v>112</v>
      </c>
      <c r="E31" s="116" t="n">
        <f aca="false">SUM('Self declaration'!I55:J55)</f>
        <v>0</v>
      </c>
      <c r="F31" s="117" t="n">
        <f aca="false">'Salary breakup'!I18</f>
        <v>0</v>
      </c>
      <c r="G31" s="104" t="n">
        <f aca="false">MIN(E31:F31)</f>
        <v>0</v>
      </c>
      <c r="H31" s="81"/>
    </row>
    <row r="32" s="79" customFormat="true" ht="12" hidden="false" customHeight="false" outlineLevel="0" collapsed="false">
      <c r="A32" s="113"/>
      <c r="B32" s="114"/>
      <c r="C32" s="114"/>
      <c r="D32" s="115" t="s">
        <v>142</v>
      </c>
      <c r="E32" s="118" t="n">
        <f aca="false">SUM('Self declaration'!I56:J56)</f>
        <v>0</v>
      </c>
      <c r="F32" s="94" t="n">
        <f aca="false">'Salary breakup'!J18</f>
        <v>0</v>
      </c>
      <c r="G32" s="104" t="n">
        <f aca="false">MIN(E32:F32)</f>
        <v>0</v>
      </c>
      <c r="H32" s="81"/>
    </row>
    <row r="33" s="79" customFormat="true" ht="12" hidden="false" customHeight="false" outlineLevel="0" collapsed="false">
      <c r="A33" s="113"/>
      <c r="B33" s="114"/>
      <c r="C33" s="114"/>
      <c r="D33" s="115" t="s">
        <v>143</v>
      </c>
      <c r="E33" s="119" t="n">
        <f aca="false">SUM('Self declaration'!I57:J57)</f>
        <v>0</v>
      </c>
      <c r="F33" s="120" t="n">
        <f aca="false">'Salary breakup'!K18</f>
        <v>0</v>
      </c>
      <c r="G33" s="104" t="n">
        <f aca="false">MIN(E33:F33)</f>
        <v>0</v>
      </c>
      <c r="H33" s="81"/>
    </row>
    <row r="34" s="79" customFormat="true" ht="11.5" hidden="false" customHeight="false" outlineLevel="0" collapsed="false">
      <c r="A34" s="92"/>
      <c r="B34" s="121" t="s">
        <v>144</v>
      </c>
      <c r="C34" s="121"/>
      <c r="D34" s="121"/>
      <c r="E34" s="121"/>
      <c r="F34" s="92"/>
      <c r="G34" s="122" t="n">
        <f aca="false">+'Salary breakup'!N18</f>
        <v>0</v>
      </c>
      <c r="H34" s="81"/>
    </row>
    <row r="35" s="79" customFormat="true" ht="11.5" hidden="false" customHeight="false" outlineLevel="0" collapsed="false">
      <c r="A35" s="92"/>
      <c r="B35" s="99" t="s">
        <v>145</v>
      </c>
      <c r="C35" s="99"/>
      <c r="D35" s="99"/>
      <c r="E35" s="99"/>
      <c r="F35" s="92"/>
      <c r="G35" s="96" t="n">
        <f aca="false">+G16-G30-G31-G32-G33-G34</f>
        <v>-40000</v>
      </c>
      <c r="H35" s="81"/>
    </row>
    <row r="36" s="79" customFormat="true" ht="11.5" hidden="false" customHeight="false" outlineLevel="0" collapsed="false">
      <c r="A36" s="92"/>
      <c r="B36" s="81"/>
      <c r="C36" s="81"/>
      <c r="D36" s="81"/>
      <c r="E36" s="81"/>
      <c r="F36" s="92"/>
      <c r="G36" s="82"/>
    </row>
    <row r="37" s="79" customFormat="true" ht="11.5" hidden="false" customHeight="false" outlineLevel="0" collapsed="false">
      <c r="A37" s="123"/>
      <c r="B37" s="99" t="s">
        <v>146</v>
      </c>
      <c r="C37" s="99"/>
      <c r="D37" s="99"/>
      <c r="E37" s="99"/>
      <c r="F37" s="92"/>
      <c r="G37" s="124" t="n">
        <f aca="false">-'Self declaration'!I75</f>
        <v>0</v>
      </c>
    </row>
    <row r="38" s="79" customFormat="true" ht="11.5" hidden="false" customHeight="false" outlineLevel="0" collapsed="false">
      <c r="A38" s="92"/>
      <c r="B38" s="81"/>
      <c r="C38" s="81"/>
      <c r="D38" s="81"/>
      <c r="E38" s="81"/>
      <c r="F38" s="92"/>
      <c r="G38" s="82"/>
    </row>
    <row r="39" s="79" customFormat="true" ht="11.5" hidden="false" customHeight="false" outlineLevel="0" collapsed="false">
      <c r="A39" s="92"/>
      <c r="B39" s="99" t="s">
        <v>147</v>
      </c>
      <c r="C39" s="99"/>
      <c r="D39" s="99"/>
      <c r="E39" s="99"/>
      <c r="F39" s="125"/>
      <c r="G39" s="96" t="n">
        <f aca="false">+G37+G35</f>
        <v>-40000</v>
      </c>
    </row>
    <row r="40" s="79" customFormat="true" ht="11.5" hidden="false" customHeight="false" outlineLevel="0" collapsed="false">
      <c r="A40" s="92"/>
      <c r="B40" s="81"/>
      <c r="C40" s="81"/>
      <c r="D40" s="81"/>
      <c r="E40" s="81"/>
      <c r="F40" s="92"/>
      <c r="G40" s="82"/>
    </row>
    <row r="41" s="79" customFormat="true" ht="11.5" hidden="false" customHeight="false" outlineLevel="0" collapsed="false">
      <c r="A41" s="92"/>
      <c r="B41" s="111" t="s">
        <v>148</v>
      </c>
      <c r="C41" s="111"/>
      <c r="D41" s="111"/>
      <c r="E41" s="111"/>
      <c r="F41" s="92"/>
      <c r="G41" s="82"/>
    </row>
    <row r="42" s="79" customFormat="true" ht="11.5" hidden="false" customHeight="false" outlineLevel="0" collapsed="false">
      <c r="A42" s="92"/>
      <c r="B42" s="100" t="s">
        <v>149</v>
      </c>
      <c r="C42" s="126" t="s">
        <v>68</v>
      </c>
      <c r="D42" s="126"/>
      <c r="E42" s="127" t="s">
        <v>150</v>
      </c>
      <c r="F42" s="108" t="s">
        <v>151</v>
      </c>
      <c r="G42" s="96" t="s">
        <v>152</v>
      </c>
    </row>
    <row r="43" s="79" customFormat="true" ht="11.5" hidden="false" customHeight="false" outlineLevel="0" collapsed="false">
      <c r="A43" s="92"/>
      <c r="B43" s="104"/>
      <c r="C43" s="106"/>
      <c r="D43" s="106"/>
      <c r="E43" s="102" t="s">
        <v>153</v>
      </c>
      <c r="F43" s="94"/>
      <c r="G43" s="124"/>
    </row>
    <row r="44" s="79" customFormat="true" ht="11.5" hidden="false" customHeight="false" outlineLevel="0" collapsed="false">
      <c r="A44" s="92"/>
      <c r="B44" s="104" t="s">
        <v>154</v>
      </c>
      <c r="C44" s="128" t="s">
        <v>155</v>
      </c>
      <c r="D44" s="128"/>
      <c r="E44" s="102" t="n">
        <f aca="false">SUM('Self declaration'!I50:J51)</f>
        <v>0</v>
      </c>
      <c r="F44" s="94" t="n">
        <v>25000</v>
      </c>
      <c r="G44" s="124" t="n">
        <f aca="false">MIN(E44:F44)</f>
        <v>0</v>
      </c>
    </row>
    <row r="45" s="79" customFormat="true" ht="11.5" hidden="false" customHeight="false" outlineLevel="0" collapsed="false">
      <c r="A45" s="92"/>
      <c r="B45" s="104" t="s">
        <v>79</v>
      </c>
      <c r="C45" s="128" t="s">
        <v>156</v>
      </c>
      <c r="D45" s="128"/>
      <c r="E45" s="102" t="n">
        <f aca="false">SUM('Self declaration'!I64:J64)</f>
        <v>0</v>
      </c>
      <c r="F45" s="94"/>
      <c r="G45" s="124" t="n">
        <f aca="false">MIN(E45:F45)</f>
        <v>0</v>
      </c>
    </row>
    <row r="46" s="79" customFormat="true" ht="11.5" hidden="false" customHeight="false" outlineLevel="0" collapsed="false">
      <c r="A46" s="92"/>
      <c r="B46" s="104" t="s">
        <v>157</v>
      </c>
      <c r="C46" s="128" t="s">
        <v>158</v>
      </c>
      <c r="D46" s="128"/>
      <c r="E46" s="102" t="n">
        <f aca="false">SUM('Self declaration'!I62:J62)</f>
        <v>0</v>
      </c>
      <c r="F46" s="94"/>
      <c r="G46" s="124" t="n">
        <f aca="false">MIN(E46:F46)</f>
        <v>0</v>
      </c>
    </row>
    <row r="47" s="79" customFormat="true" ht="11.5" hidden="false" customHeight="false" outlineLevel="0" collapsed="false">
      <c r="A47" s="92"/>
      <c r="B47" s="104" t="s">
        <v>81</v>
      </c>
      <c r="C47" s="128" t="s">
        <v>80</v>
      </c>
      <c r="D47" s="128"/>
      <c r="E47" s="102" t="n">
        <f aca="false">SUM('Self declaration'!I65:J65)</f>
        <v>0</v>
      </c>
      <c r="F47" s="94"/>
      <c r="G47" s="124" t="n">
        <f aca="false">MIN(E47:F47)</f>
        <v>0</v>
      </c>
    </row>
    <row r="48" s="79" customFormat="true" ht="11.5" hidden="false" customHeight="false" outlineLevel="0" collapsed="false">
      <c r="A48" s="92"/>
      <c r="B48" s="104" t="s">
        <v>77</v>
      </c>
      <c r="C48" s="128" t="s">
        <v>76</v>
      </c>
      <c r="D48" s="128"/>
      <c r="E48" s="102" t="n">
        <f aca="false">SUM('Self declaration'!I63:J63)</f>
        <v>0</v>
      </c>
      <c r="F48" s="94"/>
      <c r="G48" s="124" t="n">
        <f aca="false">MIN(E48:F48)</f>
        <v>0</v>
      </c>
    </row>
    <row r="49" s="79" customFormat="true" ht="11.5" hidden="false" customHeight="false" outlineLevel="0" collapsed="false">
      <c r="A49" s="92"/>
      <c r="B49" s="104" t="s">
        <v>83</v>
      </c>
      <c r="C49" s="128" t="s">
        <v>159</v>
      </c>
      <c r="D49" s="128"/>
      <c r="E49" s="102" t="n">
        <f aca="false">SUM('Self declaration'!I66:J66)</f>
        <v>0</v>
      </c>
      <c r="F49" s="94"/>
      <c r="G49" s="124" t="n">
        <f aca="false">MIN(E49:F49)</f>
        <v>0</v>
      </c>
    </row>
    <row r="50" s="79" customFormat="true" ht="11.5" hidden="false" customHeight="false" outlineLevel="0" collapsed="false">
      <c r="A50" s="92"/>
      <c r="B50" s="104" t="s">
        <v>160</v>
      </c>
      <c r="C50" s="128" t="s">
        <v>161</v>
      </c>
      <c r="D50" s="128"/>
      <c r="E50" s="102" t="n">
        <f aca="false">SUM('Self declaration'!I36:J36)</f>
        <v>0</v>
      </c>
      <c r="F50" s="94"/>
      <c r="G50" s="124"/>
    </row>
    <row r="51" s="79" customFormat="true" ht="11.5" hidden="false" customHeight="false" outlineLevel="0" collapsed="false">
      <c r="A51" s="92"/>
      <c r="B51" s="104" t="s">
        <v>160</v>
      </c>
      <c r="C51" s="128" t="s">
        <v>162</v>
      </c>
      <c r="D51" s="128"/>
      <c r="E51" s="102" t="n">
        <f aca="false">+'Salary breakup'!M18</f>
        <v>0</v>
      </c>
      <c r="F51" s="94"/>
      <c r="G51" s="124"/>
    </row>
    <row r="52" s="79" customFormat="true" ht="11.5" hidden="false" customHeight="false" outlineLevel="0" collapsed="false">
      <c r="A52" s="92"/>
      <c r="B52" s="104" t="s">
        <v>160</v>
      </c>
      <c r="C52" s="128" t="s">
        <v>163</v>
      </c>
      <c r="D52" s="128"/>
      <c r="E52" s="102" t="n">
        <f aca="false">SUM('Self declaration'!I38:J38)</f>
        <v>0</v>
      </c>
      <c r="F52" s="94"/>
      <c r="G52" s="124"/>
    </row>
    <row r="53" s="79" customFormat="true" ht="11.5" hidden="false" customHeight="false" outlineLevel="0" collapsed="false">
      <c r="A53" s="92"/>
      <c r="B53" s="104" t="s">
        <v>160</v>
      </c>
      <c r="C53" s="128" t="s">
        <v>164</v>
      </c>
      <c r="D53" s="128"/>
      <c r="E53" s="102" t="n">
        <f aca="false">+'Self declaration'!I40+'Self declaration'!I42+'Self declaration'!I43+'Self declaration'!I44+'Self declaration'!I45</f>
        <v>0</v>
      </c>
      <c r="F53" s="94"/>
      <c r="G53" s="124"/>
    </row>
    <row r="54" s="79" customFormat="true" ht="11.5" hidden="false" customHeight="false" outlineLevel="0" collapsed="false">
      <c r="A54" s="92"/>
      <c r="B54" s="104" t="s">
        <v>160</v>
      </c>
      <c r="C54" s="128" t="s">
        <v>165</v>
      </c>
      <c r="D54" s="128"/>
      <c r="E54" s="102" t="n">
        <f aca="false">SUM('Self declaration'!I39:J39)</f>
        <v>0</v>
      </c>
      <c r="F54" s="94"/>
      <c r="G54" s="124"/>
    </row>
    <row r="55" s="79" customFormat="true" ht="11.5" hidden="false" customHeight="false" outlineLevel="0" collapsed="false">
      <c r="A55" s="92"/>
      <c r="B55" s="104" t="s">
        <v>160</v>
      </c>
      <c r="C55" s="128" t="s">
        <v>166</v>
      </c>
      <c r="D55" s="128"/>
      <c r="E55" s="102" t="n">
        <f aca="false">+'Self declaration'!I37</f>
        <v>0</v>
      </c>
      <c r="F55" s="94"/>
      <c r="G55" s="124"/>
    </row>
    <row r="56" s="79" customFormat="true" ht="11.5" hidden="false" customHeight="false" outlineLevel="0" collapsed="false">
      <c r="A56" s="92"/>
      <c r="B56" s="104"/>
      <c r="C56" s="106"/>
      <c r="D56" s="106" t="s">
        <v>122</v>
      </c>
      <c r="E56" s="102" t="n">
        <f aca="false">SUM(E50:E55)</f>
        <v>0</v>
      </c>
      <c r="F56" s="94" t="n">
        <v>150000</v>
      </c>
      <c r="G56" s="124" t="n">
        <f aca="false">MIN(E56:F56)</f>
        <v>0</v>
      </c>
    </row>
    <row r="57" s="79" customFormat="true" ht="11.5" hidden="false" customHeight="false" outlineLevel="0" collapsed="false">
      <c r="A57" s="92"/>
      <c r="B57" s="81"/>
      <c r="C57" s="81"/>
      <c r="D57" s="81"/>
      <c r="E57" s="81"/>
      <c r="F57" s="92"/>
      <c r="G57" s="82"/>
    </row>
    <row r="58" s="79" customFormat="true" ht="11.5" hidden="false" customHeight="false" outlineLevel="0" collapsed="false">
      <c r="A58" s="120"/>
      <c r="B58" s="129"/>
      <c r="C58" s="130" t="s">
        <v>167</v>
      </c>
      <c r="D58" s="130"/>
      <c r="E58" s="130"/>
      <c r="F58" s="120"/>
      <c r="G58" s="131" t="n">
        <f aca="false">+G39-G56-G44-G45-G46-G47-G48-G49</f>
        <v>-40000</v>
      </c>
      <c r="S58" s="132"/>
      <c r="W58" s="132"/>
    </row>
    <row r="59" s="79" customFormat="true" ht="11.5" hidden="false" customHeight="false" outlineLevel="0" collapsed="false">
      <c r="A59" s="113"/>
      <c r="B59" s="81"/>
      <c r="C59" s="81"/>
      <c r="D59" s="133"/>
      <c r="E59" s="81"/>
      <c r="F59" s="81"/>
      <c r="G59" s="82"/>
    </row>
    <row r="60" s="79" customFormat="true" ht="12" hidden="false" customHeight="false" outlineLevel="0" collapsed="false">
      <c r="A60" s="113"/>
      <c r="B60" s="81"/>
      <c r="C60" s="81"/>
      <c r="D60" s="81"/>
      <c r="E60" s="81"/>
      <c r="F60" s="81"/>
      <c r="G60" s="82"/>
    </row>
    <row r="61" s="79" customFormat="true" ht="11.25" hidden="false" customHeight="true" outlineLevel="0" collapsed="false">
      <c r="A61" s="80"/>
      <c r="B61" s="85" t="s">
        <v>168</v>
      </c>
      <c r="C61" s="86"/>
      <c r="D61" s="134" t="n">
        <v>0</v>
      </c>
      <c r="E61" s="135"/>
      <c r="F61" s="135"/>
      <c r="G61" s="82"/>
      <c r="J61" s="97"/>
    </row>
    <row r="62" s="79" customFormat="true" ht="11.25" hidden="false" customHeight="true" outlineLevel="0" collapsed="false">
      <c r="A62" s="113"/>
      <c r="B62" s="113" t="s">
        <v>169</v>
      </c>
      <c r="C62" s="81"/>
      <c r="D62" s="92" t="n">
        <f aca="false">IF(G3=1,IF(G58&gt;250000,(SUM(G58-250000)*0.05)),IF(G3=2,IF(G58&gt;250000,(SUM(G58-250000)*0.05),0)))</f>
        <v>0</v>
      </c>
      <c r="E62" s="135"/>
      <c r="F62" s="135"/>
      <c r="G62" s="82"/>
    </row>
    <row r="63" s="79" customFormat="true" ht="11.25" hidden="false" customHeight="true" outlineLevel="0" collapsed="false">
      <c r="A63" s="113"/>
      <c r="B63" s="113" t="s">
        <v>170</v>
      </c>
      <c r="C63" s="81"/>
      <c r="D63" s="92" t="n">
        <f aca="false">IF(G3=1,IF(G58&gt;500000,(SUM(G58-500000)*0.2)+12500),IF(G3=2,IF(G58&gt;500000,(SUM(G58-500000)*0.2)+12500,0)))</f>
        <v>0</v>
      </c>
      <c r="E63" s="135"/>
      <c r="F63" s="135"/>
      <c r="G63" s="82"/>
      <c r="K63" s="136"/>
    </row>
    <row r="64" s="79" customFormat="true" ht="11.25" hidden="false" customHeight="true" outlineLevel="0" collapsed="false">
      <c r="A64" s="113"/>
      <c r="B64" s="113" t="s">
        <v>171</v>
      </c>
      <c r="C64" s="81"/>
      <c r="D64" s="137" t="n">
        <f aca="false">IF(G3=1,IF(G58&gt;1000001,(SUM(G58-1000000)*0.3)+112500),IF(G3=2,IF(G58&gt;1000001,(SUM(G58-1000000)*0.3)+112500,0)))</f>
        <v>0</v>
      </c>
      <c r="E64" s="135"/>
      <c r="F64" s="135"/>
      <c r="G64" s="82"/>
    </row>
    <row r="65" s="79" customFormat="true" ht="11.25" hidden="false" customHeight="true" outlineLevel="0" collapsed="false">
      <c r="A65" s="113"/>
      <c r="B65" s="138" t="s">
        <v>172</v>
      </c>
      <c r="C65" s="139"/>
      <c r="D65" s="140" t="n">
        <f aca="false">MAX(D62:D64)</f>
        <v>0</v>
      </c>
      <c r="E65" s="135"/>
      <c r="F65" s="135"/>
      <c r="G65" s="82"/>
    </row>
    <row r="66" s="79" customFormat="true" ht="11.5" hidden="false" customHeight="false" outlineLevel="0" collapsed="false">
      <c r="A66" s="113"/>
      <c r="B66" s="81"/>
      <c r="C66" s="81"/>
      <c r="D66" s="81"/>
      <c r="E66" s="107" t="s">
        <v>173</v>
      </c>
      <c r="F66" s="107"/>
      <c r="G66" s="141" t="n">
        <f aca="false">+D65</f>
        <v>0</v>
      </c>
      <c r="K66" s="132"/>
    </row>
    <row r="67" s="79" customFormat="true" ht="11.5" hidden="false" customHeight="false" outlineLevel="0" collapsed="false">
      <c r="A67" s="113"/>
      <c r="B67" s="81"/>
      <c r="C67" s="81"/>
      <c r="D67" s="81"/>
      <c r="E67" s="107" t="s">
        <v>174</v>
      </c>
      <c r="F67" s="107"/>
      <c r="G67" s="141" t="n">
        <f aca="false">IF(G58&gt;5000000,D65*10%,IF(G58&lt;5000000,0)*IF(G58&gt;10000000,D65*15%))</f>
        <v>0</v>
      </c>
    </row>
    <row r="68" s="79" customFormat="true" ht="11.5" hidden="false" customHeight="false" outlineLevel="0" collapsed="false">
      <c r="A68" s="80"/>
      <c r="B68" s="81"/>
      <c r="C68" s="81"/>
      <c r="D68" s="81"/>
      <c r="E68" s="107" t="s">
        <v>175</v>
      </c>
      <c r="F68" s="107"/>
      <c r="G68" s="141" t="n">
        <f aca="false">+SUM(G66:G67)*0.04</f>
        <v>0</v>
      </c>
    </row>
    <row r="69" s="79" customFormat="true" ht="11.5" hidden="false" customHeight="false" outlineLevel="0" collapsed="false">
      <c r="A69" s="80"/>
      <c r="B69" s="81"/>
      <c r="C69" s="81"/>
      <c r="D69" s="81"/>
      <c r="E69" s="126" t="s">
        <v>176</v>
      </c>
      <c r="F69" s="126"/>
      <c r="G69" s="141" t="n">
        <f aca="false">IF(AND(D62&gt;=250000,D62&lt;=350000),MIN(D62,2500),0)</f>
        <v>0</v>
      </c>
    </row>
    <row r="70" s="79" customFormat="true" ht="11.5" hidden="false" customHeight="false" outlineLevel="0" collapsed="false">
      <c r="A70" s="113"/>
      <c r="B70" s="81"/>
      <c r="C70" s="81"/>
      <c r="D70" s="81"/>
      <c r="E70" s="107" t="s">
        <v>177</v>
      </c>
      <c r="F70" s="107"/>
      <c r="G70" s="142" t="n">
        <f aca="false">+G66+G67+G68-G69</f>
        <v>0</v>
      </c>
    </row>
    <row r="71" s="79" customFormat="true" ht="11.5" hidden="false" customHeight="false" outlineLevel="0" collapsed="false">
      <c r="A71" s="113"/>
      <c r="B71" s="81"/>
      <c r="C71" s="81"/>
      <c r="D71" s="81"/>
      <c r="E71" s="133"/>
      <c r="F71" s="81"/>
      <c r="G71" s="143"/>
    </row>
    <row r="72" s="79" customFormat="true" ht="11.5" hidden="false" customHeight="false" outlineLevel="0" collapsed="false">
      <c r="A72" s="113"/>
      <c r="B72" s="81"/>
      <c r="C72" s="81"/>
      <c r="D72" s="81"/>
      <c r="E72" s="144" t="s">
        <v>178</v>
      </c>
      <c r="F72" s="144"/>
      <c r="G72" s="141" t="n">
        <f aca="false">+'Salary breakup'!O18+SUM('Self declaration'!I31:J31)</f>
        <v>0</v>
      </c>
    </row>
    <row r="73" s="79" customFormat="true" ht="11.5" hidden="false" customHeight="false" outlineLevel="0" collapsed="false">
      <c r="A73" s="113"/>
      <c r="B73" s="81"/>
      <c r="C73" s="81"/>
      <c r="D73" s="81"/>
      <c r="E73" s="81"/>
      <c r="F73" s="81"/>
      <c r="G73" s="82"/>
    </row>
    <row r="74" customFormat="false" ht="11.5" hidden="false" customHeight="false" outlineLevel="0" collapsed="false">
      <c r="A74" s="113"/>
      <c r="B74" s="81"/>
      <c r="C74" s="81"/>
      <c r="D74" s="81"/>
      <c r="E74" s="145" t="s">
        <v>179</v>
      </c>
      <c r="F74" s="145"/>
      <c r="G74" s="146" t="n">
        <v>12</v>
      </c>
      <c r="H74" s="97"/>
      <c r="I74" s="79"/>
      <c r="J74" s="79"/>
      <c r="K74" s="79"/>
      <c r="L74" s="79"/>
      <c r="M74" s="79"/>
      <c r="N74" s="79"/>
    </row>
    <row r="75" s="79" customFormat="true" ht="11.5" hidden="false" customHeight="false" outlineLevel="0" collapsed="false">
      <c r="A75" s="113"/>
      <c r="B75" s="81"/>
      <c r="C75" s="81"/>
      <c r="D75" s="81"/>
      <c r="E75" s="145" t="s">
        <v>180</v>
      </c>
      <c r="F75" s="145"/>
      <c r="G75" s="147" t="n">
        <f aca="false">ROUND((G70-G72)/G74,0)</f>
        <v>0</v>
      </c>
      <c r="H75" s="97"/>
    </row>
    <row r="76" s="79" customFormat="true" ht="11.5" hidden="false" customHeight="false" outlineLevel="0" collapsed="false">
      <c r="A76" s="138"/>
      <c r="B76" s="139"/>
      <c r="C76" s="139"/>
      <c r="D76" s="139"/>
      <c r="E76" s="139"/>
      <c r="F76" s="148"/>
      <c r="G76" s="149"/>
      <c r="K76" s="132"/>
    </row>
  </sheetData>
  <sheetProtection sheet="true" password="f22c" objects="true"/>
  <mergeCells count="52">
    <mergeCell ref="A1:G1"/>
    <mergeCell ref="A3:F3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8:E18"/>
    <mergeCell ref="B20:E20"/>
    <mergeCell ref="C21:D21"/>
    <mergeCell ref="C22:D22"/>
    <mergeCell ref="C23:D23"/>
    <mergeCell ref="C25:D25"/>
    <mergeCell ref="C26:D26"/>
    <mergeCell ref="B27:E27"/>
    <mergeCell ref="B28:E28"/>
    <mergeCell ref="B30:E30"/>
    <mergeCell ref="B31:C33"/>
    <mergeCell ref="B34:E34"/>
    <mergeCell ref="B35:E35"/>
    <mergeCell ref="B37:E37"/>
    <mergeCell ref="B39:E39"/>
    <mergeCell ref="B41:E41"/>
    <mergeCell ref="C42:D42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8:E58"/>
    <mergeCell ref="E61:F65"/>
    <mergeCell ref="E66:F66"/>
    <mergeCell ref="E67:F67"/>
    <mergeCell ref="E68:F68"/>
    <mergeCell ref="E69:F69"/>
    <mergeCell ref="E70:F70"/>
    <mergeCell ref="E72:F72"/>
    <mergeCell ref="E74:F74"/>
    <mergeCell ref="E75:F7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78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2014-04-02T10:50:18Z</dcterms:created>
  <dc:creator>ctsit</dc:creator>
  <dc:description/>
  <dc:language>en-US</dc:language>
  <cp:lastModifiedBy/>
  <dcterms:modified xsi:type="dcterms:W3CDTF">2019-06-04T12:39:13Z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SharedWithUsers">
    <vt:lpwstr>81;#Devanand Subbiah</vt:lpwstr>
  </property>
  <property fmtid="{D5CDD505-2E9C-101B-9397-08002B2CF9AE}" pid="9" name="display_urn:schemas-microsoft-com:office:office#SharedWithUsers">
    <vt:lpwstr>Devanand Subbiah</vt:lpwstr>
  </property>
</Properties>
</file>