
<file path=[Content_Types].xml><?xml version="1.0" encoding="utf-8"?>
<Types xmlns="http://schemas.openxmlformats.org/package/2006/content-types">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drawings/drawing13.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gif" ContentType="image/gif"/>
  <Default Extension="vml" ContentType="application/vnd.openxmlformats-officedocument.vmlDrawing"/>
  <Override PartName="/xl/comments1.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360" yWindow="90" windowWidth="9240" windowHeight="3825" tabRatio="927"/>
  </bookViews>
  <sheets>
    <sheet name="Introduction" sheetId="254" r:id="rId1"/>
    <sheet name="List of Topics" sheetId="154" r:id="rId2"/>
    <sheet name="Documenting Your Work" sheetId="257" r:id="rId3"/>
    <sheet name="Data Validation" sheetId="258" r:id="rId4"/>
    <sheet name="Quick Analysis" sheetId="229" r:id="rId5"/>
    <sheet name="Tables" sheetId="230" r:id="rId6"/>
    <sheet name="Pivot Tables" sheetId="255" r:id="rId7"/>
    <sheet name="Pivot - example" sheetId="256" r:id="rId8"/>
    <sheet name="Data Tables" sheetId="232" r:id="rId9"/>
    <sheet name="IF" sheetId="204" r:id="rId10"/>
    <sheet name="VLOOKUP" sheetId="205" r:id="rId11"/>
    <sheet name="Flash Fill" sheetId="253" r:id="rId12"/>
    <sheet name="Developer Ribbon" sheetId="250" r:id="rId13"/>
  </sheets>
  <externalReferences>
    <externalReference r:id="rId14"/>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chart.v1.0" localSheetId="3" hidden="1">'[1]Chart Types'!#REF!</definedName>
    <definedName name="_xlchart.v1.0" localSheetId="2" hidden="1">'[1]Chart Types'!#REF!</definedName>
    <definedName name="_xlchart.v1.0" localSheetId="6" hidden="1">#REF!</definedName>
    <definedName name="_xlchart.v1.0" hidden="1">#REF!</definedName>
    <definedName name="_xlchart.v1.1" localSheetId="6" hidden="1">#REF!</definedName>
    <definedName name="_xlchart.v1.1" hidden="1">#REF!</definedName>
    <definedName name="_xlchart.v1.10" localSheetId="6" hidden="1">#REF!</definedName>
    <definedName name="_xlchart.v1.10" hidden="1">#REF!</definedName>
    <definedName name="_xlchart.v1.11" localSheetId="6" hidden="1">#REF!</definedName>
    <definedName name="_xlchart.v1.11" hidden="1">#REF!</definedName>
    <definedName name="_xlchart.v1.12" localSheetId="6" hidden="1">#REF!</definedName>
    <definedName name="_xlchart.v1.12" hidden="1">#REF!</definedName>
    <definedName name="_xlchart.v1.13" localSheetId="6" hidden="1">#REF!</definedName>
    <definedName name="_xlchart.v1.13" hidden="1">#REF!</definedName>
    <definedName name="_xlchart.v1.14" localSheetId="6" hidden="1">#REF!</definedName>
    <definedName name="_xlchart.v1.14" hidden="1">#REF!</definedName>
    <definedName name="_xlchart.v1.15" localSheetId="6" hidden="1">#REF!</definedName>
    <definedName name="_xlchart.v1.15" hidden="1">#REF!</definedName>
    <definedName name="_xlchart.v1.16" localSheetId="6" hidden="1">#REF!</definedName>
    <definedName name="_xlchart.v1.16" hidden="1">#REF!</definedName>
    <definedName name="_xlchart.v1.2" localSheetId="6" hidden="1">#REF!</definedName>
    <definedName name="_xlchart.v1.2" hidden="1">#REF!</definedName>
    <definedName name="_xlchart.v1.3" localSheetId="6" hidden="1">#REF!</definedName>
    <definedName name="_xlchart.v1.3" hidden="1">#REF!</definedName>
    <definedName name="_xlchart.v1.4" localSheetId="6" hidden="1">#REF!</definedName>
    <definedName name="_xlchart.v1.4" hidden="1">#REF!</definedName>
    <definedName name="_xlchart.v1.5" localSheetId="6" hidden="1">#REF!</definedName>
    <definedName name="_xlchart.v1.5" hidden="1">#REF!</definedName>
    <definedName name="_xlchart.v1.6" localSheetId="6" hidden="1">#REF!</definedName>
    <definedName name="_xlchart.v1.6" hidden="1">#REF!</definedName>
    <definedName name="_xlchart.v1.7" localSheetId="6" hidden="1">#REF!</definedName>
    <definedName name="_xlchart.v1.7" hidden="1">#REF!</definedName>
    <definedName name="_xlchart.v1.8" localSheetId="6" hidden="1">#REF!</definedName>
    <definedName name="_xlchart.v1.8" hidden="1">#REF!</definedName>
    <definedName name="_xlchart.v1.9" localSheetId="6" hidden="1">#REF!</definedName>
    <definedName name="_xlchart.v1.9" hidden="1">#REF!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123</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s>
  <calcPr calcId="125725"/>
</workbook>
</file>

<file path=xl/calcChain.xml><?xml version="1.0" encoding="utf-8"?>
<calcChain xmlns="http://schemas.openxmlformats.org/spreadsheetml/2006/main">
  <c r="V88" i="256"/>
  <c r="V87"/>
  <c r="V86"/>
  <c r="V85"/>
  <c r="V84"/>
  <c r="V83"/>
  <c r="V82"/>
  <c r="V81"/>
  <c r="V80"/>
  <c r="V79"/>
  <c r="V78"/>
  <c r="V77"/>
  <c r="V76"/>
  <c r="V75"/>
  <c r="V74"/>
  <c r="V71"/>
  <c r="V70"/>
  <c r="V69"/>
  <c r="V68"/>
  <c r="V67"/>
  <c r="V66"/>
  <c r="V65"/>
  <c r="V64"/>
  <c r="V63"/>
  <c r="V58"/>
  <c r="V57"/>
  <c r="V56"/>
  <c r="V55"/>
  <c r="V54"/>
  <c r="V53"/>
  <c r="V52"/>
  <c r="V51"/>
  <c r="V50"/>
  <c r="V49"/>
  <c r="V48"/>
  <c r="V47"/>
  <c r="V46"/>
  <c r="V45"/>
  <c r="V44"/>
  <c r="V43"/>
  <c r="V42"/>
  <c r="V41"/>
  <c r="V40"/>
  <c r="V39"/>
  <c r="V38"/>
  <c r="V37"/>
  <c r="V36"/>
  <c r="V35"/>
  <c r="V34"/>
  <c r="V33"/>
  <c r="V27"/>
  <c r="V26"/>
  <c r="V25"/>
  <c r="V23"/>
  <c r="V22"/>
  <c r="V21"/>
  <c r="V20"/>
  <c r="V19"/>
  <c r="V18"/>
  <c r="V17"/>
  <c r="V16"/>
  <c r="V15"/>
  <c r="V14"/>
  <c r="V13"/>
  <c r="V12"/>
  <c r="V11"/>
  <c r="V10"/>
  <c r="V9"/>
  <c r="L30" i="232" l="1"/>
  <c r="L34" s="1"/>
  <c r="K102" l="1"/>
  <c r="AE93"/>
  <c r="L35"/>
  <c r="AE72"/>
  <c r="L39"/>
  <c r="L85"/>
  <c r="AF93" l="1"/>
  <c r="AD124"/>
  <c r="M85"/>
  <c r="AE77" i="205" l="1"/>
  <c r="AE76"/>
  <c r="AE75"/>
  <c r="AE74"/>
  <c r="AE73"/>
  <c r="AE72"/>
  <c r="AE71"/>
  <c r="AE70"/>
  <c r="AE61"/>
  <c r="AE60"/>
  <c r="AE59"/>
  <c r="AE58"/>
  <c r="AE57"/>
  <c r="AE56"/>
  <c r="AE55"/>
  <c r="AE54"/>
  <c r="M51"/>
  <c r="M50"/>
  <c r="M49"/>
  <c r="M48"/>
  <c r="M47"/>
  <c r="M46"/>
  <c r="M45"/>
  <c r="M44"/>
  <c r="M43"/>
  <c r="AC70" i="204" l="1"/>
  <c r="AC69"/>
  <c r="AC68"/>
  <c r="AC67"/>
  <c r="AC66"/>
  <c r="AC65"/>
  <c r="AC55"/>
  <c r="AC54"/>
  <c r="AC53"/>
  <c r="AC52"/>
  <c r="AC32"/>
  <c r="AC31"/>
  <c r="AC30"/>
  <c r="AC29"/>
  <c r="AC28"/>
  <c r="AC27"/>
  <c r="AD14"/>
  <c r="AC14"/>
  <c r="AD13"/>
  <c r="AC13"/>
  <c r="AD12"/>
  <c r="AC12"/>
  <c r="AD11"/>
  <c r="AC11"/>
</calcChain>
</file>

<file path=xl/comments1.xml><?xml version="1.0" encoding="utf-8"?>
<comments xmlns="http://schemas.openxmlformats.org/spreadsheetml/2006/main">
  <authors>
    <author>Chris Albright</author>
  </authors>
  <commentList>
    <comment ref="K3" authorId="0">
      <text>
        <r>
          <rPr>
            <b/>
            <sz val="8"/>
            <color indexed="81"/>
            <rFont val="Tahoma"/>
            <family val="2"/>
          </rPr>
          <t>Date order was placed</t>
        </r>
        <r>
          <rPr>
            <sz val="8"/>
            <color indexed="81"/>
            <rFont val="Tahoma"/>
            <family val="2"/>
          </rPr>
          <t xml:space="preserve">
</t>
        </r>
      </text>
    </comment>
    <comment ref="L3" authorId="0">
      <text>
        <r>
          <rPr>
            <b/>
            <sz val="8"/>
            <color indexed="81"/>
            <rFont val="Tahoma"/>
            <family val="2"/>
          </rPr>
          <t>Day of week order was placed</t>
        </r>
        <r>
          <rPr>
            <sz val="8"/>
            <color indexed="81"/>
            <rFont val="Tahoma"/>
            <family val="2"/>
          </rPr>
          <t xml:space="preserve">
</t>
        </r>
      </text>
    </comment>
    <comment ref="M3" authorId="0">
      <text>
        <r>
          <rPr>
            <b/>
            <sz val="8"/>
            <color indexed="81"/>
            <rFont val="Tahoma"/>
            <family val="2"/>
          </rPr>
          <t>Time of day (morning, afternoon, evening) order was placed</t>
        </r>
        <r>
          <rPr>
            <sz val="8"/>
            <color indexed="81"/>
            <rFont val="Tahoma"/>
            <family val="2"/>
          </rPr>
          <t xml:space="preserve">
</t>
        </r>
      </text>
    </comment>
    <comment ref="N3" authorId="0">
      <text>
        <r>
          <rPr>
            <b/>
            <sz val="8"/>
            <color indexed="81"/>
            <rFont val="Tahoma"/>
            <family val="2"/>
          </rPr>
          <t>Region of country customer is from (West, NorthEast, South, Midwest)</t>
        </r>
        <r>
          <rPr>
            <sz val="8"/>
            <color indexed="81"/>
            <rFont val="Tahoma"/>
            <family val="2"/>
          </rPr>
          <t xml:space="preserve">
</t>
        </r>
      </text>
    </comment>
    <comment ref="O3" authorId="0">
      <text>
        <r>
          <rPr>
            <b/>
            <sz val="8"/>
            <color indexed="81"/>
            <rFont val="Tahoma"/>
            <family val="2"/>
          </rPr>
          <t>Whether customer paid with an Elecmart credit card or another type of credit card</t>
        </r>
        <r>
          <rPr>
            <sz val="8"/>
            <color indexed="81"/>
            <rFont val="Tahoma"/>
            <family val="2"/>
          </rPr>
          <t xml:space="preserve">
</t>
        </r>
      </text>
    </comment>
    <comment ref="P3" authorId="0">
      <text>
        <r>
          <rPr>
            <b/>
            <sz val="8"/>
            <color indexed="81"/>
            <rFont val="Tahoma"/>
            <family val="2"/>
          </rPr>
          <t>Gender of customer</t>
        </r>
        <r>
          <rPr>
            <sz val="8"/>
            <color indexed="81"/>
            <rFont val="Tahoma"/>
            <family val="2"/>
          </rPr>
          <t xml:space="preserve">
</t>
        </r>
      </text>
    </comment>
    <comment ref="Q3" authorId="0">
      <text>
        <r>
          <rPr>
            <b/>
            <sz val="8"/>
            <color indexed="81"/>
            <rFont val="Tahoma"/>
            <family val="2"/>
          </rPr>
          <t>Category of customer (low, medium, high) based on past buying behavior with Elecmart</t>
        </r>
        <r>
          <rPr>
            <sz val="8"/>
            <color indexed="81"/>
            <rFont val="Tahoma"/>
            <family val="2"/>
          </rPr>
          <t xml:space="preserve">
</t>
        </r>
      </text>
    </comment>
    <comment ref="R3" authorId="0">
      <text>
        <r>
          <rPr>
            <b/>
            <sz val="8"/>
            <color indexed="81"/>
            <rFont val="Tahoma"/>
            <family val="2"/>
          </rPr>
          <t>Number of items ordered on this purchase</t>
        </r>
        <r>
          <rPr>
            <sz val="8"/>
            <color indexed="81"/>
            <rFont val="Tahoma"/>
            <family val="2"/>
          </rPr>
          <t xml:space="preserve">
</t>
        </r>
      </text>
    </comment>
    <comment ref="S3" authorId="0">
      <text>
        <r>
          <rPr>
            <b/>
            <sz val="8"/>
            <color indexed="81"/>
            <rFont val="Tahoma"/>
            <family val="2"/>
          </rPr>
          <t>Total cost of items ordered on this purchase</t>
        </r>
        <r>
          <rPr>
            <sz val="8"/>
            <color indexed="81"/>
            <rFont val="Tahoma"/>
            <family val="2"/>
          </rPr>
          <t xml:space="preserve">
</t>
        </r>
      </text>
    </comment>
    <comment ref="T3" authorId="0">
      <text>
        <r>
          <rPr>
            <b/>
            <sz val="8"/>
            <color indexed="81"/>
            <rFont val="Tahoma"/>
            <family val="2"/>
          </rPr>
          <t>Cost of most expensive item on this purchase</t>
        </r>
        <r>
          <rPr>
            <sz val="8"/>
            <color indexed="81"/>
            <rFont val="Tahoma"/>
            <family val="2"/>
          </rPr>
          <t xml:space="preserve">
</t>
        </r>
      </text>
    </comment>
  </commentList>
</comments>
</file>

<file path=xl/comments2.xml><?xml version="1.0" encoding="utf-8"?>
<comments xmlns="http://schemas.openxmlformats.org/spreadsheetml/2006/main">
  <authors>
    <author>Chris</author>
  </authors>
  <commentList>
    <comment ref="K101" authorId="0">
      <text>
        <r>
          <rPr>
            <b/>
            <sz val="9"/>
            <color indexed="81"/>
            <rFont val="Tahoma"/>
            <family val="2"/>
          </rPr>
          <t>Down payments along top row, annual interest rates along left column</t>
        </r>
        <r>
          <rPr>
            <sz val="9"/>
            <color indexed="81"/>
            <rFont val="Tahoma"/>
            <family val="2"/>
          </rPr>
          <t xml:space="preserve">
</t>
        </r>
      </text>
    </comment>
    <comment ref="AD123" authorId="0">
      <text>
        <r>
          <rPr>
            <b/>
            <sz val="9"/>
            <color indexed="81"/>
            <rFont val="Tahoma"/>
            <family val="2"/>
          </rPr>
          <t>Down payments along top row, terms along left column</t>
        </r>
        <r>
          <rPr>
            <sz val="9"/>
            <color indexed="81"/>
            <rFont val="Tahoma"/>
            <family val="2"/>
          </rPr>
          <t xml:space="preserve">
</t>
        </r>
      </text>
    </comment>
  </commentList>
</comments>
</file>

<file path=xl/sharedStrings.xml><?xml version="1.0" encoding="utf-8"?>
<sst xmlns="http://schemas.openxmlformats.org/spreadsheetml/2006/main" count="3347" uniqueCount="364">
  <si>
    <t>Month</t>
  </si>
  <si>
    <t>Total cost</t>
  </si>
  <si>
    <t>Units sold</t>
  </si>
  <si>
    <t>Day</t>
  </si>
  <si>
    <t>West</t>
  </si>
  <si>
    <t>Bob</t>
  </si>
  <si>
    <t>Smith</t>
  </si>
  <si>
    <t>For each product, if the end inventory is less than or equal to 50 units,</t>
  </si>
  <si>
    <t>enough units are ordered to bring stock back up to 200; otherwise, no</t>
  </si>
  <si>
    <t>units of that product are ordered</t>
  </si>
  <si>
    <t>Product</t>
  </si>
  <si>
    <t>End inventory</t>
  </si>
  <si>
    <t>Order placed (yes or no)?</t>
  </si>
  <si>
    <t># of units ordered</t>
  </si>
  <si>
    <t>Order placed?</t>
  </si>
  <si>
    <t># ordered</t>
  </si>
  <si>
    <t>Each student gets an A (if score is 90 or above), S for satisfactory (if score</t>
  </si>
  <si>
    <t>Student</t>
  </si>
  <si>
    <t>Score</t>
  </si>
  <si>
    <t>Grade</t>
  </si>
  <si>
    <t>Investor sells stock only if its price has gone up three consecutive days</t>
  </si>
  <si>
    <t>(including the current day)</t>
  </si>
  <si>
    <t>Price change</t>
  </si>
  <si>
    <t>Sell (yes or no)?</t>
  </si>
  <si>
    <t>Up</t>
  </si>
  <si>
    <t>Down</t>
  </si>
  <si>
    <t>Sell?</t>
  </si>
  <si>
    <r>
      <t xml:space="preserve">Any student who scores at least 95 on </t>
    </r>
    <r>
      <rPr>
        <i/>
        <sz val="10"/>
        <rFont val="Arial"/>
        <family val="2"/>
      </rPr>
      <t>any</t>
    </r>
    <r>
      <rPr>
        <sz val="10"/>
        <rFont val="Arial"/>
        <family val="2"/>
      </rPr>
      <t xml:space="preserve"> of the exams gets a bonus</t>
    </r>
  </si>
  <si>
    <t>which is 1% of their total score.</t>
  </si>
  <si>
    <t>Exam 1</t>
  </si>
  <si>
    <t>Exam 2</t>
  </si>
  <si>
    <t>Exam 3</t>
  </si>
  <si>
    <t>Exam 4</t>
  </si>
  <si>
    <t>Bonus</t>
  </si>
  <si>
    <t>Lookup table</t>
  </si>
  <si>
    <t>F</t>
  </si>
  <si>
    <t>D</t>
  </si>
  <si>
    <t>C</t>
  </si>
  <si>
    <t>B</t>
  </si>
  <si>
    <t>A</t>
  </si>
  <si>
    <t>Order #</t>
  </si>
  <si>
    <t>Gradepoints</t>
  </si>
  <si>
    <t>Adams</t>
  </si>
  <si>
    <t>Davis</t>
  </si>
  <si>
    <t>A-</t>
  </si>
  <si>
    <t>Edwards</t>
  </si>
  <si>
    <t>C+</t>
  </si>
  <si>
    <t>B+</t>
  </si>
  <si>
    <t>Johnson</t>
  </si>
  <si>
    <t>B-</t>
  </si>
  <si>
    <t>Myers</t>
  </si>
  <si>
    <t>Thomson</t>
  </si>
  <si>
    <t>C-</t>
  </si>
  <si>
    <t>Amount financed</t>
  </si>
  <si>
    <t>Annual interest rate</t>
  </si>
  <si>
    <t>Monthly payment</t>
  </si>
  <si>
    <t>Price of car</t>
  </si>
  <si>
    <t xml:space="preserve">Data table </t>
  </si>
  <si>
    <t>Down payment</t>
  </si>
  <si>
    <t>Interest rate</t>
  </si>
  <si>
    <t>Total interest paid</t>
  </si>
  <si>
    <t>Data table</t>
  </si>
  <si>
    <t>Interest</t>
  </si>
  <si>
    <t>Total interest</t>
  </si>
  <si>
    <t>Data table of total interest paid</t>
  </si>
  <si>
    <t>Williams</t>
  </si>
  <si>
    <t>Jones, Bob E.</t>
  </si>
  <si>
    <t>Date</t>
  </si>
  <si>
    <t>Cash</t>
  </si>
  <si>
    <t>City</t>
  </si>
  <si>
    <t>Birthdate</t>
  </si>
  <si>
    <t>Person</t>
  </si>
  <si>
    <t>Gender</t>
  </si>
  <si>
    <t>Male</t>
  </si>
  <si>
    <t>Female</t>
  </si>
  <si>
    <t>State</t>
  </si>
  <si>
    <t>Children</t>
  </si>
  <si>
    <t>Salary</t>
  </si>
  <si>
    <t>Ohio</t>
  </si>
  <si>
    <t>Illinois</t>
  </si>
  <si>
    <t>Michigan</t>
  </si>
  <si>
    <t>Indiana</t>
  </si>
  <si>
    <t>Time</t>
  </si>
  <si>
    <t>Morning</t>
  </si>
  <si>
    <t>Afternoon</t>
  </si>
  <si>
    <t>Evening</t>
  </si>
  <si>
    <t>High</t>
  </si>
  <si>
    <t>Low</t>
  </si>
  <si>
    <t>Wisconsin</t>
  </si>
  <si>
    <t>Tables</t>
  </si>
  <si>
    <t>Region</t>
  </si>
  <si>
    <t>NorthEast</t>
  </si>
  <si>
    <t>South</t>
  </si>
  <si>
    <t>Wed</t>
  </si>
  <si>
    <t>MidWest</t>
  </si>
  <si>
    <t>Fri</t>
  </si>
  <si>
    <t>Sat</t>
  </si>
  <si>
    <t>Sun</t>
  </si>
  <si>
    <t>Items Ordered</t>
  </si>
  <si>
    <t>Total Cost</t>
  </si>
  <si>
    <t>VISA</t>
  </si>
  <si>
    <t>Mastercard</t>
  </si>
  <si>
    <t>Paid With</t>
  </si>
  <si>
    <t>Text Functions</t>
  </si>
  <si>
    <t>Reference Functions</t>
  </si>
  <si>
    <t>Data Tables</t>
  </si>
  <si>
    <t>Pivot Tables</t>
  </si>
  <si>
    <t>Return to List of Topics sheet</t>
  </si>
  <si>
    <t>Card Type</t>
  </si>
  <si>
    <t>Buy Category</t>
  </si>
  <si>
    <t>High Item</t>
  </si>
  <si>
    <t>Tue</t>
  </si>
  <si>
    <t>ElecMart</t>
  </si>
  <si>
    <t>Other</t>
  </si>
  <si>
    <t>Medium</t>
  </si>
  <si>
    <t>Thu</t>
  </si>
  <si>
    <t>Quick Analysis options</t>
  </si>
  <si>
    <t>Results for a typical name</t>
  </si>
  <si>
    <t>Roberts, Julie T.</t>
  </si>
  <si>
    <t>Julie</t>
  </si>
  <si>
    <t>T.</t>
  </si>
  <si>
    <t>Roberts</t>
  </si>
  <si>
    <t>Julie Roberts</t>
  </si>
  <si>
    <t>Julie T. Roberts</t>
  </si>
  <si>
    <t>JTR</t>
  </si>
  <si>
    <t>julie roberts</t>
  </si>
  <si>
    <t>Names to parse</t>
  </si>
  <si>
    <t>Davis, Stephen T.</t>
  </si>
  <si>
    <t>Thompson, Andy S.</t>
  </si>
  <si>
    <t>Wilson, John T.</t>
  </si>
  <si>
    <t>Kelley, Jennifer B.</t>
  </si>
  <si>
    <t>Williams, Karen S.</t>
  </si>
  <si>
    <t>Smith, Tom F.</t>
  </si>
  <si>
    <t>Jennings, Peter R.</t>
  </si>
  <si>
    <t>Benson, Ted A.</t>
  </si>
  <si>
    <t>Samson, Jason T.</t>
  </si>
  <si>
    <t>Results for a typical number</t>
  </si>
  <si>
    <t>Results for a typical date</t>
  </si>
  <si>
    <t>Numbers to parse</t>
  </si>
  <si>
    <t>Dates to parse</t>
  </si>
  <si>
    <t>Quick Analysis</t>
  </si>
  <si>
    <t>Flash Fill</t>
  </si>
  <si>
    <t>Developer Ribbon</t>
  </si>
  <si>
    <t>New items in Insert ribbon</t>
  </si>
  <si>
    <t>Basic Summarizing Functions</t>
  </si>
  <si>
    <t>COUNTIF, SUMIF, AVERAGEIF</t>
  </si>
  <si>
    <t>COUNTIFS, SUMIFS, AVERAGEIFS</t>
  </si>
  <si>
    <t>VLOOKUP</t>
  </si>
  <si>
    <t>INDEX</t>
  </si>
  <si>
    <t>MATCH</t>
  </si>
  <si>
    <t>OFFSET</t>
  </si>
  <si>
    <t>Two Essential Functions</t>
  </si>
  <si>
    <t>IF</t>
  </si>
  <si>
    <t>Data Analysis Tools</t>
  </si>
  <si>
    <t>Power BI</t>
  </si>
  <si>
    <t>Intro to Power BI</t>
  </si>
  <si>
    <t>Power Pivot</t>
  </si>
  <si>
    <t>Power View</t>
  </si>
  <si>
    <t>Power Map</t>
  </si>
  <si>
    <t>Professional Touches</t>
  </si>
  <si>
    <t>Using Form Controls</t>
  </si>
  <si>
    <t>Recording a Macro</t>
  </si>
  <si>
    <t>Calculation options on Formulas ribbon</t>
  </si>
  <si>
    <t>is 60 or above but less than 90) or U for unsatisfactory if score is below 60</t>
  </si>
  <si>
    <t>Table button on Insert ribbon</t>
  </si>
  <si>
    <t>Format as Table options</t>
  </si>
  <si>
    <t>Create Table dialog box</t>
  </si>
  <si>
    <t>Dropdown arrows next to variable names</t>
  </si>
  <si>
    <t>Table Tools Design ribbon</t>
  </si>
  <si>
    <t>Filtering on a numeric variable</t>
  </si>
  <si>
    <t>Clear all filters on Home ribbon</t>
  </si>
  <si>
    <t>Clear all filters button on Data ribbon</t>
  </si>
  <si>
    <t>Total Row button on Table Tools Design ribbon</t>
  </si>
  <si>
    <t>Example of Total Row</t>
  </si>
  <si>
    <t>Product 1 sales</t>
  </si>
  <si>
    <t>Product 2 sales</t>
  </si>
  <si>
    <t>Creating a pivot table from a table</t>
  </si>
  <si>
    <t>Pivot table grouped by Month</t>
  </si>
  <si>
    <t>Pivot table of counts shown as % of column totals</t>
  </si>
  <si>
    <t>Pivot table with counts shown as % of row totals</t>
  </si>
  <si>
    <t>Pivot table of counts</t>
  </si>
  <si>
    <t>Pivot chart for pivot table above</t>
  </si>
  <si>
    <t>Typical pivot table in Tabular Layout</t>
  </si>
  <si>
    <t>Typical pivot table in Compact Layout</t>
  </si>
  <si>
    <t>PivotTable Tools Design ribbon</t>
  </si>
  <si>
    <t>PivotTable Tools Analyze ribbon (previously Options ribbon)</t>
  </si>
  <si>
    <t>PivotTable Fields pane</t>
  </si>
  <si>
    <t>Blank pivot table</t>
  </si>
  <si>
    <t>Create PivotTable dialog box</t>
  </si>
  <si>
    <t>PivotTable button on Insert ribbon</t>
  </si>
  <si>
    <t>Data table for exercise</t>
  </si>
  <si>
    <t>Data Table dialog box</t>
  </si>
  <si>
    <t xml:space="preserve">Data table of monthly payment </t>
  </si>
  <si>
    <t>Number of payments</t>
  </si>
  <si>
    <t>Payment model</t>
  </si>
  <si>
    <t>Data Table item on Data ribbon</t>
  </si>
  <si>
    <t>New York</t>
  </si>
  <si>
    <t>Miami</t>
  </si>
  <si>
    <t>Checking the Developer tab in Customize view (in Excel 2010 and later)</t>
  </si>
  <si>
    <t>Order ID</t>
  </si>
  <si>
    <t>Order Date</t>
  </si>
  <si>
    <t>Customer ID</t>
  </si>
  <si>
    <t>Customer Name</t>
  </si>
  <si>
    <t>Address</t>
  </si>
  <si>
    <t>ZIP Code</t>
  </si>
  <si>
    <t>Country</t>
  </si>
  <si>
    <t>Salesperson</t>
  </si>
  <si>
    <t>Shipped Date</t>
  </si>
  <si>
    <t>Shipper Name</t>
  </si>
  <si>
    <t>Ship Name</t>
  </si>
  <si>
    <t>Ship Address</t>
  </si>
  <si>
    <t>Ship City</t>
  </si>
  <si>
    <t>Ship State</t>
  </si>
  <si>
    <t>Ship ZIPCode</t>
  </si>
  <si>
    <t>Ship Country</t>
  </si>
  <si>
    <t>Payment Type</t>
  </si>
  <si>
    <t>Product Name</t>
  </si>
  <si>
    <t>Category</t>
  </si>
  <si>
    <t>Unit Price</t>
  </si>
  <si>
    <t>Quantity</t>
  </si>
  <si>
    <t>Revenue</t>
  </si>
  <si>
    <t>Shipping Fee</t>
  </si>
  <si>
    <t>Company AA</t>
  </si>
  <si>
    <t>789 27th Street</t>
  </si>
  <si>
    <t>Las Vegas</t>
  </si>
  <si>
    <t>NV</t>
  </si>
  <si>
    <t>USA</t>
  </si>
  <si>
    <t>Mariya Sergienko</t>
  </si>
  <si>
    <t>Shipping Company B</t>
  </si>
  <si>
    <t>Karen Toh</t>
  </si>
  <si>
    <t>Check</t>
  </si>
  <si>
    <t>Beer</t>
  </si>
  <si>
    <t>Beverages</t>
  </si>
  <si>
    <t>Dried Plums</t>
  </si>
  <si>
    <t>Dried Fruit &amp; Nuts</t>
  </si>
  <si>
    <t>Company D</t>
  </si>
  <si>
    <t>123 4th Street</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</si>
  <si>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</si>
  <si>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</si>
  <si>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</si>
  <si>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</si>
  <si>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</si>
  <si>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</si>
  <si>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</si>
  <si>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</si>
  <si>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</si>
  <si>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</si>
  <si>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</si>
  <si>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</si>
  <si>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</si>
  <si>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</si>
  <si>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</si>
  <si>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</si>
  <si>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</si>
  <si>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</si>
  <si>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</si>
  <si>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</si>
  <si>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</si>
  <si>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</si>
  <si>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</si>
  <si>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</si>
  <si>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</si>
  <si>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</si>
  <si>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</si>
  <si>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</si>
  <si>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</si>
  <si>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</si>
  <si>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</si>
  <si>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</si>
  <si>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</si>
  <si>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</si>
  <si>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</si>
  <si>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</si>
  <si>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</si>
  <si>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</si>
  <si>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</si>
  <si>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</si>
  <si>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</si>
  <si>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</si>
  <si>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</si>
  <si>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</si>
  <si>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</si>
  <si>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</si>
  <si>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</si>
  <si>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</si>
  <si>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</si>
  <si>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</si>
  <si>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</si>
  <si>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</si>
  <si>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</si>
  <si>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</si>
  <si>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</si>
  <si>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</si>
  <si>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</si>
  <si>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</si>
  <si>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</si>
  <si>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</si>
  <si>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</si>
  <si>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</si>
  <si>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</si>
  <si>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</si>
  <si>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</si>
  <si>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</si>
  <si>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</si>
  <si>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</si>
  <si>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</si>
  <si>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</si>
  <si>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</si>
  <si>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</si>
  <si>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</si>
  <si>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</si>
  <si>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</si>
  <si>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</si>
  <si>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</si>
  <si>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</si>
  <si>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</si>
  <si>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</si>
  <si>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</si>
  <si>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</si>
  <si>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</si>
  <si>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</si>
  <si>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</si>
  <si>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</si>
  <si>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</si>
  <si>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</si>
  <si>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</si>
  <si>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</si>
  <si>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</si>
  <si>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</si>
  <si>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</si>
  <si>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</si>
  <si>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</si>
  <si>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</si>
  <si>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</si>
  <si>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</si>
  <si>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Shipping fees</t>
  </si>
  <si>
    <t>Marmalade</t>
  </si>
  <si>
    <t>Long Grain Rice</t>
  </si>
  <si>
    <t>Grains</t>
  </si>
  <si>
    <t>Syrup</t>
  </si>
  <si>
    <t>Almonds</t>
  </si>
  <si>
    <t>Fruit Cocktail</t>
  </si>
  <si>
    <t>Fruit &amp; Veg</t>
  </si>
  <si>
    <t>Gnocchi</t>
  </si>
  <si>
    <t>Order Details for December 2017</t>
  </si>
  <si>
    <t>Prepared by:</t>
  </si>
  <si>
    <t>MIRZA M. FERDOUS</t>
  </si>
  <si>
    <t>MODULE - 3 (INTERMEDIATE EXCEL SKILLS 2)</t>
  </si>
  <si>
    <t>Pivot - example</t>
  </si>
  <si>
    <t>TASKIN SAKIB</t>
  </si>
  <si>
    <t>MD GOLAM RABBANI</t>
  </si>
  <si>
    <t>Shapes dropdown list on Insert menu</t>
  </si>
  <si>
    <t>Format Shape dialog box</t>
  </si>
  <si>
    <t>Text Box button in (right side of) Insert Ribbon</t>
  </si>
  <si>
    <t>Sales</t>
  </si>
  <si>
    <t>Edit or Delete comment</t>
  </si>
  <si>
    <t>Insert comment</t>
  </si>
  <si>
    <t>any integer between the two values below (use cell references for these values)</t>
  </si>
  <si>
    <t>any negative decimal number</t>
  </si>
  <si>
    <t>any positive integer</t>
  </si>
  <si>
    <t>any decimal number between 1 and 10</t>
  </si>
  <si>
    <t>any integer between 1 and 10</t>
  </si>
  <si>
    <t>Data Validation dialog box</t>
  </si>
  <si>
    <t>Data Validation button on Data ribbon</t>
  </si>
</sst>
</file>

<file path=xl/styles.xml><?xml version="1.0" encoding="utf-8"?>
<styleSheet xmlns="http://schemas.openxmlformats.org/spreadsheetml/2006/main">
  <numFmts count="10">
    <numFmt numFmtId="6" formatCode="&quot;$&quot;#,##0_);[Red]\(&quot;$&quot;#,##0\)"/>
    <numFmt numFmtId="7" formatCode="&quot;$&quot;#,##0.00_);\(&quot;$&quot;#,##0.00\)"/>
    <numFmt numFmtId="8" formatCode="&quot;$&quot;#,##0.00_);[Red]\(&quot;$&quot;#,##0.00\)"/>
    <numFmt numFmtId="44" formatCode="_(&quot;$&quot;* #,##0.00_);_(&quot;$&quot;* \(#,##0.00\);_(&quot;$&quot;* &quot;-&quot;??_);_(@_)"/>
    <numFmt numFmtId="164" formatCode="&quot;$&quot;#,##0.00"/>
    <numFmt numFmtId="165" formatCode="&quot;$&quot;#,##0"/>
    <numFmt numFmtId="166" formatCode="ddd"/>
    <numFmt numFmtId="167" formatCode="m/d/yyyy;@"/>
    <numFmt numFmtId="168" formatCode="dddd"/>
    <numFmt numFmtId="169" formatCode="mm/dd/yy;@"/>
  </numFmts>
  <fonts count="19">
    <font>
      <sz val="11"/>
      <color theme="1"/>
      <name val="Calibri"/>
      <family val="2"/>
      <scheme val="minor"/>
    </font>
    <font>
      <u/>
      <sz val="11"/>
      <color theme="10"/>
      <name val="Calibri"/>
      <family val="2"/>
    </font>
    <font>
      <i/>
      <sz val="10"/>
      <name val="Arial"/>
      <family val="2"/>
    </font>
    <font>
      <sz val="10"/>
      <name val="Arial"/>
      <family val="2"/>
    </font>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sz val="11"/>
      <name val="Calibri"/>
      <family val="2"/>
      <scheme val="minor"/>
    </font>
    <font>
      <b/>
      <sz val="11"/>
      <color indexed="8"/>
      <name val="Calibri"/>
      <family val="2"/>
      <scheme val="minor"/>
    </font>
    <font>
      <u/>
      <sz val="11"/>
      <color theme="10"/>
      <name val="Calibri"/>
      <family val="2"/>
      <scheme val="minor"/>
    </font>
    <font>
      <sz val="11"/>
      <color rgb="FF000000"/>
      <name val="Calibri"/>
      <family val="2"/>
      <scheme val="minor"/>
    </font>
    <font>
      <b/>
      <sz val="9"/>
      <color indexed="81"/>
      <name val="Tahoma"/>
      <family val="2"/>
    </font>
    <font>
      <sz val="9"/>
      <color indexed="81"/>
      <name val="Tahoma"/>
      <family val="2"/>
    </font>
    <font>
      <b/>
      <sz val="14"/>
      <color theme="1"/>
      <name val="Calibri"/>
      <family val="2"/>
      <scheme val="minor"/>
    </font>
    <font>
      <sz val="28"/>
      <color theme="3"/>
      <name val="Britannic Bold"/>
      <family val="2"/>
    </font>
    <font>
      <sz val="26"/>
      <color theme="1"/>
      <name val="Calibri"/>
      <family val="2"/>
      <scheme val="minor"/>
    </font>
    <font>
      <b/>
      <sz val="36"/>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3285927915285"/>
        <bgColor indexed="64"/>
      </patternFill>
    </fill>
    <fill>
      <patternFill patternType="solid">
        <fgColor theme="5" tint="0.59999389629810485"/>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1" fillId="0" borderId="0" applyNumberFormat="0" applyFill="0" applyBorder="0" applyAlignment="0" applyProtection="0">
      <alignment vertical="top"/>
      <protection locked="0"/>
    </xf>
    <xf numFmtId="0" fontId="3" fillId="0" borderId="0"/>
    <xf numFmtId="9" fontId="3" fillId="0" borderId="0" applyFont="0" applyFill="0" applyBorder="0" applyAlignment="0" applyProtection="0"/>
    <xf numFmtId="44" fontId="4" fillId="0" borderId="0" applyFont="0" applyFill="0" applyBorder="0" applyAlignment="0" applyProtection="0"/>
    <xf numFmtId="0" fontId="10" fillId="0" borderId="0" applyNumberFormat="0" applyFill="0" applyBorder="0" applyAlignment="0" applyProtection="0"/>
  </cellStyleXfs>
  <cellXfs count="78">
    <xf numFmtId="0" fontId="0" fillId="0" borderId="0" xfId="0"/>
    <xf numFmtId="0" fontId="1" fillId="0" borderId="0" xfId="1" applyAlignment="1" applyProtection="1"/>
    <xf numFmtId="164" fontId="0" fillId="0" borderId="0" xfId="0" applyNumberFormat="1"/>
    <xf numFmtId="0" fontId="0" fillId="2" borderId="0" xfId="0" applyFill="1"/>
    <xf numFmtId="165" fontId="0" fillId="0" borderId="0" xfId="0" applyNumberFormat="1"/>
    <xf numFmtId="0" fontId="0" fillId="0" borderId="0" xfId="0" applyAlignment="1">
      <alignment horizontal="right"/>
    </xf>
    <xf numFmtId="0" fontId="0" fillId="0" borderId="0" xfId="0" applyBorder="1"/>
    <xf numFmtId="0" fontId="0" fillId="0" borderId="0" xfId="0" applyAlignment="1">
      <alignment horizontal="center"/>
    </xf>
    <xf numFmtId="0" fontId="0" fillId="0" borderId="0" xfId="0" applyAlignment="1"/>
    <xf numFmtId="6" fontId="0" fillId="0" borderId="0" xfId="0" applyNumberFormat="1"/>
    <xf numFmtId="10" fontId="0" fillId="0" borderId="0" xfId="0" applyNumberFormat="1"/>
    <xf numFmtId="8" fontId="0" fillId="0" borderId="0" xfId="0" applyNumberFormat="1"/>
    <xf numFmtId="10" fontId="0" fillId="3" borderId="0" xfId="0" applyNumberFormat="1" applyFill="1" applyBorder="1"/>
    <xf numFmtId="14" fontId="0" fillId="0" borderId="0" xfId="0" applyNumberFormat="1"/>
    <xf numFmtId="0" fontId="0" fillId="0" borderId="0" xfId="0" applyAlignment="1">
      <alignment horizontal="left"/>
    </xf>
    <xf numFmtId="17" fontId="0" fillId="0" borderId="0" xfId="0" applyNumberFormat="1"/>
    <xf numFmtId="0" fontId="5" fillId="0" borderId="0" xfId="0" applyFont="1"/>
    <xf numFmtId="0" fontId="0" fillId="0" borderId="0" xfId="0" applyFill="1" applyBorder="1"/>
    <xf numFmtId="0" fontId="8" fillId="0" borderId="0" xfId="2" applyFont="1" applyFill="1" applyBorder="1"/>
    <xf numFmtId="0" fontId="0" fillId="0" borderId="0" xfId="0" applyNumberFormat="1"/>
    <xf numFmtId="0" fontId="0" fillId="0" borderId="0" xfId="0" applyFill="1"/>
    <xf numFmtId="165" fontId="0" fillId="0" borderId="0" xfId="4" applyNumberFormat="1" applyFont="1"/>
    <xf numFmtId="7" fontId="0" fillId="0" borderId="0" xfId="0" applyNumberFormat="1" applyAlignment="1">
      <alignment horizontal="right"/>
    </xf>
    <xf numFmtId="7" fontId="0" fillId="0" borderId="0" xfId="0" applyNumberFormat="1"/>
    <xf numFmtId="8" fontId="0" fillId="2" borderId="0" xfId="0" applyNumberFormat="1" applyFill="1"/>
    <xf numFmtId="0" fontId="0" fillId="0" borderId="0" xfId="0" applyFont="1"/>
    <xf numFmtId="0" fontId="9" fillId="0" borderId="0" xfId="0" applyFont="1" applyAlignment="1">
      <alignment vertical="center"/>
    </xf>
    <xf numFmtId="2" fontId="0" fillId="0" borderId="0" xfId="0" applyNumberFormat="1" applyFont="1"/>
    <xf numFmtId="0" fontId="5" fillId="0" borderId="0" xfId="0" applyFont="1" applyAlignment="1">
      <alignment horizontal="center"/>
    </xf>
    <xf numFmtId="16" fontId="0" fillId="0" borderId="0" xfId="0" applyNumberFormat="1" applyAlignment="1">
      <alignment horizontal="center"/>
    </xf>
    <xf numFmtId="0" fontId="5" fillId="0" borderId="0" xfId="0" applyFont="1" applyAlignment="1">
      <alignment horizontal="left"/>
    </xf>
    <xf numFmtId="166" fontId="0" fillId="0" borderId="0" xfId="0" applyNumberFormat="1" applyAlignment="1">
      <alignment horizontal="left"/>
    </xf>
    <xf numFmtId="0" fontId="0" fillId="0" borderId="0" xfId="0" quotePrefix="1" applyAlignment="1">
      <alignment horizontal="left"/>
    </xf>
    <xf numFmtId="0" fontId="5" fillId="0" borderId="0" xfId="0" applyFont="1" applyAlignment="1">
      <alignment horizontal="right"/>
    </xf>
    <xf numFmtId="7" fontId="5" fillId="0" borderId="0" xfId="0" applyNumberFormat="1" applyFont="1" applyAlignment="1">
      <alignment horizontal="right"/>
    </xf>
    <xf numFmtId="0" fontId="0" fillId="0" borderId="0" xfId="0" applyNumberFormat="1" applyFont="1"/>
    <xf numFmtId="167" fontId="0" fillId="0" borderId="0" xfId="0" applyNumberFormat="1" applyAlignment="1">
      <alignment horizontal="left"/>
    </xf>
    <xf numFmtId="168" fontId="0" fillId="0" borderId="0" xfId="0" applyNumberFormat="1" applyAlignment="1">
      <alignment horizontal="left"/>
    </xf>
    <xf numFmtId="0" fontId="8" fillId="2" borderId="0" xfId="2" applyFont="1" applyFill="1" applyBorder="1"/>
    <xf numFmtId="0" fontId="0" fillId="2" borderId="0" xfId="0" applyFill="1" applyBorder="1"/>
    <xf numFmtId="0" fontId="0" fillId="2" borderId="1" xfId="0" applyFill="1" applyBorder="1"/>
    <xf numFmtId="165" fontId="0" fillId="2" borderId="1" xfId="0" applyNumberFormat="1" applyFill="1" applyBorder="1"/>
    <xf numFmtId="0" fontId="11" fillId="0" borderId="0" xfId="0" applyFont="1"/>
    <xf numFmtId="0" fontId="0" fillId="5" borderId="1" xfId="0" applyFill="1" applyBorder="1"/>
    <xf numFmtId="0" fontId="0" fillId="5" borderId="1" xfId="0" applyFill="1" applyBorder="1" applyAlignment="1">
      <alignment horizontal="right"/>
    </xf>
    <xf numFmtId="0" fontId="0" fillId="5" borderId="1" xfId="0" applyFill="1" applyBorder="1" applyAlignment="1">
      <alignment horizontal="center"/>
    </xf>
    <xf numFmtId="0" fontId="0" fillId="2" borderId="1" xfId="0" applyFill="1" applyBorder="1" applyAlignment="1">
      <alignment horizontal="center"/>
    </xf>
    <xf numFmtId="0" fontId="0" fillId="2" borderId="0" xfId="0" applyFill="1" applyAlignment="1">
      <alignment horizontal="center"/>
    </xf>
    <xf numFmtId="164" fontId="0" fillId="2" borderId="0" xfId="0" applyNumberFormat="1" applyFill="1"/>
    <xf numFmtId="14" fontId="0" fillId="0" borderId="0" xfId="0" applyNumberFormat="1" applyAlignment="1">
      <alignment horizontal="left"/>
    </xf>
    <xf numFmtId="8" fontId="0" fillId="2" borderId="1" xfId="0" applyNumberFormat="1" applyFill="1" applyBorder="1"/>
    <xf numFmtId="0" fontId="0" fillId="3" borderId="0" xfId="0" applyFill="1" applyBorder="1"/>
    <xf numFmtId="6" fontId="0" fillId="3" borderId="0" xfId="0" applyNumberFormat="1" applyFill="1" applyBorder="1"/>
    <xf numFmtId="0" fontId="14" fillId="0" borderId="0" xfId="0" applyFont="1"/>
    <xf numFmtId="0" fontId="5" fillId="2" borderId="0" xfId="0" applyFont="1" applyFill="1"/>
    <xf numFmtId="169" fontId="0" fillId="0" borderId="0" xfId="0" applyNumberFormat="1"/>
    <xf numFmtId="164" fontId="0" fillId="0" borderId="0" xfId="4" applyNumberFormat="1" applyFont="1"/>
    <xf numFmtId="0" fontId="15" fillId="4" borderId="2" xfId="0" applyFont="1" applyFill="1" applyBorder="1"/>
    <xf numFmtId="0" fontId="15" fillId="4" borderId="3" xfId="0" applyFont="1" applyFill="1" applyBorder="1"/>
    <xf numFmtId="0" fontId="0" fillId="4" borderId="3" xfId="0" applyFill="1" applyBorder="1"/>
    <xf numFmtId="0" fontId="0" fillId="4" borderId="4" xfId="0" applyFill="1" applyBorder="1"/>
    <xf numFmtId="0" fontId="16" fillId="4" borderId="5" xfId="0" applyFont="1" applyFill="1" applyBorder="1" applyAlignment="1">
      <alignment horizontal="left" vertical="center"/>
    </xf>
    <xf numFmtId="0" fontId="16" fillId="4" borderId="6" xfId="0" applyFont="1" applyFill="1" applyBorder="1" applyAlignment="1">
      <alignment horizontal="left" vertical="center"/>
    </xf>
    <xf numFmtId="0" fontId="5" fillId="4" borderId="6" xfId="0" applyFont="1" applyFill="1" applyBorder="1" applyAlignment="1">
      <alignment horizontal="left" vertical="center"/>
    </xf>
    <xf numFmtId="0" fontId="0" fillId="4" borderId="7" xfId="0" applyFill="1" applyBorder="1"/>
    <xf numFmtId="0" fontId="17" fillId="4" borderId="8" xfId="0" applyFont="1" applyFill="1" applyBorder="1" applyAlignment="1">
      <alignment horizontal="left" vertical="center"/>
    </xf>
    <xf numFmtId="0" fontId="17" fillId="4" borderId="0" xfId="0" applyFont="1" applyFill="1" applyBorder="1" applyAlignment="1">
      <alignment horizontal="left" vertical="center"/>
    </xf>
    <xf numFmtId="0" fontId="5" fillId="4" borderId="0" xfId="0" applyFont="1" applyFill="1" applyBorder="1" applyAlignment="1">
      <alignment horizontal="left" vertical="center"/>
    </xf>
    <xf numFmtId="0" fontId="0" fillId="4" borderId="9" xfId="0" applyFill="1" applyBorder="1"/>
    <xf numFmtId="0" fontId="17" fillId="4" borderId="10" xfId="0" applyFont="1" applyFill="1" applyBorder="1" applyAlignment="1">
      <alignment horizontal="left" vertical="center"/>
    </xf>
    <xf numFmtId="0" fontId="17" fillId="4" borderId="11" xfId="0" applyFont="1" applyFill="1" applyBorder="1" applyAlignment="1">
      <alignment horizontal="left" vertical="center"/>
    </xf>
    <xf numFmtId="0" fontId="5" fillId="4" borderId="11" xfId="0" applyFont="1" applyFill="1" applyBorder="1" applyAlignment="1">
      <alignment horizontal="left" vertical="center"/>
    </xf>
    <xf numFmtId="0" fontId="0" fillId="4" borderId="12" xfId="0" applyFill="1" applyBorder="1"/>
    <xf numFmtId="0" fontId="18" fillId="0" borderId="0" xfId="0" applyFont="1"/>
    <xf numFmtId="0" fontId="5" fillId="2" borderId="1" xfId="0" applyFont="1" applyFill="1" applyBorder="1" applyAlignment="1">
      <alignment horizontal="right"/>
    </xf>
    <xf numFmtId="0" fontId="5" fillId="0" borderId="0" xfId="0" applyFont="1" applyBorder="1" applyAlignment="1">
      <alignment horizontal="right"/>
    </xf>
    <xf numFmtId="0" fontId="5" fillId="0" borderId="0" xfId="0" applyFont="1" applyBorder="1"/>
    <xf numFmtId="165" fontId="0" fillId="0" borderId="0" xfId="0" applyNumberFormat="1" applyBorder="1"/>
  </cellXfs>
  <cellStyles count="6">
    <cellStyle name="Currency" xfId="4" builtinId="4"/>
    <cellStyle name="Hyperlink" xfId="1" builtinId="8"/>
    <cellStyle name="Hyperlink 2" xfId="5"/>
    <cellStyle name="Normal" xfId="0" builtinId="0"/>
    <cellStyle name="Normal 2" xfId="2"/>
    <cellStyle name="Percent 2" xfId="3"/>
  </cellStyles>
  <dxfs count="0"/>
  <tableStyles count="0" defaultTableStyle="TableStyleMedium9" defaultPivotStyle="PivotStyleLight16"/>
  <colors>
    <mruColors>
      <color rgb="FFFFFFCC"/>
      <color rgb="FFFFFF99"/>
      <color rgb="FFE0E0E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5" Type="http://schemas.openxmlformats.org/officeDocument/2006/relationships/image" Target="../media/image5.gif"/><Relationship Id="rId4" Type="http://schemas.openxmlformats.org/officeDocument/2006/relationships/image" Target="../media/image4.gif"/></Relationships>
</file>

<file path=xl/drawings/_rels/drawing4.xml.rels><?xml version="1.0" encoding="UTF-8" standalone="yes"?>
<Relationships xmlns="http://schemas.openxmlformats.org/package/2006/relationships"><Relationship Id="rId2" Type="http://schemas.openxmlformats.org/officeDocument/2006/relationships/image" Target="../media/image7.gif"/><Relationship Id="rId1" Type="http://schemas.openxmlformats.org/officeDocument/2006/relationships/image" Target="../media/image6.gif"/></Relationships>
</file>

<file path=xl/drawings/_rels/drawing5.xml.rels><?xml version="1.0" encoding="UTF-8" standalone="yes"?>
<Relationships xmlns="http://schemas.openxmlformats.org/package/2006/relationships"><Relationship Id="rId2" Type="http://schemas.openxmlformats.org/officeDocument/2006/relationships/image" Target="../media/image9.gif"/><Relationship Id="rId1" Type="http://schemas.openxmlformats.org/officeDocument/2006/relationships/image" Target="../media/image8.gif"/></Relationships>
</file>

<file path=xl/drawings/_rels/drawing6.xml.rels><?xml version="1.0" encoding="UTF-8" standalone="yes"?>
<Relationships xmlns="http://schemas.openxmlformats.org/package/2006/relationships"><Relationship Id="rId8" Type="http://schemas.openxmlformats.org/officeDocument/2006/relationships/image" Target="../media/image17.gif"/><Relationship Id="rId3" Type="http://schemas.openxmlformats.org/officeDocument/2006/relationships/image" Target="../media/image12.gif"/><Relationship Id="rId7" Type="http://schemas.openxmlformats.org/officeDocument/2006/relationships/image" Target="../media/image16.gif"/><Relationship Id="rId2" Type="http://schemas.openxmlformats.org/officeDocument/2006/relationships/image" Target="../media/image11.gif"/><Relationship Id="rId1" Type="http://schemas.openxmlformats.org/officeDocument/2006/relationships/image" Target="../media/image10.gif"/><Relationship Id="rId6" Type="http://schemas.openxmlformats.org/officeDocument/2006/relationships/image" Target="../media/image15.gif"/><Relationship Id="rId5" Type="http://schemas.openxmlformats.org/officeDocument/2006/relationships/image" Target="../media/image14.gif"/><Relationship Id="rId10" Type="http://schemas.openxmlformats.org/officeDocument/2006/relationships/image" Target="../media/image19.gif"/><Relationship Id="rId4" Type="http://schemas.openxmlformats.org/officeDocument/2006/relationships/image" Target="../media/image13.gif"/><Relationship Id="rId9" Type="http://schemas.openxmlformats.org/officeDocument/2006/relationships/image" Target="../media/image18.gif"/></Relationships>
</file>

<file path=xl/drawings/_rels/drawing7.xml.rels><?xml version="1.0" encoding="UTF-8" standalone="yes"?>
<Relationships xmlns="http://schemas.openxmlformats.org/package/2006/relationships"><Relationship Id="rId8" Type="http://schemas.openxmlformats.org/officeDocument/2006/relationships/image" Target="../media/image27.gif"/><Relationship Id="rId13" Type="http://schemas.openxmlformats.org/officeDocument/2006/relationships/image" Target="../media/image32.gif"/><Relationship Id="rId3" Type="http://schemas.openxmlformats.org/officeDocument/2006/relationships/image" Target="../media/image22.gif"/><Relationship Id="rId7" Type="http://schemas.openxmlformats.org/officeDocument/2006/relationships/image" Target="../media/image26.gif"/><Relationship Id="rId12" Type="http://schemas.openxmlformats.org/officeDocument/2006/relationships/image" Target="../media/image31.gif"/><Relationship Id="rId2" Type="http://schemas.openxmlformats.org/officeDocument/2006/relationships/image" Target="../media/image21.gif"/><Relationship Id="rId1" Type="http://schemas.openxmlformats.org/officeDocument/2006/relationships/image" Target="../media/image20.gif"/><Relationship Id="rId6" Type="http://schemas.openxmlformats.org/officeDocument/2006/relationships/image" Target="../media/image25.gif"/><Relationship Id="rId11" Type="http://schemas.openxmlformats.org/officeDocument/2006/relationships/image" Target="../media/image30.gif"/><Relationship Id="rId5" Type="http://schemas.openxmlformats.org/officeDocument/2006/relationships/image" Target="../media/image24.gif"/><Relationship Id="rId15" Type="http://schemas.openxmlformats.org/officeDocument/2006/relationships/image" Target="../media/image34.gif"/><Relationship Id="rId10" Type="http://schemas.openxmlformats.org/officeDocument/2006/relationships/image" Target="../media/image29.gif"/><Relationship Id="rId4" Type="http://schemas.openxmlformats.org/officeDocument/2006/relationships/image" Target="../media/image23.gif"/><Relationship Id="rId9" Type="http://schemas.openxmlformats.org/officeDocument/2006/relationships/image" Target="../media/image28.gif"/><Relationship Id="rId14" Type="http://schemas.openxmlformats.org/officeDocument/2006/relationships/image" Target="../media/image33.gif"/></Relationships>
</file>

<file path=xl/drawings/_rels/drawing9.xml.rels><?xml version="1.0" encoding="UTF-8" standalone="yes"?>
<Relationships xmlns="http://schemas.openxmlformats.org/package/2006/relationships"><Relationship Id="rId3" Type="http://schemas.openxmlformats.org/officeDocument/2006/relationships/image" Target="../media/image37.gif"/><Relationship Id="rId2" Type="http://schemas.openxmlformats.org/officeDocument/2006/relationships/image" Target="../media/image36.gif"/><Relationship Id="rId1" Type="http://schemas.openxmlformats.org/officeDocument/2006/relationships/image" Target="../media/image35.gif"/><Relationship Id="rId4" Type="http://schemas.openxmlformats.org/officeDocument/2006/relationships/image" Target="../media/image38.gif"/></Relationships>
</file>

<file path=xl/drawings/_rels/drawing13.xml.rels><?xml version="1.0" encoding="UTF-8" standalone="yes"?>
<Relationships xmlns="http://schemas.openxmlformats.org/package/2006/relationships"><Relationship Id="rId2" Type="http://schemas.openxmlformats.org/officeDocument/2006/relationships/image" Target="../media/image40.gif"/><Relationship Id="rId1" Type="http://schemas.openxmlformats.org/officeDocument/2006/relationships/image" Target="../media/image39.gi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xdr:rowOff>
    </xdr:from>
    <xdr:to>
      <xdr:col>8</xdr:col>
      <xdr:colOff>596900</xdr:colOff>
      <xdr:row>13</xdr:row>
      <xdr:rowOff>180975</xdr:rowOff>
    </xdr:to>
    <xdr:sp macro="" textlink="">
      <xdr:nvSpPr>
        <xdr:cNvPr id="2" name="TextBox 1">
          <a:extLst>
            <a:ext uri="{FF2B5EF4-FFF2-40B4-BE49-F238E27FC236}">
              <a16:creationId xmlns:a16="http://schemas.microsoft.com/office/drawing/2014/main" xmlns="" id="{00000000-0008-0000-0000-000007000000}"/>
            </a:ext>
          </a:extLst>
        </xdr:cNvPr>
        <xdr:cNvSpPr txBox="1"/>
      </xdr:nvSpPr>
      <xdr:spPr>
        <a:xfrm>
          <a:off x="609600" y="200026"/>
          <a:ext cx="4864100" cy="4581524"/>
        </a:xfrm>
        <a:prstGeom prst="round2DiagRect">
          <a:avLst/>
        </a:prstGeom>
        <a:solidFill>
          <a:sysClr val="window" lastClr="FFFFFF"/>
        </a:solidFill>
        <a:ln w="38100" cmpd="sng">
          <a:solidFill>
            <a:schemeClr val="tx2">
              <a:lumMod val="60000"/>
              <a:lumOff val="40000"/>
            </a:schemeClr>
          </a:solidFill>
        </a:ln>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b="1">
              <a:solidFill>
                <a:srgbClr val="000000"/>
              </a:solidFill>
            </a:rPr>
            <a:t>Introduction to the Excel Tutorial</a:t>
          </a:r>
        </a:p>
        <a:p>
          <a:endParaRPr lang="en-US" sz="1100">
            <a:solidFill>
              <a:srgbClr val="000000"/>
            </a:solidFill>
          </a:endParaRPr>
        </a:p>
        <a:p>
          <a:r>
            <a:rPr lang="en-US" sz="1100">
              <a:solidFill>
                <a:srgbClr val="000000"/>
              </a:solidFill>
            </a:rPr>
            <a:t>The purpose with this Excel tutorial is to illustrate some Excel tips that will dramatically improve your efficiency. No attempt has been</a:t>
          </a:r>
          <a:r>
            <a:rPr lang="en-US" sz="1100" baseline="0">
              <a:solidFill>
                <a:srgbClr val="000000"/>
              </a:solidFill>
            </a:rPr>
            <a:t> made </a:t>
          </a:r>
          <a:r>
            <a:rPr lang="en-US" sz="1100">
              <a:solidFill>
                <a:srgbClr val="000000"/>
              </a:solidFill>
            </a:rPr>
            <a:t>to be as encyclopedic as some of the 800-page Excel books available. The focus here is on common tasks, not every last thing you can do in Excel. Also, this tutorial presumes that you have some Excel knowledge. For example, you should know about rows and columns, values, labels, and formulas, and other basic Excel elements. If you know virtually nothing about Excel, you should probably work through an “Excel for Dummies” book and then work through this tutorial.
The style of this tutorial is easy to follow. The List of Topics </a:t>
          </a:r>
          <a:r>
            <a:rPr lang="en-US" sz="1100" baseline="0">
              <a:solidFill>
                <a:srgbClr val="000000"/>
              </a:solidFill>
            </a:rPr>
            <a:t>sheet contains hyperlinks to the various worksheets where you can learn and practice various skills. Each of these worksheets has a hyperlink in cell A2 back to the List of Topics sheet.</a:t>
          </a:r>
          <a:r>
            <a:rPr lang="en-US" sz="1100">
              <a:solidFill>
                <a:srgbClr val="000000"/>
              </a:solidFill>
            </a:rPr>
            <a:t>
Have </a:t>
          </a:r>
          <a:r>
            <a:rPr lang="en-US" sz="1100">
              <a:solidFill>
                <a:srgbClr val="000000"/>
              </a:solidFill>
              <a:effectLst/>
              <a:latin typeface="+mn-lt"/>
              <a:ea typeface="+mn-ea"/>
              <a:cs typeface="+mn-cs"/>
            </a:rPr>
            <a:t>fun improving your Excel skills!</a:t>
          </a:r>
          <a:r>
            <a:rPr lang="en-US" sz="1100">
              <a:solidFill>
                <a:srgbClr val="000000"/>
              </a:solidFill>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104776</xdr:colOff>
      <xdr:row>5</xdr:row>
      <xdr:rowOff>28575</xdr:rowOff>
    </xdr:from>
    <xdr:to>
      <xdr:col>10</xdr:col>
      <xdr:colOff>238126</xdr:colOff>
      <xdr:row>14</xdr:row>
      <xdr:rowOff>28575</xdr:rowOff>
    </xdr:to>
    <xdr:sp macro="" textlink="">
      <xdr:nvSpPr>
        <xdr:cNvPr id="3" name="TextBox 2">
          <a:extLst>
            <a:ext uri="{FF2B5EF4-FFF2-40B4-BE49-F238E27FC236}">
              <a16:creationId xmlns="" xmlns:a16="http://schemas.microsoft.com/office/drawing/2014/main" id="{00000000-0008-0000-0100-000003000000}"/>
            </a:ext>
          </a:extLst>
        </xdr:cNvPr>
        <xdr:cNvSpPr txBox="1"/>
      </xdr:nvSpPr>
      <xdr:spPr>
        <a:xfrm>
          <a:off x="3714751" y="790575"/>
          <a:ext cx="3790950" cy="17145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0" baseline="0">
              <a:solidFill>
                <a:srgbClr val="000000"/>
              </a:solidFill>
            </a:rPr>
            <a:t>The list to the left contains the topics, by category, in this tutorial. There is a hyperlink for each topic to its worksheet in this workbook. (Also, each topic worksheet has a hyperlink back to this sheet.) </a:t>
          </a:r>
        </a:p>
        <a:p>
          <a:endParaRPr lang="en-US" sz="1100" b="0" baseline="0">
            <a:solidFill>
              <a:srgbClr val="000000"/>
            </a:solidFill>
          </a:endParaRPr>
        </a:p>
        <a:p>
          <a:r>
            <a:rPr lang="en-US" sz="1100" b="0" baseline="0">
              <a:solidFill>
                <a:srgbClr val="000000"/>
              </a:solidFill>
            </a:rPr>
            <a:t>The list to the left is in outline form, so you can use the buttons or numbers in the left margin to collapse or expand the categories.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0</xdr:colOff>
      <xdr:row>12</xdr:row>
      <xdr:rowOff>0</xdr:rowOff>
    </xdr:to>
    <xdr:sp macro="" textlink="">
      <xdr:nvSpPr>
        <xdr:cNvPr id="2" name="TextBox 1">
          <a:extLst>
            <a:ext uri="{FF2B5EF4-FFF2-40B4-BE49-F238E27FC236}">
              <a16:creationId xmlns="" xmlns:a16="http://schemas.microsoft.com/office/drawing/2014/main" id="{00000000-0008-0000-5600-000002000000}"/>
            </a:ext>
          </a:extLst>
        </xdr:cNvPr>
        <xdr:cNvSpPr txBox="1"/>
      </xdr:nvSpPr>
      <xdr:spPr>
        <a:xfrm>
          <a:off x="609600" y="381000"/>
          <a:ext cx="4876800" cy="19050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rPr>
            <a:t>General Documentation</a:t>
          </a:r>
        </a:p>
        <a:p>
          <a:endParaRPr lang="en-US" sz="1100">
            <a:solidFill>
              <a:srgbClr val="000000"/>
            </a:solidFill>
          </a:endParaRPr>
        </a:p>
        <a:p>
          <a:r>
            <a:rPr lang="en-US" sz="1100">
              <a:solidFill>
                <a:srgbClr val="000000"/>
              </a:solidFill>
            </a:rPr>
            <a:t>There is nothing worse than getting a spreadsheet from someone with no documentation. All you see are loads</a:t>
          </a:r>
          <a:r>
            <a:rPr lang="en-US" sz="1100" baseline="0">
              <a:solidFill>
                <a:srgbClr val="000000"/>
              </a:solidFill>
            </a:rPr>
            <a:t> of </a:t>
          </a:r>
          <a:r>
            <a:rPr lang="en-US" sz="1100">
              <a:solidFill>
                <a:srgbClr val="000000"/>
              </a:solidFill>
            </a:rPr>
            <a:t>meaningless numbers and possibly a few not-well-thought-out</a:t>
          </a:r>
          <a:r>
            <a:rPr lang="en-US" sz="1100" baseline="0">
              <a:solidFill>
                <a:srgbClr val="000000"/>
              </a:solidFill>
            </a:rPr>
            <a:t> </a:t>
          </a:r>
          <a:r>
            <a:rPr lang="en-US" sz="1100">
              <a:solidFill>
                <a:srgbClr val="000000"/>
              </a:solidFill>
            </a:rPr>
            <a:t>labels. This is a very poor </a:t>
          </a:r>
          <a:r>
            <a:rPr lang="en-US" sz="1100" baseline="0">
              <a:solidFill>
                <a:srgbClr val="000000"/>
              </a:solidFill>
            </a:rPr>
            <a:t>practice, and you shouldn't be guilty of it. There are a number of things you can do to document your work. Of course, you should use descriptive labels and a clear, logical structure, but you can do more than this. For example, you can include cell comments and text boxes, as explained below.</a:t>
          </a:r>
          <a:endParaRPr lang="en-US" sz="1100">
            <a:solidFill>
              <a:srgbClr val="000000"/>
            </a:solidFill>
          </a:endParaRPr>
        </a:p>
      </xdr:txBody>
    </xdr:sp>
    <xdr:clientData/>
  </xdr:twoCellAnchor>
  <xdr:twoCellAnchor>
    <xdr:from>
      <xdr:col>1</xdr:col>
      <xdr:colOff>0</xdr:colOff>
      <xdr:row>13</xdr:row>
      <xdr:rowOff>0</xdr:rowOff>
    </xdr:from>
    <xdr:to>
      <xdr:col>9</xdr:col>
      <xdr:colOff>0</xdr:colOff>
      <xdr:row>36</xdr:row>
      <xdr:rowOff>0</xdr:rowOff>
    </xdr:to>
    <xdr:sp macro="" textlink="">
      <xdr:nvSpPr>
        <xdr:cNvPr id="3" name="TextBox 2">
          <a:extLst>
            <a:ext uri="{FF2B5EF4-FFF2-40B4-BE49-F238E27FC236}">
              <a16:creationId xmlns="" xmlns:a16="http://schemas.microsoft.com/office/drawing/2014/main" id="{00000000-0008-0000-5600-000003000000}"/>
            </a:ext>
          </a:extLst>
        </xdr:cNvPr>
        <xdr:cNvSpPr txBox="1"/>
      </xdr:nvSpPr>
      <xdr:spPr>
        <a:xfrm>
          <a:off x="609600" y="2476500"/>
          <a:ext cx="4876800" cy="43815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rPr>
            <a:t>Cell Comments</a:t>
          </a:r>
        </a:p>
        <a:p>
          <a:endParaRPr lang="en-US" sz="1100">
            <a:solidFill>
              <a:srgbClr val="000000"/>
            </a:solidFill>
          </a:endParaRPr>
        </a:p>
        <a:p>
          <a:r>
            <a:rPr lang="en-US" sz="1100">
              <a:solidFill>
                <a:srgbClr val="000000"/>
              </a:solidFill>
            </a:rPr>
            <a:t>A cell comment is useful when you want to explain something that is probably not obvious in a particular cell.</a:t>
          </a:r>
          <a:r>
            <a:rPr lang="en-US" sz="1100" baseline="0">
              <a:solidFill>
                <a:srgbClr val="000000"/>
              </a:solidFill>
            </a:rPr>
            <a:t> You will know a cell contains a comment when you see a little red mark in the upper right corner of the cell. You can see the cell comment by hovering the cursor over the cell. By default, a cell comment starts with the owner's name, but you can delete this name if you like.</a:t>
          </a:r>
        </a:p>
        <a:p>
          <a:endParaRPr lang="en-US" sz="1100" baseline="0">
            <a:solidFill>
              <a:srgbClr val="000000"/>
            </a:solidFill>
          </a:endParaRPr>
        </a:p>
        <a:p>
          <a:r>
            <a:rPr lang="en-US" sz="1100" baseline="0">
              <a:solidFill>
                <a:srgbClr val="000000"/>
              </a:solidFill>
            </a:rPr>
            <a:t>To insert a cell comment in a cell, right-click the cell. If there is no existing cell comment, you will see an Insert Comment item. If there is an existing cell comment, you will see Edit Comment and Delete Comment items. (See the screenshots to the right.)</a:t>
          </a:r>
        </a:p>
        <a:p>
          <a:endParaRPr lang="en-US" sz="1100" baseline="0">
            <a:solidFill>
              <a:srgbClr val="000000"/>
            </a:solidFill>
          </a:endParaRPr>
        </a:p>
        <a:p>
          <a:r>
            <a:rPr lang="en-US" sz="1100" baseline="0">
              <a:solidFill>
                <a:srgbClr val="000000"/>
              </a:solidFill>
            </a:rPr>
            <a:t>Try it! Add the following cell comment to the gray cell to the right: </a:t>
          </a:r>
          <a:r>
            <a:rPr lang="en-US" sz="1100" b="1" baseline="0">
              <a:solidFill>
                <a:srgbClr val="000000"/>
              </a:solidFill>
            </a:rPr>
            <a:t>Sales are in $1000s</a:t>
          </a:r>
          <a:r>
            <a:rPr lang="en-US" sz="1100" b="0" baseline="0">
              <a:solidFill>
                <a:srgbClr val="000000"/>
              </a:solidFill>
            </a:rPr>
            <a:t>.</a:t>
          </a:r>
          <a:r>
            <a:rPr lang="en-US" sz="1100" baseline="0">
              <a:solidFill>
                <a:srgbClr val="000000"/>
              </a:solidFill>
            </a:rPr>
            <a:t> Then change the comment to: </a:t>
          </a:r>
          <a:r>
            <a:rPr lang="en-US" sz="1100" b="1" baseline="0">
              <a:solidFill>
                <a:srgbClr val="000000"/>
              </a:solidFill>
            </a:rPr>
            <a:t>Monthly sales in $1000s</a:t>
          </a:r>
          <a:r>
            <a:rPr lang="en-US" sz="1100" baseline="0">
              <a:solidFill>
                <a:srgbClr val="000000"/>
              </a:solidFill>
            </a:rPr>
            <a:t>. Then delete the cell comment.</a:t>
          </a:r>
        </a:p>
        <a:p>
          <a:endParaRPr lang="en-US" sz="1100" baseline="0">
            <a:solidFill>
              <a:srgbClr val="000000"/>
            </a:solidFill>
          </a:endParaRPr>
        </a:p>
        <a:p>
          <a:r>
            <a:rPr lang="en-US" sz="1100" baseline="0">
              <a:solidFill>
                <a:srgbClr val="000000"/>
              </a:solidFill>
            </a:rPr>
            <a:t>For more on cell comments, visit the Comments group on the Review ribbon. You might not ever use all of these buttons, but they could be handy if someone gives you a spreadsheet with a lot of cell comments, and you want to browse through them quickly.</a:t>
          </a:r>
          <a:endParaRPr lang="en-US" sz="1100">
            <a:solidFill>
              <a:srgbClr val="000000"/>
            </a:solidFill>
          </a:endParaRPr>
        </a:p>
      </xdr:txBody>
    </xdr:sp>
    <xdr:clientData/>
  </xdr:twoCellAnchor>
  <xdr:twoCellAnchor>
    <xdr:from>
      <xdr:col>1</xdr:col>
      <xdr:colOff>0</xdr:colOff>
      <xdr:row>36</xdr:row>
      <xdr:rowOff>190499</xdr:rowOff>
    </xdr:from>
    <xdr:to>
      <xdr:col>9</xdr:col>
      <xdr:colOff>0</xdr:colOff>
      <xdr:row>70</xdr:row>
      <xdr:rowOff>57150</xdr:rowOff>
    </xdr:to>
    <xdr:sp macro="" textlink="">
      <xdr:nvSpPr>
        <xdr:cNvPr id="4" name="TextBox 3">
          <a:extLst>
            <a:ext uri="{FF2B5EF4-FFF2-40B4-BE49-F238E27FC236}">
              <a16:creationId xmlns="" xmlns:a16="http://schemas.microsoft.com/office/drawing/2014/main" id="{00000000-0008-0000-5600-000004000000}"/>
            </a:ext>
          </a:extLst>
        </xdr:cNvPr>
        <xdr:cNvSpPr txBox="1"/>
      </xdr:nvSpPr>
      <xdr:spPr>
        <a:xfrm>
          <a:off x="609600" y="7048499"/>
          <a:ext cx="4876800" cy="6343651"/>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rPr>
            <a:t>Text Boxes</a:t>
          </a:r>
        </a:p>
        <a:p>
          <a:endParaRPr lang="en-US" sz="1100">
            <a:solidFill>
              <a:srgbClr val="000000"/>
            </a:solidFill>
          </a:endParaRPr>
        </a:p>
        <a:p>
          <a:r>
            <a:rPr lang="en-US" sz="1100">
              <a:solidFill>
                <a:srgbClr val="000000"/>
              </a:solidFill>
            </a:rPr>
            <a:t>When you add explanations to your worksheets,</a:t>
          </a:r>
          <a:r>
            <a:rPr lang="en-US" sz="1100" baseline="0">
              <a:solidFill>
                <a:srgbClr val="000000"/>
              </a:solidFill>
            </a:rPr>
            <a:t> do you tend to start typing in a cell, and when it gets long enough, you continue typing on the next line, etc.? Many people do this, but it is not a good habit, mostly because of the difficulty of editing. It is much better to use text boxes, as you see throughout this tutorial. Text boxes are much better for explanations than cells because they have word wrap. They are essentially mini-word processors that can be edited (and moved or resized) easily. You should use them in virtually every spreadsheet you create!</a:t>
          </a:r>
        </a:p>
        <a:p>
          <a:endParaRPr lang="en-US" sz="1100" baseline="0">
            <a:solidFill>
              <a:srgbClr val="000000"/>
            </a:solidFill>
          </a:endParaRPr>
        </a:p>
        <a:p>
          <a:r>
            <a:rPr lang="en-US" sz="1100" baseline="0">
              <a:solidFill>
                <a:srgbClr val="000000"/>
              </a:solidFill>
            </a:rPr>
            <a:t>To insert a text box, click the Text Box button on the Insert ribbon, as shown to the right, and drag a text box in some area of the worksheet. Then start typing. It's as easy as that. </a:t>
          </a:r>
        </a:p>
        <a:p>
          <a:endParaRPr lang="en-US" sz="1100" baseline="0">
            <a:solidFill>
              <a:srgbClr val="000000"/>
            </a:solidFill>
          </a:endParaRPr>
        </a:p>
        <a:p>
          <a:r>
            <a:rPr lang="en-US" sz="1100" baseline="0">
              <a:solidFill>
                <a:srgbClr val="000000"/>
              </a:solidFill>
            </a:rPr>
            <a:t>You might also want to change the appearance of the text box. To do so, click it twice so that the border becomes a solid line. (It's a dashed line after the first click). Then you will see a Drawing Tools Format tab and associated ribbon where you can make all sorts of changes. For example, in this tutorial all text boxes are rounded in two corners and have a blue border. If you like the appearance, you can right-click the text box and choose the Set as Default Text Box item. Then every other text box you create in that workbook will </a:t>
          </a:r>
          <a:r>
            <a:rPr lang="en-US" sz="1100" baseline="0">
              <a:solidFill>
                <a:srgbClr val="000000"/>
              </a:solidFill>
              <a:latin typeface="+mn-lt"/>
              <a:ea typeface="+mn-ea"/>
              <a:cs typeface="+mn-cs"/>
            </a:rPr>
            <a:t>automatically </a:t>
          </a:r>
          <a:r>
            <a:rPr lang="en-US" sz="1100" baseline="0">
              <a:solidFill>
                <a:srgbClr val="000000"/>
              </a:solidFill>
            </a:rPr>
            <a:t>have the same appearance.</a:t>
          </a:r>
        </a:p>
        <a:p>
          <a:endParaRPr lang="en-US" sz="1100" baseline="0">
            <a:solidFill>
              <a:srgbClr val="000000"/>
            </a:solidFill>
          </a:endParaRPr>
        </a:p>
        <a:p>
          <a:r>
            <a:rPr lang="en-US" sz="1100" baseline="0">
              <a:solidFill>
                <a:srgbClr val="000000"/>
              </a:solidFill>
            </a:rPr>
            <a:t>Try it! Create a text box to the right and enter some text. Then see if you format it like the text boxes in this tutorial.</a:t>
          </a:r>
        </a:p>
        <a:p>
          <a:endParaRPr lang="en-US" sz="1100" baseline="0">
            <a:solidFill>
              <a:srgbClr val="000000"/>
            </a:solidFill>
          </a:endParaRPr>
        </a:p>
        <a:p>
          <a:r>
            <a:rPr lang="en-US" sz="1100" baseline="0">
              <a:solidFill>
                <a:srgbClr val="000000"/>
              </a:solidFill>
            </a:rPr>
            <a:t>Note again that if you click a text box once, its border becomes a dashed line. If you then click it again, it becomes a solid line. The options available are slightly different in these two cases. For example, if you want to </a:t>
          </a:r>
          <a:r>
            <a:rPr lang="en-US" sz="1100" i="0" baseline="0">
              <a:solidFill>
                <a:srgbClr val="000000"/>
              </a:solidFill>
            </a:rPr>
            <a:t>delete</a:t>
          </a:r>
          <a:r>
            <a:rPr lang="en-US" sz="1100" baseline="0">
              <a:solidFill>
                <a:srgbClr val="000000"/>
              </a:solidFill>
            </a:rPr>
            <a:t> a text box, you should make the border a </a:t>
          </a:r>
          <a:r>
            <a:rPr lang="en-US" sz="1100" i="1" baseline="0">
              <a:solidFill>
                <a:srgbClr val="000000"/>
              </a:solidFill>
            </a:rPr>
            <a:t>solid </a:t>
          </a:r>
          <a:r>
            <a:rPr lang="en-US" sz="1100" i="0" baseline="0">
              <a:solidFill>
                <a:srgbClr val="000000"/>
              </a:solidFill>
            </a:rPr>
            <a:t>line and then press the Delete key. In contrast, if you press the Delete key when the border is dashed, you will delete some text.</a:t>
          </a:r>
          <a:endParaRPr lang="en-US" sz="1100" baseline="0">
            <a:solidFill>
              <a:srgbClr val="000000"/>
            </a:solidFill>
          </a:endParaRPr>
        </a:p>
      </xdr:txBody>
    </xdr:sp>
    <xdr:clientData/>
  </xdr:twoCellAnchor>
  <xdr:absoluteAnchor>
    <xdr:pos x="238125" y="13906500"/>
    <xdr:ext cx="4876800" cy="2667000"/>
    <xdr:sp macro="" textlink="">
      <xdr:nvSpPr>
        <xdr:cNvPr id="5" name="TextBox 4">
          <a:extLst>
            <a:ext uri="{FF2B5EF4-FFF2-40B4-BE49-F238E27FC236}">
              <a16:creationId xmlns="" xmlns:a16="http://schemas.microsoft.com/office/drawing/2014/main" id="{00000000-0008-0000-5600-000005000000}"/>
            </a:ext>
          </a:extLst>
        </xdr:cNvPr>
        <xdr:cNvSpPr txBox="1"/>
      </xdr:nvSpPr>
      <xdr:spPr>
        <a:xfrm>
          <a:off x="238125" y="13906500"/>
          <a:ext cx="4876800" cy="26670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rPr>
            <a:t>Positioning of Text Boxes (and other shapes)</a:t>
          </a:r>
        </a:p>
        <a:p>
          <a:endParaRPr lang="en-US" sz="1100">
            <a:solidFill>
              <a:srgbClr val="000000"/>
            </a:solidFill>
          </a:endParaRPr>
        </a:p>
        <a:p>
          <a:r>
            <a:rPr lang="en-US" sz="1100">
              <a:solidFill>
                <a:srgbClr val="000000"/>
              </a:solidFill>
            </a:rPr>
            <a:t>When you add text boxes (or other shapes such as circles, rectangles</a:t>
          </a:r>
          <a:r>
            <a:rPr lang="en-US" sz="1100" baseline="0">
              <a:solidFill>
                <a:srgbClr val="000000"/>
              </a:solidFill>
            </a:rPr>
            <a:t>, and arrows) to a worksheet, they essentially "float" above the worksheet cells. If you then insert rows or columns under these shapes, or if you change row heights or column widths under them, the shapes might move or expand. You might want this behavior, or you might not. In either case, you can control the behavior. To do so, right-click a shape, such as a text box, and select Size and Properties. The dialog box to the right appears. (This is for Excel 2013, where the user interface changed noticably.) You can then select the "Object positioning" option you want under Properties. For example, if you want the shape to stay fixed in the same size and position, select the "Don't move or size with cells" option, as shown here.</a:t>
          </a:r>
        </a:p>
      </xdr:txBody>
    </xdr:sp>
    <xdr:clientData/>
  </xdr:absoluteAnchor>
  <xdr:absoluteAnchor>
    <xdr:pos x="238125" y="16764000"/>
    <xdr:ext cx="4876800" cy="2524125"/>
    <xdr:sp macro="" textlink="">
      <xdr:nvSpPr>
        <xdr:cNvPr id="6" name="TextBox 5">
          <a:extLst>
            <a:ext uri="{FF2B5EF4-FFF2-40B4-BE49-F238E27FC236}">
              <a16:creationId xmlns="" xmlns:a16="http://schemas.microsoft.com/office/drawing/2014/main" id="{00000000-0008-0000-5600-000006000000}"/>
            </a:ext>
          </a:extLst>
        </xdr:cNvPr>
        <xdr:cNvSpPr txBox="1"/>
      </xdr:nvSpPr>
      <xdr:spPr>
        <a:xfrm>
          <a:off x="238125" y="16764000"/>
          <a:ext cx="4876800" cy="252412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rPr>
            <a:t>Using Shapes for Emphasis</a:t>
          </a:r>
        </a:p>
        <a:p>
          <a:endParaRPr lang="en-US" sz="1100">
            <a:solidFill>
              <a:srgbClr val="000000"/>
            </a:solidFill>
          </a:endParaRPr>
        </a:p>
        <a:p>
          <a:r>
            <a:rPr lang="en-US" sz="1100" baseline="0">
              <a:solidFill>
                <a:srgbClr val="000000"/>
              </a:solidFill>
              <a:effectLst/>
              <a:latin typeface="+mn-lt"/>
              <a:ea typeface="+mn-ea"/>
              <a:cs typeface="+mn-cs"/>
            </a:rPr>
            <a:t>Using shapes, such as red ovals for emphasis, is another documentation possibility. Actually, the red ovals you see in the tutorial's screenshots, such as the one above, were created in the screen capture software itself, but they could also be created with Excel's shapes. As you can see to the right, Excel provides many shapes to choose from. </a:t>
          </a:r>
        </a:p>
        <a:p>
          <a:endParaRPr lang="en-US" sz="1100" baseline="0">
            <a:solidFill>
              <a:srgbClr val="000000"/>
            </a:solidFill>
            <a:effectLst/>
            <a:latin typeface="+mn-lt"/>
            <a:ea typeface="+mn-ea"/>
            <a:cs typeface="+mn-cs"/>
          </a:endParaRPr>
        </a:p>
        <a:p>
          <a:r>
            <a:rPr lang="en-US" sz="1100" baseline="0">
              <a:solidFill>
                <a:srgbClr val="000000"/>
              </a:solidFill>
              <a:effectLst/>
              <a:latin typeface="+mn-lt"/>
              <a:ea typeface="+mn-ea"/>
              <a:cs typeface="+mn-cs"/>
            </a:rPr>
            <a:t>By default, a shape such as an oval is opaque, with a blue fill and a darker blue border. But if you select it, you get the Drawing Tools Format tab and associated ribbon, where you can format the shape in an endless number of ways.</a:t>
          </a:r>
        </a:p>
      </xdr:txBody>
    </xdr:sp>
    <xdr:clientData/>
  </xdr:absoluteAnchor>
  <xdr:oneCellAnchor>
    <xdr:from>
      <xdr:col>10</xdr:col>
      <xdr:colOff>0</xdr:colOff>
      <xdr:row>14</xdr:row>
      <xdr:rowOff>0</xdr:rowOff>
    </xdr:from>
    <xdr:ext cx="1933575" cy="3810000"/>
    <xdr:pic>
      <xdr:nvPicPr>
        <xdr:cNvPr id="7" name="Picture 6" descr="C:\Users\Chris\Dropbox\ExcelNow\Images\InsertComment.gif">
          <a:extLst>
            <a:ext uri="{FF2B5EF4-FFF2-40B4-BE49-F238E27FC236}">
              <a16:creationId xmlns="" xmlns:a16="http://schemas.microsoft.com/office/drawing/2014/main" id="{00000000-0008-0000-56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6096000" y="2667000"/>
          <a:ext cx="1933575" cy="3810000"/>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oneCellAnchor>
    <xdr:from>
      <xdr:col>14</xdr:col>
      <xdr:colOff>0</xdr:colOff>
      <xdr:row>14</xdr:row>
      <xdr:rowOff>0</xdr:rowOff>
    </xdr:from>
    <xdr:ext cx="1933575" cy="4267200"/>
    <xdr:pic>
      <xdr:nvPicPr>
        <xdr:cNvPr id="8" name="Picture 7" descr="C:\Users\Chris\Dropbox\ExcelNow\Images\DeleteComment.gif">
          <a:extLst>
            <a:ext uri="{FF2B5EF4-FFF2-40B4-BE49-F238E27FC236}">
              <a16:creationId xmlns="" xmlns:a16="http://schemas.microsoft.com/office/drawing/2014/main" id="{00000000-0008-0000-56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8534400" y="2667000"/>
          <a:ext cx="1933575" cy="4267200"/>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65</xdr:row>
      <xdr:rowOff>1</xdr:rowOff>
    </xdr:from>
    <xdr:ext cx="2371897" cy="4152900"/>
    <xdr:pic>
      <xdr:nvPicPr>
        <xdr:cNvPr id="9" name="Picture 8" descr="C:\Users\Chris\Dropbox\ExcelNow\Images\FormatShape.gif">
          <a:extLst>
            <a:ext uri="{FF2B5EF4-FFF2-40B4-BE49-F238E27FC236}">
              <a16:creationId xmlns="" xmlns:a16="http://schemas.microsoft.com/office/drawing/2014/main" id="{00000000-0008-0000-56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6096000" y="12382501"/>
          <a:ext cx="2371897" cy="4152900"/>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89</xdr:row>
      <xdr:rowOff>0</xdr:rowOff>
    </xdr:from>
    <xdr:ext cx="2457450" cy="5705475"/>
    <xdr:pic>
      <xdr:nvPicPr>
        <xdr:cNvPr id="10" name="Picture 9" descr="C:\Users\Chris\Dropbox\ExcelNow\Images\Shapes.gif">
          <a:extLst>
            <a:ext uri="{FF2B5EF4-FFF2-40B4-BE49-F238E27FC236}">
              <a16:creationId xmlns="" xmlns:a16="http://schemas.microsoft.com/office/drawing/2014/main" id="{00000000-0008-0000-5600-00000B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6096000" y="16954500"/>
          <a:ext cx="2457450" cy="5705475"/>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38</xdr:row>
      <xdr:rowOff>0</xdr:rowOff>
    </xdr:from>
    <xdr:ext cx="2390775" cy="743079"/>
    <xdr:pic>
      <xdr:nvPicPr>
        <xdr:cNvPr id="11" name="Picture 10">
          <a:extLst>
            <a:ext uri="{FF2B5EF4-FFF2-40B4-BE49-F238E27FC236}">
              <a16:creationId xmlns="" xmlns:a16="http://schemas.microsoft.com/office/drawing/2014/main" id="{00000000-0008-0000-5600-00000C000000}"/>
            </a:ext>
          </a:extLst>
        </xdr:cNvPr>
        <xdr:cNvPicPr>
          <a:picLocks noChangeAspect="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tretch>
          <a:fillRect/>
        </a:stretch>
      </xdr:blipFill>
      <xdr:spPr>
        <a:xfrm>
          <a:off x="6096000" y="7239000"/>
          <a:ext cx="2390775" cy="743079"/>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0</xdr:colOff>
      <xdr:row>15</xdr:row>
      <xdr:rowOff>9527</xdr:rowOff>
    </xdr:to>
    <xdr:sp macro="" textlink="">
      <xdr:nvSpPr>
        <xdr:cNvPr id="2" name="TextBox 1">
          <a:extLst>
            <a:ext uri="{FF2B5EF4-FFF2-40B4-BE49-F238E27FC236}">
              <a16:creationId xmlns="" xmlns:a16="http://schemas.microsoft.com/office/drawing/2014/main" id="{00000000-0008-0000-5800-000002000000}"/>
            </a:ext>
          </a:extLst>
        </xdr:cNvPr>
        <xdr:cNvSpPr txBox="1"/>
      </xdr:nvSpPr>
      <xdr:spPr>
        <a:xfrm>
          <a:off x="609600" y="381000"/>
          <a:ext cx="4876800" cy="2486027"/>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Introduction</a:t>
          </a:r>
          <a:r>
            <a:rPr lang="en-US" sz="1100" b="1" baseline="0">
              <a:solidFill>
                <a:srgbClr val="000000"/>
              </a:solidFill>
              <a:latin typeface="+mn-lt"/>
              <a:ea typeface="+mn-ea"/>
              <a:cs typeface="+mn-cs"/>
            </a:rPr>
            <a:t> to Data Validation</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At some point, you might be developing spreadsheets for others to use,</a:t>
          </a:r>
          <a:r>
            <a:rPr lang="en-US" sz="1100" baseline="0">
              <a:solidFill>
                <a:srgbClr val="000000"/>
              </a:solidFill>
              <a:latin typeface="+mn-lt"/>
              <a:ea typeface="+mn-ea"/>
              <a:cs typeface="+mn-cs"/>
            </a:rPr>
            <a:t> and you might want to force them to use certain values in certain cells because other values wouldn't make sense or wouldn't satisfy business rules. You can do this fairly easily with data validation. There are actually many possibilities, but only the most common are illustrated here. All of the options are found from the Data Validation item on the Data ribbon shown to the right. This leads to the fairly self-explanatory Data Validation dialog box also shown to the right. All of the examples below assume you have selected the cell you want to validate, and they assume that you have opened this dialog box and have chosen the Settings tab.</a:t>
          </a:r>
          <a:endParaRPr lang="en-US" sz="1100">
            <a:solidFill>
              <a:srgbClr val="000000"/>
            </a:solidFill>
            <a:latin typeface="+mn-lt"/>
            <a:ea typeface="+mn-ea"/>
            <a:cs typeface="+mn-cs"/>
          </a:endParaRPr>
        </a:p>
      </xdr:txBody>
    </xdr:sp>
    <xdr:clientData/>
  </xdr:twoCellAnchor>
  <xdr:twoCellAnchor>
    <xdr:from>
      <xdr:col>1</xdr:col>
      <xdr:colOff>0</xdr:colOff>
      <xdr:row>15</xdr:row>
      <xdr:rowOff>190499</xdr:rowOff>
    </xdr:from>
    <xdr:to>
      <xdr:col>9</xdr:col>
      <xdr:colOff>0</xdr:colOff>
      <xdr:row>36</xdr:row>
      <xdr:rowOff>0</xdr:rowOff>
    </xdr:to>
    <xdr:sp macro="" textlink="">
      <xdr:nvSpPr>
        <xdr:cNvPr id="3" name="TextBox 2">
          <a:extLst>
            <a:ext uri="{FF2B5EF4-FFF2-40B4-BE49-F238E27FC236}">
              <a16:creationId xmlns="" xmlns:a16="http://schemas.microsoft.com/office/drawing/2014/main" id="{00000000-0008-0000-5800-000003000000}"/>
            </a:ext>
          </a:extLst>
        </xdr:cNvPr>
        <xdr:cNvSpPr txBox="1"/>
      </xdr:nvSpPr>
      <xdr:spPr>
        <a:xfrm>
          <a:off x="609600" y="3047999"/>
          <a:ext cx="4876800" cy="3810001"/>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Applying</a:t>
          </a:r>
          <a:r>
            <a:rPr lang="en-US" sz="1100" b="1" baseline="0">
              <a:solidFill>
                <a:srgbClr val="000000"/>
              </a:solidFill>
              <a:latin typeface="+mn-lt"/>
              <a:ea typeface="+mn-ea"/>
              <a:cs typeface="+mn-cs"/>
            </a:rPr>
            <a:t> a Simple Numeric Validation</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To allow only values between two given values:</a:t>
          </a:r>
        </a:p>
        <a:p>
          <a:endParaRPr lang="en-US" sz="1100">
            <a:solidFill>
              <a:srgbClr val="000000"/>
            </a:solidFill>
            <a:latin typeface="+mn-lt"/>
            <a:ea typeface="+mn-ea"/>
            <a:cs typeface="+mn-cs"/>
          </a:endParaRPr>
        </a:p>
        <a:p>
          <a:r>
            <a:rPr lang="en-US" sz="1100">
              <a:solidFill>
                <a:srgbClr val="000000"/>
              </a:solidFill>
              <a:latin typeface="+mn-lt"/>
              <a:ea typeface="+mn-ea"/>
              <a:cs typeface="+mn-cs"/>
            </a:rPr>
            <a:t>Choose</a:t>
          </a:r>
          <a:r>
            <a:rPr lang="en-US" sz="1100" baseline="0">
              <a:solidFill>
                <a:srgbClr val="000000"/>
              </a:solidFill>
              <a:latin typeface="+mn-lt"/>
              <a:ea typeface="+mn-ea"/>
              <a:cs typeface="+mn-cs"/>
            </a:rPr>
            <a:t> Whole Number (if you want only integers) or Decimal in the Allow dropdown list, choose Between from the resulting Data dropdown, and enter values in the Min and Max boxes. You can also place cell references in the Min and Max boxes.  You can experiment with the other options in the Data dropdown. They are all quite straightforward.</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The Data Validation dialog box has two other tabs, Input Message and Error Alert. The first allows you to create a message that the user sees when the cell is selected. The second allows you to create a message that appears if an incorrect value is entered in the cell.</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Try it! Force the values in the gray cells in column K to have values indicated by the labels to their right. Add your own input messages and error alerts. Then try entering appropriate and inappropriate values in the gray cells.</a:t>
          </a:r>
          <a:endParaRPr lang="en-US" sz="1100">
            <a:solidFill>
              <a:srgbClr val="000000"/>
            </a:solidFill>
            <a:latin typeface="+mn-lt"/>
            <a:ea typeface="+mn-ea"/>
            <a:cs typeface="+mn-cs"/>
          </a:endParaRPr>
        </a:p>
      </xdr:txBody>
    </xdr:sp>
    <xdr:clientData/>
  </xdr:twoCellAnchor>
  <xdr:oneCellAnchor>
    <xdr:from>
      <xdr:col>10</xdr:col>
      <xdr:colOff>0</xdr:colOff>
      <xdr:row>9</xdr:row>
      <xdr:rowOff>0</xdr:rowOff>
    </xdr:from>
    <xdr:ext cx="3886200" cy="3095625"/>
    <xdr:pic>
      <xdr:nvPicPr>
        <xdr:cNvPr id="4" name="Picture 3" descr="C:\Users\Chris\Dropbox\ExcelNow\Images\DataValidation1.gif">
          <a:extLst>
            <a:ext uri="{FF2B5EF4-FFF2-40B4-BE49-F238E27FC236}">
              <a16:creationId xmlns="" xmlns:a16="http://schemas.microsoft.com/office/drawing/2014/main" id="{00000000-0008-0000-58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6096000" y="1714500"/>
          <a:ext cx="3886200" cy="30956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3</xdr:row>
      <xdr:rowOff>0</xdr:rowOff>
    </xdr:from>
    <xdr:ext cx="2419350" cy="783733"/>
    <xdr:pic>
      <xdr:nvPicPr>
        <xdr:cNvPr id="5" name="Picture 4">
          <a:extLst>
            <a:ext uri="{FF2B5EF4-FFF2-40B4-BE49-F238E27FC236}">
              <a16:creationId xmlns="" xmlns:a16="http://schemas.microsoft.com/office/drawing/2014/main" id="{00000000-0008-0000-5800-000008000000}"/>
            </a:ext>
          </a:extLst>
        </xdr:cNvPr>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6096000" y="571500"/>
          <a:ext cx="2419350" cy="78373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1</xdr:rowOff>
    </xdr:from>
    <xdr:to>
      <xdr:col>9</xdr:col>
      <xdr:colOff>0</xdr:colOff>
      <xdr:row>33</xdr:row>
      <xdr:rowOff>28575</xdr:rowOff>
    </xdr:to>
    <xdr:sp macro="" textlink="">
      <xdr:nvSpPr>
        <xdr:cNvPr id="2" name="TextBox 1">
          <a:extLst>
            <a:ext uri="{FF2B5EF4-FFF2-40B4-BE49-F238E27FC236}">
              <a16:creationId xmlns="" xmlns:a16="http://schemas.microsoft.com/office/drawing/2014/main" id="{00000000-0008-0000-4600-000002000000}"/>
            </a:ext>
          </a:extLst>
        </xdr:cNvPr>
        <xdr:cNvSpPr txBox="1"/>
      </xdr:nvSpPr>
      <xdr:spPr>
        <a:xfrm>
          <a:off x="238125" y="381001"/>
          <a:ext cx="4876800" cy="5934074"/>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horzOverflow="clip" vert="horz" wrap="square" rtlCol="0" anchor="t"/>
        <a:lstStyle/>
        <a:p>
          <a:r>
            <a:rPr lang="en-US" sz="1100" b="1">
              <a:solidFill>
                <a:srgbClr val="000000"/>
              </a:solidFill>
            </a:rPr>
            <a:t>Quick Analysis</a:t>
          </a:r>
        </a:p>
        <a:p>
          <a:endParaRPr lang="en-US" sz="1100">
            <a:solidFill>
              <a:srgbClr val="000000"/>
            </a:solidFill>
          </a:endParaRPr>
        </a:p>
        <a:p>
          <a:r>
            <a:rPr lang="en-US" sz="1100">
              <a:solidFill>
                <a:srgbClr val="000000"/>
              </a:solidFill>
            </a:rPr>
            <a:t>The Quick Analysis tool, introduced</a:t>
          </a:r>
          <a:r>
            <a:rPr lang="en-US" sz="1100" baseline="0">
              <a:solidFill>
                <a:srgbClr val="000000"/>
              </a:solidFill>
            </a:rPr>
            <a:t> in Excel 2013, is a feature that received considerable publicity. Starting with a data set such as the one to the right, the new Quick Analysis tools provide you with instant conditional formatting, pivot tables, charts, and other results with almost no work. You can decide how useful this new feature really is. It undoubtedly gives you very quick results, but it might not give you the results you want.</a:t>
          </a:r>
        </a:p>
        <a:p>
          <a:endParaRPr lang="en-US" sz="1100" baseline="0">
            <a:solidFill>
              <a:srgbClr val="000000"/>
            </a:solidFill>
          </a:endParaRPr>
        </a:p>
        <a:p>
          <a:r>
            <a:rPr lang="en-US" sz="1100" baseline="0">
              <a:solidFill>
                <a:srgbClr val="000000"/>
              </a:solidFill>
            </a:rPr>
            <a:t>To see how this works, select the entire data range to the right, including the labels in row 3. You will see a Quick Analysis icon at the bottom right of the data range. (Remember that if you are using a pre-2013 version of Excel, this won't work.) When you click this icon (or press Ctrl+Q), you see the Quick Analysis options below and to the right. Then you can explore the possibilities. They are all straightforward.</a:t>
          </a:r>
        </a:p>
        <a:p>
          <a:endParaRPr lang="en-US" sz="1100" baseline="0">
            <a:solidFill>
              <a:srgbClr val="000000"/>
            </a:solidFill>
          </a:endParaRPr>
        </a:p>
        <a:p>
          <a:r>
            <a:rPr lang="en-US" sz="1100" baseline="0">
              <a:solidFill>
                <a:srgbClr val="000000"/>
              </a:solidFill>
            </a:rPr>
            <a:t>As an example, if you choose Tables and then choose the first of several automatic pivot tables, you get the pivot table on the next sheet, which breaks down the sum of Total Cost by Region. This might or might not be the pivot table you really want, but at least it gives you a pivot table that you can then modify as you like. Similar statements can be made about the automatic charts available from the Charts item. </a:t>
          </a:r>
          <a:r>
            <a:rPr lang="en-US" sz="1100" baseline="0">
              <a:solidFill>
                <a:schemeClr val="dk1"/>
              </a:solidFill>
              <a:effectLst/>
              <a:latin typeface="+mn-lt"/>
              <a:ea typeface="+mn-ea"/>
              <a:cs typeface="+mn-cs"/>
            </a:rPr>
            <a:t>You can decide whether this is any easier than building the pivot table or the chart you really want from scratch. </a:t>
          </a:r>
          <a:endParaRPr lang="en-US" sz="1100" baseline="0">
            <a:solidFill>
              <a:srgbClr val="000000"/>
            </a:solidFill>
          </a:endParaRPr>
        </a:p>
        <a:p>
          <a:endParaRPr lang="en-US" sz="1100" baseline="0">
            <a:solidFill>
              <a:srgbClr val="000000"/>
            </a:solidFill>
          </a:endParaRPr>
        </a:p>
        <a:p>
          <a:r>
            <a:rPr lang="en-US" sz="1100" baseline="0">
              <a:solidFill>
                <a:srgbClr val="000000"/>
              </a:solidFill>
            </a:rPr>
            <a:t>Starting in Excel 2013, two of these Quick Analysis options are duplicated by two "let us guess what you want" items in the Insert ribbon, shown to the right. These are the Recommended PivotTables and Recommended Charts items. They provide exactly the same options for pivot tables and charts as from the Quick Analysis tools.</a:t>
          </a:r>
        </a:p>
        <a:p>
          <a:endParaRPr lang="en-US" sz="1100" i="0" baseline="0">
            <a:solidFill>
              <a:srgbClr val="000000"/>
            </a:solidFill>
            <a:effectLst/>
            <a:latin typeface="+mn-lt"/>
            <a:ea typeface="+mn-ea"/>
            <a:cs typeface="+mn-cs"/>
          </a:endParaRPr>
        </a:p>
        <a:p>
          <a:endParaRPr lang="en-US" sz="1100" i="0" baseline="0">
            <a:solidFill>
              <a:srgbClr val="000000"/>
            </a:solidFill>
            <a:effectLst/>
            <a:latin typeface="+mn-lt"/>
            <a:ea typeface="+mn-ea"/>
            <a:cs typeface="+mn-cs"/>
          </a:endParaRPr>
        </a:p>
      </xdr:txBody>
    </xdr:sp>
    <xdr:clientData/>
  </xdr:twoCellAnchor>
  <xdr:twoCellAnchor editAs="oneCell">
    <xdr:from>
      <xdr:col>10</xdr:col>
      <xdr:colOff>0</xdr:colOff>
      <xdr:row>35</xdr:row>
      <xdr:rowOff>0</xdr:rowOff>
    </xdr:from>
    <xdr:to>
      <xdr:col>21</xdr:col>
      <xdr:colOff>161925</xdr:colOff>
      <xdr:row>39</xdr:row>
      <xdr:rowOff>76200</xdr:rowOff>
    </xdr:to>
    <xdr:pic>
      <xdr:nvPicPr>
        <xdr:cNvPr id="4" name="Picture 3">
          <a:extLst>
            <a:ext uri="{FF2B5EF4-FFF2-40B4-BE49-F238E27FC236}">
              <a16:creationId xmlns="" xmlns:a16="http://schemas.microsoft.com/office/drawing/2014/main" id="{00000000-0008-0000-46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5724525" y="6667500"/>
          <a:ext cx="6867525" cy="838200"/>
        </a:xfrm>
        <a:prstGeom prst="rect">
          <a:avLst/>
        </a:prstGeom>
      </xdr:spPr>
    </xdr:pic>
    <xdr:clientData/>
  </xdr:twoCellAnchor>
  <xdr:twoCellAnchor editAs="oneCell">
    <xdr:from>
      <xdr:col>10</xdr:col>
      <xdr:colOff>0</xdr:colOff>
      <xdr:row>25</xdr:row>
      <xdr:rowOff>0</xdr:rowOff>
    </xdr:from>
    <xdr:to>
      <xdr:col>16</xdr:col>
      <xdr:colOff>323850</xdr:colOff>
      <xdr:row>33</xdr:row>
      <xdr:rowOff>38100</xdr:rowOff>
    </xdr:to>
    <xdr:pic>
      <xdr:nvPicPr>
        <xdr:cNvPr id="5" name="Picture 4">
          <a:extLst>
            <a:ext uri="{FF2B5EF4-FFF2-40B4-BE49-F238E27FC236}">
              <a16:creationId xmlns="" xmlns:a16="http://schemas.microsoft.com/office/drawing/2014/main" id="{00000000-0008-0000-4600-000005000000}"/>
            </a:ext>
          </a:extLst>
        </xdr:cNvPr>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5724525" y="4762500"/>
          <a:ext cx="3981450" cy="15621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0</xdr:colOff>
      <xdr:row>20</xdr:row>
      <xdr:rowOff>180975</xdr:rowOff>
    </xdr:to>
    <xdr:sp macro="" textlink="">
      <xdr:nvSpPr>
        <xdr:cNvPr id="2" name="TextBox 1">
          <a:extLst>
            <a:ext uri="{FF2B5EF4-FFF2-40B4-BE49-F238E27FC236}">
              <a16:creationId xmlns="" xmlns:a16="http://schemas.microsoft.com/office/drawing/2014/main" id="{00000000-0008-0000-4700-000002000000}"/>
            </a:ext>
          </a:extLst>
        </xdr:cNvPr>
        <xdr:cNvSpPr txBox="1"/>
      </xdr:nvSpPr>
      <xdr:spPr>
        <a:xfrm>
          <a:off x="238125" y="381000"/>
          <a:ext cx="4876800" cy="36099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Some Background on Tables</a:t>
          </a:r>
        </a:p>
        <a:p>
          <a:endParaRPr lang="en-US" sz="110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rgbClr val="000000"/>
              </a:solidFill>
              <a:effectLst/>
              <a:latin typeface="+mn-lt"/>
              <a:ea typeface="+mn-ea"/>
              <a:cs typeface="+mn-cs"/>
            </a:rPr>
            <a:t>Note:</a:t>
          </a:r>
          <a:r>
            <a:rPr lang="en-US" sz="1100" b="1" baseline="0">
              <a:solidFill>
                <a:srgbClr val="000000"/>
              </a:solidFill>
              <a:effectLst/>
              <a:latin typeface="+mn-lt"/>
              <a:ea typeface="+mn-ea"/>
              <a:cs typeface="+mn-cs"/>
            </a:rPr>
            <a:t> </a:t>
          </a:r>
          <a:r>
            <a:rPr lang="en-US" sz="1100" b="0" baseline="0">
              <a:solidFill>
                <a:srgbClr val="000000"/>
              </a:solidFill>
              <a:effectLst/>
              <a:latin typeface="+mn-lt"/>
              <a:ea typeface="+mn-ea"/>
              <a:cs typeface="+mn-cs"/>
            </a:rPr>
            <a:t>Several of the screenshots on this worksheet are to the right of the data, so scroll across to see them.</a:t>
          </a:r>
          <a:endParaRPr lang="en-US">
            <a:solidFill>
              <a:srgbClr val="000000"/>
            </a:solidFill>
            <a:effectLst/>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It</a:t>
          </a:r>
          <a:r>
            <a:rPr lang="en-US" sz="1100" baseline="0">
              <a:solidFill>
                <a:srgbClr val="000000"/>
              </a:solidFill>
              <a:latin typeface="+mn-lt"/>
              <a:ea typeface="+mn-ea"/>
              <a:cs typeface="+mn-cs"/>
            </a:rPr>
            <a:t> is very common to work with "data sets" in Excel, where a data set is typically a rectangular range with "observations" in the rows, "variables" in the columns, and variable names in the top row. (Observations are also called cases or records, and variables are also called fields or attributes.) A typical data set appears to the right. Each row is an observation on some person, and each column lists an attribute about the person. </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Excel users have worked with data sets for years, and for a long time, they were known somewhat informally as </a:t>
          </a:r>
          <a:r>
            <a:rPr lang="en-US" sz="1100" i="1" baseline="0">
              <a:solidFill>
                <a:srgbClr val="000000"/>
              </a:solidFill>
              <a:latin typeface="+mn-lt"/>
              <a:ea typeface="+mn-ea"/>
              <a:cs typeface="+mn-cs"/>
            </a:rPr>
            <a:t>lists</a:t>
          </a:r>
          <a:r>
            <a:rPr lang="en-US" sz="1100" baseline="0">
              <a:solidFill>
                <a:srgbClr val="000000"/>
              </a:solidFill>
              <a:latin typeface="+mn-lt"/>
              <a:ea typeface="+mn-ea"/>
              <a:cs typeface="+mn-cs"/>
            </a:rPr>
            <a:t>. But in Excel 2007, they gained much more prominence and became known as </a:t>
          </a:r>
          <a:r>
            <a:rPr lang="en-US" sz="1100" i="1" baseline="0">
              <a:solidFill>
                <a:srgbClr val="000000"/>
              </a:solidFill>
              <a:latin typeface="+mn-lt"/>
              <a:ea typeface="+mn-ea"/>
              <a:cs typeface="+mn-cs"/>
            </a:rPr>
            <a:t>tables</a:t>
          </a:r>
          <a:r>
            <a:rPr lang="en-US" sz="1100" baseline="0">
              <a:solidFill>
                <a:srgbClr val="000000"/>
              </a:solidFill>
              <a:latin typeface="+mn-lt"/>
              <a:ea typeface="+mn-ea"/>
              <a:cs typeface="+mn-cs"/>
            </a:rPr>
            <a:t>. This was a much needed change. You can perform many useful tasks with tables that you either couldn't perform before or could perform only with extra work. Now these tasks are easy.</a:t>
          </a:r>
        </a:p>
        <a:p>
          <a:endParaRPr lang="en-US" sz="1100" baseline="0">
            <a:solidFill>
              <a:srgbClr val="000000"/>
            </a:solidFill>
            <a:latin typeface="+mn-lt"/>
            <a:ea typeface="+mn-ea"/>
            <a:cs typeface="+mn-cs"/>
          </a:endParaRPr>
        </a:p>
      </xdr:txBody>
    </xdr:sp>
    <xdr:clientData/>
  </xdr:twoCellAnchor>
  <xdr:twoCellAnchor>
    <xdr:from>
      <xdr:col>1</xdr:col>
      <xdr:colOff>0</xdr:colOff>
      <xdr:row>105</xdr:row>
      <xdr:rowOff>190499</xdr:rowOff>
    </xdr:from>
    <xdr:to>
      <xdr:col>9</xdr:col>
      <xdr:colOff>0</xdr:colOff>
      <xdr:row>122</xdr:row>
      <xdr:rowOff>180974</xdr:rowOff>
    </xdr:to>
    <xdr:sp macro="" textlink="">
      <xdr:nvSpPr>
        <xdr:cNvPr id="3" name="TextBox 2">
          <a:extLst>
            <a:ext uri="{FF2B5EF4-FFF2-40B4-BE49-F238E27FC236}">
              <a16:creationId xmlns="" xmlns:a16="http://schemas.microsoft.com/office/drawing/2014/main" id="{00000000-0008-0000-4700-000003000000}"/>
            </a:ext>
          </a:extLst>
        </xdr:cNvPr>
        <xdr:cNvSpPr txBox="1"/>
      </xdr:nvSpPr>
      <xdr:spPr>
        <a:xfrm>
          <a:off x="238125" y="20192999"/>
          <a:ext cx="4876800" cy="32289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baseline="0">
              <a:solidFill>
                <a:srgbClr val="000000"/>
              </a:solidFill>
              <a:latin typeface="+mn-lt"/>
              <a:ea typeface="+mn-ea"/>
              <a:cs typeface="+mn-cs"/>
            </a:rPr>
            <a:t>Expanding Tables</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A feature of tables that business people will love is that they expand automatically as new data are added. For example, suppose you designate the data set to the right as a table. Later you add new products to the right and/or new months at the bottom. These will automatically be part of the table. Better yet, if you build a chart from the table, the chart will update automatically to include new data. The same is true of </a:t>
          </a:r>
          <a:r>
            <a:rPr lang="en-US" sz="1100" b="0" baseline="0">
              <a:solidFill>
                <a:srgbClr val="000000"/>
              </a:solidFill>
              <a:latin typeface="+mn-lt"/>
              <a:ea typeface="+mn-ea"/>
              <a:cs typeface="+mn-cs"/>
            </a:rPr>
            <a:t>pivot table</a:t>
          </a:r>
          <a:r>
            <a:rPr lang="en-US" sz="1100" baseline="0">
              <a:solidFill>
                <a:srgbClr val="000000"/>
              </a:solidFill>
              <a:latin typeface="+mn-lt"/>
              <a:ea typeface="+mn-ea"/>
              <a:cs typeface="+mn-cs"/>
            </a:rPr>
            <a:t>s if they are built from tables.</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Try it! Designate the data set to the right as a table. Next, select the entire table and insert a line chart. By default, you should see a line for each product, with month on the horizontal axis. Now add a couple more months of data at the bottom of the table and add a new product with some data at the right of the table. The chart should update automatically!</a:t>
          </a:r>
        </a:p>
      </xdr:txBody>
    </xdr:sp>
    <xdr:clientData/>
  </xdr:twoCellAnchor>
  <xdr:twoCellAnchor>
    <xdr:from>
      <xdr:col>1</xdr:col>
      <xdr:colOff>0</xdr:colOff>
      <xdr:row>89</xdr:row>
      <xdr:rowOff>0</xdr:rowOff>
    </xdr:from>
    <xdr:to>
      <xdr:col>9</xdr:col>
      <xdr:colOff>0</xdr:colOff>
      <xdr:row>105</xdr:row>
      <xdr:rowOff>0</xdr:rowOff>
    </xdr:to>
    <xdr:sp macro="" textlink="">
      <xdr:nvSpPr>
        <xdr:cNvPr id="4" name="TextBox 3">
          <a:extLst>
            <a:ext uri="{FF2B5EF4-FFF2-40B4-BE49-F238E27FC236}">
              <a16:creationId xmlns="" xmlns:a16="http://schemas.microsoft.com/office/drawing/2014/main" id="{00000000-0008-0000-4700-000004000000}"/>
            </a:ext>
          </a:extLst>
        </xdr:cNvPr>
        <xdr:cNvSpPr txBox="1"/>
      </xdr:nvSpPr>
      <xdr:spPr>
        <a:xfrm>
          <a:off x="238125" y="16954500"/>
          <a:ext cx="4876800" cy="30480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baseline="0">
              <a:solidFill>
                <a:srgbClr val="000000"/>
              </a:solidFill>
              <a:latin typeface="+mn-lt"/>
              <a:ea typeface="+mn-ea"/>
              <a:cs typeface="+mn-cs"/>
            </a:rPr>
            <a:t>Summarizing with the Total Row</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One important advantage of a table is that you can summarize </a:t>
          </a:r>
          <a:r>
            <a:rPr lang="en-US" sz="1100" i="1" baseline="0">
              <a:solidFill>
                <a:srgbClr val="000000"/>
              </a:solidFill>
              <a:latin typeface="+mn-lt"/>
              <a:ea typeface="+mn-ea"/>
              <a:cs typeface="+mn-cs"/>
            </a:rPr>
            <a:t>filtered </a:t>
          </a:r>
          <a:r>
            <a:rPr lang="en-US" sz="1100" i="0" baseline="0">
              <a:solidFill>
                <a:srgbClr val="000000"/>
              </a:solidFill>
              <a:latin typeface="+mn-lt"/>
              <a:ea typeface="+mn-ea"/>
              <a:cs typeface="+mn-cs"/>
            </a:rPr>
            <a:t>data easily. To do so, check the Total Row box on the Table Tools Design ribbon. This generates a "total" row below the table. By default, it shows the sum of the values in the rightmost column, as shown to the right. But it gives you many more options. If you select any cell in the total row, you will see a dropdown list of summarizing options for that column (count, sum, average, and others). And if you then filter the data, the summary measures will be only for the filtered data. (This couldn't be done, at least not easily, before Excel 2007.)</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Try it! Create a total row for the table of people, and show summary measures that seem appropriate. Then filter in some way and watch how the summary measures change.</a:t>
          </a:r>
          <a:endParaRPr lang="en-US" sz="1100" baseline="0">
            <a:solidFill>
              <a:srgbClr val="000000"/>
            </a:solidFill>
            <a:latin typeface="+mn-lt"/>
            <a:ea typeface="+mn-ea"/>
            <a:cs typeface="+mn-cs"/>
          </a:endParaRPr>
        </a:p>
        <a:p>
          <a:endParaRPr lang="en-US" sz="1100" baseline="0">
            <a:solidFill>
              <a:srgbClr val="000000"/>
            </a:solidFill>
            <a:latin typeface="+mn-lt"/>
            <a:ea typeface="+mn-ea"/>
            <a:cs typeface="+mn-cs"/>
          </a:endParaRPr>
        </a:p>
      </xdr:txBody>
    </xdr:sp>
    <xdr:clientData/>
  </xdr:twoCellAnchor>
  <xdr:twoCellAnchor>
    <xdr:from>
      <xdr:col>1</xdr:col>
      <xdr:colOff>0</xdr:colOff>
      <xdr:row>80</xdr:row>
      <xdr:rowOff>0</xdr:rowOff>
    </xdr:from>
    <xdr:to>
      <xdr:col>9</xdr:col>
      <xdr:colOff>0</xdr:colOff>
      <xdr:row>88</xdr:row>
      <xdr:rowOff>0</xdr:rowOff>
    </xdr:to>
    <xdr:sp macro="" textlink="">
      <xdr:nvSpPr>
        <xdr:cNvPr id="5" name="TextBox 4">
          <a:extLst>
            <a:ext uri="{FF2B5EF4-FFF2-40B4-BE49-F238E27FC236}">
              <a16:creationId xmlns="" xmlns:a16="http://schemas.microsoft.com/office/drawing/2014/main" id="{00000000-0008-0000-4700-000005000000}"/>
            </a:ext>
          </a:extLst>
        </xdr:cNvPr>
        <xdr:cNvSpPr txBox="1"/>
      </xdr:nvSpPr>
      <xdr:spPr>
        <a:xfrm>
          <a:off x="238125" y="15240000"/>
          <a:ext cx="4876800" cy="15240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baseline="0">
              <a:solidFill>
                <a:srgbClr val="000000"/>
              </a:solidFill>
              <a:latin typeface="+mn-lt"/>
              <a:ea typeface="+mn-ea"/>
              <a:cs typeface="+mn-cs"/>
            </a:rPr>
            <a:t>Sorting in Tables</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You probably noticed that when you click a column dropdown arrow, there are sorting options. This provides one more way to sort in Excel. It is not clear that sorting in tables provides any advantages over sorting in regular (non-table) data sets, but it is certainly possible and easy.</a:t>
          </a:r>
        </a:p>
      </xdr:txBody>
    </xdr:sp>
    <xdr:clientData/>
  </xdr:twoCellAnchor>
  <xdr:twoCellAnchor>
    <xdr:from>
      <xdr:col>1</xdr:col>
      <xdr:colOff>0</xdr:colOff>
      <xdr:row>53</xdr:row>
      <xdr:rowOff>0</xdr:rowOff>
    </xdr:from>
    <xdr:to>
      <xdr:col>9</xdr:col>
      <xdr:colOff>0</xdr:colOff>
      <xdr:row>79</xdr:row>
      <xdr:rowOff>0</xdr:rowOff>
    </xdr:to>
    <xdr:sp macro="" textlink="">
      <xdr:nvSpPr>
        <xdr:cNvPr id="6" name="TextBox 5">
          <a:extLst>
            <a:ext uri="{FF2B5EF4-FFF2-40B4-BE49-F238E27FC236}">
              <a16:creationId xmlns="" xmlns:a16="http://schemas.microsoft.com/office/drawing/2014/main" id="{00000000-0008-0000-4700-000006000000}"/>
            </a:ext>
          </a:extLst>
        </xdr:cNvPr>
        <xdr:cNvSpPr txBox="1"/>
      </xdr:nvSpPr>
      <xdr:spPr>
        <a:xfrm>
          <a:off x="238125" y="10096500"/>
          <a:ext cx="4876800" cy="49530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Filtering in Tables</a:t>
          </a:r>
        </a:p>
        <a:p>
          <a:endParaRPr lang="en-US" sz="1100">
            <a:solidFill>
              <a:srgbClr val="000000"/>
            </a:solidFill>
            <a:latin typeface="+mn-lt"/>
            <a:ea typeface="+mn-ea"/>
            <a:cs typeface="+mn-cs"/>
          </a:endParaRPr>
        </a:p>
        <a:p>
          <a:r>
            <a:rPr lang="en-US" sz="1100">
              <a:solidFill>
                <a:srgbClr val="000000"/>
              </a:solidFill>
              <a:latin typeface="+mn-lt"/>
              <a:ea typeface="+mn-ea"/>
              <a:cs typeface="+mn-cs"/>
            </a:rPr>
            <a:t>One of the main uses of tables is filtering,</a:t>
          </a:r>
          <a:r>
            <a:rPr lang="en-US" sz="1100" baseline="0">
              <a:solidFill>
                <a:srgbClr val="000000"/>
              </a:solidFill>
              <a:latin typeface="+mn-lt"/>
              <a:ea typeface="+mn-ea"/>
              <a:cs typeface="+mn-cs"/>
            </a:rPr>
            <a:t> that is, hiding (but not deleting) rows that don't match various conditions. Filtering is done through the dropdown arrows next to the column headings. This tutorial won't explain all of the options because there are so many, but with a little bit of experimenting, you should be able to master them in no time. Just remember that they build upon one another. For example, if you filter on Gender so that only males are showing, and you then filter on Children so that only people with at least two children are showing, you will see only males with at least two children.</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The screenshots to the right shows filter dialog box for a numeric variable, Salary. It shows all distinct values of Salary, which you could check or uncheck, but more importantly, the Number Filters group contains many useful possibilities, such as Greater Than. Similarly, if you filter on a text variable such as State or a Date variable such as Birthdate, there are many Text Filters and Date Filters you can choose from.</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Try it! If you haven't already done so, designate the data set to the right as a table, and then experiment with the filters. </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To clear a filter, click the column's dropdown arrow and select Clear Filter. To clear all filters, click the Clear button in the Sort &amp; Filter group on the Home ribbon. You can also do it from the Data ribbon. (See to the right.) </a:t>
          </a:r>
        </a:p>
        <a:p>
          <a:endParaRPr lang="en-US" sz="1100" baseline="0">
            <a:solidFill>
              <a:srgbClr val="000000"/>
            </a:solidFill>
            <a:latin typeface="+mn-lt"/>
            <a:ea typeface="+mn-ea"/>
            <a:cs typeface="+mn-cs"/>
          </a:endParaRPr>
        </a:p>
      </xdr:txBody>
    </xdr:sp>
    <xdr:clientData/>
  </xdr:twoCellAnchor>
  <xdr:twoCellAnchor>
    <xdr:from>
      <xdr:col>1</xdr:col>
      <xdr:colOff>0</xdr:colOff>
      <xdr:row>22</xdr:row>
      <xdr:rowOff>0</xdr:rowOff>
    </xdr:from>
    <xdr:to>
      <xdr:col>9</xdr:col>
      <xdr:colOff>0</xdr:colOff>
      <xdr:row>52</xdr:row>
      <xdr:rowOff>9525</xdr:rowOff>
    </xdr:to>
    <xdr:sp macro="" textlink="">
      <xdr:nvSpPr>
        <xdr:cNvPr id="7" name="TextBox 6">
          <a:extLst>
            <a:ext uri="{FF2B5EF4-FFF2-40B4-BE49-F238E27FC236}">
              <a16:creationId xmlns="" xmlns:a16="http://schemas.microsoft.com/office/drawing/2014/main" id="{00000000-0008-0000-4700-000007000000}"/>
            </a:ext>
          </a:extLst>
        </xdr:cNvPr>
        <xdr:cNvSpPr txBox="1"/>
      </xdr:nvSpPr>
      <xdr:spPr>
        <a:xfrm>
          <a:off x="238125" y="4191000"/>
          <a:ext cx="4876800" cy="572452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baseline="0">
              <a:solidFill>
                <a:srgbClr val="000000"/>
              </a:solidFill>
              <a:latin typeface="+mn-lt"/>
              <a:ea typeface="+mn-ea"/>
              <a:cs typeface="+mn-cs"/>
            </a:rPr>
            <a:t>Designating a Data Set as a Table</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It is not enough to have a rectangular range of data to apply the table tools. You must </a:t>
          </a:r>
          <a:r>
            <a:rPr lang="en-US" sz="1100" i="1" baseline="0">
              <a:solidFill>
                <a:srgbClr val="000000"/>
              </a:solidFill>
              <a:latin typeface="+mn-lt"/>
              <a:ea typeface="+mn-ea"/>
              <a:cs typeface="+mn-cs"/>
            </a:rPr>
            <a:t>designate </a:t>
          </a:r>
          <a:r>
            <a:rPr lang="en-US" sz="1100" i="0" baseline="0">
              <a:solidFill>
                <a:srgbClr val="000000"/>
              </a:solidFill>
              <a:latin typeface="+mn-lt"/>
              <a:ea typeface="+mn-ea"/>
              <a:cs typeface="+mn-cs"/>
            </a:rPr>
            <a:t>the range as a table. There are three ways to do this, and all are easy. For each, make sure any cell in the table is selected. Then (see screenshots to the right):</a:t>
          </a:r>
          <a:endParaRPr lang="en-US">
            <a:solidFill>
              <a:srgbClr val="000000"/>
            </a:solidFill>
          </a:endParaRPr>
        </a:p>
        <a:p>
          <a:pPr fontAlgn="base"/>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1. Click the Table button near the left of the Insert ribbon, or</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2. Click the Format as Table dropdown arrow on the Home ribbon and choose any of the color styles.</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3. Press Ctrl+t.</a:t>
          </a:r>
          <a:endParaRPr lang="en-US">
            <a:solidFill>
              <a:srgbClr val="000000"/>
            </a:solidFill>
          </a:endParaRPr>
        </a:p>
        <a:p>
          <a:pPr fontAlgn="base"/>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Excel guesses that the range "surrounding" the active cell is the table range in the Create Table dialog box (see screenshot to the right), but you can override this if necessary.</a:t>
          </a:r>
          <a:endParaRPr lang="en-US">
            <a:solidFill>
              <a:srgbClr val="000000"/>
            </a:solidFill>
          </a:endParaRPr>
        </a:p>
        <a:p>
          <a:pPr fontAlgn="base"/>
          <a:endParaRPr lang="en-US" sz="1100" i="0" baseline="0">
            <a:solidFill>
              <a:srgbClr val="000000"/>
            </a:solidFill>
            <a:latin typeface="+mn-lt"/>
            <a:ea typeface="+mn-ea"/>
            <a:cs typeface="+mn-cs"/>
          </a:endParaRPr>
        </a:p>
        <a:p>
          <a:r>
            <a:rPr lang="en-US" sz="1100">
              <a:solidFill>
                <a:srgbClr val="000000"/>
              </a:solidFill>
              <a:latin typeface="+mn-lt"/>
              <a:ea typeface="+mn-ea"/>
              <a:cs typeface="+mn-cs"/>
            </a:rPr>
            <a:t>Try it! Designate the data set to the right as a table. You will see that the formatting changes, and you will see two other important</a:t>
          </a:r>
          <a:r>
            <a:rPr lang="en-US" sz="1100" baseline="0">
              <a:solidFill>
                <a:srgbClr val="000000"/>
              </a:solidFill>
              <a:latin typeface="+mn-lt"/>
              <a:ea typeface="+mn-ea"/>
              <a:cs typeface="+mn-cs"/>
            </a:rPr>
            <a:t> changes (see blue screenshot to the right). First, there is a dropdown arrow next to each variable name. These are used for sorting and filtering, as discussed below. Second, if the cursor is inside the table, there is a new Table Tools Design tab and corresponding ribbon. It contains the tools for manipulating the table.</a:t>
          </a:r>
          <a:endParaRPr lang="en-US">
            <a:solidFill>
              <a:srgbClr val="000000"/>
            </a:solidFill>
          </a:endParaRPr>
        </a:p>
        <a:p>
          <a:pPr fontAlgn="base"/>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If you no longer want the range to be designated as a table, you can click Convert to Range on the Table Tools Design ribbon. The dropdown arrows will disappear. Only the cell formatting will remain, and you can restore it to "plain" if you like. Try this on the table you just created.</a:t>
          </a:r>
          <a:endParaRPr lang="en-US" sz="1100">
            <a:solidFill>
              <a:srgbClr val="000000"/>
            </a:solidFill>
            <a:latin typeface="+mn-lt"/>
            <a:ea typeface="+mn-ea"/>
            <a:cs typeface="+mn-cs"/>
          </a:endParaRPr>
        </a:p>
      </xdr:txBody>
    </xdr:sp>
    <xdr:clientData/>
  </xdr:twoCellAnchor>
  <xdr:twoCellAnchor>
    <xdr:from>
      <xdr:col>1</xdr:col>
      <xdr:colOff>0</xdr:colOff>
      <xdr:row>2</xdr:row>
      <xdr:rowOff>0</xdr:rowOff>
    </xdr:from>
    <xdr:to>
      <xdr:col>9</xdr:col>
      <xdr:colOff>19050</xdr:colOff>
      <xdr:row>11</xdr:row>
      <xdr:rowOff>123825</xdr:rowOff>
    </xdr:to>
    <xdr:sp macro="" textlink="">
      <xdr:nvSpPr>
        <xdr:cNvPr id="8" name="SummaryBox" hidden="1">
          <a:extLst>
            <a:ext uri="{FF2B5EF4-FFF2-40B4-BE49-F238E27FC236}">
              <a16:creationId xmlns="" xmlns:a16="http://schemas.microsoft.com/office/drawing/2014/main" id="{00000000-0008-0000-4700-000008000000}"/>
            </a:ext>
          </a:extLst>
        </xdr:cNvPr>
        <xdr:cNvSpPr txBox="1"/>
      </xdr:nvSpPr>
      <xdr:spPr>
        <a:xfrm>
          <a:off x="238125" y="381000"/>
          <a:ext cx="4895850" cy="1838325"/>
        </a:xfrm>
        <a:prstGeom prst="round2DiagRect">
          <a:avLst/>
        </a:prstGeom>
        <a:solidFill>
          <a:schemeClr val="bg1">
            <a:lumMod val="95000"/>
          </a:schemeClr>
        </a:solidFill>
        <a:ln w="57150">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Summary</a:t>
          </a:r>
        </a:p>
        <a:p>
          <a:endParaRPr lang="en-US" sz="1100">
            <a:solidFill>
              <a:srgbClr val="000000"/>
            </a:solidFill>
            <a:latin typeface="+mn-lt"/>
            <a:ea typeface="+mn-ea"/>
            <a:cs typeface="+mn-cs"/>
          </a:endParaRPr>
        </a:p>
        <a:p>
          <a:r>
            <a:rPr lang="en-US" sz="1100" baseline="0">
              <a:solidFill>
                <a:srgbClr val="000000"/>
              </a:solidFill>
              <a:latin typeface="+mn-lt"/>
              <a:ea typeface="+mn-ea"/>
              <a:cs typeface="+mn-cs"/>
            </a:rPr>
            <a:t>Tables are rectangular ranges of data, suitable for data analysis. You designate such a range as a table through the Table button on the Insert ribbon. Tables are particularly useful for sorting, filtering, and finding summary statistics. Tables automatically expand when you add data to the bottom or the right. Therefore, charts and pivot tables that are based on them update automatically when data is added to them.</a:t>
          </a:r>
        </a:p>
      </xdr:txBody>
    </xdr:sp>
    <xdr:clientData/>
  </xdr:twoCellAnchor>
  <xdr:twoCellAnchor editAs="oneCell">
    <xdr:from>
      <xdr:col>17</xdr:col>
      <xdr:colOff>0</xdr:colOff>
      <xdr:row>29</xdr:row>
      <xdr:rowOff>0</xdr:rowOff>
    </xdr:from>
    <xdr:to>
      <xdr:col>20</xdr:col>
      <xdr:colOff>495300</xdr:colOff>
      <xdr:row>36</xdr:row>
      <xdr:rowOff>161925</xdr:rowOff>
    </xdr:to>
    <xdr:pic>
      <xdr:nvPicPr>
        <xdr:cNvPr id="9" name="Picture 8" descr="C:\Users\Chris\Dropbox\ExcelNow\Images\Table3.gif">
          <a:extLst>
            <a:ext uri="{FF2B5EF4-FFF2-40B4-BE49-F238E27FC236}">
              <a16:creationId xmlns="" xmlns:a16="http://schemas.microsoft.com/office/drawing/2014/main" id="{00000000-0008-0000-47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11220450" y="5524500"/>
          <a:ext cx="2324100" cy="14954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17</xdr:col>
      <xdr:colOff>9525</xdr:colOff>
      <xdr:row>41</xdr:row>
      <xdr:rowOff>0</xdr:rowOff>
    </xdr:from>
    <xdr:to>
      <xdr:col>24</xdr:col>
      <xdr:colOff>571500</xdr:colOff>
      <xdr:row>45</xdr:row>
      <xdr:rowOff>9525</xdr:rowOff>
    </xdr:to>
    <xdr:pic>
      <xdr:nvPicPr>
        <xdr:cNvPr id="10" name="Picture 9" descr="C:\Users\Chris\Dropbox\ExcelNow\Images\Table4.gif">
          <a:extLst>
            <a:ext uri="{FF2B5EF4-FFF2-40B4-BE49-F238E27FC236}">
              <a16:creationId xmlns="" xmlns:a16="http://schemas.microsoft.com/office/drawing/2014/main" id="{00000000-0008-0000-47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11229975" y="7810500"/>
          <a:ext cx="4829175" cy="7715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10</xdr:col>
      <xdr:colOff>0</xdr:colOff>
      <xdr:row>63</xdr:row>
      <xdr:rowOff>0</xdr:rowOff>
    </xdr:from>
    <xdr:to>
      <xdr:col>12</xdr:col>
      <xdr:colOff>771525</xdr:colOff>
      <xdr:row>82</xdr:row>
      <xdr:rowOff>180975</xdr:rowOff>
    </xdr:to>
    <xdr:pic>
      <xdr:nvPicPr>
        <xdr:cNvPr id="11" name="Picture 10" descr="C:\Users\Chris\Dropbox\ExcelNow\Images\Table6.gif">
          <a:extLst>
            <a:ext uri="{FF2B5EF4-FFF2-40B4-BE49-F238E27FC236}">
              <a16:creationId xmlns="" xmlns:a16="http://schemas.microsoft.com/office/drawing/2014/main" id="{00000000-0008-0000-47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5724525" y="12001500"/>
          <a:ext cx="2552700" cy="3800475"/>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13</xdr:col>
      <xdr:colOff>0</xdr:colOff>
      <xdr:row>63</xdr:row>
      <xdr:rowOff>0</xdr:rowOff>
    </xdr:from>
    <xdr:to>
      <xdr:col>14</xdr:col>
      <xdr:colOff>514350</xdr:colOff>
      <xdr:row>73</xdr:row>
      <xdr:rowOff>171450</xdr:rowOff>
    </xdr:to>
    <xdr:pic>
      <xdr:nvPicPr>
        <xdr:cNvPr id="12" name="Picture 11" descr="C:\Users\Chris\Dropbox\ExcelNow\Images\Table7.gif">
          <a:extLst>
            <a:ext uri="{FF2B5EF4-FFF2-40B4-BE49-F238E27FC236}">
              <a16:creationId xmlns="" xmlns:a16="http://schemas.microsoft.com/office/drawing/2014/main" id="{00000000-0008-0000-4700-00000C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8458200" y="12001500"/>
          <a:ext cx="1276350" cy="2076450"/>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16</xdr:col>
      <xdr:colOff>0</xdr:colOff>
      <xdr:row>63</xdr:row>
      <xdr:rowOff>0</xdr:rowOff>
    </xdr:from>
    <xdr:to>
      <xdr:col>19</xdr:col>
      <xdr:colOff>142875</xdr:colOff>
      <xdr:row>67</xdr:row>
      <xdr:rowOff>133350</xdr:rowOff>
    </xdr:to>
    <xdr:pic>
      <xdr:nvPicPr>
        <xdr:cNvPr id="13" name="Picture 12" descr="C:\Users\Chris\Dropbox\ExcelNow\Images\Table8.gif">
          <a:extLst>
            <a:ext uri="{FF2B5EF4-FFF2-40B4-BE49-F238E27FC236}">
              <a16:creationId xmlns="" xmlns:a16="http://schemas.microsoft.com/office/drawing/2014/main" id="{00000000-0008-0000-4700-00000D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a:stretch>
          <a:fillRect/>
        </a:stretch>
      </xdr:blipFill>
      <xdr:spPr bwMode="auto">
        <a:xfrm>
          <a:off x="10610850" y="12001500"/>
          <a:ext cx="1971675" cy="895350"/>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10</xdr:col>
      <xdr:colOff>0</xdr:colOff>
      <xdr:row>98</xdr:row>
      <xdr:rowOff>0</xdr:rowOff>
    </xdr:from>
    <xdr:to>
      <xdr:col>16</xdr:col>
      <xdr:colOff>9525</xdr:colOff>
      <xdr:row>102</xdr:row>
      <xdr:rowOff>9525</xdr:rowOff>
    </xdr:to>
    <xdr:pic>
      <xdr:nvPicPr>
        <xdr:cNvPr id="14" name="Picture 13" descr="C:\Users\Chris\Dropbox\ExcelNow\Images\Table9.gif">
          <a:extLst>
            <a:ext uri="{FF2B5EF4-FFF2-40B4-BE49-F238E27FC236}">
              <a16:creationId xmlns="" xmlns:a16="http://schemas.microsoft.com/office/drawing/2014/main" id="{00000000-0008-0000-4700-00000E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 xmlns:a14="http://schemas.microsoft.com/office/drawing/2010/main" val="0"/>
            </a:ext>
          </a:extLst>
        </a:blip>
        <a:srcRect/>
        <a:stretch>
          <a:fillRect/>
        </a:stretch>
      </xdr:blipFill>
      <xdr:spPr bwMode="auto">
        <a:xfrm>
          <a:off x="5724525" y="18669000"/>
          <a:ext cx="4895850" cy="7715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17</xdr:col>
      <xdr:colOff>0</xdr:colOff>
      <xdr:row>3</xdr:row>
      <xdr:rowOff>0</xdr:rowOff>
    </xdr:from>
    <xdr:to>
      <xdr:col>19</xdr:col>
      <xdr:colOff>542925</xdr:colOff>
      <xdr:row>7</xdr:row>
      <xdr:rowOff>55481</xdr:rowOff>
    </xdr:to>
    <xdr:pic>
      <xdr:nvPicPr>
        <xdr:cNvPr id="15" name="Picture 14">
          <a:extLst>
            <a:ext uri="{FF2B5EF4-FFF2-40B4-BE49-F238E27FC236}">
              <a16:creationId xmlns="" xmlns:a16="http://schemas.microsoft.com/office/drawing/2014/main" id="{00000000-0008-0000-4700-00000F000000}"/>
            </a:ext>
          </a:extLst>
        </xdr:cNvPr>
        <xdr:cNvPicPr>
          <a:picLocks noChangeAspect="1"/>
        </xdr:cNvPicPr>
      </xdr:nvPicPr>
      <xdr:blipFill>
        <a:blip xmlns:r="http://schemas.openxmlformats.org/officeDocument/2006/relationships" r:embed="rId7" cstate="print">
          <a:extLst>
            <a:ext uri="{28A0092B-C50C-407E-A947-70E740481C1C}">
              <a14:useLocalDpi xmlns="" xmlns:a14="http://schemas.microsoft.com/office/drawing/2010/main" val="0"/>
            </a:ext>
          </a:extLst>
        </a:blip>
        <a:stretch>
          <a:fillRect/>
        </a:stretch>
      </xdr:blipFill>
      <xdr:spPr>
        <a:xfrm>
          <a:off x="11220450" y="571500"/>
          <a:ext cx="1762125" cy="817481"/>
        </a:xfrm>
        <a:prstGeom prst="rect">
          <a:avLst/>
        </a:prstGeom>
        <a:ln>
          <a:solidFill>
            <a:sysClr val="windowText" lastClr="000000"/>
          </a:solidFill>
        </a:ln>
      </xdr:spPr>
    </xdr:pic>
    <xdr:clientData/>
  </xdr:twoCellAnchor>
  <xdr:twoCellAnchor editAs="oneCell">
    <xdr:from>
      <xdr:col>17</xdr:col>
      <xdr:colOff>0</xdr:colOff>
      <xdr:row>9</xdr:row>
      <xdr:rowOff>0</xdr:rowOff>
    </xdr:from>
    <xdr:to>
      <xdr:col>23</xdr:col>
      <xdr:colOff>520821</xdr:colOff>
      <xdr:row>38</xdr:row>
      <xdr:rowOff>180975</xdr:rowOff>
    </xdr:to>
    <xdr:pic>
      <xdr:nvPicPr>
        <xdr:cNvPr id="16" name="Picture 15">
          <a:extLst>
            <a:ext uri="{FF2B5EF4-FFF2-40B4-BE49-F238E27FC236}">
              <a16:creationId xmlns="" xmlns:a16="http://schemas.microsoft.com/office/drawing/2014/main" id="{00000000-0008-0000-4700-000010000000}"/>
            </a:ext>
          </a:extLst>
        </xdr:cNvPr>
        <xdr:cNvPicPr>
          <a:picLocks noChangeAspect="1"/>
        </xdr:cNvPicPr>
      </xdr:nvPicPr>
      <xdr:blipFill>
        <a:blip xmlns:r="http://schemas.openxmlformats.org/officeDocument/2006/relationships" r:embed="rId8" cstate="print">
          <a:extLst>
            <a:ext uri="{28A0092B-C50C-407E-A947-70E740481C1C}">
              <a14:useLocalDpi xmlns="" xmlns:a14="http://schemas.microsoft.com/office/drawing/2010/main" val="0"/>
            </a:ext>
          </a:extLst>
        </a:blip>
        <a:stretch>
          <a:fillRect/>
        </a:stretch>
      </xdr:blipFill>
      <xdr:spPr>
        <a:xfrm>
          <a:off x="11220450" y="1714500"/>
          <a:ext cx="4178421" cy="5705475"/>
        </a:xfrm>
        <a:prstGeom prst="rect">
          <a:avLst/>
        </a:prstGeom>
        <a:ln>
          <a:solidFill>
            <a:sysClr val="windowText" lastClr="000000"/>
          </a:solidFill>
        </a:ln>
      </xdr:spPr>
    </xdr:pic>
    <xdr:clientData/>
  </xdr:twoCellAnchor>
  <xdr:twoCellAnchor editAs="oneCell">
    <xdr:from>
      <xdr:col>16</xdr:col>
      <xdr:colOff>609599</xdr:colOff>
      <xdr:row>48</xdr:row>
      <xdr:rowOff>190499</xdr:rowOff>
    </xdr:from>
    <xdr:to>
      <xdr:col>38</xdr:col>
      <xdr:colOff>89465</xdr:colOff>
      <xdr:row>53</xdr:row>
      <xdr:rowOff>152399</xdr:rowOff>
    </xdr:to>
    <xdr:pic>
      <xdr:nvPicPr>
        <xdr:cNvPr id="17" name="Picture 16">
          <a:extLst>
            <a:ext uri="{FF2B5EF4-FFF2-40B4-BE49-F238E27FC236}">
              <a16:creationId xmlns="" xmlns:a16="http://schemas.microsoft.com/office/drawing/2014/main" id="{00000000-0008-0000-4700-000011000000}"/>
            </a:ext>
          </a:extLst>
        </xdr:cNvPr>
        <xdr:cNvPicPr>
          <a:picLocks noChangeAspect="1"/>
        </xdr:cNvPicPr>
      </xdr:nvPicPr>
      <xdr:blipFill>
        <a:blip xmlns:r="http://schemas.openxmlformats.org/officeDocument/2006/relationships" r:embed="rId9" cstate="print">
          <a:extLst>
            <a:ext uri="{28A0092B-C50C-407E-A947-70E740481C1C}">
              <a14:useLocalDpi xmlns="" xmlns:a14="http://schemas.microsoft.com/office/drawing/2010/main" val="0"/>
            </a:ext>
          </a:extLst>
        </a:blip>
        <a:stretch>
          <a:fillRect/>
        </a:stretch>
      </xdr:blipFill>
      <xdr:spPr>
        <a:xfrm>
          <a:off x="11220449" y="9334499"/>
          <a:ext cx="12891066" cy="914400"/>
        </a:xfrm>
        <a:prstGeom prst="rect">
          <a:avLst/>
        </a:prstGeom>
      </xdr:spPr>
    </xdr:pic>
    <xdr:clientData/>
  </xdr:twoCellAnchor>
  <xdr:twoCellAnchor editAs="oneCell">
    <xdr:from>
      <xdr:col>9</xdr:col>
      <xdr:colOff>609599</xdr:colOff>
      <xdr:row>90</xdr:row>
      <xdr:rowOff>190499</xdr:rowOff>
    </xdr:from>
    <xdr:to>
      <xdr:col>29</xdr:col>
      <xdr:colOff>79940</xdr:colOff>
      <xdr:row>95</xdr:row>
      <xdr:rowOff>152399</xdr:rowOff>
    </xdr:to>
    <xdr:pic>
      <xdr:nvPicPr>
        <xdr:cNvPr id="18" name="Picture 17">
          <a:extLst>
            <a:ext uri="{FF2B5EF4-FFF2-40B4-BE49-F238E27FC236}">
              <a16:creationId xmlns="" xmlns:a16="http://schemas.microsoft.com/office/drawing/2014/main" id="{00000000-0008-0000-4700-000012000000}"/>
            </a:ext>
          </a:extLst>
        </xdr:cNvPr>
        <xdr:cNvPicPr>
          <a:picLocks noChangeAspect="1"/>
        </xdr:cNvPicPr>
      </xdr:nvPicPr>
      <xdr:blipFill>
        <a:blip xmlns:r="http://schemas.openxmlformats.org/officeDocument/2006/relationships" r:embed="rId10" cstate="print">
          <a:extLst>
            <a:ext uri="{28A0092B-C50C-407E-A947-70E740481C1C}">
              <a14:useLocalDpi xmlns="" xmlns:a14="http://schemas.microsoft.com/office/drawing/2010/main" val="0"/>
            </a:ext>
          </a:extLst>
        </a:blip>
        <a:stretch>
          <a:fillRect/>
        </a:stretch>
      </xdr:blipFill>
      <xdr:spPr>
        <a:xfrm>
          <a:off x="5724524" y="17335499"/>
          <a:ext cx="12891066" cy="914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190499</xdr:rowOff>
    </xdr:from>
    <xdr:to>
      <xdr:col>9</xdr:col>
      <xdr:colOff>0</xdr:colOff>
      <xdr:row>21</xdr:row>
      <xdr:rowOff>19050</xdr:rowOff>
    </xdr:to>
    <xdr:sp macro="" textlink="">
      <xdr:nvSpPr>
        <xdr:cNvPr id="2" name="TextBox 1">
          <a:extLst>
            <a:ext uri="{FF2B5EF4-FFF2-40B4-BE49-F238E27FC236}">
              <a16:creationId xmlns="" xmlns:a16="http://schemas.microsoft.com/office/drawing/2014/main" id="{00000000-0008-0000-4800-000002000000}"/>
            </a:ext>
          </a:extLst>
        </xdr:cNvPr>
        <xdr:cNvSpPr txBox="1"/>
      </xdr:nvSpPr>
      <xdr:spPr>
        <a:xfrm>
          <a:off x="609600" y="380999"/>
          <a:ext cx="4876800" cy="3638551"/>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Background on Pivot Tables</a:t>
          </a:r>
        </a:p>
        <a:p>
          <a:endParaRPr lang="en-US" sz="1100">
            <a:solidFill>
              <a:srgbClr val="000000"/>
            </a:solidFill>
            <a:latin typeface="+mn-lt"/>
            <a:ea typeface="+mn-ea"/>
            <a:cs typeface="+mn-cs"/>
          </a:endParaRPr>
        </a:p>
        <a:p>
          <a:r>
            <a:rPr lang="en-US" sz="1100">
              <a:solidFill>
                <a:srgbClr val="000000"/>
              </a:solidFill>
              <a:latin typeface="+mn-lt"/>
              <a:ea typeface="+mn-ea"/>
              <a:cs typeface="+mn-cs"/>
            </a:rPr>
            <a:t>Pivot tables are a manager's</a:t>
          </a:r>
          <a:r>
            <a:rPr lang="en-US" sz="1100" baseline="0">
              <a:solidFill>
                <a:srgbClr val="000000"/>
              </a:solidFill>
              <a:latin typeface="+mn-lt"/>
              <a:ea typeface="+mn-ea"/>
              <a:cs typeface="+mn-cs"/>
            </a:rPr>
            <a:t> dream. They allow you to "slice and dice" data in all sorts of ways. Essentially, you use </a:t>
          </a:r>
          <a:r>
            <a:rPr lang="en-US" sz="1100" b="0" baseline="0">
              <a:solidFill>
                <a:srgbClr val="000000"/>
              </a:solidFill>
              <a:latin typeface="+mn-lt"/>
              <a:ea typeface="+mn-ea"/>
              <a:cs typeface="+mn-cs"/>
            </a:rPr>
            <a:t>pivot table</a:t>
          </a:r>
          <a:r>
            <a:rPr lang="en-US" sz="1100" baseline="0">
              <a:solidFill>
                <a:srgbClr val="000000"/>
              </a:solidFill>
              <a:latin typeface="+mn-lt"/>
              <a:ea typeface="+mn-ea"/>
              <a:cs typeface="+mn-cs"/>
            </a:rPr>
            <a:t>s to break down variables like revenue or items sold by categories, such as region, month, and store.</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Pivot tables have been in Excel since the late 1990s, and each new version has changed them slightly. Then Excel 2007 made significant changes to the </a:t>
          </a:r>
          <a:r>
            <a:rPr lang="en-US" sz="1100" b="0" baseline="0">
              <a:solidFill>
                <a:srgbClr val="000000"/>
              </a:solidFill>
              <a:latin typeface="+mn-lt"/>
              <a:ea typeface="+mn-ea"/>
              <a:cs typeface="+mn-cs"/>
            </a:rPr>
            <a:t>user</a:t>
          </a:r>
          <a:r>
            <a:rPr lang="en-US" sz="1100" baseline="0">
              <a:solidFill>
                <a:srgbClr val="000000"/>
              </a:solidFill>
              <a:latin typeface="+mn-lt"/>
              <a:ea typeface="+mn-ea"/>
              <a:cs typeface="+mn-cs"/>
            </a:rPr>
            <a:t> interface for pivot tables. Minor changes have then been made in Excel 2010 and 2013. Regardless of the version, an argument can be made that no tool in </a:t>
          </a:r>
          <a:r>
            <a:rPr lang="en-US" sz="1100" i="1" baseline="0">
              <a:solidFill>
                <a:srgbClr val="000000"/>
              </a:solidFill>
              <a:latin typeface="+mn-lt"/>
              <a:ea typeface="+mn-ea"/>
              <a:cs typeface="+mn-cs"/>
            </a:rPr>
            <a:t>any </a:t>
          </a:r>
          <a:r>
            <a:rPr lang="en-US" sz="1100" i="0" baseline="0">
              <a:solidFill>
                <a:srgbClr val="000000"/>
              </a:solidFill>
              <a:latin typeface="+mn-lt"/>
              <a:ea typeface="+mn-ea"/>
              <a:cs typeface="+mn-cs"/>
            </a:rPr>
            <a:t>software package enables you to get as much information as quickly and easily as Excel's pivot tables.</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The only thing that makes pivot tables difficult for some users is that there are so many options. Whole books have been written about pivot tables. However, rather than read such books, you can learn the essentials discussed here and then experiment. Don't worry about making mistakes. Pivot tables are very forgiving, and if nothing else, you can always start over.</a:t>
          </a:r>
          <a:endParaRPr lang="en-US" sz="1100">
            <a:solidFill>
              <a:srgbClr val="000000"/>
            </a:solidFill>
            <a:latin typeface="+mn-lt"/>
            <a:ea typeface="+mn-ea"/>
            <a:cs typeface="+mn-cs"/>
          </a:endParaRPr>
        </a:p>
      </xdr:txBody>
    </xdr:sp>
    <xdr:clientData/>
  </xdr:twoCellAnchor>
  <xdr:twoCellAnchor>
    <xdr:from>
      <xdr:col>1</xdr:col>
      <xdr:colOff>0</xdr:colOff>
      <xdr:row>177</xdr:row>
      <xdr:rowOff>0</xdr:rowOff>
    </xdr:from>
    <xdr:to>
      <xdr:col>9</xdr:col>
      <xdr:colOff>0</xdr:colOff>
      <xdr:row>196</xdr:row>
      <xdr:rowOff>0</xdr:rowOff>
    </xdr:to>
    <xdr:sp macro="" textlink="">
      <xdr:nvSpPr>
        <xdr:cNvPr id="3" name="TextBox 2">
          <a:extLst>
            <a:ext uri="{FF2B5EF4-FFF2-40B4-BE49-F238E27FC236}">
              <a16:creationId xmlns="" xmlns:a16="http://schemas.microsoft.com/office/drawing/2014/main" id="{00000000-0008-0000-4800-000003000000}"/>
            </a:ext>
          </a:extLst>
        </xdr:cNvPr>
        <xdr:cNvSpPr txBox="1"/>
      </xdr:nvSpPr>
      <xdr:spPr>
        <a:xfrm>
          <a:off x="609600" y="34290000"/>
          <a:ext cx="4876800" cy="36195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Creating</a:t>
          </a:r>
          <a:r>
            <a:rPr lang="en-US" sz="1100" b="1" baseline="0">
              <a:solidFill>
                <a:srgbClr val="000000"/>
              </a:solidFill>
              <a:latin typeface="+mn-lt"/>
              <a:ea typeface="+mn-ea"/>
              <a:cs typeface="+mn-cs"/>
            </a:rPr>
            <a:t> </a:t>
          </a:r>
          <a:r>
            <a:rPr lang="en-US" sz="1100" b="1">
              <a:solidFill>
                <a:srgbClr val="000000"/>
              </a:solidFill>
              <a:latin typeface="+mn-lt"/>
              <a:ea typeface="+mn-ea"/>
              <a:cs typeface="+mn-cs"/>
            </a:rPr>
            <a:t>a Pivot Table from a Table</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There is a distinct advantage to building a </a:t>
          </a:r>
          <a:r>
            <a:rPr lang="en-US" sz="1100" b="0">
              <a:solidFill>
                <a:srgbClr val="000000"/>
              </a:solidFill>
              <a:latin typeface="+mn-lt"/>
              <a:ea typeface="+mn-ea"/>
              <a:cs typeface="+mn-cs"/>
            </a:rPr>
            <a:t>pivot table </a:t>
          </a:r>
          <a:r>
            <a:rPr lang="en-US" sz="1100">
              <a:solidFill>
                <a:srgbClr val="000000"/>
              </a:solidFill>
              <a:latin typeface="+mn-lt"/>
              <a:ea typeface="+mn-ea"/>
              <a:cs typeface="+mn-cs"/>
            </a:rPr>
            <a:t>from a table as opposed to a fixed range. The advantage is that if you decide to add rows and/or columns to the table, the table expands automatically, </a:t>
          </a:r>
          <a:r>
            <a:rPr lang="en-US" sz="1100" i="1" baseline="0">
              <a:solidFill>
                <a:srgbClr val="000000"/>
              </a:solidFill>
              <a:latin typeface="+mn-lt"/>
              <a:ea typeface="+mn-ea"/>
              <a:cs typeface="+mn-cs"/>
            </a:rPr>
            <a:t>and </a:t>
          </a:r>
          <a:r>
            <a:rPr lang="en-US" sz="1100" i="0" baseline="0">
              <a:solidFill>
                <a:srgbClr val="000000"/>
              </a:solidFill>
              <a:latin typeface="+mn-lt"/>
              <a:ea typeface="+mn-ea"/>
              <a:cs typeface="+mn-cs"/>
            </a:rPr>
            <a:t>the pivot table can then be refreshed with the click of a button to accommodate the new data. You do </a:t>
          </a:r>
          <a:r>
            <a:rPr lang="en-US" sz="1100" i="1" baseline="0">
              <a:solidFill>
                <a:srgbClr val="000000"/>
              </a:solidFill>
              <a:latin typeface="+mn-lt"/>
              <a:ea typeface="+mn-ea"/>
              <a:cs typeface="+mn-cs"/>
            </a:rPr>
            <a:t>not </a:t>
          </a:r>
          <a:r>
            <a:rPr lang="en-US" sz="1100" i="0" baseline="0">
              <a:solidFill>
                <a:srgbClr val="000000"/>
              </a:solidFill>
              <a:latin typeface="+mn-lt"/>
              <a:ea typeface="+mn-ea"/>
              <a:cs typeface="+mn-cs"/>
            </a:rPr>
            <a:t>need to build a new pivot table.</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Try it! Designate the data set starting in column AA as a table. It will have a default table name, such as Table1, which you can change if you like. Then build a pivot table from the table. You will notice that the Table/Range box shown to the right contains the name of the table, not a range address. This is what you want. Once you have created the pivot table, go back and add a new column to the right of the table and/or add some extra data to the bottom of the table. Go back to the pivot table and click the Refresh button on the PivotTable Tools Analyze (or Options) ribbon. The pivot table will automatically be populated with the new data. This is a feature business managers will love!</a:t>
          </a:r>
          <a:endParaRPr lang="en-US" sz="1100">
            <a:solidFill>
              <a:srgbClr val="000000"/>
            </a:solidFill>
            <a:latin typeface="+mn-lt"/>
            <a:ea typeface="+mn-ea"/>
            <a:cs typeface="+mn-cs"/>
          </a:endParaRPr>
        </a:p>
      </xdr:txBody>
    </xdr:sp>
    <xdr:clientData/>
  </xdr:twoCellAnchor>
  <xdr:twoCellAnchor>
    <xdr:from>
      <xdr:col>1</xdr:col>
      <xdr:colOff>0</xdr:colOff>
      <xdr:row>197</xdr:row>
      <xdr:rowOff>0</xdr:rowOff>
    </xdr:from>
    <xdr:to>
      <xdr:col>9</xdr:col>
      <xdr:colOff>0</xdr:colOff>
      <xdr:row>202</xdr:row>
      <xdr:rowOff>180975</xdr:rowOff>
    </xdr:to>
    <xdr:sp macro="" textlink="">
      <xdr:nvSpPr>
        <xdr:cNvPr id="4" name="TextBox 3">
          <a:extLst>
            <a:ext uri="{FF2B5EF4-FFF2-40B4-BE49-F238E27FC236}">
              <a16:creationId xmlns="" xmlns:a16="http://schemas.microsoft.com/office/drawing/2014/main" id="{00000000-0008-0000-4800-000004000000}"/>
            </a:ext>
          </a:extLst>
        </xdr:cNvPr>
        <xdr:cNvSpPr txBox="1"/>
      </xdr:nvSpPr>
      <xdr:spPr>
        <a:xfrm>
          <a:off x="609600" y="38100000"/>
          <a:ext cx="4876800" cy="17049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Slicers (introduced in Excel 2010)</a:t>
          </a:r>
        </a:p>
        <a:p>
          <a:endParaRPr lang="en-US" sz="1100">
            <a:solidFill>
              <a:srgbClr val="000000"/>
            </a:solidFill>
            <a:latin typeface="+mn-lt"/>
            <a:ea typeface="+mn-ea"/>
            <a:cs typeface="+mn-cs"/>
          </a:endParaRPr>
        </a:p>
        <a:p>
          <a:r>
            <a:rPr lang="en-US" sz="1100">
              <a:solidFill>
                <a:srgbClr val="000000"/>
              </a:solidFill>
              <a:latin typeface="+mn-lt"/>
              <a:ea typeface="+mn-ea"/>
              <a:cs typeface="+mn-cs"/>
            </a:rPr>
            <a:t>Excel</a:t>
          </a:r>
          <a:r>
            <a:rPr lang="en-US" sz="1100" baseline="0">
              <a:solidFill>
                <a:srgbClr val="000000"/>
              </a:solidFill>
              <a:latin typeface="+mn-lt"/>
              <a:ea typeface="+mn-ea"/>
              <a:cs typeface="+mn-cs"/>
            </a:rPr>
            <a:t> 2010 introduced a new feature for </a:t>
          </a:r>
          <a:r>
            <a:rPr lang="en-US" sz="1100" b="0" baseline="0">
              <a:solidFill>
                <a:srgbClr val="000000"/>
              </a:solidFill>
              <a:latin typeface="+mn-lt"/>
              <a:ea typeface="+mn-ea"/>
              <a:cs typeface="+mn-cs"/>
            </a:rPr>
            <a:t>pivot table</a:t>
          </a:r>
          <a:r>
            <a:rPr lang="en-US" sz="1100" baseline="0">
              <a:solidFill>
                <a:srgbClr val="000000"/>
              </a:solidFill>
              <a:latin typeface="+mn-lt"/>
              <a:ea typeface="+mn-ea"/>
              <a:cs typeface="+mn-cs"/>
            </a:rPr>
            <a:t>s called a </a:t>
          </a:r>
          <a:r>
            <a:rPr lang="en-US" sz="1100" i="1" baseline="0">
              <a:solidFill>
                <a:srgbClr val="000000"/>
              </a:solidFill>
              <a:latin typeface="+mn-lt"/>
              <a:ea typeface="+mn-ea"/>
              <a:cs typeface="+mn-cs"/>
            </a:rPr>
            <a:t>slicer</a:t>
          </a:r>
          <a:r>
            <a:rPr lang="en-US" sz="1100" i="0" baseline="0">
              <a:solidFill>
                <a:srgbClr val="000000"/>
              </a:solidFill>
              <a:latin typeface="+mn-lt"/>
              <a:ea typeface="+mn-ea"/>
              <a:cs typeface="+mn-cs"/>
            </a:rPr>
            <a:t>. See the Slicer topic in this tutorial for more information about this feature. Then add one or more slicers to your pivot table.</a:t>
          </a:r>
        </a:p>
        <a:p>
          <a:endParaRPr lang="en-US" sz="1100" i="0" baseline="0">
            <a:solidFill>
              <a:srgbClr val="000000"/>
            </a:solidFill>
            <a:latin typeface="+mn-lt"/>
            <a:ea typeface="+mn-ea"/>
            <a:cs typeface="+mn-cs"/>
          </a:endParaRPr>
        </a:p>
        <a:p>
          <a:r>
            <a:rPr lang="en-US" sz="1100" b="1" i="0" baseline="0">
              <a:solidFill>
                <a:srgbClr val="000000"/>
              </a:solidFill>
              <a:latin typeface="+mn-lt"/>
              <a:ea typeface="+mn-ea"/>
              <a:cs typeface="+mn-cs"/>
            </a:rPr>
            <a:t>Note: </a:t>
          </a:r>
          <a:r>
            <a:rPr lang="en-US" sz="1100" b="0" i="0" baseline="0">
              <a:solidFill>
                <a:srgbClr val="000000"/>
              </a:solidFill>
              <a:latin typeface="+mn-lt"/>
              <a:ea typeface="+mn-ea"/>
              <a:cs typeface="+mn-cs"/>
            </a:rPr>
            <a:t>Starting in Excel 2016, there is a multi-select button at the top of a slicer. This is for touch devices. When you click it, you can then select multiple items using touch input.</a:t>
          </a:r>
          <a:endParaRPr lang="en-US" sz="1100" b="1">
            <a:solidFill>
              <a:srgbClr val="000000"/>
            </a:solidFill>
            <a:latin typeface="+mn-lt"/>
            <a:ea typeface="+mn-ea"/>
            <a:cs typeface="+mn-cs"/>
          </a:endParaRPr>
        </a:p>
      </xdr:txBody>
    </xdr:sp>
    <xdr:clientData/>
  </xdr:twoCellAnchor>
  <xdr:twoCellAnchor>
    <xdr:from>
      <xdr:col>1</xdr:col>
      <xdr:colOff>0</xdr:colOff>
      <xdr:row>2</xdr:row>
      <xdr:rowOff>1</xdr:rowOff>
    </xdr:from>
    <xdr:to>
      <xdr:col>9</xdr:col>
      <xdr:colOff>0</xdr:colOff>
      <xdr:row>9</xdr:row>
      <xdr:rowOff>123825</xdr:rowOff>
    </xdr:to>
    <xdr:sp macro="" textlink="">
      <xdr:nvSpPr>
        <xdr:cNvPr id="5" name="SummaryBox" hidden="1">
          <a:extLst>
            <a:ext uri="{FF2B5EF4-FFF2-40B4-BE49-F238E27FC236}">
              <a16:creationId xmlns="" xmlns:a16="http://schemas.microsoft.com/office/drawing/2014/main" id="{00000000-0008-0000-4800-000005000000}"/>
            </a:ext>
          </a:extLst>
        </xdr:cNvPr>
        <xdr:cNvSpPr txBox="1"/>
      </xdr:nvSpPr>
      <xdr:spPr>
        <a:xfrm>
          <a:off x="609600" y="381001"/>
          <a:ext cx="4876800" cy="1457324"/>
        </a:xfrm>
        <a:prstGeom prst="round2DiagRect">
          <a:avLst/>
        </a:prstGeom>
        <a:solidFill>
          <a:schemeClr val="bg1">
            <a:lumMod val="95000"/>
          </a:schemeClr>
        </a:solidFill>
        <a:ln w="57150">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Summary</a:t>
          </a:r>
        </a:p>
        <a:p>
          <a:endParaRPr lang="en-US" sz="1100">
            <a:solidFill>
              <a:srgbClr val="000000"/>
            </a:solidFill>
            <a:latin typeface="+mn-lt"/>
            <a:ea typeface="+mn-ea"/>
            <a:cs typeface="+mn-cs"/>
          </a:endParaRPr>
        </a:p>
        <a:p>
          <a:r>
            <a:rPr lang="en-US" sz="1100" b="0">
              <a:solidFill>
                <a:srgbClr val="000000"/>
              </a:solidFill>
              <a:latin typeface="+mn-lt"/>
              <a:ea typeface="+mn-ea"/>
              <a:cs typeface="+mn-cs"/>
            </a:rPr>
            <a:t>Pivot</a:t>
          </a:r>
          <a:r>
            <a:rPr lang="en-US" sz="1100" b="0" baseline="0">
              <a:solidFill>
                <a:srgbClr val="000000"/>
              </a:solidFill>
              <a:latin typeface="+mn-lt"/>
              <a:ea typeface="+mn-ea"/>
              <a:cs typeface="+mn-cs"/>
            </a:rPr>
            <a:t> tables and the corresponding pivot charts are great for summarizing data numerically and graphically. With almost no effort, you can break a numeric variable down by categories of one or more categorical variables. You can also find counts of observations by category.</a:t>
          </a:r>
        </a:p>
      </xdr:txBody>
    </xdr:sp>
    <xdr:clientData/>
  </xdr:twoCellAnchor>
  <xdr:oneCellAnchor>
    <xdr:from>
      <xdr:col>10</xdr:col>
      <xdr:colOff>0</xdr:colOff>
      <xdr:row>3</xdr:row>
      <xdr:rowOff>0</xdr:rowOff>
    </xdr:from>
    <xdr:ext cx="1771650" cy="841086"/>
    <xdr:pic>
      <xdr:nvPicPr>
        <xdr:cNvPr id="6" name="Picture 5" descr="C:\Users\Chris\Dropbox\ExcelNow\Images\PivotTable1.gif">
          <a:extLst>
            <a:ext uri="{FF2B5EF4-FFF2-40B4-BE49-F238E27FC236}">
              <a16:creationId xmlns="" xmlns:a16="http://schemas.microsoft.com/office/drawing/2014/main" id="{00000000-0008-0000-48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6096000" y="571500"/>
          <a:ext cx="1771650" cy="841086"/>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26</xdr:row>
      <xdr:rowOff>0</xdr:rowOff>
    </xdr:from>
    <xdr:ext cx="1838325" cy="3438525"/>
    <xdr:pic>
      <xdr:nvPicPr>
        <xdr:cNvPr id="7" name="Picture 6" descr="C:\Users\Chris\Dropbox\ExcelNow\Images\PivotTable3.gif">
          <a:extLst>
            <a:ext uri="{FF2B5EF4-FFF2-40B4-BE49-F238E27FC236}">
              <a16:creationId xmlns="" xmlns:a16="http://schemas.microsoft.com/office/drawing/2014/main" id="{00000000-0008-0000-48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6096000" y="4953000"/>
          <a:ext cx="1838325" cy="34385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52</xdr:row>
      <xdr:rowOff>0</xdr:rowOff>
    </xdr:from>
    <xdr:ext cx="13296900" cy="885825"/>
    <xdr:pic>
      <xdr:nvPicPr>
        <xdr:cNvPr id="8" name="Picture 7" descr="C:\Users\Chris\Dropbox\ExcelNow\Images\PivotTable5.gif">
          <a:extLst>
            <a:ext uri="{FF2B5EF4-FFF2-40B4-BE49-F238E27FC236}">
              <a16:creationId xmlns="" xmlns:a16="http://schemas.microsoft.com/office/drawing/2014/main" id="{00000000-0008-0000-48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6096000" y="9906000"/>
          <a:ext cx="13296900" cy="885825"/>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59</xdr:row>
      <xdr:rowOff>0</xdr:rowOff>
    </xdr:from>
    <xdr:ext cx="9201150" cy="885825"/>
    <xdr:pic>
      <xdr:nvPicPr>
        <xdr:cNvPr id="9" name="Picture 8" descr="C:\Users\Chris\Dropbox\ExcelNow\Images\PivotTable6.gif">
          <a:extLst>
            <a:ext uri="{FF2B5EF4-FFF2-40B4-BE49-F238E27FC236}">
              <a16:creationId xmlns="" xmlns:a16="http://schemas.microsoft.com/office/drawing/2014/main" id="{00000000-0008-0000-48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6096000" y="11239500"/>
          <a:ext cx="9201150" cy="885825"/>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66</xdr:row>
      <xdr:rowOff>0</xdr:rowOff>
    </xdr:from>
    <xdr:ext cx="4724400" cy="1343025"/>
    <xdr:pic>
      <xdr:nvPicPr>
        <xdr:cNvPr id="10" name="Picture 9" descr="C:\Users\Chris\Dropbox\ExcelNow\Images\PivotTable7.gif">
          <a:extLst>
            <a:ext uri="{FF2B5EF4-FFF2-40B4-BE49-F238E27FC236}">
              <a16:creationId xmlns="" xmlns:a16="http://schemas.microsoft.com/office/drawing/2014/main" id="{00000000-0008-0000-4800-00000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a:stretch>
          <a:fillRect/>
        </a:stretch>
      </xdr:blipFill>
      <xdr:spPr bwMode="auto">
        <a:xfrm>
          <a:off x="6096000" y="12573000"/>
          <a:ext cx="4724400" cy="13430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75</xdr:row>
      <xdr:rowOff>0</xdr:rowOff>
    </xdr:from>
    <xdr:ext cx="4448175" cy="1343025"/>
    <xdr:pic>
      <xdr:nvPicPr>
        <xdr:cNvPr id="11" name="Picture 10" descr="C:\Users\Chris\Dropbox\ExcelNow\Images\PivotTable8.gif">
          <a:extLst>
            <a:ext uri="{FF2B5EF4-FFF2-40B4-BE49-F238E27FC236}">
              <a16:creationId xmlns="" xmlns:a16="http://schemas.microsoft.com/office/drawing/2014/main" id="{00000000-0008-0000-4800-00000B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 xmlns:a14="http://schemas.microsoft.com/office/drawing/2010/main" val="0"/>
            </a:ext>
          </a:extLst>
        </a:blip>
        <a:srcRect/>
        <a:stretch>
          <a:fillRect/>
        </a:stretch>
      </xdr:blipFill>
      <xdr:spPr bwMode="auto">
        <a:xfrm>
          <a:off x="6096000" y="14287500"/>
          <a:ext cx="4448175" cy="13430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twoCellAnchor>
    <xdr:from>
      <xdr:col>1</xdr:col>
      <xdr:colOff>0</xdr:colOff>
      <xdr:row>22</xdr:row>
      <xdr:rowOff>0</xdr:rowOff>
    </xdr:from>
    <xdr:to>
      <xdr:col>9</xdr:col>
      <xdr:colOff>0</xdr:colOff>
      <xdr:row>53</xdr:row>
      <xdr:rowOff>9525</xdr:rowOff>
    </xdr:to>
    <xdr:sp macro="" textlink="">
      <xdr:nvSpPr>
        <xdr:cNvPr id="12" name="TextBox 11">
          <a:extLst>
            <a:ext uri="{FF2B5EF4-FFF2-40B4-BE49-F238E27FC236}">
              <a16:creationId xmlns="" xmlns:a16="http://schemas.microsoft.com/office/drawing/2014/main" id="{00000000-0008-0000-4800-00000C000000}"/>
            </a:ext>
          </a:extLst>
        </xdr:cNvPr>
        <xdr:cNvSpPr txBox="1"/>
      </xdr:nvSpPr>
      <xdr:spPr>
        <a:xfrm>
          <a:off x="609600" y="4191000"/>
          <a:ext cx="4876800" cy="591502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Creating a Pivot Table</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The data set starting in column AA is typical. Each</a:t>
          </a:r>
          <a:r>
            <a:rPr lang="en-US" sz="1100" baseline="0">
              <a:solidFill>
                <a:srgbClr val="000000"/>
              </a:solidFill>
              <a:latin typeface="+mn-lt"/>
              <a:ea typeface="+mn-ea"/>
              <a:cs typeface="+mn-cs"/>
            </a:rPr>
            <a:t> row is a sale to some customer. The last two variables, Items Ordered and Total Cost, are numeric, so they are candidates for breaking down by the categorical variables to their left.</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To create a </a:t>
          </a:r>
          <a:r>
            <a:rPr lang="en-US" sz="1100" b="0" baseline="0">
              <a:solidFill>
                <a:srgbClr val="000000"/>
              </a:solidFill>
              <a:latin typeface="+mn-lt"/>
              <a:ea typeface="+mn-ea"/>
              <a:cs typeface="+mn-cs"/>
            </a:rPr>
            <a:t>pivot table</a:t>
          </a:r>
          <a:r>
            <a:rPr lang="en-US" sz="1100" baseline="0">
              <a:solidFill>
                <a:srgbClr val="000000"/>
              </a:solidFill>
              <a:latin typeface="+mn-lt"/>
              <a:ea typeface="+mn-ea"/>
              <a:cs typeface="+mn-cs"/>
            </a:rPr>
            <a:t>, select any cell in the data set and click the Pivot Table button on the Insert ribbon. Excel guesses the data range, which you can override if necessary, and it asks where you want the pivot table to be placed. (Throughout this topic, refer to the screenshots to the right.)</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Try it! Create a pivot table from this data set, and place it on a new worksheet</a:t>
          </a:r>
          <a:r>
            <a:rPr lang="en-US" sz="1100" i="0" baseline="0">
              <a:solidFill>
                <a:srgbClr val="000000"/>
              </a:solidFill>
              <a:latin typeface="+mn-lt"/>
              <a:ea typeface="+mn-ea"/>
              <a:cs typeface="+mn-cs"/>
            </a:rPr>
            <a:t>. You can then use this pivot table to try all of the modifications discussed below. (Note that there are no pivot tables on this Topic sheet. It contains only screen captures of pivot tables; they are not "live.")</a:t>
          </a:r>
          <a:endParaRPr lang="en-US" sz="1100" baseline="0">
            <a:solidFill>
              <a:srgbClr val="000000"/>
            </a:solidFill>
            <a:latin typeface="+mn-lt"/>
            <a:ea typeface="+mn-ea"/>
            <a:cs typeface="+mn-cs"/>
          </a:endParaRP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You will see a blank pivot table as shown to the right, and if the active cell is inside it, you will see a PivotTable Fields pane and two PivotTable Tools tabs, Analyze and Design. (The Analyze ribbon was called Options before Excel 2013.) Just remember that the Fields pane and the pivot table tabs are visible </a:t>
          </a:r>
          <a:r>
            <a:rPr lang="en-US" sz="1100" i="1" baseline="0">
              <a:solidFill>
                <a:srgbClr val="000000"/>
              </a:solidFill>
              <a:latin typeface="+mn-lt"/>
              <a:ea typeface="+mn-ea"/>
              <a:cs typeface="+mn-cs"/>
            </a:rPr>
            <a:t>only </a:t>
          </a:r>
          <a:r>
            <a:rPr lang="en-US" sz="1100" i="0" baseline="0">
              <a:solidFill>
                <a:srgbClr val="000000"/>
              </a:solidFill>
              <a:latin typeface="+mn-lt"/>
              <a:ea typeface="+mn-ea"/>
              <a:cs typeface="+mn-cs"/>
            </a:rPr>
            <a:t>when the pivot table is selected. So if they disappear, you now know why.</a:t>
          </a:r>
          <a:endParaRPr lang="en-US" sz="1100" baseline="0">
            <a:solidFill>
              <a:srgbClr val="000000"/>
            </a:solidFill>
            <a:latin typeface="+mn-lt"/>
            <a:ea typeface="+mn-ea"/>
            <a:cs typeface="+mn-cs"/>
          </a:endParaRP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The key is the PivotTable Fields pane. The top section shows all of the available fields (columns), and the bottom section shows the four areas you can drag these to. Rather than read through a long explanation, try the following:</a:t>
          </a:r>
        </a:p>
        <a:p>
          <a:endParaRPr lang="en-US" sz="1100" baseline="0">
            <a:solidFill>
              <a:srgbClr val="000000"/>
            </a:solidFill>
            <a:latin typeface="+mn-lt"/>
            <a:ea typeface="+mn-ea"/>
            <a:cs typeface="+mn-cs"/>
          </a:endParaRPr>
        </a:p>
        <a:p>
          <a:r>
            <a:rPr lang="en-US" sz="1100">
              <a:solidFill>
                <a:srgbClr val="000000"/>
              </a:solidFill>
              <a:latin typeface="+mn-lt"/>
              <a:ea typeface="+mn-ea"/>
              <a:cs typeface="+mn-cs"/>
            </a:rPr>
            <a:t>Drag</a:t>
          </a:r>
          <a:r>
            <a:rPr lang="en-US" sz="1100" baseline="0">
              <a:solidFill>
                <a:srgbClr val="000000"/>
              </a:solidFill>
              <a:latin typeface="+mn-lt"/>
              <a:ea typeface="+mn-ea"/>
              <a:cs typeface="+mn-cs"/>
            </a:rPr>
            <a:t> Gender to the Rows area, Region to the Columns area, Paid With to the Filters area, and Total Cost to the Values area. You have just broken down Total Cost by Gender, Region, and Paid With. Each number in the pivot table is the </a:t>
          </a:r>
          <a:r>
            <a:rPr lang="en-US" sz="1100" i="1" baseline="0">
              <a:solidFill>
                <a:srgbClr val="000000"/>
              </a:solidFill>
              <a:latin typeface="+mn-lt"/>
              <a:ea typeface="+mn-ea"/>
              <a:cs typeface="+mn-cs"/>
            </a:rPr>
            <a:t>sum </a:t>
          </a:r>
          <a:r>
            <a:rPr lang="en-US" sz="1100" i="0" baseline="0">
              <a:solidFill>
                <a:srgbClr val="000000"/>
              </a:solidFill>
              <a:latin typeface="+mn-lt"/>
              <a:ea typeface="+mn-ea"/>
              <a:cs typeface="+mn-cs"/>
            </a:rPr>
            <a:t>of Total Cost for its category values. (See the typical pivot table screenshot below and to the right.)</a:t>
          </a:r>
        </a:p>
      </xdr:txBody>
    </xdr:sp>
    <xdr:clientData/>
  </xdr:twoCellAnchor>
  <xdr:twoCellAnchor>
    <xdr:from>
      <xdr:col>1</xdr:col>
      <xdr:colOff>0</xdr:colOff>
      <xdr:row>126</xdr:row>
      <xdr:rowOff>0</xdr:rowOff>
    </xdr:from>
    <xdr:to>
      <xdr:col>9</xdr:col>
      <xdr:colOff>0</xdr:colOff>
      <xdr:row>154</xdr:row>
      <xdr:rowOff>180975</xdr:rowOff>
    </xdr:to>
    <xdr:sp macro="" textlink="">
      <xdr:nvSpPr>
        <xdr:cNvPr id="13" name="TextBox 12">
          <a:extLst>
            <a:ext uri="{FF2B5EF4-FFF2-40B4-BE49-F238E27FC236}">
              <a16:creationId xmlns="" xmlns:a16="http://schemas.microsoft.com/office/drawing/2014/main" id="{00000000-0008-0000-4800-00000D000000}"/>
            </a:ext>
          </a:extLst>
        </xdr:cNvPr>
        <xdr:cNvSpPr txBox="1"/>
      </xdr:nvSpPr>
      <xdr:spPr>
        <a:xfrm>
          <a:off x="609600" y="24003000"/>
          <a:ext cx="4876800" cy="55149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Displaying Counts in Various Ways</a:t>
          </a:r>
        </a:p>
        <a:p>
          <a:endParaRPr lang="en-US" sz="1100">
            <a:solidFill>
              <a:srgbClr val="000000"/>
            </a:solidFill>
            <a:latin typeface="+mn-lt"/>
            <a:ea typeface="+mn-ea"/>
            <a:cs typeface="+mn-cs"/>
          </a:endParaRPr>
        </a:p>
        <a:p>
          <a:r>
            <a:rPr lang="en-US" sz="1100">
              <a:solidFill>
                <a:srgbClr val="000000"/>
              </a:solidFill>
              <a:latin typeface="+mn-lt"/>
              <a:ea typeface="+mn-ea"/>
              <a:cs typeface="+mn-cs"/>
            </a:rPr>
            <a:t>Y</a:t>
          </a:r>
          <a:r>
            <a:rPr lang="en-US" sz="1100" baseline="0">
              <a:solidFill>
                <a:srgbClr val="000000"/>
              </a:solidFill>
              <a:latin typeface="+mn-lt"/>
              <a:ea typeface="+mn-ea"/>
              <a:cs typeface="+mn-cs"/>
            </a:rPr>
            <a:t>ou can also summarize by </a:t>
          </a:r>
          <a:r>
            <a:rPr lang="en-US" sz="1100" i="0" baseline="0">
              <a:solidFill>
                <a:srgbClr val="000000"/>
              </a:solidFill>
              <a:latin typeface="+mn-lt"/>
              <a:ea typeface="+mn-ea"/>
              <a:cs typeface="+mn-cs"/>
            </a:rPr>
            <a:t>counts. Then it </a:t>
          </a:r>
          <a:r>
            <a:rPr lang="en-US" sz="1100" i="1" baseline="0">
              <a:solidFill>
                <a:srgbClr val="000000"/>
              </a:solidFill>
              <a:latin typeface="+mn-lt"/>
              <a:ea typeface="+mn-ea"/>
              <a:cs typeface="+mn-cs"/>
            </a:rPr>
            <a:t>doesn't matter </a:t>
          </a:r>
          <a:r>
            <a:rPr lang="en-US" sz="1100" i="0" baseline="0">
              <a:solidFill>
                <a:srgbClr val="000000"/>
              </a:solidFill>
              <a:latin typeface="+mn-lt"/>
              <a:ea typeface="+mn-ea"/>
              <a:cs typeface="+mn-cs"/>
            </a:rPr>
            <a:t>which field is in the Values area.</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Try it! Start over by dragging everything off the </a:t>
          </a:r>
          <a:r>
            <a:rPr lang="en-US" sz="1100" b="0" i="0" baseline="0">
              <a:solidFill>
                <a:srgbClr val="000000"/>
              </a:solidFill>
              <a:latin typeface="+mn-lt"/>
              <a:ea typeface="+mn-ea"/>
              <a:cs typeface="+mn-cs"/>
            </a:rPr>
            <a:t>pivot table</a:t>
          </a:r>
          <a:r>
            <a:rPr lang="en-US" sz="1100" i="0" baseline="0">
              <a:solidFill>
                <a:srgbClr val="000000"/>
              </a:solidFill>
              <a:latin typeface="+mn-lt"/>
              <a:ea typeface="+mn-ea"/>
              <a:cs typeface="+mn-cs"/>
            </a:rPr>
            <a:t>. Now drag Gender to the row area, Region to the column area, and </a:t>
          </a:r>
          <a:r>
            <a:rPr lang="en-US" sz="1100" i="1" baseline="0">
              <a:solidFill>
                <a:srgbClr val="000000"/>
              </a:solidFill>
              <a:latin typeface="+mn-lt"/>
              <a:ea typeface="+mn-ea"/>
              <a:cs typeface="+mn-cs"/>
            </a:rPr>
            <a:t>any </a:t>
          </a:r>
          <a:r>
            <a:rPr lang="en-US" sz="1100" i="0" baseline="0">
              <a:solidFill>
                <a:srgbClr val="000000"/>
              </a:solidFill>
              <a:latin typeface="+mn-lt"/>
              <a:ea typeface="+mn-ea"/>
              <a:cs typeface="+mn-cs"/>
            </a:rPr>
            <a:t>variable to the Values area. </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If you drag a text variable to the Values area, you get counts by default. But if you drag a numeric variable to the Values area, you will have to right-click in the pivot table and select Count from the Summarize Values By list. (It's also a good idea to change the title right above the pivot table to Count, rather than Count of Total Cost, for example. The reason is that Total Cost, or whichever variable is in the Values area, has nothing to do with the counts, so the default label is misleading.)</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Each count shows the number of customers in the category. For example, you should see that there are 43 females from the Midwest. </a:t>
          </a:r>
          <a:r>
            <a:rPr lang="en-US" sz="1100" i="0" baseline="0">
              <a:solidFill>
                <a:srgbClr val="000000"/>
              </a:solidFill>
              <a:effectLst/>
              <a:latin typeface="+mn-lt"/>
              <a:ea typeface="+mn-ea"/>
              <a:cs typeface="+mn-cs"/>
            </a:rPr>
            <a:t>(Examples appear in the screenshots to the right). </a:t>
          </a:r>
          <a:endParaRPr lang="en-US" sz="1100" i="0" baseline="0">
            <a:solidFill>
              <a:srgbClr val="000000"/>
            </a:solidFill>
            <a:latin typeface="+mn-lt"/>
            <a:ea typeface="+mn-ea"/>
            <a:cs typeface="+mn-cs"/>
          </a:endParaRP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Sometimes it is more informative to display the counts as percentages. To do so, right-click in the pivot table and select % of Row Total from the Show Values As list. You should see, for example, that </a:t>
          </a:r>
          <a:r>
            <a:rPr lang="en-US" sz="1100" i="0" baseline="0">
              <a:solidFill>
                <a:srgbClr val="000000"/>
              </a:solidFill>
              <a:effectLst/>
              <a:latin typeface="+mn-lt"/>
              <a:ea typeface="+mn-ea"/>
              <a:cs typeface="+mn-cs"/>
            </a:rPr>
            <a:t>26.50% of all female customers are from the NorthEast</a:t>
          </a:r>
          <a:r>
            <a:rPr lang="en-US" sz="1100" i="0" baseline="0">
              <a:solidFill>
                <a:srgbClr val="000000"/>
              </a:solidFill>
              <a:latin typeface="+mn-lt"/>
              <a:ea typeface="+mn-ea"/>
              <a:cs typeface="+mn-cs"/>
            </a:rPr>
            <a:t>. Do it again, but now select % of Column Total. Now you should see, for example, that </a:t>
          </a:r>
          <a:r>
            <a:rPr lang="en-US" sz="1100" i="0" baseline="0">
              <a:solidFill>
                <a:srgbClr val="000000"/>
              </a:solidFill>
              <a:effectLst/>
              <a:latin typeface="+mn-lt"/>
              <a:ea typeface="+mn-ea"/>
              <a:cs typeface="+mn-cs"/>
            </a:rPr>
            <a:t>32.26% of all South orders were placed by males</a:t>
          </a:r>
          <a:r>
            <a:rPr lang="en-US" sz="1100" i="0" baseline="0">
              <a:solidFill>
                <a:srgbClr val="000000"/>
              </a:solidFill>
              <a:latin typeface="+mn-lt"/>
              <a:ea typeface="+mn-ea"/>
              <a:cs typeface="+mn-cs"/>
            </a:rPr>
            <a:t>. </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You can experiment with the other Show Values As options. It all depends on how you want to "tell the story."</a:t>
          </a:r>
        </a:p>
        <a:p>
          <a:endParaRPr lang="en-US" sz="1100" i="0" baseline="0">
            <a:solidFill>
              <a:srgbClr val="000000"/>
            </a:solidFill>
            <a:latin typeface="+mn-lt"/>
            <a:ea typeface="+mn-ea"/>
            <a:cs typeface="+mn-cs"/>
          </a:endParaRPr>
        </a:p>
        <a:p>
          <a:endParaRPr lang="en-US" sz="1100" i="0" baseline="0">
            <a:solidFill>
              <a:srgbClr val="000000"/>
            </a:solidFill>
            <a:latin typeface="+mn-lt"/>
            <a:ea typeface="+mn-ea"/>
            <a:cs typeface="+mn-cs"/>
          </a:endParaRPr>
        </a:p>
        <a:p>
          <a:endParaRPr lang="en-US" sz="1100" i="0" baseline="0">
            <a:solidFill>
              <a:srgbClr val="000000"/>
            </a:solidFill>
            <a:latin typeface="+mn-lt"/>
            <a:ea typeface="+mn-ea"/>
            <a:cs typeface="+mn-cs"/>
          </a:endParaRPr>
        </a:p>
        <a:p>
          <a:endParaRPr lang="en-US" sz="1100">
            <a:solidFill>
              <a:srgbClr val="000000"/>
            </a:solidFill>
            <a:latin typeface="+mn-lt"/>
            <a:ea typeface="+mn-ea"/>
            <a:cs typeface="+mn-cs"/>
          </a:endParaRPr>
        </a:p>
      </xdr:txBody>
    </xdr:sp>
    <xdr:clientData/>
  </xdr:twoCellAnchor>
  <xdr:oneCellAnchor>
    <xdr:from>
      <xdr:col>10</xdr:col>
      <xdr:colOff>0</xdr:colOff>
      <xdr:row>127</xdr:row>
      <xdr:rowOff>0</xdr:rowOff>
    </xdr:from>
    <xdr:ext cx="4162425" cy="962025"/>
    <xdr:pic>
      <xdr:nvPicPr>
        <xdr:cNvPr id="14" name="Picture 13" descr="C:\Users\Chris\Dropbox\ExcelNow\Images\PivotTable10.gif">
          <a:extLst>
            <a:ext uri="{FF2B5EF4-FFF2-40B4-BE49-F238E27FC236}">
              <a16:creationId xmlns="" xmlns:a16="http://schemas.microsoft.com/office/drawing/2014/main" id="{00000000-0008-0000-4800-00000E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 xmlns:a14="http://schemas.microsoft.com/office/drawing/2010/main" val="0"/>
            </a:ext>
          </a:extLst>
        </a:blip>
        <a:srcRect/>
        <a:stretch>
          <a:fillRect/>
        </a:stretch>
      </xdr:blipFill>
      <xdr:spPr bwMode="auto">
        <a:xfrm>
          <a:off x="6096000" y="24193500"/>
          <a:ext cx="4162425" cy="9620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134</xdr:row>
      <xdr:rowOff>0</xdr:rowOff>
    </xdr:from>
    <xdr:ext cx="4324350" cy="962025"/>
    <xdr:pic>
      <xdr:nvPicPr>
        <xdr:cNvPr id="15" name="Picture 14" descr="C:\Users\Chris\Dropbox\ExcelNow\Images\PivotTable11.gif">
          <a:extLst>
            <a:ext uri="{FF2B5EF4-FFF2-40B4-BE49-F238E27FC236}">
              <a16:creationId xmlns="" xmlns:a16="http://schemas.microsoft.com/office/drawing/2014/main" id="{00000000-0008-0000-4800-00000F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 xmlns:a14="http://schemas.microsoft.com/office/drawing/2010/main" val="0"/>
            </a:ext>
          </a:extLst>
        </a:blip>
        <a:srcRect/>
        <a:stretch>
          <a:fillRect/>
        </a:stretch>
      </xdr:blipFill>
      <xdr:spPr bwMode="auto">
        <a:xfrm>
          <a:off x="6096000" y="25527000"/>
          <a:ext cx="4324350" cy="9620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141</xdr:row>
      <xdr:rowOff>0</xdr:rowOff>
    </xdr:from>
    <xdr:ext cx="4467225" cy="962025"/>
    <xdr:pic>
      <xdr:nvPicPr>
        <xdr:cNvPr id="16" name="Picture 15" descr="C:\Users\Chris\Dropbox\ExcelNow\Images\PivotTable12.gif">
          <a:extLst>
            <a:ext uri="{FF2B5EF4-FFF2-40B4-BE49-F238E27FC236}">
              <a16:creationId xmlns="" xmlns:a16="http://schemas.microsoft.com/office/drawing/2014/main" id="{00000000-0008-0000-4800-000010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 xmlns:a14="http://schemas.microsoft.com/office/drawing/2010/main" val="0"/>
            </a:ext>
          </a:extLst>
        </a:blip>
        <a:srcRect/>
        <a:stretch>
          <a:fillRect/>
        </a:stretch>
      </xdr:blipFill>
      <xdr:spPr bwMode="auto">
        <a:xfrm>
          <a:off x="6096000" y="26860500"/>
          <a:ext cx="4467225" cy="9620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twoCellAnchor>
    <xdr:from>
      <xdr:col>1</xdr:col>
      <xdr:colOff>0</xdr:colOff>
      <xdr:row>156</xdr:row>
      <xdr:rowOff>0</xdr:rowOff>
    </xdr:from>
    <xdr:to>
      <xdr:col>9</xdr:col>
      <xdr:colOff>0</xdr:colOff>
      <xdr:row>175</xdr:row>
      <xdr:rowOff>1</xdr:rowOff>
    </xdr:to>
    <xdr:sp macro="" textlink="">
      <xdr:nvSpPr>
        <xdr:cNvPr id="17" name="TextBox 16">
          <a:extLst>
            <a:ext uri="{FF2B5EF4-FFF2-40B4-BE49-F238E27FC236}">
              <a16:creationId xmlns="" xmlns:a16="http://schemas.microsoft.com/office/drawing/2014/main" id="{00000000-0008-0000-4800-000011000000}"/>
            </a:ext>
          </a:extLst>
        </xdr:cNvPr>
        <xdr:cNvSpPr txBox="1"/>
      </xdr:nvSpPr>
      <xdr:spPr>
        <a:xfrm>
          <a:off x="609600" y="29718000"/>
          <a:ext cx="4876800" cy="4191001"/>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Grouping</a:t>
          </a:r>
        </a:p>
        <a:p>
          <a:endParaRPr lang="en-US" sz="1100">
            <a:solidFill>
              <a:srgbClr val="000000"/>
            </a:solidFill>
            <a:latin typeface="+mn-lt"/>
            <a:ea typeface="+mn-ea"/>
            <a:cs typeface="+mn-cs"/>
          </a:endParaRPr>
        </a:p>
        <a:p>
          <a:r>
            <a:rPr lang="en-US" sz="1100">
              <a:solidFill>
                <a:srgbClr val="000000"/>
              </a:solidFill>
              <a:latin typeface="+mn-lt"/>
              <a:ea typeface="+mn-ea"/>
              <a:cs typeface="+mn-cs"/>
            </a:rPr>
            <a:t>Another useful feature</a:t>
          </a:r>
          <a:r>
            <a:rPr lang="en-US" sz="1100" baseline="0">
              <a:solidFill>
                <a:srgbClr val="000000"/>
              </a:solidFill>
              <a:latin typeface="+mn-lt"/>
              <a:ea typeface="+mn-ea"/>
              <a:cs typeface="+mn-cs"/>
            </a:rPr>
            <a:t> is grouping. When you drag a field to the Rows area, for example, you get a row for each distinct value of the field. If there are many distinct values, the </a:t>
          </a:r>
          <a:r>
            <a:rPr lang="en-US" sz="1100" b="0" baseline="0">
              <a:solidFill>
                <a:srgbClr val="000000"/>
              </a:solidFill>
              <a:latin typeface="+mn-lt"/>
              <a:ea typeface="+mn-ea"/>
              <a:cs typeface="+mn-cs"/>
            </a:rPr>
            <a:t>pivot table</a:t>
          </a:r>
          <a:r>
            <a:rPr lang="en-US" sz="1100" baseline="0">
              <a:solidFill>
                <a:srgbClr val="000000"/>
              </a:solidFill>
              <a:latin typeface="+mn-lt"/>
              <a:ea typeface="+mn-ea"/>
              <a:cs typeface="+mn-cs"/>
            </a:rPr>
            <a:t> becomes unwieldy and probably not very informative. In this case, it is a good idea to group on the field.</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Try it! Start over by dragging all of the fields off the pivot table. Then drag Date to the Rows area and Total Cost to the Values area. </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Note that there is already some summarizing at this point because multiple sales were made on some of the dates, but there are so many dates that it is difficult to see any interesting trends through time. So it is useful to group on dates.</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Try it! Right-click any date, select Group, and then select Month. Now you see total sales in each of the four months.</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If this data set were over a multi-year period and you grouped by Month, you would see </a:t>
          </a:r>
          <a:r>
            <a:rPr lang="en-US" sz="1100" i="1" baseline="0">
              <a:solidFill>
                <a:srgbClr val="000000"/>
              </a:solidFill>
              <a:latin typeface="+mn-lt"/>
              <a:ea typeface="+mn-ea"/>
              <a:cs typeface="+mn-cs"/>
            </a:rPr>
            <a:t>all </a:t>
          </a:r>
          <a:r>
            <a:rPr lang="en-US" sz="1100" i="0" baseline="0">
              <a:solidFill>
                <a:srgbClr val="000000"/>
              </a:solidFill>
              <a:latin typeface="+mn-lt"/>
              <a:ea typeface="+mn-ea"/>
              <a:cs typeface="+mn-cs"/>
            </a:rPr>
            <a:t>of the Januaries lumped together, and similarly for the other months. To see them broken down by year, the trick is to select Month </a:t>
          </a:r>
          <a:r>
            <a:rPr lang="en-US" sz="1100" i="1" baseline="0">
              <a:solidFill>
                <a:srgbClr val="000000"/>
              </a:solidFill>
              <a:latin typeface="+mn-lt"/>
              <a:ea typeface="+mn-ea"/>
              <a:cs typeface="+mn-cs"/>
            </a:rPr>
            <a:t>and </a:t>
          </a:r>
          <a:r>
            <a:rPr lang="en-US" sz="1100" i="0" baseline="0">
              <a:solidFill>
                <a:srgbClr val="000000"/>
              </a:solidFill>
              <a:latin typeface="+mn-lt"/>
              <a:ea typeface="+mn-ea"/>
              <a:cs typeface="+mn-cs"/>
            </a:rPr>
            <a:t>Year in the Group dialog box.</a:t>
          </a:r>
        </a:p>
      </xdr:txBody>
    </xdr:sp>
    <xdr:clientData/>
  </xdr:twoCellAnchor>
  <xdr:oneCellAnchor>
    <xdr:from>
      <xdr:col>10</xdr:col>
      <xdr:colOff>0</xdr:colOff>
      <xdr:row>157</xdr:row>
      <xdr:rowOff>0</xdr:rowOff>
    </xdr:from>
    <xdr:ext cx="1981200" cy="1152525"/>
    <xdr:pic>
      <xdr:nvPicPr>
        <xdr:cNvPr id="18" name="Picture 17" descr="C:\Users\Chris\Dropbox\ExcelNow\Images\PivotTable13.gif">
          <a:extLst>
            <a:ext uri="{FF2B5EF4-FFF2-40B4-BE49-F238E27FC236}">
              <a16:creationId xmlns="" xmlns:a16="http://schemas.microsoft.com/office/drawing/2014/main" id="{00000000-0008-0000-4800-000012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 xmlns:a14="http://schemas.microsoft.com/office/drawing/2010/main" val="0"/>
            </a:ext>
          </a:extLst>
        </a:blip>
        <a:srcRect/>
        <a:stretch>
          <a:fillRect/>
        </a:stretch>
      </xdr:blipFill>
      <xdr:spPr bwMode="auto">
        <a:xfrm>
          <a:off x="6096000" y="29908500"/>
          <a:ext cx="1981200" cy="11525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178</xdr:row>
      <xdr:rowOff>0</xdr:rowOff>
    </xdr:from>
    <xdr:ext cx="3819525" cy="3171825"/>
    <xdr:pic>
      <xdr:nvPicPr>
        <xdr:cNvPr id="19" name="Picture 18" descr="C:\Users\Chris\Dropbox\ExcelNow\Images\PivotTable14.gif">
          <a:extLst>
            <a:ext uri="{FF2B5EF4-FFF2-40B4-BE49-F238E27FC236}">
              <a16:creationId xmlns="" xmlns:a16="http://schemas.microsoft.com/office/drawing/2014/main" id="{00000000-0008-0000-4800-000013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 xmlns:a14="http://schemas.microsoft.com/office/drawing/2010/main" val="0"/>
            </a:ext>
          </a:extLst>
        </a:blip>
        <a:srcRect/>
        <a:stretch>
          <a:fillRect/>
        </a:stretch>
      </xdr:blipFill>
      <xdr:spPr bwMode="auto">
        <a:xfrm>
          <a:off x="6096000" y="34480500"/>
          <a:ext cx="3819525" cy="31718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twoCellAnchor>
    <xdr:from>
      <xdr:col>1</xdr:col>
      <xdr:colOff>0</xdr:colOff>
      <xdr:row>54</xdr:row>
      <xdr:rowOff>0</xdr:rowOff>
    </xdr:from>
    <xdr:to>
      <xdr:col>9</xdr:col>
      <xdr:colOff>0</xdr:colOff>
      <xdr:row>108</xdr:row>
      <xdr:rowOff>171450</xdr:rowOff>
    </xdr:to>
    <xdr:sp macro="" textlink="">
      <xdr:nvSpPr>
        <xdr:cNvPr id="20" name="TextBox 19">
          <a:extLst>
            <a:ext uri="{FF2B5EF4-FFF2-40B4-BE49-F238E27FC236}">
              <a16:creationId xmlns="" xmlns:a16="http://schemas.microsoft.com/office/drawing/2014/main" id="{00000000-0008-0000-4800-000014000000}"/>
            </a:ext>
          </a:extLst>
        </xdr:cNvPr>
        <xdr:cNvSpPr txBox="1"/>
      </xdr:nvSpPr>
      <xdr:spPr>
        <a:xfrm>
          <a:off x="609600" y="10287000"/>
          <a:ext cx="4876800" cy="1045845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i="0" baseline="0">
              <a:solidFill>
                <a:srgbClr val="000000"/>
              </a:solidFill>
              <a:latin typeface="+mn-lt"/>
              <a:ea typeface="+mn-ea"/>
              <a:cs typeface="+mn-cs"/>
            </a:rPr>
            <a:t>Modifying a Pivot Table</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Here are some other things you can do to the </a:t>
          </a:r>
          <a:r>
            <a:rPr lang="en-US" sz="1100" b="0" i="0" baseline="0">
              <a:solidFill>
                <a:srgbClr val="000000"/>
              </a:solidFill>
              <a:latin typeface="+mn-lt"/>
              <a:ea typeface="+mn-ea"/>
              <a:cs typeface="+mn-cs"/>
            </a:rPr>
            <a:t>pivot table</a:t>
          </a:r>
          <a:r>
            <a:rPr lang="en-US" sz="1100" i="0" baseline="0">
              <a:solidFill>
                <a:srgbClr val="000000"/>
              </a:solidFill>
              <a:latin typeface="+mn-lt"/>
              <a:ea typeface="+mn-ea"/>
              <a:cs typeface="+mn-cs"/>
            </a:rPr>
            <a:t> you just built. Try each of these, hands-on. (Screenshots are not shown for all of these, but if you follow the directions, you shouldn't have any problems with these modifications.)</a:t>
          </a:r>
          <a:endParaRPr lang="en-US">
            <a:solidFill>
              <a:srgbClr val="000000"/>
            </a:solidFill>
          </a:endParaRPr>
        </a:p>
        <a:p>
          <a:pPr fontAlgn="base"/>
          <a:endParaRPr lang="en-US" sz="1100" i="0"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i="0" baseline="0">
              <a:solidFill>
                <a:srgbClr val="000000"/>
              </a:solidFill>
              <a:latin typeface="+mn-lt"/>
              <a:ea typeface="+mn-ea"/>
              <a:cs typeface="+mn-cs"/>
            </a:rPr>
            <a:t>1. The default layout for a pivot table (starting in Excel 2007) is called Compact layout. You might prefer Tabular layout (the only layout in pre-2007 versions) because it shows the </a:t>
          </a:r>
          <a:r>
            <a:rPr lang="en-US" sz="1100" i="1" baseline="0">
              <a:solidFill>
                <a:srgbClr val="000000"/>
              </a:solidFill>
              <a:latin typeface="+mn-lt"/>
              <a:ea typeface="+mn-ea"/>
              <a:cs typeface="+mn-cs"/>
            </a:rPr>
            <a:t>names </a:t>
          </a:r>
          <a:r>
            <a:rPr lang="en-US" sz="1100" i="0" baseline="0">
              <a:solidFill>
                <a:srgbClr val="000000"/>
              </a:solidFill>
              <a:latin typeface="+mn-lt"/>
              <a:ea typeface="+mn-ea"/>
              <a:cs typeface="+mn-cs"/>
            </a:rPr>
            <a:t>of the fields in the row and column areas. Both layouts are shown in the screenshots to the right. You can change the layout through the Report Layout dropdown on the PivotTable Tools Design ribbon.</a:t>
          </a:r>
        </a:p>
        <a:p>
          <a:pPr marL="0" marR="0" indent="0" defTabSz="914400" eaLnBrk="1" fontAlgn="auto" latinLnBrk="0" hangingPunct="1">
            <a:lnSpc>
              <a:spcPct val="100000"/>
            </a:lnSpc>
            <a:spcBef>
              <a:spcPts val="0"/>
            </a:spcBef>
            <a:spcAft>
              <a:spcPts val="0"/>
            </a:spcAft>
            <a:buClrTx/>
            <a:buSzTx/>
            <a:buFontTx/>
            <a:buNone/>
            <a:tabLst/>
            <a:defRPr/>
          </a:pPr>
          <a:endParaRPr lang="en-US" sz="1100" i="0"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i="0" baseline="0">
              <a:solidFill>
                <a:srgbClr val="000000"/>
              </a:solidFill>
              <a:latin typeface="+mn-lt"/>
              <a:ea typeface="+mn-ea"/>
              <a:cs typeface="+mn-cs"/>
            </a:rPr>
            <a:t>2. By default, the sums are for </a:t>
          </a:r>
          <a:r>
            <a:rPr lang="en-US" sz="1100" i="1" baseline="0">
              <a:solidFill>
                <a:srgbClr val="000000"/>
              </a:solidFill>
              <a:latin typeface="+mn-lt"/>
              <a:ea typeface="+mn-ea"/>
              <a:cs typeface="+mn-cs"/>
            </a:rPr>
            <a:t>all </a:t>
          </a:r>
          <a:r>
            <a:rPr lang="en-US" sz="1100" i="0" baseline="0">
              <a:solidFill>
                <a:srgbClr val="000000"/>
              </a:solidFill>
              <a:latin typeface="+mn-lt"/>
              <a:ea typeface="+mn-ea"/>
              <a:cs typeface="+mn-cs"/>
            </a:rPr>
            <a:t>categories of any variables in the Filters area. To show sums for VISA sales only, say, click the dropdown arrow next to Paid With and select VISA. </a:t>
          </a:r>
        </a:p>
        <a:p>
          <a:pPr marL="0" marR="0" indent="0" defTabSz="914400" eaLnBrk="1" fontAlgn="auto" latinLnBrk="0" hangingPunct="1">
            <a:lnSpc>
              <a:spcPct val="100000"/>
            </a:lnSpc>
            <a:spcBef>
              <a:spcPts val="0"/>
            </a:spcBef>
            <a:spcAft>
              <a:spcPts val="0"/>
            </a:spcAft>
            <a:buClrTx/>
            <a:buSzTx/>
            <a:buFontTx/>
            <a:buNone/>
            <a:tabLst/>
            <a:defRPr/>
          </a:pPr>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3. You can hide any row or column categories. For example, click the Column Labels dropdown list and select only Midwest and West.</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4. You can change the way Total Cost is summarized and the way its values are formatted. To do so, right-click any number in the pivot table and select a summarizing function from the Summarize Values By dropdown list. For example, select Average. Then right-click again and select Number Format and choose a number format in the usual way. Now you see the </a:t>
          </a:r>
          <a:r>
            <a:rPr lang="en-US" sz="1100" i="1" baseline="0">
              <a:solidFill>
                <a:srgbClr val="000000"/>
              </a:solidFill>
              <a:latin typeface="+mn-lt"/>
              <a:ea typeface="+mn-ea"/>
              <a:cs typeface="+mn-cs"/>
            </a:rPr>
            <a:t>average </a:t>
          </a:r>
          <a:r>
            <a:rPr lang="en-US" sz="1100" i="0" baseline="0">
              <a:solidFill>
                <a:srgbClr val="000000"/>
              </a:solidFill>
              <a:latin typeface="+mn-lt"/>
              <a:ea typeface="+mn-ea"/>
              <a:cs typeface="+mn-cs"/>
            </a:rPr>
            <a:t>of Total Cost for the various categories. (As an alternative, you can right-click and select Value Field Settings. This opens a dialog box where you can make several changes at once.)</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5. In the bottom section of the Fields pane, drag Gender to the Columns area and Region to the Rows area. This is called </a:t>
          </a:r>
          <a:r>
            <a:rPr lang="en-US" sz="1100" i="1" baseline="0">
              <a:solidFill>
                <a:srgbClr val="000000"/>
              </a:solidFill>
              <a:latin typeface="+mn-lt"/>
              <a:ea typeface="+mn-ea"/>
              <a:cs typeface="+mn-cs"/>
            </a:rPr>
            <a:t>pivoting</a:t>
          </a:r>
          <a:r>
            <a:rPr lang="en-US" sz="1100" i="0" baseline="0">
              <a:solidFill>
                <a:srgbClr val="000000"/>
              </a:solidFill>
              <a:latin typeface="+mn-lt"/>
              <a:ea typeface="+mn-ea"/>
              <a:cs typeface="+mn-cs"/>
            </a:rPr>
            <a:t>. In fact, this is why they are called pivot tables!</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6. In the bottom section of the Fields pane, drag any of the fields to a blank space on the worksheet, or simply uncheck its box in the top section. This removes the field from the pivot table. There is no requirement that </a:t>
          </a:r>
          <a:r>
            <a:rPr lang="en-US" sz="1100" i="1" baseline="0">
              <a:solidFill>
                <a:srgbClr val="000000"/>
              </a:solidFill>
              <a:latin typeface="+mn-lt"/>
              <a:ea typeface="+mn-ea"/>
              <a:cs typeface="+mn-cs"/>
            </a:rPr>
            <a:t>each</a:t>
          </a:r>
          <a:r>
            <a:rPr lang="en-US" sz="1100" i="0" baseline="0">
              <a:solidFill>
                <a:srgbClr val="000000"/>
              </a:solidFill>
              <a:latin typeface="+mn-lt"/>
              <a:ea typeface="+mn-ea"/>
              <a:cs typeface="+mn-cs"/>
            </a:rPr>
            <a:t> of the four areas must contain a field.</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7. You can have two or more fields in a given area. For example, drag both Region and Time to the Rows area. It starts to get "busy," but you are certainly allowed to do it. Let's say you drag Gender to the Rows area and then you drag Time to the Rows area. As you will see, the Gender button will be </a:t>
          </a:r>
          <a:r>
            <a:rPr lang="en-US" sz="1100" i="1" baseline="0">
              <a:solidFill>
                <a:srgbClr val="000000"/>
              </a:solidFill>
              <a:latin typeface="+mn-lt"/>
              <a:ea typeface="+mn-ea"/>
              <a:cs typeface="+mn-cs"/>
            </a:rPr>
            <a:t>above </a:t>
          </a:r>
          <a:r>
            <a:rPr lang="en-US" sz="1100" i="0" baseline="0">
              <a:solidFill>
                <a:srgbClr val="000000"/>
              </a:solidFill>
              <a:latin typeface="+mn-lt"/>
              <a:ea typeface="+mn-ea"/>
              <a:cs typeface="+mn-cs"/>
            </a:rPr>
            <a:t>the Time button in the bottom section of the Fields pane, and Gender will be the "outer" field in the pivot table. If you would rather reverse their roles, you can drag the Time button </a:t>
          </a:r>
          <a:r>
            <a:rPr lang="en-US" sz="1100" i="1" baseline="0">
              <a:solidFill>
                <a:srgbClr val="000000"/>
              </a:solidFill>
              <a:latin typeface="+mn-lt"/>
              <a:ea typeface="+mn-ea"/>
              <a:cs typeface="+mn-cs"/>
            </a:rPr>
            <a:t>above </a:t>
          </a:r>
          <a:r>
            <a:rPr lang="en-US" sz="1100" i="0" baseline="0">
              <a:solidFill>
                <a:srgbClr val="000000"/>
              </a:solidFill>
              <a:latin typeface="+mn-lt"/>
              <a:ea typeface="+mn-ea"/>
              <a:cs typeface="+mn-cs"/>
            </a:rPr>
            <a:t>the Gender button in the bottom section of the Fields pane.</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8. You can sort the values in the Rows or Columns areas through the dropdown arrows, but the sort order might not be the natural order. For example, drag Time to the Rows area (and drag any other variables off). The natural order is Morning, Afternoon, Evening, but this isn't what you get with a sort. To sort appropriately, select the Morning cell, and place your cursor at the bottom of the cell so that it becomes a four-way arrow, and drag it up above Afternoon.</a:t>
          </a:r>
        </a:p>
        <a:p>
          <a:endParaRPr lang="en-US" sz="1100" i="0" baseline="0">
            <a:solidFill>
              <a:srgbClr val="000000"/>
            </a:solidFill>
            <a:latin typeface="+mn-lt"/>
            <a:ea typeface="+mn-ea"/>
            <a:cs typeface="+mn-cs"/>
          </a:endParaRPr>
        </a:p>
        <a:p>
          <a:r>
            <a:rPr lang="en-US" sz="1100" i="0" baseline="0">
              <a:solidFill>
                <a:srgbClr val="000000"/>
              </a:solidFill>
              <a:latin typeface="+mn-lt"/>
              <a:ea typeface="+mn-ea"/>
              <a:cs typeface="+mn-cs"/>
            </a:rPr>
            <a:t>9. You can remove the grand totals from the rows and/or the columns. To do so, right-click any number in the pivot table and select PivotTable Options. This leads to a dialog box with many pivot table options, including the option to show or hide grand totals.</a:t>
          </a:r>
        </a:p>
        <a:p>
          <a:endParaRPr lang="en-US" sz="1100" i="0" baseline="0">
            <a:solidFill>
              <a:srgbClr val="000000"/>
            </a:solidFill>
            <a:latin typeface="+mn-lt"/>
            <a:ea typeface="+mn-ea"/>
            <a:cs typeface="+mn-cs"/>
          </a:endParaRPr>
        </a:p>
        <a:p>
          <a:endParaRPr lang="en-US" sz="1100" i="0" baseline="0">
            <a:solidFill>
              <a:srgbClr val="000000"/>
            </a:solidFill>
            <a:latin typeface="+mn-lt"/>
            <a:ea typeface="+mn-ea"/>
            <a:cs typeface="+mn-cs"/>
          </a:endParaRPr>
        </a:p>
        <a:p>
          <a:endParaRPr lang="en-US" sz="1100" i="0" baseline="0">
            <a:solidFill>
              <a:srgbClr val="000000"/>
            </a:solidFill>
            <a:latin typeface="+mn-lt"/>
            <a:ea typeface="+mn-ea"/>
            <a:cs typeface="+mn-cs"/>
          </a:endParaRPr>
        </a:p>
        <a:p>
          <a:endParaRPr lang="en-US" sz="1100" i="0" baseline="0">
            <a:solidFill>
              <a:srgbClr val="000000"/>
            </a:solidFill>
            <a:latin typeface="+mn-lt"/>
            <a:ea typeface="+mn-ea"/>
            <a:cs typeface="+mn-cs"/>
          </a:endParaRPr>
        </a:p>
        <a:p>
          <a:endParaRPr lang="en-US" sz="1100">
            <a:solidFill>
              <a:srgbClr val="000000"/>
            </a:solidFill>
            <a:latin typeface="+mn-lt"/>
            <a:ea typeface="+mn-ea"/>
            <a:cs typeface="+mn-cs"/>
          </a:endParaRPr>
        </a:p>
      </xdr:txBody>
    </xdr:sp>
    <xdr:clientData/>
  </xdr:twoCellAnchor>
  <xdr:twoCellAnchor>
    <xdr:from>
      <xdr:col>1</xdr:col>
      <xdr:colOff>0</xdr:colOff>
      <xdr:row>110</xdr:row>
      <xdr:rowOff>0</xdr:rowOff>
    </xdr:from>
    <xdr:to>
      <xdr:col>9</xdr:col>
      <xdr:colOff>0</xdr:colOff>
      <xdr:row>122</xdr:row>
      <xdr:rowOff>180975</xdr:rowOff>
    </xdr:to>
    <xdr:sp macro="" textlink="">
      <xdr:nvSpPr>
        <xdr:cNvPr id="21" name="TextBox 20">
          <a:extLst>
            <a:ext uri="{FF2B5EF4-FFF2-40B4-BE49-F238E27FC236}">
              <a16:creationId xmlns="" xmlns:a16="http://schemas.microsoft.com/office/drawing/2014/main" id="{00000000-0008-0000-4800-000015000000}"/>
            </a:ext>
          </a:extLst>
        </xdr:cNvPr>
        <xdr:cNvSpPr txBox="1"/>
      </xdr:nvSpPr>
      <xdr:spPr>
        <a:xfrm>
          <a:off x="609600" y="20955000"/>
          <a:ext cx="4876800" cy="24669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Pivot Charts</a:t>
          </a:r>
        </a:p>
        <a:p>
          <a:endParaRPr lang="en-US" sz="1100">
            <a:solidFill>
              <a:srgbClr val="000000"/>
            </a:solidFill>
            <a:latin typeface="+mn-lt"/>
            <a:ea typeface="+mn-ea"/>
            <a:cs typeface="+mn-cs"/>
          </a:endParaRPr>
        </a:p>
        <a:p>
          <a:r>
            <a:rPr lang="en-US" sz="1100">
              <a:solidFill>
                <a:srgbClr val="000000"/>
              </a:solidFill>
              <a:effectLst/>
              <a:latin typeface="+mn-lt"/>
              <a:ea typeface="+mn-ea"/>
              <a:cs typeface="+mn-cs"/>
            </a:rPr>
            <a:t>A pivot table begs for a corresponding chart. Fortunately, it is very easy to get such a chart, called a pivot chart. Just select the pivot table, click the PivotChart button on the PivotTable Tools Analyze (or Options) ribbon, and select a chart type. You not only get a very nice-looking Excel chart, but it updates automatically as you make changes to the pivot table. The pivot table and the pivot chart are perfectly synchronized. </a:t>
          </a:r>
        </a:p>
        <a:p>
          <a:endParaRPr lang="en-US" sz="1100">
            <a:solidFill>
              <a:srgbClr val="000000"/>
            </a:solidFill>
            <a:effectLst/>
            <a:latin typeface="+mn-lt"/>
            <a:ea typeface="+mn-ea"/>
            <a:cs typeface="+mn-cs"/>
          </a:endParaRPr>
        </a:p>
        <a:p>
          <a:r>
            <a:rPr lang="en-US" sz="1100">
              <a:solidFill>
                <a:srgbClr val="000000"/>
              </a:solidFill>
              <a:effectLst/>
              <a:latin typeface="+mn-lt"/>
              <a:ea typeface="+mn-ea"/>
              <a:cs typeface="+mn-cs"/>
            </a:rPr>
            <a:t>Try it! Make some changes to the pivot table to see what happens to the chart. This is almost too good to be true!</a:t>
          </a:r>
        </a:p>
      </xdr:txBody>
    </xdr:sp>
    <xdr:clientData/>
  </xdr:twoCellAnchor>
  <xdr:oneCellAnchor>
    <xdr:from>
      <xdr:col>10</xdr:col>
      <xdr:colOff>0</xdr:colOff>
      <xdr:row>111</xdr:row>
      <xdr:rowOff>0</xdr:rowOff>
    </xdr:from>
    <xdr:ext cx="4543425" cy="2714625"/>
    <xdr:pic>
      <xdr:nvPicPr>
        <xdr:cNvPr id="22" name="Picture 21" descr="C:\Users\Chris\Dropbox\ExcelNow\Images\PivotTable9.gif">
          <a:extLst>
            <a:ext uri="{FF2B5EF4-FFF2-40B4-BE49-F238E27FC236}">
              <a16:creationId xmlns="" xmlns:a16="http://schemas.microsoft.com/office/drawing/2014/main" id="{00000000-0008-0000-4800-000016000000}"/>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 xmlns:a14="http://schemas.microsoft.com/office/drawing/2010/main" val="0"/>
            </a:ext>
          </a:extLst>
        </a:blip>
        <a:srcRect/>
        <a:stretch>
          <a:fillRect/>
        </a:stretch>
      </xdr:blipFill>
      <xdr:spPr bwMode="auto">
        <a:xfrm>
          <a:off x="6096000" y="21145500"/>
          <a:ext cx="4543425" cy="2714625"/>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oneCellAnchor>
    <xdr:from>
      <xdr:col>14</xdr:col>
      <xdr:colOff>0</xdr:colOff>
      <xdr:row>26</xdr:row>
      <xdr:rowOff>0</xdr:rowOff>
    </xdr:from>
    <xdr:ext cx="2178373" cy="4572000"/>
    <xdr:pic>
      <xdr:nvPicPr>
        <xdr:cNvPr id="23" name="Picture 22" descr="C:\Users\Chris\Dropbox\ExcelNow\Images\PivotTable4.gif">
          <a:extLst>
            <a:ext uri="{FF2B5EF4-FFF2-40B4-BE49-F238E27FC236}">
              <a16:creationId xmlns="" xmlns:a16="http://schemas.microsoft.com/office/drawing/2014/main" id="{00000000-0008-0000-4800-00001700000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 xmlns:a14="http://schemas.microsoft.com/office/drawing/2010/main" val="0"/>
            </a:ext>
          </a:extLst>
        </a:blip>
        <a:srcRect/>
        <a:stretch>
          <a:fillRect/>
        </a:stretch>
      </xdr:blipFill>
      <xdr:spPr bwMode="auto">
        <a:xfrm>
          <a:off x="8534400" y="4953000"/>
          <a:ext cx="2178373" cy="4572000"/>
        </a:xfrm>
        <a:prstGeom prst="rect">
          <a:avLst/>
        </a:prstGeom>
        <a:noFill/>
        <a:ln>
          <a:solidFill>
            <a:schemeClr val="accent1"/>
          </a:solidFill>
        </a:ln>
        <a:extLst>
          <a:ext uri="{909E8E84-426E-40DD-AFC4-6F175D3DCCD1}">
            <a14:hiddenFill xmlns="" xmlns:a14="http://schemas.microsoft.com/office/drawing/2010/main">
              <a:solidFill>
                <a:srgbClr val="FFFFFF"/>
              </a:solidFill>
            </a14:hiddenFill>
          </a:ext>
        </a:extLst>
      </xdr:spPr>
    </xdr:pic>
    <xdr:clientData/>
  </xdr:oneCellAnchor>
  <xdr:twoCellAnchor>
    <xdr:from>
      <xdr:col>1</xdr:col>
      <xdr:colOff>0</xdr:colOff>
      <xdr:row>204</xdr:row>
      <xdr:rowOff>0</xdr:rowOff>
    </xdr:from>
    <xdr:to>
      <xdr:col>9</xdr:col>
      <xdr:colOff>0</xdr:colOff>
      <xdr:row>210</xdr:row>
      <xdr:rowOff>180975</xdr:rowOff>
    </xdr:to>
    <xdr:sp macro="" textlink="">
      <xdr:nvSpPr>
        <xdr:cNvPr id="24" name="TextBox 23">
          <a:extLst>
            <a:ext uri="{FF2B5EF4-FFF2-40B4-BE49-F238E27FC236}">
              <a16:creationId xmlns="" xmlns:a16="http://schemas.microsoft.com/office/drawing/2014/main" id="{00000000-0008-0000-4800-000018000000}"/>
            </a:ext>
          </a:extLst>
        </xdr:cNvPr>
        <xdr:cNvSpPr txBox="1"/>
      </xdr:nvSpPr>
      <xdr:spPr>
        <a:xfrm>
          <a:off x="609600" y="40005000"/>
          <a:ext cx="4876800" cy="13239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Recommended PivotTables (introduced</a:t>
          </a:r>
          <a:r>
            <a:rPr lang="en-US" sz="1100" b="1" baseline="0">
              <a:solidFill>
                <a:srgbClr val="000000"/>
              </a:solidFill>
              <a:latin typeface="+mn-lt"/>
              <a:ea typeface="+mn-ea"/>
              <a:cs typeface="+mn-cs"/>
            </a:rPr>
            <a:t> </a:t>
          </a:r>
          <a:r>
            <a:rPr lang="en-US" sz="1100" b="1">
              <a:solidFill>
                <a:srgbClr val="000000"/>
              </a:solidFill>
              <a:latin typeface="+mn-lt"/>
              <a:ea typeface="+mn-ea"/>
              <a:cs typeface="+mn-cs"/>
            </a:rPr>
            <a:t>in Excel 2013)</a:t>
          </a:r>
        </a:p>
        <a:p>
          <a:endParaRPr lang="en-US" sz="1100">
            <a:solidFill>
              <a:srgbClr val="000000"/>
            </a:solidFill>
            <a:latin typeface="+mn-lt"/>
            <a:ea typeface="+mn-ea"/>
            <a:cs typeface="+mn-cs"/>
          </a:endParaRPr>
        </a:p>
        <a:p>
          <a:r>
            <a:rPr lang="en-US" sz="1100">
              <a:solidFill>
                <a:srgbClr val="000000"/>
              </a:solidFill>
              <a:latin typeface="+mn-lt"/>
              <a:ea typeface="+mn-ea"/>
              <a:cs typeface="+mn-cs"/>
            </a:rPr>
            <a:t>Excel</a:t>
          </a:r>
          <a:r>
            <a:rPr lang="en-US" sz="1100" baseline="0">
              <a:solidFill>
                <a:srgbClr val="000000"/>
              </a:solidFill>
              <a:latin typeface="+mn-lt"/>
              <a:ea typeface="+mn-ea"/>
              <a:cs typeface="+mn-cs"/>
            </a:rPr>
            <a:t> 2013 introduced a new Recommended PivotTables</a:t>
          </a:r>
          <a:r>
            <a:rPr lang="en-US" sz="1100" i="0" baseline="0">
              <a:solidFill>
                <a:srgbClr val="000000"/>
              </a:solidFill>
              <a:latin typeface="+mn-lt"/>
              <a:ea typeface="+mn-ea"/>
              <a:cs typeface="+mn-cs"/>
            </a:rPr>
            <a:t> button on the Insert ribbon. If you select a cell in your data set and then click this button, Excel recommends the pivot tables you might want. If nothing else, this at least gets you started.</a:t>
          </a:r>
          <a:endParaRPr lang="en-US" sz="1100">
            <a:solidFill>
              <a:srgbClr val="000000"/>
            </a:solidFill>
            <a:latin typeface="+mn-lt"/>
            <a:ea typeface="+mn-ea"/>
            <a:cs typeface="+mn-cs"/>
          </a:endParaRPr>
        </a:p>
      </xdr:txBody>
    </xdr:sp>
    <xdr:clientData/>
  </xdr:twoCellAnchor>
  <xdr:oneCellAnchor>
    <xdr:from>
      <xdr:col>10</xdr:col>
      <xdr:colOff>0</xdr:colOff>
      <xdr:row>9</xdr:row>
      <xdr:rowOff>0</xdr:rowOff>
    </xdr:from>
    <xdr:ext cx="3190875" cy="2852824"/>
    <xdr:pic>
      <xdr:nvPicPr>
        <xdr:cNvPr id="25" name="Picture 24">
          <a:extLst>
            <a:ext uri="{FF2B5EF4-FFF2-40B4-BE49-F238E27FC236}">
              <a16:creationId xmlns="" xmlns:a16="http://schemas.microsoft.com/office/drawing/2014/main" id="{00000000-0008-0000-4800-000019000000}"/>
            </a:ext>
          </a:extLst>
        </xdr:cNvPr>
        <xdr:cNvPicPr>
          <a:picLocks noChangeAspect="1"/>
        </xdr:cNvPicPr>
      </xdr:nvPicPr>
      <xdr:blipFill>
        <a:blip xmlns:r="http://schemas.openxmlformats.org/officeDocument/2006/relationships" r:embed="rId14" cstate="print">
          <a:extLst>
            <a:ext uri="{28A0092B-C50C-407E-A947-70E740481C1C}">
              <a14:useLocalDpi xmlns="" xmlns:a14="http://schemas.microsoft.com/office/drawing/2010/main" val="0"/>
            </a:ext>
          </a:extLst>
        </a:blip>
        <a:stretch>
          <a:fillRect/>
        </a:stretch>
      </xdr:blipFill>
      <xdr:spPr>
        <a:xfrm>
          <a:off x="6096000" y="1714500"/>
          <a:ext cx="3190875" cy="2852824"/>
        </a:xfrm>
        <a:prstGeom prst="rect">
          <a:avLst/>
        </a:prstGeom>
      </xdr:spPr>
    </xdr:pic>
    <xdr:clientData/>
  </xdr:oneCellAnchor>
  <xdr:twoCellAnchor>
    <xdr:from>
      <xdr:col>1</xdr:col>
      <xdr:colOff>0</xdr:colOff>
      <xdr:row>212</xdr:row>
      <xdr:rowOff>0</xdr:rowOff>
    </xdr:from>
    <xdr:to>
      <xdr:col>9</xdr:col>
      <xdr:colOff>0</xdr:colOff>
      <xdr:row>218</xdr:row>
      <xdr:rowOff>180975</xdr:rowOff>
    </xdr:to>
    <xdr:sp macro="" textlink="">
      <xdr:nvSpPr>
        <xdr:cNvPr id="26" name="TextBox 25">
          <a:extLst>
            <a:ext uri="{FF2B5EF4-FFF2-40B4-BE49-F238E27FC236}">
              <a16:creationId xmlns="" xmlns:a16="http://schemas.microsoft.com/office/drawing/2014/main" id="{00000000-0008-0000-4800-00001A000000}"/>
            </a:ext>
          </a:extLst>
        </xdr:cNvPr>
        <xdr:cNvSpPr txBox="1"/>
      </xdr:nvSpPr>
      <xdr:spPr>
        <a:xfrm>
          <a:off x="609600" y="41529000"/>
          <a:ext cx="4876800" cy="13239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Grouping on dates (introduced</a:t>
          </a:r>
          <a:r>
            <a:rPr lang="en-US" sz="1100" b="1" baseline="0">
              <a:solidFill>
                <a:srgbClr val="000000"/>
              </a:solidFill>
              <a:latin typeface="+mn-lt"/>
              <a:ea typeface="+mn-ea"/>
              <a:cs typeface="+mn-cs"/>
            </a:rPr>
            <a:t> </a:t>
          </a:r>
          <a:r>
            <a:rPr lang="en-US" sz="1100" b="1">
              <a:solidFill>
                <a:srgbClr val="000000"/>
              </a:solidFill>
              <a:latin typeface="+mn-lt"/>
              <a:ea typeface="+mn-ea"/>
              <a:cs typeface="+mn-cs"/>
            </a:rPr>
            <a:t>in Excel 2016)</a:t>
          </a:r>
        </a:p>
        <a:p>
          <a:endParaRPr lang="en-US" sz="1100">
            <a:solidFill>
              <a:srgbClr val="000000"/>
            </a:solidFill>
            <a:latin typeface="+mn-lt"/>
            <a:ea typeface="+mn-ea"/>
            <a:cs typeface="+mn-cs"/>
          </a:endParaRPr>
        </a:p>
        <a:p>
          <a:r>
            <a:rPr lang="en-US" sz="1100">
              <a:solidFill>
                <a:srgbClr val="000000"/>
              </a:solidFill>
              <a:latin typeface="+mn-lt"/>
              <a:ea typeface="+mn-ea"/>
              <a:cs typeface="+mn-cs"/>
            </a:rPr>
            <a:t>Starting in Excel 2016, if you drag a date field to the Rows</a:t>
          </a:r>
          <a:r>
            <a:rPr lang="en-US" sz="1100" baseline="0">
              <a:solidFill>
                <a:srgbClr val="000000"/>
              </a:solidFill>
              <a:latin typeface="+mn-lt"/>
              <a:ea typeface="+mn-ea"/>
              <a:cs typeface="+mn-cs"/>
            </a:rPr>
            <a:t> or Columns area, it is automatically grouped, say, by month and year. You can then modify the grouping, or ungroup, if you like.</a:t>
          </a:r>
          <a:endParaRPr lang="en-US" sz="1100">
            <a:solidFill>
              <a:srgbClr val="000000"/>
            </a:solidFill>
            <a:latin typeface="+mn-lt"/>
            <a:ea typeface="+mn-ea"/>
            <a:cs typeface="+mn-cs"/>
          </a:endParaRPr>
        </a:p>
      </xdr:txBody>
    </xdr:sp>
    <xdr:clientData/>
  </xdr:twoCellAnchor>
  <xdr:oneCellAnchor>
    <xdr:from>
      <xdr:col>10</xdr:col>
      <xdr:colOff>0</xdr:colOff>
      <xdr:row>197</xdr:row>
      <xdr:rowOff>0</xdr:rowOff>
    </xdr:from>
    <xdr:ext cx="1752600" cy="1891695"/>
    <xdr:pic>
      <xdr:nvPicPr>
        <xdr:cNvPr id="27" name="Picture 26">
          <a:extLst>
            <a:ext uri="{FF2B5EF4-FFF2-40B4-BE49-F238E27FC236}">
              <a16:creationId xmlns="" xmlns:a16="http://schemas.microsoft.com/office/drawing/2014/main" id="{00000000-0008-0000-4800-00001B000000}"/>
            </a:ext>
          </a:extLst>
        </xdr:cNvPr>
        <xdr:cNvPicPr>
          <a:picLocks noChangeAspect="1"/>
        </xdr:cNvPicPr>
      </xdr:nvPicPr>
      <xdr:blipFill>
        <a:blip xmlns:r="http://schemas.openxmlformats.org/officeDocument/2006/relationships" r:embed="rId15" cstate="print">
          <a:extLst>
            <a:ext uri="{28A0092B-C50C-407E-A947-70E740481C1C}">
              <a14:useLocalDpi xmlns="" xmlns:a14="http://schemas.microsoft.com/office/drawing/2010/main" val="0"/>
            </a:ext>
          </a:extLst>
        </a:blip>
        <a:stretch>
          <a:fillRect/>
        </a:stretch>
      </xdr:blipFill>
      <xdr:spPr>
        <a:xfrm>
          <a:off x="6096000" y="38100000"/>
          <a:ext cx="1752600" cy="1891695"/>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xdr:from>
      <xdr:col>0</xdr:col>
      <xdr:colOff>590550</xdr:colOff>
      <xdr:row>3</xdr:row>
      <xdr:rowOff>66675</xdr:rowOff>
    </xdr:from>
    <xdr:to>
      <xdr:col>8</xdr:col>
      <xdr:colOff>276225</xdr:colOff>
      <xdr:row>14</xdr:row>
      <xdr:rowOff>142875</xdr:rowOff>
    </xdr:to>
    <xdr:sp macro="" textlink="">
      <xdr:nvSpPr>
        <xdr:cNvPr id="2" name="TextBox 1">
          <a:extLst>
            <a:ext uri="{FF2B5EF4-FFF2-40B4-BE49-F238E27FC236}">
              <a16:creationId xmlns="" xmlns:a16="http://schemas.microsoft.com/office/drawing/2014/main" id="{00000000-0008-0000-4800-00001A000000}"/>
            </a:ext>
          </a:extLst>
        </xdr:cNvPr>
        <xdr:cNvSpPr txBox="1"/>
      </xdr:nvSpPr>
      <xdr:spPr>
        <a:xfrm>
          <a:off x="590550" y="638175"/>
          <a:ext cx="5286375" cy="221932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Exercises for pivot</a:t>
          </a:r>
          <a:r>
            <a:rPr lang="en-US" sz="1100" b="1" baseline="0">
              <a:solidFill>
                <a:srgbClr val="000000"/>
              </a:solidFill>
              <a:latin typeface="+mn-lt"/>
              <a:ea typeface="+mn-ea"/>
              <a:cs typeface="+mn-cs"/>
            </a:rPr>
            <a:t> table</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Create pivot</a:t>
          </a:r>
          <a:r>
            <a:rPr lang="en-US" sz="1100" baseline="0">
              <a:solidFill>
                <a:srgbClr val="000000"/>
              </a:solidFill>
              <a:latin typeface="+mn-lt"/>
              <a:ea typeface="+mn-ea"/>
              <a:cs typeface="+mn-cs"/>
            </a:rPr>
            <a:t> tables and pivot charts that show the following data:</a:t>
          </a:r>
        </a:p>
        <a:p>
          <a:r>
            <a:rPr lang="en-US" sz="1100" baseline="0">
              <a:solidFill>
                <a:srgbClr val="000000"/>
              </a:solidFill>
              <a:latin typeface="+mn-lt"/>
              <a:ea typeface="+mn-ea"/>
              <a:cs typeface="+mn-cs"/>
            </a:rPr>
            <a:t>a) Dollar sales by salesperson</a:t>
          </a:r>
        </a:p>
        <a:p>
          <a:r>
            <a:rPr lang="en-US" sz="1100" baseline="0">
              <a:solidFill>
                <a:srgbClr val="000000"/>
              </a:solidFill>
              <a:latin typeface="+mn-lt"/>
              <a:ea typeface="+mn-ea"/>
              <a:cs typeface="+mn-cs"/>
            </a:rPr>
            <a:t>b) Top 5 customers (by revenue)</a:t>
          </a:r>
        </a:p>
        <a:p>
          <a:r>
            <a:rPr lang="en-US" sz="1100" baseline="0">
              <a:solidFill>
                <a:srgbClr val="000000"/>
              </a:solidFill>
              <a:latin typeface="+mn-lt"/>
              <a:ea typeface="+mn-ea"/>
              <a:cs typeface="+mn-cs"/>
            </a:rPr>
            <a:t>c) Dollar sales by region</a:t>
          </a:r>
        </a:p>
        <a:p>
          <a:r>
            <a:rPr lang="en-US" sz="1100" baseline="0">
              <a:solidFill>
                <a:srgbClr val="000000"/>
              </a:solidFill>
              <a:latin typeface="+mn-lt"/>
              <a:ea typeface="+mn-ea"/>
              <a:cs typeface="+mn-cs"/>
            </a:rPr>
            <a:t>d) Sales revenue by month</a:t>
          </a:r>
        </a:p>
        <a:p>
          <a:endParaRPr lang="en-US" sz="1100">
            <a:solidFill>
              <a:srgbClr val="000000"/>
            </a:solidFill>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26</xdr:row>
      <xdr:rowOff>0</xdr:rowOff>
    </xdr:from>
    <xdr:to>
      <xdr:col>9</xdr:col>
      <xdr:colOff>0</xdr:colOff>
      <xdr:row>81</xdr:row>
      <xdr:rowOff>0</xdr:rowOff>
    </xdr:to>
    <xdr:sp macro="" textlink="">
      <xdr:nvSpPr>
        <xdr:cNvPr id="2" name="TextBox 1">
          <a:extLst>
            <a:ext uri="{FF2B5EF4-FFF2-40B4-BE49-F238E27FC236}">
              <a16:creationId xmlns="" xmlns:a16="http://schemas.microsoft.com/office/drawing/2014/main" id="{00000000-0008-0000-4900-000002000000}"/>
            </a:ext>
          </a:extLst>
        </xdr:cNvPr>
        <xdr:cNvSpPr txBox="1"/>
      </xdr:nvSpPr>
      <xdr:spPr>
        <a:xfrm>
          <a:off x="609600" y="4953000"/>
          <a:ext cx="4876800" cy="104775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Creating a One-Way Data Table with</a:t>
          </a:r>
          <a:r>
            <a:rPr lang="en-US" sz="1100" b="1" baseline="0">
              <a:solidFill>
                <a:srgbClr val="000000"/>
              </a:solidFill>
              <a:latin typeface="+mn-lt"/>
              <a:ea typeface="+mn-ea"/>
              <a:cs typeface="+mn-cs"/>
            </a:rPr>
            <a:t> One Output</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A one-way data table lets you see how one or more selected outputs change</a:t>
          </a:r>
          <a:r>
            <a:rPr lang="en-US" sz="1100" baseline="0">
              <a:solidFill>
                <a:srgbClr val="000000"/>
              </a:solidFill>
              <a:latin typeface="+mn-lt"/>
              <a:ea typeface="+mn-ea"/>
              <a:cs typeface="+mn-cs"/>
            </a:rPr>
            <a:t> as a </a:t>
          </a:r>
          <a:r>
            <a:rPr lang="en-US" sz="1100" i="1" baseline="0">
              <a:solidFill>
                <a:srgbClr val="000000"/>
              </a:solidFill>
              <a:latin typeface="+mn-lt"/>
              <a:ea typeface="+mn-ea"/>
              <a:cs typeface="+mn-cs"/>
            </a:rPr>
            <a:t>single </a:t>
          </a:r>
          <a:r>
            <a:rPr lang="en-US" sz="1100" i="0" baseline="0">
              <a:solidFill>
                <a:srgbClr val="000000"/>
              </a:solidFill>
              <a:latin typeface="+mn-lt"/>
              <a:ea typeface="+mn-ea"/>
              <a:cs typeface="+mn-cs"/>
            </a:rPr>
            <a:t>input varies over some range. </a:t>
          </a:r>
          <a:endParaRPr lang="en-US" sz="1100">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To illustrate, suppose you buy a new car for $20,000, make a $5,000 down payment, and finance the remaining amount over the next 36 months at a 6.5% annual interest rate. There are at least two outputs that might be of interest: the monthly payment and the total interest paid on the loan. These are affected by the four inputs in blue to the right.</a:t>
          </a:r>
        </a:p>
        <a:p>
          <a:endParaRPr lang="en-US" sz="1100">
            <a:solidFill>
              <a:srgbClr val="000000"/>
            </a:solidFill>
            <a:latin typeface="+mn-lt"/>
            <a:ea typeface="+mn-ea"/>
            <a:cs typeface="+mn-cs"/>
          </a:endParaRPr>
        </a:p>
        <a:p>
          <a:r>
            <a:rPr lang="en-US" sz="1100">
              <a:solidFill>
                <a:srgbClr val="000000"/>
              </a:solidFill>
              <a:latin typeface="+mn-lt"/>
              <a:ea typeface="+mn-ea"/>
              <a:cs typeface="+mn-cs"/>
            </a:rPr>
            <a:t>Let’s first look at a simple one-way data table, which illustrates how a </a:t>
          </a:r>
          <a:r>
            <a:rPr lang="en-US" sz="1100" i="1">
              <a:solidFill>
                <a:srgbClr val="000000"/>
              </a:solidFill>
              <a:latin typeface="+mn-lt"/>
              <a:ea typeface="+mn-ea"/>
              <a:cs typeface="+mn-cs"/>
            </a:rPr>
            <a:t>single</a:t>
          </a:r>
          <a:r>
            <a:rPr lang="en-US" sz="1100">
              <a:solidFill>
                <a:srgbClr val="000000"/>
              </a:solidFill>
              <a:latin typeface="+mn-lt"/>
              <a:ea typeface="+mn-ea"/>
              <a:cs typeface="+mn-cs"/>
            </a:rPr>
            <a:t> output, monthly payment, varies as the annual interest rate varies. This is shown in the example to the right.</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To create the </a:t>
          </a:r>
          <a:r>
            <a:rPr lang="en-US" sz="1100" baseline="0">
              <a:solidFill>
                <a:srgbClr val="000000"/>
              </a:solidFill>
              <a:latin typeface="+mn-lt"/>
              <a:ea typeface="+mn-ea"/>
              <a:cs typeface="+mn-cs"/>
            </a:rPr>
            <a:t>data </a:t>
          </a:r>
          <a:r>
            <a:rPr lang="en-US" sz="1100">
              <a:solidFill>
                <a:srgbClr val="000000"/>
              </a:solidFill>
              <a:latin typeface="+mn-lt"/>
              <a:ea typeface="+mn-ea"/>
              <a:cs typeface="+mn-cs"/>
            </a:rPr>
            <a:t>table</a:t>
          </a:r>
          <a:r>
            <a:rPr lang="en-US" sz="1100" baseline="0">
              <a:solidFill>
                <a:srgbClr val="000000"/>
              </a:solidFill>
              <a:latin typeface="+mn-lt"/>
              <a:ea typeface="+mn-ea"/>
              <a:cs typeface="+mn-cs"/>
            </a:rPr>
            <a:t> </a:t>
          </a:r>
          <a:r>
            <a:rPr lang="en-US" sz="1100">
              <a:solidFill>
                <a:srgbClr val="000000"/>
              </a:solidFill>
              <a:latin typeface="+mn-lt"/>
              <a:ea typeface="+mn-ea"/>
              <a:cs typeface="+mn-cs"/>
            </a:rPr>
            <a:t>(which has already been done):</a:t>
          </a:r>
        </a:p>
        <a:p>
          <a:endParaRPr lang="en-US" sz="1100">
            <a:solidFill>
              <a:srgbClr val="000000"/>
            </a:solidFill>
            <a:latin typeface="+mn-lt"/>
            <a:ea typeface="+mn-ea"/>
            <a:cs typeface="+mn-cs"/>
          </a:endParaRPr>
        </a:p>
        <a:p>
          <a:r>
            <a:rPr lang="en-US" sz="1100">
              <a:solidFill>
                <a:srgbClr val="000000"/>
              </a:solidFill>
              <a:latin typeface="+mn-lt"/>
              <a:ea typeface="+mn-ea"/>
              <a:cs typeface="+mn-cs"/>
            </a:rPr>
            <a:t>Enter a link to the output in cell L39. Specifically, because the monthly payment was calculated with the PMT function in cell L34, enter the formula </a:t>
          </a:r>
          <a:r>
            <a:rPr lang="en-US" sz="1100" b="1">
              <a:solidFill>
                <a:srgbClr val="000000"/>
              </a:solidFill>
              <a:latin typeface="+mn-lt"/>
              <a:ea typeface="+mn-ea"/>
              <a:cs typeface="+mn-cs"/>
            </a:rPr>
            <a:t>=L34</a:t>
          </a:r>
          <a:r>
            <a:rPr lang="en-US" sz="1100">
              <a:solidFill>
                <a:srgbClr val="000000"/>
              </a:solidFill>
              <a:latin typeface="+mn-lt"/>
              <a:ea typeface="+mn-ea"/>
              <a:cs typeface="+mn-cs"/>
            </a:rPr>
            <a:t> in cell L39. Then, starting in cell K40, enter any sequence of interest rates. Next, select the entire table—the range K39:L44. Then select Data Table from the What-If Analysis dropdown on the Data ribbon. Finally, enter L31, the interest rate cell, as the </a:t>
          </a:r>
          <a:r>
            <a:rPr lang="en-US" sz="1100" i="1">
              <a:solidFill>
                <a:srgbClr val="000000"/>
              </a:solidFill>
              <a:latin typeface="+mn-lt"/>
              <a:ea typeface="+mn-ea"/>
              <a:cs typeface="+mn-cs"/>
            </a:rPr>
            <a:t>column</a:t>
          </a:r>
          <a:r>
            <a:rPr lang="en-US" sz="1100">
              <a:solidFill>
                <a:srgbClr val="000000"/>
              </a:solidFill>
              <a:latin typeface="+mn-lt"/>
              <a:ea typeface="+mn-ea"/>
              <a:cs typeface="+mn-cs"/>
            </a:rPr>
            <a:t> input cell in the resulting Data Table dialog box shown to the right. There is no row input cell, so leave it blank.</a:t>
          </a:r>
        </a:p>
        <a:p>
          <a:endParaRPr lang="en-US" sz="1100">
            <a:solidFill>
              <a:srgbClr val="000000"/>
            </a:solidFill>
            <a:latin typeface="+mn-lt"/>
            <a:ea typeface="+mn-ea"/>
            <a:cs typeface="+mn-cs"/>
          </a:endParaRPr>
        </a:p>
        <a:p>
          <a:r>
            <a:rPr lang="en-US" sz="1100">
              <a:solidFill>
                <a:srgbClr val="000000"/>
              </a:solidFill>
              <a:latin typeface="+mn-lt"/>
              <a:ea typeface="+mn-ea"/>
              <a:cs typeface="+mn-cs"/>
            </a:rPr>
            <a:t>If</a:t>
          </a:r>
          <a:r>
            <a:rPr lang="en-US" sz="1100" baseline="0">
              <a:solidFill>
                <a:srgbClr val="000000"/>
              </a:solidFill>
              <a:latin typeface="+mn-lt"/>
              <a:ea typeface="+mn-ea"/>
              <a:cs typeface="+mn-cs"/>
            </a:rPr>
            <a:t> one of the input values along the side of the data table equals the original value of this input, this provides an internal check of your data table. In this example, the original annual interest rate, 6.50%, is one of the values in the data table, and the corresponding monthly payments, in cells L34 and L42, are both equal to $459.74, as they should be.</a:t>
          </a:r>
          <a:endParaRPr lang="en-US" sz="1100">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It is important to understand </a:t>
          </a:r>
          <a:r>
            <a:rPr lang="en-US" sz="1100" i="1">
              <a:solidFill>
                <a:srgbClr val="000000"/>
              </a:solidFill>
              <a:latin typeface="+mn-lt"/>
              <a:ea typeface="+mn-ea"/>
              <a:cs typeface="+mn-cs"/>
            </a:rPr>
            <a:t>exactly </a:t>
          </a:r>
          <a:r>
            <a:rPr lang="en-US" sz="1100">
              <a:solidFill>
                <a:srgbClr val="000000"/>
              </a:solidFill>
              <a:latin typeface="+mn-lt"/>
              <a:ea typeface="+mn-ea"/>
              <a:cs typeface="+mn-cs"/>
            </a:rPr>
            <a:t>what happens when you create a data table, so read this paragraph several times until it sinks in. Excel takes each interest rate in column K, substitutes it into the column input cell you designated (cell L31), recalculates the monthly payment in cell L34 with this new interest rate (and hence the link in cell L39, the one colored gray for emphasis), and records the result in the corresponding row</a:t>
          </a:r>
          <a:r>
            <a:rPr lang="en-US" sz="1100" baseline="0">
              <a:solidFill>
                <a:srgbClr val="000000"/>
              </a:solidFill>
              <a:latin typeface="+mn-lt"/>
              <a:ea typeface="+mn-ea"/>
              <a:cs typeface="+mn-cs"/>
            </a:rPr>
            <a:t> of the </a:t>
          </a:r>
          <a:r>
            <a:rPr lang="en-US" sz="1100">
              <a:solidFill>
                <a:srgbClr val="000000"/>
              </a:solidFill>
              <a:latin typeface="+mn-lt"/>
              <a:ea typeface="+mn-ea"/>
              <a:cs typeface="+mn-cs"/>
            </a:rPr>
            <a:t>data table. You use a </a:t>
          </a:r>
          <a:r>
            <a:rPr lang="en-US" sz="1100" i="1">
              <a:solidFill>
                <a:srgbClr val="000000"/>
              </a:solidFill>
              <a:latin typeface="+mn-lt"/>
              <a:ea typeface="+mn-ea"/>
              <a:cs typeface="+mn-cs"/>
            </a:rPr>
            <a:t>column</a:t>
          </a:r>
          <a:r>
            <a:rPr lang="en-US" sz="1100">
              <a:solidFill>
                <a:srgbClr val="000000"/>
              </a:solidFill>
              <a:latin typeface="+mn-lt"/>
              <a:ea typeface="+mn-ea"/>
              <a:cs typeface="+mn-cs"/>
            </a:rPr>
            <a:t> input cell because the possible values of the input (the interest rates) are listed down a column.</a:t>
          </a:r>
        </a:p>
        <a:p>
          <a:endParaRPr lang="en-US" sz="1100">
            <a:solidFill>
              <a:srgbClr val="000000"/>
            </a:solidFill>
            <a:latin typeface="+mn-lt"/>
            <a:ea typeface="+mn-ea"/>
            <a:cs typeface="+mn-cs"/>
          </a:endParaRPr>
        </a:p>
        <a:p>
          <a:r>
            <a:rPr lang="en-US" sz="1100">
              <a:solidFill>
                <a:srgbClr val="000000"/>
              </a:solidFill>
              <a:latin typeface="+mn-lt"/>
              <a:ea typeface="+mn-ea"/>
              <a:cs typeface="+mn-cs"/>
            </a:rPr>
            <a:t>You can tell that you have a data</a:t>
          </a:r>
          <a:r>
            <a:rPr lang="en-US" sz="1100" baseline="0">
              <a:solidFill>
                <a:srgbClr val="000000"/>
              </a:solidFill>
              <a:latin typeface="+mn-lt"/>
              <a:ea typeface="+mn-ea"/>
              <a:cs typeface="+mn-cs"/>
            </a:rPr>
            <a:t> table by looking at any of the "answer" cells, such as cell L40. It contains a formula </a:t>
          </a:r>
          <a:r>
            <a:rPr lang="en-US" sz="1100" b="1" baseline="0">
              <a:solidFill>
                <a:srgbClr val="000000"/>
              </a:solidFill>
              <a:latin typeface="+mn-lt"/>
              <a:ea typeface="+mn-ea"/>
              <a:cs typeface="+mn-cs"/>
            </a:rPr>
            <a:t>=TABLE(,L31)</a:t>
          </a:r>
          <a:r>
            <a:rPr lang="en-US" sz="1100" b="0" baseline="0">
              <a:solidFill>
                <a:srgbClr val="000000"/>
              </a:solidFill>
              <a:latin typeface="+mn-lt"/>
              <a:ea typeface="+mn-ea"/>
              <a:cs typeface="+mn-cs"/>
            </a:rPr>
            <a:t>, surrounded by curly brackets. The part inside the parentheses shows the row and column input cells, the first of which is blank in this example. The curly brackets indicate that this is an </a:t>
          </a:r>
          <a:r>
            <a:rPr lang="en-US" sz="1100" b="0" i="1" baseline="0">
              <a:solidFill>
                <a:srgbClr val="000000"/>
              </a:solidFill>
              <a:latin typeface="+mn-lt"/>
              <a:ea typeface="+mn-ea"/>
              <a:cs typeface="+mn-cs"/>
            </a:rPr>
            <a:t>array </a:t>
          </a:r>
          <a:r>
            <a:rPr lang="en-US" sz="1100" b="0" i="0" baseline="0">
              <a:solidFill>
                <a:srgbClr val="000000"/>
              </a:solidFill>
              <a:latin typeface="+mn-lt"/>
              <a:ea typeface="+mn-ea"/>
              <a:cs typeface="+mn-cs"/>
            </a:rPr>
            <a:t>formula. Essentially, this means that it is entered in all of the answer cells of the data table at once, as a group. You never need to enter this formula; you should create the table as explained above. However, the formula documents what the answer range contains.</a:t>
          </a:r>
        </a:p>
        <a:p>
          <a:endParaRPr lang="en-US" sz="1100" b="0" i="0" baseline="0">
            <a:solidFill>
              <a:srgbClr val="000000"/>
            </a:solidFill>
            <a:latin typeface="+mn-lt"/>
            <a:ea typeface="+mn-ea"/>
            <a:cs typeface="+mn-cs"/>
          </a:endParaRPr>
        </a:p>
        <a:p>
          <a:r>
            <a:rPr lang="en-US" sz="1100" b="0" i="0" baseline="0">
              <a:solidFill>
                <a:srgbClr val="000000"/>
              </a:solidFill>
              <a:latin typeface="+mn-lt"/>
              <a:ea typeface="+mn-ea"/>
              <a:cs typeface="+mn-cs"/>
            </a:rPr>
            <a:t>Try it! Create a one-way data table to the right, where the monthly payment is calculated for each price of car from $18,000 to $25,000 in increments of $1000 (with the down payment fixed at $5000). (Scroll to the right for the answer.)</a:t>
          </a:r>
        </a:p>
        <a:p>
          <a:endParaRPr lang="en-US" sz="1100" b="0" i="0" baseline="0">
            <a:solidFill>
              <a:srgbClr val="000000"/>
            </a:solidFill>
            <a:latin typeface="+mn-lt"/>
            <a:ea typeface="+mn-ea"/>
            <a:cs typeface="+mn-cs"/>
          </a:endParaRPr>
        </a:p>
      </xdr:txBody>
    </xdr:sp>
    <xdr:clientData/>
  </xdr:twoCellAnchor>
  <xdr:twoCellAnchor>
    <xdr:from>
      <xdr:col>1</xdr:col>
      <xdr:colOff>0</xdr:colOff>
      <xdr:row>82</xdr:row>
      <xdr:rowOff>0</xdr:rowOff>
    </xdr:from>
    <xdr:to>
      <xdr:col>9</xdr:col>
      <xdr:colOff>0</xdr:colOff>
      <xdr:row>99</xdr:row>
      <xdr:rowOff>0</xdr:rowOff>
    </xdr:to>
    <xdr:sp macro="" textlink="">
      <xdr:nvSpPr>
        <xdr:cNvPr id="3" name="TextBox 2">
          <a:extLst>
            <a:ext uri="{FF2B5EF4-FFF2-40B4-BE49-F238E27FC236}">
              <a16:creationId xmlns="" xmlns:a16="http://schemas.microsoft.com/office/drawing/2014/main" id="{00000000-0008-0000-4900-000003000000}"/>
            </a:ext>
          </a:extLst>
        </xdr:cNvPr>
        <xdr:cNvSpPr txBox="1"/>
      </xdr:nvSpPr>
      <xdr:spPr>
        <a:xfrm>
          <a:off x="609600" y="15621000"/>
          <a:ext cx="4876800" cy="32385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Creating a One-Way Data Table with</a:t>
          </a:r>
          <a:r>
            <a:rPr lang="en-US" sz="1100" b="1" baseline="0">
              <a:solidFill>
                <a:srgbClr val="000000"/>
              </a:solidFill>
              <a:latin typeface="+mn-lt"/>
              <a:ea typeface="+mn-ea"/>
              <a:cs typeface="+mn-cs"/>
            </a:rPr>
            <a:t> Multiple Outputs</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000000"/>
              </a:solidFill>
              <a:effectLst/>
              <a:latin typeface="+mn-lt"/>
              <a:ea typeface="+mn-ea"/>
              <a:cs typeface="+mn-cs"/>
            </a:rPr>
            <a:t>It is also possible to capture </a:t>
          </a:r>
          <a:r>
            <a:rPr lang="en-US" sz="1100" i="1">
              <a:solidFill>
                <a:srgbClr val="000000"/>
              </a:solidFill>
              <a:effectLst/>
              <a:latin typeface="+mn-lt"/>
              <a:ea typeface="+mn-ea"/>
              <a:cs typeface="+mn-cs"/>
            </a:rPr>
            <a:t>multiple</a:t>
          </a:r>
          <a:r>
            <a:rPr lang="en-US" sz="1100">
              <a:solidFill>
                <a:srgbClr val="000000"/>
              </a:solidFill>
              <a:effectLst/>
              <a:latin typeface="+mn-lt"/>
              <a:ea typeface="+mn-ea"/>
              <a:cs typeface="+mn-cs"/>
            </a:rPr>
            <a:t> outputs in a one-way data table. The extra outputs appear as extra columns of the data table. Other than this, the data table is structured exactly</a:t>
          </a:r>
          <a:r>
            <a:rPr lang="en-US" sz="1100" baseline="0">
              <a:solidFill>
                <a:srgbClr val="000000"/>
              </a:solidFill>
              <a:effectLst/>
              <a:latin typeface="+mn-lt"/>
              <a:ea typeface="+mn-ea"/>
              <a:cs typeface="+mn-cs"/>
            </a:rPr>
            <a:t> as before. </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rgbClr val="00000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000000"/>
              </a:solidFill>
              <a:effectLst/>
              <a:latin typeface="+mn-lt"/>
              <a:ea typeface="+mn-ea"/>
              <a:cs typeface="+mn-cs"/>
            </a:rPr>
            <a:t>An example appears to the right, where the single input is still the interest rate, but there are two outputs: monthly payment and total interest paid. This table is formed exactly as before, using the same column input cell, except that the data table range now</a:t>
          </a:r>
          <a:r>
            <a:rPr lang="en-US" sz="1100" baseline="0">
              <a:solidFill>
                <a:srgbClr val="000000"/>
              </a:solidFill>
              <a:effectLst/>
              <a:latin typeface="+mn-lt"/>
              <a:ea typeface="+mn-ea"/>
              <a:cs typeface="+mn-cs"/>
            </a:rPr>
            <a:t> includes column M, </a:t>
          </a:r>
          <a:r>
            <a:rPr lang="en-US" sz="1100">
              <a:solidFill>
                <a:srgbClr val="000000"/>
              </a:solidFill>
              <a:effectLst/>
              <a:latin typeface="+mn-lt"/>
              <a:ea typeface="+mn-ea"/>
              <a:cs typeface="+mn-cs"/>
            </a:rPr>
            <a:t>and there are links to both outputs in the gray cells.</a:t>
          </a:r>
          <a:endParaRPr lang="en-US">
            <a:solidFill>
              <a:srgbClr val="000000"/>
            </a:solidFill>
            <a:effectLst/>
          </a:endParaRPr>
        </a:p>
        <a:p>
          <a:endParaRPr lang="en-US" sz="1100" b="1">
            <a:solidFill>
              <a:srgbClr val="000000"/>
            </a:solidFill>
            <a:latin typeface="+mn-lt"/>
            <a:ea typeface="+mn-ea"/>
            <a:cs typeface="+mn-cs"/>
          </a:endParaRPr>
        </a:p>
        <a:p>
          <a:r>
            <a:rPr lang="en-US" sz="1100" b="0">
              <a:solidFill>
                <a:srgbClr val="000000"/>
              </a:solidFill>
              <a:effectLst/>
              <a:latin typeface="+mn-lt"/>
              <a:ea typeface="+mn-ea"/>
              <a:cs typeface="+mn-cs"/>
            </a:rPr>
            <a:t>Try it! Create a one-way data table to the right that shows the monthly payments and the total interest paid for each value of the number of payments from 12 to 48, in increments of 12. (Scroll to the right for the answer.)</a:t>
          </a:r>
          <a:endParaRPr lang="en-US">
            <a:solidFill>
              <a:srgbClr val="000000"/>
            </a:solidFill>
            <a:effectLst/>
          </a:endParaRPr>
        </a:p>
      </xdr:txBody>
    </xdr:sp>
    <xdr:clientData/>
  </xdr:twoCellAnchor>
  <xdr:twoCellAnchor>
    <xdr:from>
      <xdr:col>1</xdr:col>
      <xdr:colOff>0</xdr:colOff>
      <xdr:row>2</xdr:row>
      <xdr:rowOff>0</xdr:rowOff>
    </xdr:from>
    <xdr:to>
      <xdr:col>8</xdr:col>
      <xdr:colOff>606425</xdr:colOff>
      <xdr:row>25</xdr:row>
      <xdr:rowOff>0</xdr:rowOff>
    </xdr:to>
    <xdr:sp macro="" textlink="">
      <xdr:nvSpPr>
        <xdr:cNvPr id="4" name="TextBox 3">
          <a:extLst>
            <a:ext uri="{FF2B5EF4-FFF2-40B4-BE49-F238E27FC236}">
              <a16:creationId xmlns="" xmlns:a16="http://schemas.microsoft.com/office/drawing/2014/main" id="{00000000-0008-0000-4900-000004000000}"/>
            </a:ext>
          </a:extLst>
        </xdr:cNvPr>
        <xdr:cNvSpPr txBox="1"/>
      </xdr:nvSpPr>
      <xdr:spPr>
        <a:xfrm>
          <a:off x="609600" y="381000"/>
          <a:ext cx="4873625" cy="43815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Introduction to </a:t>
          </a:r>
          <a:r>
            <a:rPr lang="en-US" sz="1100" b="1" baseline="0">
              <a:solidFill>
                <a:srgbClr val="000000"/>
              </a:solidFill>
              <a:latin typeface="+mn-lt"/>
              <a:ea typeface="+mn-ea"/>
              <a:cs typeface="+mn-cs"/>
            </a:rPr>
            <a:t>Data Tables</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Data tables, also called what-if tables, allow you to see very quickly how one or more outputs change as one or two key inputs change. This is often called </a:t>
          </a:r>
          <a:r>
            <a:rPr lang="en-US" sz="1100" b="1">
              <a:solidFill>
                <a:srgbClr val="000000"/>
              </a:solidFill>
              <a:latin typeface="+mn-lt"/>
              <a:ea typeface="+mn-ea"/>
              <a:cs typeface="+mn-cs"/>
            </a:rPr>
            <a:t>sensitivity analysis</a:t>
          </a:r>
          <a:r>
            <a:rPr lang="en-US" sz="1100">
              <a:solidFill>
                <a:srgbClr val="000000"/>
              </a:solidFill>
              <a:latin typeface="+mn-lt"/>
              <a:ea typeface="+mn-ea"/>
              <a:cs typeface="+mn-cs"/>
            </a:rPr>
            <a:t>, or simply </a:t>
          </a:r>
          <a:r>
            <a:rPr lang="en-US" sz="1100" b="1">
              <a:solidFill>
                <a:srgbClr val="000000"/>
              </a:solidFill>
              <a:latin typeface="+mn-lt"/>
              <a:ea typeface="+mn-ea"/>
              <a:cs typeface="+mn-cs"/>
            </a:rPr>
            <a:t>what-if analysis</a:t>
          </a:r>
          <a:r>
            <a:rPr lang="en-US" sz="1100">
              <a:solidFill>
                <a:srgbClr val="000000"/>
              </a:solidFill>
              <a:latin typeface="+mn-lt"/>
              <a:ea typeface="+mn-ea"/>
              <a:cs typeface="+mn-cs"/>
            </a:rPr>
            <a:t>, and it is a key part of most</a:t>
          </a:r>
          <a:r>
            <a:rPr lang="en-US" sz="1100" baseline="0">
              <a:solidFill>
                <a:srgbClr val="000000"/>
              </a:solidFill>
              <a:latin typeface="+mn-lt"/>
              <a:ea typeface="+mn-ea"/>
              <a:cs typeface="+mn-cs"/>
            </a:rPr>
            <a:t> business models</a:t>
          </a:r>
          <a:r>
            <a:rPr lang="en-US" sz="1100">
              <a:solidFill>
                <a:srgbClr val="000000"/>
              </a:solidFill>
              <a:latin typeface="+mn-lt"/>
              <a:ea typeface="+mn-ea"/>
              <a:cs typeface="+mn-cs"/>
            </a:rPr>
            <a:t>. </a:t>
          </a:r>
        </a:p>
        <a:p>
          <a:endParaRPr lang="en-US" sz="110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000000"/>
              </a:solidFill>
              <a:effectLst/>
              <a:latin typeface="+mn-lt"/>
              <a:ea typeface="+mn-ea"/>
              <a:cs typeface="+mn-cs"/>
            </a:rPr>
            <a:t>Business models are all about what-if questions.</a:t>
          </a:r>
          <a:r>
            <a:rPr lang="en-US" sz="1100" baseline="0">
              <a:solidFill>
                <a:srgbClr val="000000"/>
              </a:solidFill>
              <a:effectLst/>
              <a:latin typeface="+mn-lt"/>
              <a:ea typeface="+mn-ea"/>
              <a:cs typeface="+mn-cs"/>
            </a:rPr>
            <a:t> What would happen to profit if our unit cost increased by x%? What would happen to our sales if our competitor's price decreased by y%? And so on. Data tables are perfect for answering these types of questions in a systematic way, and they are quite easy to create. Therefore, it is surprising that so few Excel users are aware of data tables. This is a very valuable tool, so you should definitely learn it!</a:t>
          </a:r>
          <a:r>
            <a:rPr lang="en-US" sz="1100" i="0" baseline="0">
              <a:solidFill>
                <a:srgbClr val="000000"/>
              </a:solidFill>
              <a:effectLst/>
              <a:latin typeface="+mn-lt"/>
              <a:ea typeface="+mn-ea"/>
              <a:cs typeface="+mn-cs"/>
            </a:rPr>
            <a:t> </a:t>
          </a:r>
          <a:endParaRPr lang="en-US">
            <a:solidFill>
              <a:srgbClr val="000000"/>
            </a:solidFill>
            <a:effectLst/>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There are two types of data tables: one-way data tables and two-way data tables. A one-way data table has one input and </a:t>
          </a:r>
          <a:r>
            <a:rPr lang="en-US" sz="1100" i="1">
              <a:solidFill>
                <a:srgbClr val="000000"/>
              </a:solidFill>
              <a:latin typeface="+mn-lt"/>
              <a:ea typeface="+mn-ea"/>
              <a:cs typeface="+mn-cs"/>
            </a:rPr>
            <a:t>any</a:t>
          </a:r>
          <a:r>
            <a:rPr lang="en-US" sz="1100">
              <a:solidFill>
                <a:srgbClr val="000000"/>
              </a:solidFill>
              <a:latin typeface="+mn-lt"/>
              <a:ea typeface="+mn-ea"/>
              <a:cs typeface="+mn-cs"/>
            </a:rPr>
            <a:t> number of outputs. A two-way data table has two inputs but only </a:t>
          </a:r>
          <a:r>
            <a:rPr lang="en-US" sz="1100" i="1">
              <a:solidFill>
                <a:srgbClr val="000000"/>
              </a:solidFill>
              <a:latin typeface="+mn-lt"/>
              <a:ea typeface="+mn-ea"/>
              <a:cs typeface="+mn-cs"/>
            </a:rPr>
            <a:t>one</a:t>
          </a:r>
          <a:r>
            <a:rPr lang="en-US" sz="1100">
              <a:solidFill>
                <a:srgbClr val="000000"/>
              </a:solidFill>
              <a:latin typeface="+mn-lt"/>
              <a:ea typeface="+mn-ea"/>
              <a:cs typeface="+mn-cs"/>
            </a:rPr>
            <a:t> output. Both of these are discussed here.</a:t>
          </a:r>
        </a:p>
        <a:p>
          <a:endParaRPr lang="en-US" sz="1100">
            <a:solidFill>
              <a:srgbClr val="000000"/>
            </a:solidFill>
            <a:latin typeface="+mn-lt"/>
            <a:ea typeface="+mn-ea"/>
            <a:cs typeface="+mn-cs"/>
          </a:endParaRPr>
        </a:p>
        <a:p>
          <a:r>
            <a:rPr lang="en-US" sz="1100" i="0" baseline="0">
              <a:solidFill>
                <a:srgbClr val="000000"/>
              </a:solidFill>
              <a:latin typeface="+mn-lt"/>
              <a:ea typeface="+mn-ea"/>
              <a:cs typeface="+mn-cs"/>
            </a:rPr>
            <a:t>You find the Data Table option (for one-way or two-way data tables) under the What-If Analysis dropdown on the Data ribbon, as shown to the right.</a:t>
          </a:r>
          <a:endParaRPr lang="en-US" sz="1100">
            <a:solidFill>
              <a:srgbClr val="000000"/>
            </a:solidFill>
            <a:latin typeface="+mn-lt"/>
            <a:ea typeface="+mn-ea"/>
            <a:cs typeface="+mn-cs"/>
          </a:endParaRPr>
        </a:p>
      </xdr:txBody>
    </xdr:sp>
    <xdr:clientData/>
  </xdr:twoCellAnchor>
  <xdr:twoCellAnchor>
    <xdr:from>
      <xdr:col>1</xdr:col>
      <xdr:colOff>0</xdr:colOff>
      <xdr:row>100</xdr:row>
      <xdr:rowOff>0</xdr:rowOff>
    </xdr:from>
    <xdr:to>
      <xdr:col>8</xdr:col>
      <xdr:colOff>606425</xdr:colOff>
      <xdr:row>134</xdr:row>
      <xdr:rowOff>9525</xdr:rowOff>
    </xdr:to>
    <xdr:sp macro="" textlink="">
      <xdr:nvSpPr>
        <xdr:cNvPr id="5" name="TextBox 4">
          <a:extLst>
            <a:ext uri="{FF2B5EF4-FFF2-40B4-BE49-F238E27FC236}">
              <a16:creationId xmlns="" xmlns:a16="http://schemas.microsoft.com/office/drawing/2014/main" id="{00000000-0008-0000-4900-000005000000}"/>
            </a:ext>
          </a:extLst>
        </xdr:cNvPr>
        <xdr:cNvSpPr txBox="1"/>
      </xdr:nvSpPr>
      <xdr:spPr>
        <a:xfrm>
          <a:off x="609600" y="19050000"/>
          <a:ext cx="4873625" cy="648652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Creating a Two-Way Data Table</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Two-way tables allow you to vary </a:t>
          </a:r>
          <a:r>
            <a:rPr lang="en-US" sz="1100" i="1">
              <a:solidFill>
                <a:srgbClr val="000000"/>
              </a:solidFill>
              <a:latin typeface="+mn-lt"/>
              <a:ea typeface="+mn-ea"/>
              <a:cs typeface="+mn-cs"/>
            </a:rPr>
            <a:t>two</a:t>
          </a:r>
          <a:r>
            <a:rPr lang="en-US" sz="1100">
              <a:solidFill>
                <a:srgbClr val="000000"/>
              </a:solidFill>
              <a:latin typeface="+mn-lt"/>
              <a:ea typeface="+mn-ea"/>
              <a:cs typeface="+mn-cs"/>
            </a:rPr>
            <a:t> inputs, one along a row and one along a column, and capture a </a:t>
          </a:r>
          <a:r>
            <a:rPr lang="en-US" sz="1100" i="1">
              <a:solidFill>
                <a:srgbClr val="000000"/>
              </a:solidFill>
              <a:latin typeface="+mn-lt"/>
              <a:ea typeface="+mn-ea"/>
              <a:cs typeface="+mn-cs"/>
            </a:rPr>
            <a:t>single</a:t>
          </a:r>
          <a:r>
            <a:rPr lang="en-US" sz="1100">
              <a:solidFill>
                <a:srgbClr val="000000"/>
              </a:solidFill>
              <a:latin typeface="+mn-lt"/>
              <a:ea typeface="+mn-ea"/>
              <a:cs typeface="+mn-cs"/>
            </a:rPr>
            <a:t> output in the body of the table. The example to the right illustrates this, where the annual interest rate and the amount of the down payment both vary, and the single output is the monthly payment.</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To create this table (which has already been done):</a:t>
          </a:r>
        </a:p>
        <a:p>
          <a:endParaRPr lang="en-US" sz="1100">
            <a:solidFill>
              <a:srgbClr val="000000"/>
            </a:solidFill>
            <a:latin typeface="+mn-lt"/>
            <a:ea typeface="+mn-ea"/>
            <a:cs typeface="+mn-cs"/>
          </a:endParaRPr>
        </a:p>
        <a:p>
          <a:r>
            <a:rPr lang="en-US" sz="1100">
              <a:solidFill>
                <a:srgbClr val="000000"/>
              </a:solidFill>
              <a:latin typeface="+mn-lt"/>
              <a:ea typeface="+mn-ea"/>
              <a:cs typeface="+mn-cs"/>
            </a:rPr>
            <a:t>Enter the formula </a:t>
          </a:r>
          <a:r>
            <a:rPr lang="en-US" sz="1100" b="1">
              <a:solidFill>
                <a:srgbClr val="000000"/>
              </a:solidFill>
              <a:latin typeface="+mn-lt"/>
              <a:ea typeface="+mn-ea"/>
              <a:cs typeface="+mn-cs"/>
            </a:rPr>
            <a:t>=L34</a:t>
          </a:r>
          <a:r>
            <a:rPr lang="en-US" sz="1100">
              <a:solidFill>
                <a:srgbClr val="000000"/>
              </a:solidFill>
              <a:latin typeface="+mn-lt"/>
              <a:ea typeface="+mn-ea"/>
              <a:cs typeface="+mn-cs"/>
            </a:rPr>
            <a:t> for the single output in the </a:t>
          </a:r>
          <a:r>
            <a:rPr lang="en-US" sz="1100" i="1">
              <a:solidFill>
                <a:srgbClr val="000000"/>
              </a:solidFill>
              <a:latin typeface="+mn-lt"/>
              <a:ea typeface="+mn-ea"/>
              <a:cs typeface="+mn-cs"/>
            </a:rPr>
            <a:t>upper left corner</a:t>
          </a:r>
          <a:r>
            <a:rPr lang="en-US" sz="1100">
              <a:solidFill>
                <a:srgbClr val="000000"/>
              </a:solidFill>
              <a:latin typeface="+mn-lt"/>
              <a:ea typeface="+mn-ea"/>
              <a:cs typeface="+mn-cs"/>
            </a:rPr>
            <a:t>, cell K102, of the data table. (Again, this cell has been colored gray for emphasis.) Enter any sequence of down payments to the right of this and any sequence of interest rates below this. Next, select Data Table from the What-If Analysis dropdown, and enter L29 as the row input cell and L31 as the column input cell as shown to the right.</a:t>
          </a:r>
        </a:p>
        <a:p>
          <a:endParaRPr lang="en-US" sz="1100" b="1">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rgbClr val="000000"/>
              </a:solidFill>
              <a:latin typeface="+mn-lt"/>
              <a:ea typeface="+mn-ea"/>
              <a:cs typeface="+mn-cs"/>
            </a:rPr>
            <a:t>As with one-way tables, you can tell you</a:t>
          </a:r>
          <a:r>
            <a:rPr lang="en-US" sz="1100" baseline="0">
              <a:solidFill>
                <a:srgbClr val="000000"/>
              </a:solidFill>
              <a:latin typeface="+mn-lt"/>
              <a:ea typeface="+mn-ea"/>
              <a:cs typeface="+mn-cs"/>
            </a:rPr>
            <a:t> have a data table by looking at any of the "answer" cells, such as cell L103. Each contains the formula </a:t>
          </a:r>
          <a:r>
            <a:rPr lang="en-US" sz="1100" b="1" baseline="0">
              <a:solidFill>
                <a:srgbClr val="000000"/>
              </a:solidFill>
              <a:latin typeface="+mn-lt"/>
              <a:ea typeface="+mn-ea"/>
              <a:cs typeface="+mn-cs"/>
            </a:rPr>
            <a:t>=TABLE(L29,L31)</a:t>
          </a:r>
          <a:r>
            <a:rPr lang="en-US" sz="1100" b="0" baseline="0">
              <a:solidFill>
                <a:srgbClr val="000000"/>
              </a:solidFill>
              <a:latin typeface="+mn-lt"/>
              <a:ea typeface="+mn-ea"/>
              <a:cs typeface="+mn-cs"/>
            </a:rPr>
            <a:t>, surrounded by curly brackets. This formula indicates that cell L29 is the row input cell and cell L31 is the column input cell. In words, the values for down payment go across the top </a:t>
          </a:r>
          <a:r>
            <a:rPr lang="en-US" sz="1100" b="0" i="1" baseline="0">
              <a:solidFill>
                <a:srgbClr val="000000"/>
              </a:solidFill>
              <a:latin typeface="+mn-lt"/>
              <a:ea typeface="+mn-ea"/>
              <a:cs typeface="+mn-cs"/>
            </a:rPr>
            <a:t>row</a:t>
          </a:r>
          <a:r>
            <a:rPr lang="en-US" sz="1100" b="0" baseline="0">
              <a:solidFill>
                <a:srgbClr val="000000"/>
              </a:solidFill>
              <a:latin typeface="+mn-lt"/>
              <a:ea typeface="+mn-ea"/>
              <a:cs typeface="+mn-cs"/>
            </a:rPr>
            <a:t> of the table, and the values for interest rate go down the left </a:t>
          </a:r>
          <a:r>
            <a:rPr lang="en-US" sz="1100" b="0" i="1" baseline="0">
              <a:solidFill>
                <a:srgbClr val="000000"/>
              </a:solidFill>
              <a:latin typeface="+mn-lt"/>
              <a:ea typeface="+mn-ea"/>
              <a:cs typeface="+mn-cs"/>
            </a:rPr>
            <a:t>column </a:t>
          </a:r>
          <a:r>
            <a:rPr lang="en-US" sz="1100" b="0" i="0" baseline="0">
              <a:solidFill>
                <a:srgbClr val="000000"/>
              </a:solidFill>
              <a:latin typeface="+mn-lt"/>
              <a:ea typeface="+mn-ea"/>
              <a:cs typeface="+mn-cs"/>
            </a:rPr>
            <a:t>of the table.</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000000"/>
              </a:solidFill>
              <a:latin typeface="+mn-lt"/>
              <a:ea typeface="+mn-ea"/>
              <a:cs typeface="+mn-cs"/>
            </a:rPr>
            <a:t>Remember that a two-way data table allows only </a:t>
          </a:r>
          <a:r>
            <a:rPr lang="en-US" sz="1100" b="0" i="1" baseline="0">
              <a:solidFill>
                <a:srgbClr val="000000"/>
              </a:solidFill>
              <a:latin typeface="+mn-lt"/>
              <a:ea typeface="+mn-ea"/>
              <a:cs typeface="+mn-cs"/>
            </a:rPr>
            <a:t>one </a:t>
          </a:r>
          <a:r>
            <a:rPr lang="en-US" sz="1100" b="0" i="0" baseline="0">
              <a:solidFill>
                <a:srgbClr val="000000"/>
              </a:solidFill>
              <a:latin typeface="+mn-lt"/>
              <a:ea typeface="+mn-ea"/>
              <a:cs typeface="+mn-cs"/>
            </a:rPr>
            <a:t>output. If you want to analyze multiple outputs, you have to create multiple two-way data tables, one for each output.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a:solidFill>
                <a:srgbClr val="000000"/>
              </a:solidFill>
              <a:effectLst/>
              <a:latin typeface="+mn-lt"/>
              <a:ea typeface="+mn-ea"/>
              <a:cs typeface="+mn-cs"/>
            </a:rPr>
            <a:t>Try it! Create a two-way data table to the right that calculates the total interest paid for each value of the number of payments from 12 to 60 in increments of 12, and each down payment from $4000 to $6000 in increments of $1000. Put the down payments along the top and the numbers of payments along the side. (Scroll to the right for the answer.)</a:t>
          </a:r>
          <a:endParaRPr lang="en-US">
            <a:solidFill>
              <a:srgbClr val="000000"/>
            </a:solidFill>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solidFill>
              <a:srgbClr val="000000"/>
            </a:solidFill>
          </a:endParaRPr>
        </a:p>
      </xdr:txBody>
    </xdr:sp>
    <xdr:clientData/>
  </xdr:twoCellAnchor>
  <xdr:twoCellAnchor>
    <xdr:from>
      <xdr:col>1</xdr:col>
      <xdr:colOff>0</xdr:colOff>
      <xdr:row>135</xdr:row>
      <xdr:rowOff>0</xdr:rowOff>
    </xdr:from>
    <xdr:to>
      <xdr:col>8</xdr:col>
      <xdr:colOff>606425</xdr:colOff>
      <xdr:row>151</xdr:row>
      <xdr:rowOff>180975</xdr:rowOff>
    </xdr:to>
    <xdr:sp macro="" textlink="">
      <xdr:nvSpPr>
        <xdr:cNvPr id="6" name="TextBox 5">
          <a:extLst>
            <a:ext uri="{FF2B5EF4-FFF2-40B4-BE49-F238E27FC236}">
              <a16:creationId xmlns="" xmlns:a16="http://schemas.microsoft.com/office/drawing/2014/main" id="{00000000-0008-0000-4900-000006000000}"/>
            </a:ext>
          </a:extLst>
        </xdr:cNvPr>
        <xdr:cNvSpPr txBox="1"/>
      </xdr:nvSpPr>
      <xdr:spPr>
        <a:xfrm>
          <a:off x="609600" y="25717500"/>
          <a:ext cx="4873625" cy="32289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baseline="0">
              <a:solidFill>
                <a:srgbClr val="000000"/>
              </a:solidFill>
              <a:latin typeface="+mn-lt"/>
              <a:ea typeface="+mn-ea"/>
              <a:cs typeface="+mn-cs"/>
            </a:rPr>
            <a:t>Recalculation and Data Tables</a:t>
          </a:r>
        </a:p>
        <a:p>
          <a:endParaRPr lang="en-US" sz="1100" baseline="0">
            <a:solidFill>
              <a:srgbClr val="000000"/>
            </a:solidFill>
            <a:latin typeface="+mn-lt"/>
            <a:ea typeface="+mn-ea"/>
            <a:cs typeface="+mn-cs"/>
          </a:endParaRPr>
        </a:p>
        <a:p>
          <a:r>
            <a:rPr lang="en-US" sz="1100" baseline="0">
              <a:solidFill>
                <a:srgbClr val="000000"/>
              </a:solidFill>
              <a:latin typeface="+mn-lt"/>
              <a:ea typeface="+mn-ea"/>
              <a:cs typeface="+mn-cs"/>
            </a:rPr>
            <a:t>Some data tables are very long (many rows), and each value might require the recalculation of a complex business model. Therefore, the recalculation of the entire data table can take a while, several seconds or even minutes. For this reason, Excel allows you to select the </a:t>
          </a:r>
          <a:r>
            <a:rPr lang="en-US" sz="1100" b="1" baseline="0">
              <a:solidFill>
                <a:srgbClr val="000000"/>
              </a:solidFill>
              <a:latin typeface="+mn-lt"/>
              <a:ea typeface="+mn-ea"/>
              <a:cs typeface="+mn-cs"/>
            </a:rPr>
            <a:t>Automatic Except for Data Tables</a:t>
          </a:r>
          <a:r>
            <a:rPr lang="en-US" sz="1100" baseline="0">
              <a:solidFill>
                <a:srgbClr val="000000"/>
              </a:solidFill>
              <a:latin typeface="+mn-lt"/>
              <a:ea typeface="+mn-ea"/>
              <a:cs typeface="+mn-cs"/>
            </a:rPr>
            <a:t> calculation option from the Formulas ribbon, as shown to the right. In this case, the data tables won't recalculate until you force them to by pressing the F9 key.</a:t>
          </a:r>
        </a:p>
        <a:p>
          <a:endParaRPr lang="en-US" sz="1100"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a:solidFill>
                <a:srgbClr val="000000"/>
              </a:solidFill>
              <a:effectLst/>
              <a:latin typeface="+mn-lt"/>
              <a:ea typeface="+mn-ea"/>
              <a:cs typeface="+mn-cs"/>
            </a:rPr>
            <a:t>Try it again! Check that the calculation setting is Automatic (the default setting), and create</a:t>
          </a:r>
          <a:r>
            <a:rPr lang="en-US" sz="1100" b="0" baseline="0">
              <a:solidFill>
                <a:srgbClr val="000000"/>
              </a:solidFill>
              <a:effectLst/>
              <a:latin typeface="+mn-lt"/>
              <a:ea typeface="+mn-ea"/>
              <a:cs typeface="+mn-cs"/>
            </a:rPr>
            <a:t> any data table to the right</a:t>
          </a:r>
          <a:r>
            <a:rPr lang="en-US" sz="1100" b="0">
              <a:solidFill>
                <a:srgbClr val="000000"/>
              </a:solidFill>
              <a:effectLst/>
              <a:latin typeface="+mn-lt"/>
              <a:ea typeface="+mn-ea"/>
              <a:cs typeface="+mn-cs"/>
            </a:rPr>
            <a:t>. Next, change the calculation setting from Automatic to Automatic</a:t>
          </a:r>
          <a:r>
            <a:rPr lang="en-US" sz="1100" b="0" baseline="0">
              <a:solidFill>
                <a:srgbClr val="000000"/>
              </a:solidFill>
              <a:effectLst/>
              <a:latin typeface="+mn-lt"/>
              <a:ea typeface="+mn-ea"/>
              <a:cs typeface="+mn-cs"/>
            </a:rPr>
            <a:t> Except for Data Tables and create the data table again. You should see the same value throughout the table, which is disconcerting. But you can press the F9 key to get the correct answers. Then change the calculation setting back to Automatic.</a:t>
          </a:r>
          <a:endParaRPr lang="en-US">
            <a:solidFill>
              <a:srgbClr val="000000"/>
            </a:solidFill>
            <a:effectLst/>
          </a:endParaRPr>
        </a:p>
        <a:p>
          <a:endParaRPr lang="en-US" sz="1100">
            <a:solidFill>
              <a:srgbClr val="000000"/>
            </a:solidFill>
            <a:latin typeface="+mn-lt"/>
            <a:ea typeface="+mn-ea"/>
            <a:cs typeface="+mn-cs"/>
          </a:endParaRPr>
        </a:p>
      </xdr:txBody>
    </xdr:sp>
    <xdr:clientData/>
  </xdr:twoCellAnchor>
  <xdr:oneCellAnchor>
    <xdr:from>
      <xdr:col>10</xdr:col>
      <xdr:colOff>0</xdr:colOff>
      <xdr:row>46</xdr:row>
      <xdr:rowOff>0</xdr:rowOff>
    </xdr:from>
    <xdr:ext cx="2219325" cy="1228725"/>
    <xdr:pic>
      <xdr:nvPicPr>
        <xdr:cNvPr id="8" name="Picture 7" descr="C:\Users\Chris\Dropbox\ExcelNow\Images\DataTable2.gif">
          <a:extLst>
            <a:ext uri="{FF2B5EF4-FFF2-40B4-BE49-F238E27FC236}">
              <a16:creationId xmlns="" xmlns:a16="http://schemas.microsoft.com/office/drawing/2014/main" id="{00000000-0008-0000-49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6096000" y="8763000"/>
          <a:ext cx="2219325" cy="12287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109</xdr:row>
      <xdr:rowOff>0</xdr:rowOff>
    </xdr:from>
    <xdr:ext cx="2219325" cy="1228725"/>
    <xdr:pic>
      <xdr:nvPicPr>
        <xdr:cNvPr id="9" name="Picture 8" descr="C:\Users\Chris\Dropbox\ExcelNow\Images\DataTable3.gif">
          <a:extLst>
            <a:ext uri="{FF2B5EF4-FFF2-40B4-BE49-F238E27FC236}">
              <a16:creationId xmlns="" xmlns:a16="http://schemas.microsoft.com/office/drawing/2014/main" id="{00000000-0008-0000-49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6096000" y="20764500"/>
          <a:ext cx="2219325" cy="12287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136</xdr:row>
      <xdr:rowOff>0</xdr:rowOff>
    </xdr:from>
    <xdr:ext cx="2219325" cy="1400175"/>
    <xdr:pic>
      <xdr:nvPicPr>
        <xdr:cNvPr id="10" name="Picture 9" descr="C:\Users\Chris\Dropbox\ExcelNow\Images\DataTable4.gif">
          <a:extLst>
            <a:ext uri="{FF2B5EF4-FFF2-40B4-BE49-F238E27FC236}">
              <a16:creationId xmlns="" xmlns:a16="http://schemas.microsoft.com/office/drawing/2014/main" id="{00000000-0008-0000-49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6096000" y="25908000"/>
          <a:ext cx="2219325" cy="140017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oneCellAnchor>
    <xdr:from>
      <xdr:col>10</xdr:col>
      <xdr:colOff>0</xdr:colOff>
      <xdr:row>3</xdr:row>
      <xdr:rowOff>0</xdr:rowOff>
    </xdr:from>
    <xdr:ext cx="2714625" cy="1357313"/>
    <xdr:pic>
      <xdr:nvPicPr>
        <xdr:cNvPr id="11" name="Picture 10">
          <a:extLst>
            <a:ext uri="{FF2B5EF4-FFF2-40B4-BE49-F238E27FC236}">
              <a16:creationId xmlns="" xmlns:a16="http://schemas.microsoft.com/office/drawing/2014/main" id="{00000000-0008-0000-4900-00000B000000}"/>
            </a:ext>
          </a:extLst>
        </xdr:cNvPr>
        <xdr:cNvPicPr>
          <a:picLocks noChangeAspect="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tretch>
          <a:fillRect/>
        </a:stretch>
      </xdr:blipFill>
      <xdr:spPr>
        <a:xfrm>
          <a:off x="6096000" y="571500"/>
          <a:ext cx="2714625" cy="1357313"/>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0</xdr:colOff>
      <xdr:row>21</xdr:row>
      <xdr:rowOff>0</xdr:rowOff>
    </xdr:to>
    <xdr:sp macro="" textlink="">
      <xdr:nvSpPr>
        <xdr:cNvPr id="2" name="TextBox 1">
          <a:extLst>
            <a:ext uri="{FF2B5EF4-FFF2-40B4-BE49-F238E27FC236}">
              <a16:creationId xmlns="" xmlns:a16="http://schemas.microsoft.com/office/drawing/2014/main" id="{00000000-0008-0000-2C00-000002000000}"/>
            </a:ext>
          </a:extLst>
        </xdr:cNvPr>
        <xdr:cNvSpPr txBox="1"/>
      </xdr:nvSpPr>
      <xdr:spPr>
        <a:xfrm>
          <a:off x="238125" y="381000"/>
          <a:ext cx="4876800" cy="36195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Basic</a:t>
          </a:r>
          <a:r>
            <a:rPr lang="en-US" sz="1100">
              <a:solidFill>
                <a:srgbClr val="000000"/>
              </a:solidFill>
              <a:latin typeface="+mn-lt"/>
              <a:ea typeface="+mn-ea"/>
              <a:cs typeface="+mn-cs"/>
            </a:rPr>
            <a:t> </a:t>
          </a:r>
          <a:r>
            <a:rPr lang="en-US" sz="1100" b="1">
              <a:solidFill>
                <a:srgbClr val="000000"/>
              </a:solidFill>
              <a:latin typeface="+mn-lt"/>
              <a:ea typeface="+mn-ea"/>
              <a:cs typeface="+mn-cs"/>
            </a:rPr>
            <a:t>IF Function (Logical</a:t>
          </a:r>
          <a:r>
            <a:rPr lang="en-US" sz="1100" b="1" baseline="0">
              <a:solidFill>
                <a:srgbClr val="000000"/>
              </a:solidFill>
              <a:latin typeface="+mn-lt"/>
              <a:ea typeface="+mn-ea"/>
              <a:cs typeface="+mn-cs"/>
            </a:rPr>
            <a:t> Category)</a:t>
          </a:r>
          <a:endParaRPr lang="en-US" sz="1100">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IF functions are very useful for performing logic, and they vary from simple to complex. A few typical examples are illustrated here.</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To enter a basic IF function:</a:t>
          </a:r>
        </a:p>
        <a:p>
          <a:endParaRPr lang="en-US" sz="1100">
            <a:solidFill>
              <a:srgbClr val="000000"/>
            </a:solidFill>
            <a:latin typeface="+mn-lt"/>
            <a:ea typeface="+mn-ea"/>
            <a:cs typeface="+mn-cs"/>
          </a:endParaRPr>
        </a:p>
        <a:p>
          <a:r>
            <a:rPr lang="en-US" sz="1100">
              <a:solidFill>
                <a:srgbClr val="000000"/>
              </a:solidFill>
              <a:latin typeface="+mn-lt"/>
              <a:ea typeface="+mn-ea"/>
              <a:cs typeface="+mn-cs"/>
            </a:rPr>
            <a:t>Enter the formula </a:t>
          </a:r>
          <a:r>
            <a:rPr lang="en-US" sz="1100" b="1">
              <a:solidFill>
                <a:srgbClr val="000000"/>
              </a:solidFill>
              <a:latin typeface="+mn-lt"/>
              <a:ea typeface="+mn-ea"/>
              <a:cs typeface="+mn-cs"/>
            </a:rPr>
            <a:t>=IF(</a:t>
          </a:r>
          <a:r>
            <a:rPr lang="en-US" sz="1100" b="1" i="1">
              <a:solidFill>
                <a:srgbClr val="000000"/>
              </a:solidFill>
              <a:latin typeface="+mn-lt"/>
              <a:ea typeface="+mn-ea"/>
              <a:cs typeface="+mn-cs"/>
            </a:rPr>
            <a:t>condition</a:t>
          </a:r>
          <a:r>
            <a:rPr lang="en-US" sz="1100" b="1">
              <a:solidFill>
                <a:srgbClr val="000000"/>
              </a:solidFill>
              <a:latin typeface="+mn-lt"/>
              <a:ea typeface="+mn-ea"/>
              <a:cs typeface="+mn-cs"/>
            </a:rPr>
            <a:t>,</a:t>
          </a:r>
          <a:r>
            <a:rPr lang="en-US" sz="1100" b="1" i="1">
              <a:solidFill>
                <a:srgbClr val="000000"/>
              </a:solidFill>
              <a:latin typeface="+mn-lt"/>
              <a:ea typeface="+mn-ea"/>
              <a:cs typeface="+mn-cs"/>
            </a:rPr>
            <a:t>expression1</a:t>
          </a:r>
          <a:r>
            <a:rPr lang="en-US" sz="1100" b="1">
              <a:solidFill>
                <a:srgbClr val="000000"/>
              </a:solidFill>
              <a:latin typeface="+mn-lt"/>
              <a:ea typeface="+mn-ea"/>
              <a:cs typeface="+mn-cs"/>
            </a:rPr>
            <a:t>,</a:t>
          </a:r>
          <a:r>
            <a:rPr lang="en-US" sz="1100" b="1" i="1">
              <a:solidFill>
                <a:srgbClr val="000000"/>
              </a:solidFill>
              <a:latin typeface="+mn-lt"/>
              <a:ea typeface="+mn-ea"/>
              <a:cs typeface="+mn-cs"/>
            </a:rPr>
            <a:t>expression2</a:t>
          </a:r>
          <a:r>
            <a:rPr lang="en-US" sz="1100" b="1">
              <a:solidFill>
                <a:srgbClr val="000000"/>
              </a:solidFill>
              <a:latin typeface="+mn-lt"/>
              <a:ea typeface="+mn-ea"/>
              <a:cs typeface="+mn-cs"/>
            </a:rPr>
            <a:t>)</a:t>
          </a:r>
          <a:r>
            <a:rPr lang="en-US" sz="1100">
              <a:solidFill>
                <a:srgbClr val="000000"/>
              </a:solidFill>
              <a:latin typeface="+mn-lt"/>
              <a:ea typeface="+mn-ea"/>
              <a:cs typeface="+mn-cs"/>
            </a:rPr>
            <a:t>, where </a:t>
          </a:r>
          <a:r>
            <a:rPr lang="en-US" sz="1100" i="1">
              <a:solidFill>
                <a:srgbClr val="000000"/>
              </a:solidFill>
              <a:latin typeface="+mn-lt"/>
              <a:ea typeface="+mn-ea"/>
              <a:cs typeface="+mn-cs"/>
            </a:rPr>
            <a:t>condition</a:t>
          </a:r>
          <a:r>
            <a:rPr lang="en-US" sz="1100">
              <a:solidFill>
                <a:srgbClr val="000000"/>
              </a:solidFill>
              <a:latin typeface="+mn-lt"/>
              <a:ea typeface="+mn-ea"/>
              <a:cs typeface="+mn-cs"/>
            </a:rPr>
            <a:t> is any condition that is either true or false, </a:t>
          </a:r>
          <a:r>
            <a:rPr lang="en-US" sz="1100" i="1">
              <a:solidFill>
                <a:srgbClr val="000000"/>
              </a:solidFill>
              <a:latin typeface="+mn-lt"/>
              <a:ea typeface="+mn-ea"/>
              <a:cs typeface="+mn-cs"/>
            </a:rPr>
            <a:t>expression1</a:t>
          </a:r>
          <a:r>
            <a:rPr lang="en-US" sz="1100">
              <a:solidFill>
                <a:srgbClr val="000000"/>
              </a:solidFill>
              <a:latin typeface="+mn-lt"/>
              <a:ea typeface="+mn-ea"/>
              <a:cs typeface="+mn-cs"/>
            </a:rPr>
            <a:t> is the value of the formula if the condition is true, and </a:t>
          </a:r>
          <a:r>
            <a:rPr lang="en-US" sz="1100" i="1">
              <a:solidFill>
                <a:srgbClr val="000000"/>
              </a:solidFill>
              <a:latin typeface="+mn-lt"/>
              <a:ea typeface="+mn-ea"/>
              <a:cs typeface="+mn-cs"/>
            </a:rPr>
            <a:t>expression2</a:t>
          </a:r>
          <a:r>
            <a:rPr lang="en-US" sz="1100">
              <a:solidFill>
                <a:srgbClr val="000000"/>
              </a:solidFill>
              <a:latin typeface="+mn-lt"/>
              <a:ea typeface="+mn-ea"/>
              <a:cs typeface="+mn-cs"/>
            </a:rPr>
            <a:t> is the value of the formula if the condition is false. </a:t>
          </a:r>
        </a:p>
        <a:p>
          <a:endParaRPr lang="en-US" sz="1100">
            <a:solidFill>
              <a:srgbClr val="000000"/>
            </a:solidFill>
            <a:latin typeface="+mn-lt"/>
            <a:ea typeface="+mn-ea"/>
            <a:cs typeface="+mn-cs"/>
          </a:endParaRPr>
        </a:p>
        <a:p>
          <a:r>
            <a:rPr lang="en-US" sz="1100">
              <a:solidFill>
                <a:srgbClr val="000000"/>
              </a:solidFill>
              <a:latin typeface="+mn-lt"/>
              <a:ea typeface="+mn-ea"/>
              <a:cs typeface="+mn-cs"/>
            </a:rPr>
            <a:t>A simple example is </a:t>
          </a:r>
          <a:r>
            <a:rPr lang="en-US" sz="1100" b="1">
              <a:solidFill>
                <a:srgbClr val="000000"/>
              </a:solidFill>
              <a:latin typeface="+mn-lt"/>
              <a:ea typeface="+mn-ea"/>
              <a:cs typeface="+mn-cs"/>
            </a:rPr>
            <a:t>=IF(A1&lt;5,10,“NA”)</a:t>
          </a:r>
          <a:r>
            <a:rPr lang="en-US" sz="1100">
              <a:solidFill>
                <a:srgbClr val="000000"/>
              </a:solidFill>
              <a:latin typeface="+mn-lt"/>
              <a:ea typeface="+mn-ea"/>
              <a:cs typeface="+mn-cs"/>
            </a:rPr>
            <a:t>. Note that if either of the expressions is text, as opposed to a numeric value, it should be enclosed in double quotes. </a:t>
          </a:r>
        </a:p>
        <a:p>
          <a:endParaRPr lang="en-US" sz="1100">
            <a:solidFill>
              <a:srgbClr val="000000"/>
            </a:solidFill>
            <a:latin typeface="+mn-lt"/>
            <a:ea typeface="+mn-ea"/>
            <a:cs typeface="+mn-cs"/>
          </a:endParaRPr>
        </a:p>
        <a:p>
          <a:r>
            <a:rPr lang="en-US" sz="1100" b="0">
              <a:solidFill>
                <a:srgbClr val="000000"/>
              </a:solidFill>
              <a:latin typeface="+mn-lt"/>
              <a:ea typeface="+mn-ea"/>
              <a:cs typeface="+mn-cs"/>
            </a:rPr>
            <a:t>Try it! Enter appropriate IF formulas in columns M and N. (Scroll to the right for answers.)</a:t>
          </a:r>
        </a:p>
      </xdr:txBody>
    </xdr:sp>
    <xdr:clientData/>
  </xdr:twoCellAnchor>
  <xdr:twoCellAnchor>
    <xdr:from>
      <xdr:col>1</xdr:col>
      <xdr:colOff>0</xdr:colOff>
      <xdr:row>22</xdr:row>
      <xdr:rowOff>0</xdr:rowOff>
    </xdr:from>
    <xdr:to>
      <xdr:col>9</xdr:col>
      <xdr:colOff>0</xdr:colOff>
      <xdr:row>43</xdr:row>
      <xdr:rowOff>161925</xdr:rowOff>
    </xdr:to>
    <xdr:sp macro="" textlink="">
      <xdr:nvSpPr>
        <xdr:cNvPr id="3" name="TextBox 2">
          <a:extLst>
            <a:ext uri="{FF2B5EF4-FFF2-40B4-BE49-F238E27FC236}">
              <a16:creationId xmlns="" xmlns:a16="http://schemas.microsoft.com/office/drawing/2014/main" id="{00000000-0008-0000-2C00-000003000000}"/>
            </a:ext>
          </a:extLst>
        </xdr:cNvPr>
        <xdr:cNvSpPr txBox="1"/>
      </xdr:nvSpPr>
      <xdr:spPr>
        <a:xfrm>
          <a:off x="238125" y="4191000"/>
          <a:ext cx="4876800" cy="416242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Nested</a:t>
          </a:r>
          <a:r>
            <a:rPr lang="en-US" sz="1100" b="1" baseline="0">
              <a:solidFill>
                <a:srgbClr val="000000"/>
              </a:solidFill>
              <a:latin typeface="+mn-lt"/>
              <a:ea typeface="+mn-ea"/>
              <a:cs typeface="+mn-cs"/>
            </a:rPr>
            <a:t> IF Functions</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Sometimes IF functions are nested. For example, there might be three possibilities, depending on whether the value in cell A1 is negative, zero, or positive. A nested IF formula can then be used as follows.</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To use nested IF functions:</a:t>
          </a:r>
        </a:p>
        <a:p>
          <a:endParaRPr lang="en-US" sz="1100">
            <a:solidFill>
              <a:srgbClr val="000000"/>
            </a:solidFill>
            <a:latin typeface="+mn-lt"/>
            <a:ea typeface="+mn-ea"/>
            <a:cs typeface="+mn-cs"/>
          </a:endParaRPr>
        </a:p>
        <a:p>
          <a:r>
            <a:rPr lang="en-US" sz="1100">
              <a:solidFill>
                <a:srgbClr val="000000"/>
              </a:solidFill>
              <a:latin typeface="+mn-lt"/>
              <a:ea typeface="+mn-ea"/>
              <a:cs typeface="+mn-cs"/>
            </a:rPr>
            <a:t>Enter the formula  </a:t>
          </a:r>
          <a:r>
            <a:rPr lang="en-US" sz="1100" b="1">
              <a:solidFill>
                <a:srgbClr val="000000"/>
              </a:solidFill>
              <a:latin typeface="+mn-lt"/>
              <a:ea typeface="+mn-ea"/>
              <a:cs typeface="+mn-cs"/>
            </a:rPr>
            <a:t>=IF(</a:t>
          </a:r>
          <a:r>
            <a:rPr lang="en-US" sz="1100" b="1" i="1">
              <a:solidFill>
                <a:srgbClr val="000000"/>
              </a:solidFill>
              <a:latin typeface="+mn-lt"/>
              <a:ea typeface="+mn-ea"/>
              <a:cs typeface="+mn-cs"/>
            </a:rPr>
            <a:t>condition1</a:t>
          </a:r>
          <a:r>
            <a:rPr lang="en-US" sz="1100" b="1">
              <a:solidFill>
                <a:srgbClr val="000000"/>
              </a:solidFill>
              <a:latin typeface="+mn-lt"/>
              <a:ea typeface="+mn-ea"/>
              <a:cs typeface="+mn-cs"/>
            </a:rPr>
            <a:t>,</a:t>
          </a:r>
          <a:r>
            <a:rPr lang="en-US" sz="1100" b="1" i="1">
              <a:solidFill>
                <a:srgbClr val="000000"/>
              </a:solidFill>
              <a:latin typeface="+mn-lt"/>
              <a:ea typeface="+mn-ea"/>
              <a:cs typeface="+mn-cs"/>
            </a:rPr>
            <a:t>expression1</a:t>
          </a:r>
          <a:r>
            <a:rPr lang="en-US" sz="1100" b="1">
              <a:solidFill>
                <a:srgbClr val="000000"/>
              </a:solidFill>
              <a:latin typeface="+mn-lt"/>
              <a:ea typeface="+mn-ea"/>
              <a:cs typeface="+mn-cs"/>
            </a:rPr>
            <a:t>,IF(</a:t>
          </a:r>
          <a:r>
            <a:rPr lang="en-US" sz="1100" b="1" i="1">
              <a:solidFill>
                <a:srgbClr val="000000"/>
              </a:solidFill>
              <a:latin typeface="+mn-lt"/>
              <a:ea typeface="+mn-ea"/>
              <a:cs typeface="+mn-cs"/>
            </a:rPr>
            <a:t>condition2</a:t>
          </a:r>
          <a:r>
            <a:rPr lang="en-US" sz="1100" b="1">
              <a:solidFill>
                <a:srgbClr val="000000"/>
              </a:solidFill>
              <a:latin typeface="+mn-lt"/>
              <a:ea typeface="+mn-ea"/>
              <a:cs typeface="+mn-cs"/>
            </a:rPr>
            <a:t>,</a:t>
          </a:r>
          <a:r>
            <a:rPr lang="en-US" sz="1100" b="1" i="1">
              <a:solidFill>
                <a:srgbClr val="000000"/>
              </a:solidFill>
              <a:latin typeface="+mn-lt"/>
              <a:ea typeface="+mn-ea"/>
              <a:cs typeface="+mn-cs"/>
            </a:rPr>
            <a:t>expression2</a:t>
          </a:r>
          <a:r>
            <a:rPr lang="en-US" sz="1100" b="1">
              <a:solidFill>
                <a:srgbClr val="000000"/>
              </a:solidFill>
              <a:latin typeface="+mn-lt"/>
              <a:ea typeface="+mn-ea"/>
              <a:cs typeface="+mn-cs"/>
            </a:rPr>
            <a:t>,</a:t>
          </a:r>
          <a:r>
            <a:rPr lang="en-US" sz="1100" b="1" i="1">
              <a:solidFill>
                <a:srgbClr val="000000"/>
              </a:solidFill>
              <a:latin typeface="+mn-lt"/>
              <a:ea typeface="+mn-ea"/>
              <a:cs typeface="+mn-cs"/>
            </a:rPr>
            <a:t>expression3</a:t>
          </a:r>
          <a:r>
            <a:rPr lang="en-US" sz="1100" b="1">
              <a:solidFill>
                <a:srgbClr val="000000"/>
              </a:solidFill>
              <a:latin typeface="+mn-lt"/>
              <a:ea typeface="+mn-ea"/>
              <a:cs typeface="+mn-cs"/>
            </a:rPr>
            <a:t>))</a:t>
          </a:r>
          <a:r>
            <a:rPr lang="en-US" sz="1100">
              <a:solidFill>
                <a:srgbClr val="000000"/>
              </a:solidFill>
              <a:latin typeface="+mn-lt"/>
              <a:ea typeface="+mn-ea"/>
              <a:cs typeface="+mn-cs"/>
            </a:rPr>
            <a:t>. If </a:t>
          </a:r>
          <a:r>
            <a:rPr lang="en-US" sz="1100" i="1">
              <a:solidFill>
                <a:srgbClr val="000000"/>
              </a:solidFill>
              <a:latin typeface="+mn-lt"/>
              <a:ea typeface="+mn-ea"/>
              <a:cs typeface="+mn-cs"/>
            </a:rPr>
            <a:t>condition1</a:t>
          </a:r>
          <a:r>
            <a:rPr lang="en-US" sz="1100">
              <a:solidFill>
                <a:srgbClr val="000000"/>
              </a:solidFill>
              <a:latin typeface="+mn-lt"/>
              <a:ea typeface="+mn-ea"/>
              <a:cs typeface="+mn-cs"/>
            </a:rPr>
            <a:t> is true, the relevant value is </a:t>
          </a:r>
          <a:r>
            <a:rPr lang="en-US" sz="1100" i="1">
              <a:solidFill>
                <a:srgbClr val="000000"/>
              </a:solidFill>
              <a:latin typeface="+mn-lt"/>
              <a:ea typeface="+mn-ea"/>
              <a:cs typeface="+mn-cs"/>
            </a:rPr>
            <a:t>expression1</a:t>
          </a:r>
          <a:r>
            <a:rPr lang="en-US" sz="1100">
              <a:solidFill>
                <a:srgbClr val="000000"/>
              </a:solidFill>
              <a:latin typeface="+mn-lt"/>
              <a:ea typeface="+mn-ea"/>
              <a:cs typeface="+mn-cs"/>
            </a:rPr>
            <a:t>. Otherwise, </a:t>
          </a:r>
          <a:r>
            <a:rPr lang="en-US" sz="1100" i="1">
              <a:solidFill>
                <a:srgbClr val="000000"/>
              </a:solidFill>
              <a:latin typeface="+mn-lt"/>
              <a:ea typeface="+mn-ea"/>
              <a:cs typeface="+mn-cs"/>
            </a:rPr>
            <a:t>condition2</a:t>
          </a:r>
          <a:r>
            <a:rPr lang="en-US" sz="1100">
              <a:solidFill>
                <a:srgbClr val="000000"/>
              </a:solidFill>
              <a:latin typeface="+mn-lt"/>
              <a:ea typeface="+mn-ea"/>
              <a:cs typeface="+mn-cs"/>
            </a:rPr>
            <a:t> is checked. If it is true, the relevant value is </a:t>
          </a:r>
          <a:r>
            <a:rPr lang="en-US" sz="1100" i="1">
              <a:solidFill>
                <a:srgbClr val="000000"/>
              </a:solidFill>
              <a:latin typeface="+mn-lt"/>
              <a:ea typeface="+mn-ea"/>
              <a:cs typeface="+mn-cs"/>
            </a:rPr>
            <a:t>expression2</a:t>
          </a:r>
          <a:r>
            <a:rPr lang="en-US" sz="1100">
              <a:solidFill>
                <a:srgbClr val="000000"/>
              </a:solidFill>
              <a:latin typeface="+mn-lt"/>
              <a:ea typeface="+mn-ea"/>
              <a:cs typeface="+mn-cs"/>
            </a:rPr>
            <a:t>. Otherwise, the relevant value is </a:t>
          </a:r>
          <a:r>
            <a:rPr lang="en-US" sz="1100" i="1">
              <a:solidFill>
                <a:srgbClr val="000000"/>
              </a:solidFill>
              <a:latin typeface="+mn-lt"/>
              <a:ea typeface="+mn-ea"/>
              <a:cs typeface="+mn-cs"/>
            </a:rPr>
            <a:t>expression3</a:t>
          </a:r>
          <a:r>
            <a:rPr lang="en-US" sz="1100">
              <a:solidFill>
                <a:srgbClr val="000000"/>
              </a:solidFill>
              <a:latin typeface="+mn-lt"/>
              <a:ea typeface="+mn-ea"/>
              <a:cs typeface="+mn-cs"/>
            </a:rPr>
            <a:t>.</a:t>
          </a:r>
        </a:p>
        <a:p>
          <a:endParaRPr lang="en-US" sz="1100">
            <a:solidFill>
              <a:srgbClr val="000000"/>
            </a:solidFill>
            <a:latin typeface="+mn-lt"/>
            <a:ea typeface="+mn-ea"/>
            <a:cs typeface="+mn-cs"/>
          </a:endParaRPr>
        </a:p>
        <a:p>
          <a:r>
            <a:rPr lang="en-US" sz="1100">
              <a:solidFill>
                <a:srgbClr val="000000"/>
              </a:solidFill>
              <a:latin typeface="+mn-lt"/>
              <a:ea typeface="+mn-ea"/>
              <a:cs typeface="+mn-cs"/>
            </a:rPr>
            <a:t>An example is </a:t>
          </a:r>
          <a:r>
            <a:rPr lang="en-US" sz="1100" b="1">
              <a:solidFill>
                <a:srgbClr val="000000"/>
              </a:solidFill>
              <a:latin typeface="+mn-lt"/>
              <a:ea typeface="+mn-ea"/>
              <a:cs typeface="+mn-cs"/>
            </a:rPr>
            <a:t>=IF(A1&lt;0,10,IF(A1=0,20,30))</a:t>
          </a:r>
          <a:r>
            <a:rPr lang="en-US" sz="1100">
              <a:solidFill>
                <a:srgbClr val="000000"/>
              </a:solidFill>
              <a:latin typeface="+mn-lt"/>
              <a:ea typeface="+mn-ea"/>
              <a:cs typeface="+mn-cs"/>
            </a:rPr>
            <a:t>. Suppose this formula is entered in cell B2. Then if A1 contains a negative number, B2 contains 10. Otherwise, if A1 contains 0, B2 contains 20. Otherwise, meaning that A1 must contain a positive value, B2 contains 30. </a:t>
          </a:r>
        </a:p>
        <a:p>
          <a:endParaRPr lang="en-US" sz="1100">
            <a:solidFill>
              <a:srgbClr val="000000"/>
            </a:solidFill>
            <a:latin typeface="+mn-lt"/>
            <a:ea typeface="+mn-ea"/>
            <a:cs typeface="+mn-cs"/>
          </a:endParaRPr>
        </a:p>
        <a:p>
          <a:r>
            <a:rPr lang="en-US" sz="1100" b="0">
              <a:solidFill>
                <a:srgbClr val="000000"/>
              </a:solidFill>
              <a:latin typeface="+mn-lt"/>
              <a:ea typeface="+mn-ea"/>
              <a:cs typeface="+mn-cs"/>
            </a:rPr>
            <a:t>Try it! Use a nested IF function to get the grades in column M. (Scroll to the right for answers.)</a:t>
          </a:r>
        </a:p>
      </xdr:txBody>
    </xdr:sp>
    <xdr:clientData/>
  </xdr:twoCellAnchor>
  <xdr:twoCellAnchor>
    <xdr:from>
      <xdr:col>1</xdr:col>
      <xdr:colOff>0</xdr:colOff>
      <xdr:row>44</xdr:row>
      <xdr:rowOff>190499</xdr:rowOff>
    </xdr:from>
    <xdr:to>
      <xdr:col>9</xdr:col>
      <xdr:colOff>0</xdr:colOff>
      <xdr:row>88</xdr:row>
      <xdr:rowOff>0</xdr:rowOff>
    </xdr:to>
    <xdr:sp macro="" textlink="">
      <xdr:nvSpPr>
        <xdr:cNvPr id="4" name="TextBox 3">
          <a:extLst>
            <a:ext uri="{FF2B5EF4-FFF2-40B4-BE49-F238E27FC236}">
              <a16:creationId xmlns="" xmlns:a16="http://schemas.microsoft.com/office/drawing/2014/main" id="{00000000-0008-0000-2C00-000004000000}"/>
            </a:ext>
          </a:extLst>
        </xdr:cNvPr>
        <xdr:cNvSpPr txBox="1"/>
      </xdr:nvSpPr>
      <xdr:spPr>
        <a:xfrm>
          <a:off x="238125" y="8572499"/>
          <a:ext cx="4876800" cy="8191501"/>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IF Functions with Logical AND or OR Conditions</a:t>
          </a:r>
        </a:p>
        <a:p>
          <a:endParaRPr lang="en-US" sz="1100">
            <a:solidFill>
              <a:srgbClr val="000000"/>
            </a:solidFill>
            <a:latin typeface="+mn-lt"/>
            <a:ea typeface="+mn-ea"/>
            <a:cs typeface="+mn-cs"/>
          </a:endParaRPr>
        </a:p>
        <a:p>
          <a:r>
            <a:rPr lang="en-US" sz="1100">
              <a:solidFill>
                <a:srgbClr val="000000"/>
              </a:solidFill>
              <a:latin typeface="+mn-lt"/>
              <a:ea typeface="+mn-ea"/>
              <a:cs typeface="+mn-cs"/>
            </a:rPr>
            <a:t>Sometimes more complex AND or OR conditions are required in IF functions. They are not difficult once you know the syntax.</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To use an AND condition in an IF function:</a:t>
          </a:r>
        </a:p>
        <a:p>
          <a:endParaRPr lang="en-US" sz="1100">
            <a:solidFill>
              <a:srgbClr val="000000"/>
            </a:solidFill>
            <a:latin typeface="+mn-lt"/>
            <a:ea typeface="+mn-ea"/>
            <a:cs typeface="+mn-cs"/>
          </a:endParaRPr>
        </a:p>
        <a:p>
          <a:r>
            <a:rPr lang="en-US" sz="1100">
              <a:solidFill>
                <a:srgbClr val="000000"/>
              </a:solidFill>
              <a:latin typeface="+mn-lt"/>
              <a:ea typeface="+mn-ea"/>
              <a:cs typeface="+mn-cs"/>
            </a:rPr>
            <a:t>Enter the formula </a:t>
          </a:r>
          <a:r>
            <a:rPr lang="en-US" sz="1100" b="1">
              <a:solidFill>
                <a:srgbClr val="000000"/>
              </a:solidFill>
              <a:latin typeface="+mn-lt"/>
              <a:ea typeface="+mn-ea"/>
              <a:cs typeface="+mn-cs"/>
            </a:rPr>
            <a:t>=IF(AND(</a:t>
          </a:r>
          <a:r>
            <a:rPr lang="en-US" sz="1100" b="1" i="1">
              <a:solidFill>
                <a:srgbClr val="000000"/>
              </a:solidFill>
              <a:latin typeface="+mn-lt"/>
              <a:ea typeface="+mn-ea"/>
              <a:cs typeface="+mn-cs"/>
            </a:rPr>
            <a:t>condition1</a:t>
          </a:r>
          <a:r>
            <a:rPr lang="en-US" sz="1100" b="1">
              <a:solidFill>
                <a:srgbClr val="000000"/>
              </a:solidFill>
              <a:latin typeface="+mn-lt"/>
              <a:ea typeface="+mn-ea"/>
              <a:cs typeface="+mn-cs"/>
            </a:rPr>
            <a:t>,</a:t>
          </a:r>
          <a:r>
            <a:rPr lang="en-US" sz="1100" b="1" i="1">
              <a:solidFill>
                <a:srgbClr val="000000"/>
              </a:solidFill>
              <a:latin typeface="+mn-lt"/>
              <a:ea typeface="+mn-ea"/>
              <a:cs typeface="+mn-cs"/>
            </a:rPr>
            <a:t>condition2</a:t>
          </a:r>
          <a:r>
            <a:rPr lang="en-US" sz="1100" b="1">
              <a:solidFill>
                <a:srgbClr val="000000"/>
              </a:solidFill>
              <a:latin typeface="+mn-lt"/>
              <a:ea typeface="+mn-ea"/>
              <a:cs typeface="+mn-cs"/>
            </a:rPr>
            <a:t>),</a:t>
          </a:r>
          <a:r>
            <a:rPr lang="en-US" sz="1100" b="1" i="1">
              <a:solidFill>
                <a:srgbClr val="000000"/>
              </a:solidFill>
              <a:latin typeface="+mn-lt"/>
              <a:ea typeface="+mn-ea"/>
              <a:cs typeface="+mn-cs"/>
            </a:rPr>
            <a:t>expression1</a:t>
          </a:r>
          <a:r>
            <a:rPr lang="en-US" sz="1100" b="1">
              <a:solidFill>
                <a:srgbClr val="000000"/>
              </a:solidFill>
              <a:latin typeface="+mn-lt"/>
              <a:ea typeface="+mn-ea"/>
              <a:cs typeface="+mn-cs"/>
            </a:rPr>
            <a:t>,</a:t>
          </a:r>
          <a:r>
            <a:rPr lang="en-US" sz="1100" b="1" i="1">
              <a:solidFill>
                <a:srgbClr val="000000"/>
              </a:solidFill>
              <a:latin typeface="+mn-lt"/>
              <a:ea typeface="+mn-ea"/>
              <a:cs typeface="+mn-cs"/>
            </a:rPr>
            <a:t>expression2</a:t>
          </a:r>
          <a:r>
            <a:rPr lang="en-US" sz="1100" b="1">
              <a:solidFill>
                <a:srgbClr val="000000"/>
              </a:solidFill>
              <a:latin typeface="+mn-lt"/>
              <a:ea typeface="+mn-ea"/>
              <a:cs typeface="+mn-cs"/>
            </a:rPr>
            <a:t>)</a:t>
          </a:r>
          <a:r>
            <a:rPr lang="en-US" sz="1100">
              <a:solidFill>
                <a:srgbClr val="000000"/>
              </a:solidFill>
              <a:latin typeface="+mn-lt"/>
              <a:ea typeface="+mn-ea"/>
              <a:cs typeface="+mn-cs"/>
            </a:rPr>
            <a:t>. This results in </a:t>
          </a:r>
          <a:r>
            <a:rPr lang="en-US" sz="1100" i="1">
              <a:solidFill>
                <a:srgbClr val="000000"/>
              </a:solidFill>
              <a:latin typeface="+mn-lt"/>
              <a:ea typeface="+mn-ea"/>
              <a:cs typeface="+mn-cs"/>
            </a:rPr>
            <a:t>expression1</a:t>
          </a:r>
          <a:r>
            <a:rPr lang="en-US" sz="1100">
              <a:solidFill>
                <a:srgbClr val="000000"/>
              </a:solidFill>
              <a:latin typeface="+mn-lt"/>
              <a:ea typeface="+mn-ea"/>
              <a:cs typeface="+mn-cs"/>
            </a:rPr>
            <a:t> if both </a:t>
          </a:r>
          <a:r>
            <a:rPr lang="en-US" sz="1100" i="1">
              <a:solidFill>
                <a:srgbClr val="000000"/>
              </a:solidFill>
              <a:latin typeface="+mn-lt"/>
              <a:ea typeface="+mn-ea"/>
              <a:cs typeface="+mn-cs"/>
            </a:rPr>
            <a:t>condition1</a:t>
          </a:r>
          <a:r>
            <a:rPr lang="en-US" sz="1100">
              <a:solidFill>
                <a:srgbClr val="000000"/>
              </a:solidFill>
              <a:latin typeface="+mn-lt"/>
              <a:ea typeface="+mn-ea"/>
              <a:cs typeface="+mn-cs"/>
            </a:rPr>
            <a:t> and </a:t>
          </a:r>
          <a:r>
            <a:rPr lang="en-US" sz="1100" i="1">
              <a:solidFill>
                <a:srgbClr val="000000"/>
              </a:solidFill>
              <a:latin typeface="+mn-lt"/>
              <a:ea typeface="+mn-ea"/>
              <a:cs typeface="+mn-cs"/>
            </a:rPr>
            <a:t>condition2</a:t>
          </a:r>
          <a:r>
            <a:rPr lang="en-US" sz="1100">
              <a:solidFill>
                <a:srgbClr val="000000"/>
              </a:solidFill>
              <a:latin typeface="+mn-lt"/>
              <a:ea typeface="+mn-ea"/>
              <a:cs typeface="+mn-cs"/>
            </a:rPr>
            <a:t> are true. Otherwise, it results in </a:t>
          </a:r>
          <a:r>
            <a:rPr lang="en-US" sz="1100" i="1">
              <a:solidFill>
                <a:srgbClr val="000000"/>
              </a:solidFill>
              <a:latin typeface="+mn-lt"/>
              <a:ea typeface="+mn-ea"/>
              <a:cs typeface="+mn-cs"/>
            </a:rPr>
            <a:t>expression2</a:t>
          </a:r>
          <a:r>
            <a:rPr lang="en-US" sz="1100">
              <a:solidFill>
                <a:srgbClr val="000000"/>
              </a:solidFill>
              <a:latin typeface="+mn-lt"/>
              <a:ea typeface="+mn-ea"/>
              <a:cs typeface="+mn-cs"/>
            </a:rPr>
            <a:t>.</a:t>
          </a:r>
        </a:p>
        <a:p>
          <a:endParaRPr lang="en-US" sz="1100">
            <a:solidFill>
              <a:srgbClr val="000000"/>
            </a:solidFill>
            <a:latin typeface="+mn-lt"/>
            <a:ea typeface="+mn-ea"/>
            <a:cs typeface="+mn-cs"/>
          </a:endParaRPr>
        </a:p>
        <a:p>
          <a:r>
            <a:rPr lang="en-US" sz="1100">
              <a:solidFill>
                <a:srgbClr val="000000"/>
              </a:solidFill>
              <a:latin typeface="+mn-lt"/>
              <a:ea typeface="+mn-ea"/>
              <a:cs typeface="+mn-cs"/>
            </a:rPr>
            <a:t>Note the syntax. The keyword AND is followed by the conditions, separated by a comma and enclosed within parentheses. Also, note that any number of conditions, not just two, can be included in the AND, all separated by commas. </a:t>
          </a:r>
        </a:p>
        <a:p>
          <a:endParaRPr lang="en-US" sz="1100">
            <a:solidFill>
              <a:srgbClr val="000000"/>
            </a:solidFill>
            <a:latin typeface="+mn-lt"/>
            <a:ea typeface="+mn-ea"/>
            <a:cs typeface="+mn-cs"/>
          </a:endParaRPr>
        </a:p>
        <a:p>
          <a:r>
            <a:rPr lang="en-US" sz="1100" b="0">
              <a:solidFill>
                <a:srgbClr val="000000"/>
              </a:solidFill>
              <a:latin typeface="+mn-lt"/>
              <a:ea typeface="+mn-ea"/>
              <a:cs typeface="+mn-cs"/>
            </a:rPr>
            <a:t>Try it! Use an IF function with an AND condition to fill in the gray range for selling to the right. </a:t>
          </a:r>
          <a:r>
            <a:rPr lang="en-US" sz="1100" b="0">
              <a:solidFill>
                <a:srgbClr val="000000"/>
              </a:solidFill>
              <a:effectLst/>
              <a:latin typeface="+mn-lt"/>
              <a:ea typeface="+mn-ea"/>
              <a:cs typeface="+mn-cs"/>
            </a:rPr>
            <a:t>Make sure you use double quotes for text. </a:t>
          </a:r>
          <a:r>
            <a:rPr lang="en-US" sz="1100" b="0">
              <a:solidFill>
                <a:srgbClr val="000000"/>
              </a:solidFill>
              <a:latin typeface="+mn-lt"/>
              <a:ea typeface="+mn-ea"/>
              <a:cs typeface="+mn-cs"/>
            </a:rPr>
            <a:t>(Scroll to the right for answers.)</a:t>
          </a:r>
        </a:p>
        <a:p>
          <a:endParaRPr lang="en-US" sz="1100" b="0">
            <a:solidFill>
              <a:srgbClr val="000000"/>
            </a:solidFill>
            <a:latin typeface="+mn-lt"/>
            <a:ea typeface="+mn-ea"/>
            <a:cs typeface="+mn-cs"/>
          </a:endParaRPr>
        </a:p>
        <a:p>
          <a:r>
            <a:rPr lang="en-US" sz="1100">
              <a:solidFill>
                <a:srgbClr val="000000"/>
              </a:solidFill>
              <a:effectLst/>
              <a:latin typeface="+mn-lt"/>
              <a:ea typeface="+mn-ea"/>
              <a:cs typeface="+mn-cs"/>
            </a:rPr>
            <a:t>To use an OR condition in an IF function:</a:t>
          </a:r>
          <a:endParaRPr lang="en-US">
            <a:solidFill>
              <a:srgbClr val="000000"/>
            </a:solidFill>
            <a:effectLst/>
          </a:endParaRPr>
        </a:p>
        <a:p>
          <a:endParaRPr lang="en-US" sz="1100">
            <a:solidFill>
              <a:srgbClr val="000000"/>
            </a:solidFill>
            <a:effectLst/>
            <a:latin typeface="+mn-lt"/>
            <a:ea typeface="+mn-ea"/>
            <a:cs typeface="+mn-cs"/>
          </a:endParaRPr>
        </a:p>
        <a:p>
          <a:r>
            <a:rPr lang="en-US" sz="1100">
              <a:solidFill>
                <a:srgbClr val="000000"/>
              </a:solidFill>
              <a:effectLst/>
              <a:latin typeface="+mn-lt"/>
              <a:ea typeface="+mn-ea"/>
              <a:cs typeface="+mn-cs"/>
            </a:rPr>
            <a:t>Enter the formula </a:t>
          </a:r>
          <a:r>
            <a:rPr lang="en-US" sz="1100" b="1">
              <a:solidFill>
                <a:srgbClr val="000000"/>
              </a:solidFill>
              <a:effectLst/>
              <a:latin typeface="+mn-lt"/>
              <a:ea typeface="+mn-ea"/>
              <a:cs typeface="+mn-cs"/>
            </a:rPr>
            <a:t>=IF(OR(</a:t>
          </a:r>
          <a:r>
            <a:rPr lang="en-US" sz="1100" b="1" i="1">
              <a:solidFill>
                <a:srgbClr val="000000"/>
              </a:solidFill>
              <a:effectLst/>
              <a:latin typeface="+mn-lt"/>
              <a:ea typeface="+mn-ea"/>
              <a:cs typeface="+mn-cs"/>
            </a:rPr>
            <a:t>condition1</a:t>
          </a:r>
          <a:r>
            <a:rPr lang="en-US" sz="1100" b="1">
              <a:solidFill>
                <a:srgbClr val="000000"/>
              </a:solidFill>
              <a:effectLst/>
              <a:latin typeface="+mn-lt"/>
              <a:ea typeface="+mn-ea"/>
              <a:cs typeface="+mn-cs"/>
            </a:rPr>
            <a:t>,</a:t>
          </a:r>
          <a:r>
            <a:rPr lang="en-US" sz="1100" b="1" i="1">
              <a:solidFill>
                <a:srgbClr val="000000"/>
              </a:solidFill>
              <a:effectLst/>
              <a:latin typeface="+mn-lt"/>
              <a:ea typeface="+mn-ea"/>
              <a:cs typeface="+mn-cs"/>
            </a:rPr>
            <a:t>condition2</a:t>
          </a:r>
          <a:r>
            <a:rPr lang="en-US" sz="1100" b="1">
              <a:solidFill>
                <a:srgbClr val="000000"/>
              </a:solidFill>
              <a:effectLst/>
              <a:latin typeface="+mn-lt"/>
              <a:ea typeface="+mn-ea"/>
              <a:cs typeface="+mn-cs"/>
            </a:rPr>
            <a:t>),</a:t>
          </a:r>
          <a:r>
            <a:rPr lang="en-US" sz="1100" b="1" i="1">
              <a:solidFill>
                <a:srgbClr val="000000"/>
              </a:solidFill>
              <a:effectLst/>
              <a:latin typeface="+mn-lt"/>
              <a:ea typeface="+mn-ea"/>
              <a:cs typeface="+mn-cs"/>
            </a:rPr>
            <a:t>expression1</a:t>
          </a:r>
          <a:r>
            <a:rPr lang="en-US" sz="1100" b="1">
              <a:solidFill>
                <a:srgbClr val="000000"/>
              </a:solidFill>
              <a:effectLst/>
              <a:latin typeface="+mn-lt"/>
              <a:ea typeface="+mn-ea"/>
              <a:cs typeface="+mn-cs"/>
            </a:rPr>
            <a:t>,</a:t>
          </a:r>
          <a:r>
            <a:rPr lang="en-US" sz="1100" b="1" i="1">
              <a:solidFill>
                <a:srgbClr val="000000"/>
              </a:solidFill>
              <a:effectLst/>
              <a:latin typeface="+mn-lt"/>
              <a:ea typeface="+mn-ea"/>
              <a:cs typeface="+mn-cs"/>
            </a:rPr>
            <a:t>expression2</a:t>
          </a:r>
          <a:r>
            <a:rPr lang="en-US" sz="1100" b="1">
              <a:solidFill>
                <a:srgbClr val="000000"/>
              </a:solidFill>
              <a:effectLst/>
              <a:latin typeface="+mn-lt"/>
              <a:ea typeface="+mn-ea"/>
              <a:cs typeface="+mn-cs"/>
            </a:rPr>
            <a:t>)</a:t>
          </a:r>
          <a:r>
            <a:rPr lang="en-US" sz="1100">
              <a:solidFill>
                <a:srgbClr val="000000"/>
              </a:solidFill>
              <a:effectLst/>
              <a:latin typeface="+mn-lt"/>
              <a:ea typeface="+mn-ea"/>
              <a:cs typeface="+mn-cs"/>
            </a:rPr>
            <a:t>. This results in </a:t>
          </a:r>
          <a:r>
            <a:rPr lang="en-US" sz="1100" i="1">
              <a:solidFill>
                <a:srgbClr val="000000"/>
              </a:solidFill>
              <a:effectLst/>
              <a:latin typeface="+mn-lt"/>
              <a:ea typeface="+mn-ea"/>
              <a:cs typeface="+mn-cs"/>
            </a:rPr>
            <a:t>expression1</a:t>
          </a:r>
          <a:r>
            <a:rPr lang="en-US" sz="1100">
              <a:solidFill>
                <a:srgbClr val="000000"/>
              </a:solidFill>
              <a:effectLst/>
              <a:latin typeface="+mn-lt"/>
              <a:ea typeface="+mn-ea"/>
              <a:cs typeface="+mn-cs"/>
            </a:rPr>
            <a:t> if either </a:t>
          </a:r>
          <a:r>
            <a:rPr lang="en-US" sz="1100" i="1">
              <a:solidFill>
                <a:srgbClr val="000000"/>
              </a:solidFill>
              <a:effectLst/>
              <a:latin typeface="+mn-lt"/>
              <a:ea typeface="+mn-ea"/>
              <a:cs typeface="+mn-cs"/>
            </a:rPr>
            <a:t>condition1</a:t>
          </a:r>
          <a:r>
            <a:rPr lang="en-US" sz="1100">
              <a:solidFill>
                <a:srgbClr val="000000"/>
              </a:solidFill>
              <a:effectLst/>
              <a:latin typeface="+mn-lt"/>
              <a:ea typeface="+mn-ea"/>
              <a:cs typeface="+mn-cs"/>
            </a:rPr>
            <a:t> or </a:t>
          </a:r>
          <a:r>
            <a:rPr lang="en-US" sz="1100" i="1">
              <a:solidFill>
                <a:srgbClr val="000000"/>
              </a:solidFill>
              <a:effectLst/>
              <a:latin typeface="+mn-lt"/>
              <a:ea typeface="+mn-ea"/>
              <a:cs typeface="+mn-cs"/>
            </a:rPr>
            <a:t>condition2</a:t>
          </a:r>
          <a:r>
            <a:rPr lang="en-US" sz="1100">
              <a:solidFill>
                <a:srgbClr val="000000"/>
              </a:solidFill>
              <a:effectLst/>
              <a:latin typeface="+mn-lt"/>
              <a:ea typeface="+mn-ea"/>
              <a:cs typeface="+mn-cs"/>
            </a:rPr>
            <a:t> is true (or if both are true). Otherwise, it results in </a:t>
          </a:r>
          <a:r>
            <a:rPr lang="en-US" sz="1100" i="1">
              <a:solidFill>
                <a:srgbClr val="000000"/>
              </a:solidFill>
              <a:effectLst/>
              <a:latin typeface="+mn-lt"/>
              <a:ea typeface="+mn-ea"/>
              <a:cs typeface="+mn-cs"/>
            </a:rPr>
            <a:t>expression2</a:t>
          </a:r>
          <a:r>
            <a:rPr lang="en-US" sz="1100">
              <a:solidFill>
                <a:srgbClr val="000000"/>
              </a:solidFill>
              <a:effectLst/>
              <a:latin typeface="+mn-lt"/>
              <a:ea typeface="+mn-ea"/>
              <a:cs typeface="+mn-cs"/>
            </a:rPr>
            <a:t>.</a:t>
          </a:r>
          <a:endParaRPr lang="en-US">
            <a:solidFill>
              <a:srgbClr val="000000"/>
            </a:solidFill>
            <a:effectLst/>
          </a:endParaRPr>
        </a:p>
        <a:p>
          <a:endParaRPr lang="en-US" sz="1100">
            <a:solidFill>
              <a:srgbClr val="000000"/>
            </a:solidFill>
            <a:effectLst/>
            <a:latin typeface="+mn-lt"/>
            <a:ea typeface="+mn-ea"/>
            <a:cs typeface="+mn-cs"/>
          </a:endParaRPr>
        </a:p>
        <a:p>
          <a:r>
            <a:rPr lang="en-US" sz="1100">
              <a:solidFill>
                <a:srgbClr val="000000"/>
              </a:solidFill>
              <a:effectLst/>
              <a:latin typeface="+mn-lt"/>
              <a:ea typeface="+mn-ea"/>
              <a:cs typeface="+mn-cs"/>
            </a:rPr>
            <a:t>Again, any number of conditions, not just two, can be included in the OR. </a:t>
          </a:r>
          <a:endParaRPr lang="en-US">
            <a:solidFill>
              <a:srgbClr val="000000"/>
            </a:solidFill>
            <a:effectLst/>
          </a:endParaRPr>
        </a:p>
        <a:p>
          <a:endParaRPr lang="en-US" sz="1100" b="0">
            <a:solidFill>
              <a:srgbClr val="000000"/>
            </a:solidFill>
            <a:effectLst/>
            <a:latin typeface="+mn-lt"/>
            <a:ea typeface="+mn-ea"/>
            <a:cs typeface="+mn-cs"/>
          </a:endParaRPr>
        </a:p>
        <a:p>
          <a:r>
            <a:rPr lang="en-US" sz="1100" b="0">
              <a:solidFill>
                <a:srgbClr val="000000"/>
              </a:solidFill>
              <a:effectLst/>
              <a:latin typeface="+mn-lt"/>
              <a:ea typeface="+mn-ea"/>
              <a:cs typeface="+mn-cs"/>
            </a:rPr>
            <a:t>Try it! Use an IF function with an OR condition to fill in the bonuses in column P. (Scroll to the right for answers.)</a:t>
          </a:r>
        </a:p>
        <a:p>
          <a:endParaRPr lang="en-US" sz="1100" b="0">
            <a:solidFill>
              <a:srgbClr val="000000"/>
            </a:solidFill>
            <a:effectLst/>
            <a:latin typeface="+mn-lt"/>
            <a:ea typeface="+mn-ea"/>
            <a:cs typeface="+mn-cs"/>
          </a:endParaRPr>
        </a:p>
        <a:p>
          <a:r>
            <a:rPr lang="en-US" sz="1100" b="0">
              <a:solidFill>
                <a:srgbClr val="000000"/>
              </a:solidFill>
              <a:effectLst/>
              <a:latin typeface="+mn-lt"/>
              <a:ea typeface="+mn-ea"/>
              <a:cs typeface="+mn-cs"/>
            </a:rPr>
            <a:t>You can even have AND </a:t>
          </a:r>
          <a:r>
            <a:rPr lang="en-US" sz="1100" b="0" i="1">
              <a:solidFill>
                <a:srgbClr val="000000"/>
              </a:solidFill>
              <a:effectLst/>
              <a:latin typeface="+mn-lt"/>
              <a:ea typeface="+mn-ea"/>
              <a:cs typeface="+mn-cs"/>
            </a:rPr>
            <a:t>and </a:t>
          </a:r>
          <a:r>
            <a:rPr lang="en-US" sz="1100" b="0" i="0">
              <a:solidFill>
                <a:srgbClr val="000000"/>
              </a:solidFill>
              <a:effectLst/>
              <a:latin typeface="+mn-lt"/>
              <a:ea typeface="+mn-ea"/>
              <a:cs typeface="+mn-cs"/>
            </a:rPr>
            <a:t>OR</a:t>
          </a:r>
          <a:r>
            <a:rPr lang="en-US" sz="1100" b="0" i="0" baseline="0">
              <a:solidFill>
                <a:srgbClr val="000000"/>
              </a:solidFill>
              <a:effectLst/>
              <a:latin typeface="+mn-lt"/>
              <a:ea typeface="+mn-ea"/>
              <a:cs typeface="+mn-cs"/>
            </a:rPr>
            <a:t> conditions in the same formula. A typical example is </a:t>
          </a:r>
          <a:r>
            <a:rPr lang="en-US" sz="1100" b="1" i="0" baseline="0">
              <a:solidFill>
                <a:srgbClr val="000000"/>
              </a:solidFill>
              <a:effectLst/>
              <a:latin typeface="+mn-lt"/>
              <a:ea typeface="+mn-ea"/>
              <a:cs typeface="+mn-cs"/>
            </a:rPr>
            <a:t>=IF(OR(AND(B3&gt;=10,C3&gt;=15),D3&lt;50),1000,2000)</a:t>
          </a:r>
          <a:r>
            <a:rPr lang="en-US" sz="1100" b="0" i="0" baseline="0">
              <a:solidFill>
                <a:srgbClr val="000000"/>
              </a:solidFill>
              <a:effectLst/>
              <a:latin typeface="+mn-lt"/>
              <a:ea typeface="+mn-ea"/>
              <a:cs typeface="+mn-cs"/>
            </a:rPr>
            <a:t>. For example, if cells B3, C3, and D3 have values 12, 10, and 40, this returns 1000 because the second condition (D3&lt;50) is true, even though the AND condition is false. </a:t>
          </a:r>
        </a:p>
        <a:p>
          <a:endParaRPr lang="en-US" sz="1100" b="0" i="0" baseline="0">
            <a:solidFill>
              <a:srgbClr val="000000"/>
            </a:solidFill>
            <a:effectLst/>
            <a:latin typeface="+mn-lt"/>
            <a:ea typeface="+mn-ea"/>
            <a:cs typeface="+mn-cs"/>
          </a:endParaRPr>
        </a:p>
        <a:p>
          <a:r>
            <a:rPr lang="en-US" sz="1100" b="0" i="0" baseline="0">
              <a:solidFill>
                <a:srgbClr val="000000"/>
              </a:solidFill>
              <a:effectLst/>
              <a:latin typeface="+mn-lt"/>
              <a:ea typeface="+mn-ea"/>
              <a:cs typeface="+mn-cs"/>
            </a:rPr>
            <a:t>The key to writing (and reading) such complex formulas is to pay careful attention to the parentheses. Fortunately, Excel helps you by color-coding pairs of parentheses. From now on, pay close attention to this color coding. You will come to depend on it!</a:t>
          </a:r>
          <a:endParaRPr lang="en-US">
            <a:solidFill>
              <a:srgbClr val="000000"/>
            </a:solidFill>
            <a:effectLst/>
          </a:endParaRPr>
        </a:p>
        <a:p>
          <a:endParaRPr lang="en-US" sz="1100" b="0">
            <a:solidFill>
              <a:srgbClr val="000000"/>
            </a:solidFill>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0</xdr:colOff>
      <xdr:row>40</xdr:row>
      <xdr:rowOff>0</xdr:rowOff>
    </xdr:to>
    <xdr:sp macro="" textlink="">
      <xdr:nvSpPr>
        <xdr:cNvPr id="2" name="TextBox 1">
          <a:extLst>
            <a:ext uri="{FF2B5EF4-FFF2-40B4-BE49-F238E27FC236}">
              <a16:creationId xmlns="" xmlns:a16="http://schemas.microsoft.com/office/drawing/2014/main" id="{00000000-0008-0000-2D00-000002000000}"/>
            </a:ext>
          </a:extLst>
        </xdr:cNvPr>
        <xdr:cNvSpPr txBox="1"/>
      </xdr:nvSpPr>
      <xdr:spPr>
        <a:xfrm>
          <a:off x="238125" y="381000"/>
          <a:ext cx="4876800" cy="72390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baseline="0">
              <a:solidFill>
                <a:srgbClr val="000000"/>
              </a:solidFill>
              <a:latin typeface="+mn-lt"/>
              <a:ea typeface="+mn-ea"/>
              <a:cs typeface="+mn-cs"/>
            </a:rPr>
            <a:t>Lookup Tables and VLOOKUP Function (Lookup &amp; Reference Category)</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Lookup tables are useful when you want to compare a particular value to a set of values, and depending on where your value falls, return</a:t>
          </a:r>
          <a:r>
            <a:rPr lang="en-US" sz="1100" baseline="0">
              <a:solidFill>
                <a:srgbClr val="000000"/>
              </a:solidFill>
              <a:latin typeface="+mn-lt"/>
              <a:ea typeface="+mn-ea"/>
              <a:cs typeface="+mn-cs"/>
            </a:rPr>
            <a:t> the appropriate result.</a:t>
          </a:r>
          <a:r>
            <a:rPr lang="en-US" sz="1100">
              <a:solidFill>
                <a:srgbClr val="000000"/>
              </a:solidFill>
              <a:latin typeface="+mn-lt"/>
              <a:ea typeface="+mn-ea"/>
              <a:cs typeface="+mn-cs"/>
            </a:rPr>
            <a:t> For example, you might have a tax table that shows, for any income, what the corresponding tax is. There are two versions of lookup tables, vertical (VLOOKUP) and horizontal (HLOOKUP). Because they are virtually identical except that vertical goes down and horizontal goes across, only the VLOOKUP function is discussed</a:t>
          </a:r>
          <a:r>
            <a:rPr lang="en-US" sz="1100" baseline="0">
              <a:solidFill>
                <a:srgbClr val="000000"/>
              </a:solidFill>
              <a:latin typeface="+mn-lt"/>
              <a:ea typeface="+mn-ea"/>
              <a:cs typeface="+mn-cs"/>
            </a:rPr>
            <a:t> here</a:t>
          </a:r>
          <a:r>
            <a:rPr lang="en-US" sz="1100">
              <a:solidFill>
                <a:srgbClr val="000000"/>
              </a:solidFill>
              <a:latin typeface="+mn-lt"/>
              <a:ea typeface="+mn-ea"/>
              <a:cs typeface="+mn-cs"/>
            </a:rPr>
            <a:t>. Besides, VLOOKUP is used much more frequently than HLOOKUP.</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The VLOOKUP function takes three arguments plus an optional fourth argument:</a:t>
          </a:r>
        </a:p>
        <a:p>
          <a:endParaRPr lang="en-US" sz="1100">
            <a:solidFill>
              <a:srgbClr val="000000"/>
            </a:solidFill>
            <a:latin typeface="+mn-lt"/>
            <a:ea typeface="+mn-ea"/>
            <a:cs typeface="+mn-cs"/>
          </a:endParaRPr>
        </a:p>
        <a:p>
          <a:r>
            <a:rPr lang="en-US" sz="1100">
              <a:solidFill>
                <a:srgbClr val="000000"/>
              </a:solidFill>
              <a:latin typeface="+mn-lt"/>
              <a:ea typeface="+mn-ea"/>
              <a:cs typeface="+mn-cs"/>
            </a:rPr>
            <a:t>1. The value to be compared</a:t>
          </a:r>
        </a:p>
        <a:p>
          <a:r>
            <a:rPr lang="en-US" sz="1100">
              <a:solidFill>
                <a:srgbClr val="000000"/>
              </a:solidFill>
              <a:latin typeface="+mn-lt"/>
              <a:ea typeface="+mn-ea"/>
              <a:cs typeface="+mn-cs"/>
            </a:rPr>
            <a:t>2. A lookup table, with the values to be compared </a:t>
          </a:r>
          <a:r>
            <a:rPr lang="en-US" sz="1100" b="0" i="1">
              <a:solidFill>
                <a:srgbClr val="000000"/>
              </a:solidFill>
              <a:latin typeface="+mn-lt"/>
              <a:ea typeface="+mn-ea"/>
              <a:cs typeface="+mn-cs"/>
            </a:rPr>
            <a:t>always </a:t>
          </a:r>
          <a:r>
            <a:rPr lang="en-US" sz="1100" b="0" i="0">
              <a:solidFill>
                <a:srgbClr val="000000"/>
              </a:solidFill>
              <a:latin typeface="+mn-lt"/>
              <a:ea typeface="+mn-ea"/>
              <a:cs typeface="+mn-cs"/>
            </a:rPr>
            <a:t>in the left column</a:t>
          </a:r>
        </a:p>
        <a:p>
          <a:r>
            <a:rPr lang="en-US" sz="1100" b="0" i="0">
              <a:solidFill>
                <a:srgbClr val="000000"/>
              </a:solidFill>
              <a:latin typeface="+mn-lt"/>
              <a:ea typeface="+mn-ea"/>
              <a:cs typeface="+mn-cs"/>
            </a:rPr>
            <a:t>3</a:t>
          </a:r>
          <a:r>
            <a:rPr lang="en-US" sz="1100" b="0" i="1">
              <a:solidFill>
                <a:srgbClr val="000000"/>
              </a:solidFill>
              <a:latin typeface="+mn-lt"/>
              <a:ea typeface="+mn-ea"/>
              <a:cs typeface="+mn-cs"/>
            </a:rPr>
            <a:t>.</a:t>
          </a:r>
          <a:r>
            <a:rPr lang="en-US" sz="1100">
              <a:solidFill>
                <a:srgbClr val="000000"/>
              </a:solidFill>
              <a:latin typeface="+mn-lt"/>
              <a:ea typeface="+mn-ea"/>
              <a:cs typeface="+mn-cs"/>
            </a:rPr>
            <a:t> The column number of the lookup table where you find the “answer”</a:t>
          </a:r>
        </a:p>
        <a:p>
          <a:r>
            <a:rPr lang="en-US" sz="1100">
              <a:solidFill>
                <a:srgbClr val="000000"/>
              </a:solidFill>
              <a:latin typeface="+mn-lt"/>
              <a:ea typeface="+mn-ea"/>
              <a:cs typeface="+mn-cs"/>
            </a:rPr>
            <a:t>4. TRUE or FALSE (which is TRUE by default if omitted)</a:t>
          </a:r>
        </a:p>
        <a:p>
          <a:endParaRPr lang="en-US" sz="1100">
            <a:solidFill>
              <a:srgbClr val="000000"/>
            </a:solidFill>
            <a:latin typeface="+mn-lt"/>
            <a:ea typeface="+mn-ea"/>
            <a:cs typeface="+mn-cs"/>
          </a:endParaRPr>
        </a:p>
        <a:p>
          <a:r>
            <a:rPr lang="en-US" sz="1100">
              <a:solidFill>
                <a:srgbClr val="000000"/>
              </a:solidFill>
              <a:latin typeface="+mn-lt"/>
              <a:ea typeface="+mn-ea"/>
              <a:cs typeface="+mn-cs"/>
            </a:rPr>
            <a:t>That is, the general syntax is:</a:t>
          </a:r>
        </a:p>
        <a:p>
          <a:endParaRPr lang="en-US" sz="1100">
            <a:solidFill>
              <a:srgbClr val="000000"/>
            </a:solidFill>
            <a:latin typeface="+mn-lt"/>
            <a:ea typeface="+mn-ea"/>
            <a:cs typeface="+mn-cs"/>
          </a:endParaRPr>
        </a:p>
        <a:p>
          <a:r>
            <a:rPr lang="en-US" sz="1100" b="1">
              <a:solidFill>
                <a:srgbClr val="000000"/>
              </a:solidFill>
              <a:effectLst/>
              <a:latin typeface="+mn-lt"/>
              <a:ea typeface="+mn-ea"/>
              <a:cs typeface="+mn-cs"/>
            </a:rPr>
            <a:t>=VLOOKUP(</a:t>
          </a:r>
          <a:r>
            <a:rPr lang="en-US" sz="1100" b="1" i="1">
              <a:solidFill>
                <a:srgbClr val="000000"/>
              </a:solidFill>
              <a:effectLst/>
              <a:latin typeface="+mn-lt"/>
              <a:ea typeface="+mn-ea"/>
              <a:cs typeface="+mn-cs"/>
            </a:rPr>
            <a:t>value</a:t>
          </a:r>
          <a:r>
            <a:rPr lang="en-US" sz="1100" b="1">
              <a:solidFill>
                <a:srgbClr val="000000"/>
              </a:solidFill>
              <a:effectLst/>
              <a:latin typeface="+mn-lt"/>
              <a:ea typeface="+mn-ea"/>
              <a:cs typeface="+mn-cs"/>
            </a:rPr>
            <a:t>,</a:t>
          </a:r>
          <a:r>
            <a:rPr lang="en-US" sz="1100" b="1" i="1">
              <a:solidFill>
                <a:srgbClr val="000000"/>
              </a:solidFill>
              <a:effectLst/>
              <a:latin typeface="+mn-lt"/>
              <a:ea typeface="+mn-ea"/>
              <a:cs typeface="+mn-cs"/>
            </a:rPr>
            <a:t>lookup_table</a:t>
          </a:r>
          <a:r>
            <a:rPr lang="en-US" sz="1100" b="1">
              <a:solidFill>
                <a:srgbClr val="000000"/>
              </a:solidFill>
              <a:effectLst/>
              <a:latin typeface="+mn-lt"/>
              <a:ea typeface="+mn-ea"/>
              <a:cs typeface="+mn-cs"/>
            </a:rPr>
            <a:t>,</a:t>
          </a:r>
          <a:r>
            <a:rPr lang="en-US" sz="1100" b="1" i="1">
              <a:solidFill>
                <a:srgbClr val="000000"/>
              </a:solidFill>
              <a:effectLst/>
              <a:latin typeface="+mn-lt"/>
              <a:ea typeface="+mn-ea"/>
              <a:cs typeface="+mn-cs"/>
            </a:rPr>
            <a:t>column #,TRUE or FALSE</a:t>
          </a:r>
          <a:r>
            <a:rPr lang="en-US" sz="1100" b="1">
              <a:solidFill>
                <a:srgbClr val="000000"/>
              </a:solidFill>
              <a:effectLst/>
              <a:latin typeface="+mn-lt"/>
              <a:ea typeface="+mn-ea"/>
              <a:cs typeface="+mn-cs"/>
            </a:rPr>
            <a:t>)</a:t>
          </a:r>
          <a:endParaRPr lang="en-US" sz="1100">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The optional fourth argument requires some explanation. The default value,</a:t>
          </a:r>
          <a:r>
            <a:rPr lang="en-US" sz="1100" baseline="0">
              <a:solidFill>
                <a:srgbClr val="000000"/>
              </a:solidFill>
              <a:latin typeface="+mn-lt"/>
              <a:ea typeface="+mn-ea"/>
              <a:cs typeface="+mn-cs"/>
            </a:rPr>
            <a:t> TRUE, indicates that you are looking for an </a:t>
          </a:r>
          <a:r>
            <a:rPr lang="en-US" sz="1100" i="1" baseline="0">
              <a:solidFill>
                <a:srgbClr val="000000"/>
              </a:solidFill>
              <a:latin typeface="+mn-lt"/>
              <a:ea typeface="+mn-ea"/>
              <a:cs typeface="+mn-cs"/>
            </a:rPr>
            <a:t>approximate </a:t>
          </a:r>
          <a:r>
            <a:rPr lang="en-US" sz="1100" i="0" baseline="0">
              <a:solidFill>
                <a:srgbClr val="000000"/>
              </a:solidFill>
              <a:latin typeface="+mn-lt"/>
              <a:ea typeface="+mn-ea"/>
              <a:cs typeface="+mn-cs"/>
            </a:rPr>
            <a:t>match; you don't necessarily expect to find your exact lookup value in the lookup table. In</a:t>
          </a:r>
          <a:r>
            <a:rPr lang="en-US" sz="1100" baseline="0">
              <a:solidFill>
                <a:srgbClr val="000000"/>
              </a:solidFill>
              <a:latin typeface="+mn-lt"/>
              <a:ea typeface="+mn-ea"/>
              <a:cs typeface="+mn-cs"/>
            </a:rPr>
            <a:t> this case, the first column of the lookup table </a:t>
          </a:r>
          <a:r>
            <a:rPr lang="en-US" sz="1100" i="1" baseline="0">
              <a:solidFill>
                <a:srgbClr val="000000"/>
              </a:solidFill>
              <a:latin typeface="+mn-lt"/>
              <a:ea typeface="+mn-ea"/>
              <a:cs typeface="+mn-cs"/>
            </a:rPr>
            <a:t>must </a:t>
          </a:r>
          <a:r>
            <a:rPr lang="en-US" sz="1100" i="0" baseline="0">
              <a:solidFill>
                <a:srgbClr val="000000"/>
              </a:solidFill>
              <a:latin typeface="+mn-lt"/>
              <a:ea typeface="+mn-ea"/>
              <a:cs typeface="+mn-cs"/>
            </a:rPr>
            <a:t>be in ascending order. However, if the fourth argument is FALSE, this indicates that you are looking for an </a:t>
          </a:r>
          <a:r>
            <a:rPr lang="en-US" sz="1100" i="1" baseline="0">
              <a:solidFill>
                <a:srgbClr val="000000"/>
              </a:solidFill>
              <a:latin typeface="+mn-lt"/>
              <a:ea typeface="+mn-ea"/>
              <a:cs typeface="+mn-cs"/>
            </a:rPr>
            <a:t>exact</a:t>
          </a:r>
          <a:r>
            <a:rPr lang="en-US" sz="1100" i="0" baseline="0">
              <a:solidFill>
                <a:srgbClr val="000000"/>
              </a:solidFill>
              <a:latin typeface="+mn-lt"/>
              <a:ea typeface="+mn-ea"/>
              <a:cs typeface="+mn-cs"/>
            </a:rPr>
            <a:t> match in the first column of the lookup table. In this case, it doesn't matter whether the first column is in ascending order or not. However, the function will return an error if no exact match can be found.</a:t>
          </a:r>
          <a:endParaRPr lang="en-US" sz="1100">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latin typeface="+mn-lt"/>
              <a:ea typeface="+mn-ea"/>
              <a:cs typeface="+mn-cs"/>
            </a:rPr>
            <a:t>Because the VLOOKUP function is often copied down a column, it is usually necessary to make the second argument an absolute reference. The easiest way to do this is to give the lookup table a range name such as LookupTable, because range names are always treated as absolute references. However, a range name is not absolutely necessary.</a:t>
          </a:r>
        </a:p>
        <a:p>
          <a:endParaRPr lang="en-US" sz="1100">
            <a:solidFill>
              <a:srgbClr val="000000"/>
            </a:solidFill>
            <a:latin typeface="+mn-lt"/>
            <a:ea typeface="+mn-ea"/>
            <a:cs typeface="+mn-cs"/>
          </a:endParaRPr>
        </a:p>
        <a:p>
          <a:r>
            <a:rPr lang="en-US" sz="1100">
              <a:solidFill>
                <a:srgbClr val="000000"/>
              </a:solidFill>
              <a:latin typeface="+mn-lt"/>
              <a:ea typeface="+mn-ea"/>
              <a:cs typeface="+mn-cs"/>
            </a:rPr>
            <a:t> </a:t>
          </a:r>
        </a:p>
      </xdr:txBody>
    </xdr:sp>
    <xdr:clientData/>
  </xdr:twoCellAnchor>
  <xdr:twoCellAnchor>
    <xdr:from>
      <xdr:col>1</xdr:col>
      <xdr:colOff>0</xdr:colOff>
      <xdr:row>41</xdr:row>
      <xdr:rowOff>0</xdr:rowOff>
    </xdr:from>
    <xdr:to>
      <xdr:col>9</xdr:col>
      <xdr:colOff>0</xdr:colOff>
      <xdr:row>67</xdr:row>
      <xdr:rowOff>0</xdr:rowOff>
    </xdr:to>
    <xdr:sp macro="" textlink="">
      <xdr:nvSpPr>
        <xdr:cNvPr id="3" name="TextBox 2">
          <a:extLst>
            <a:ext uri="{FF2B5EF4-FFF2-40B4-BE49-F238E27FC236}">
              <a16:creationId xmlns="" xmlns:a16="http://schemas.microsoft.com/office/drawing/2014/main" id="{00000000-0008-0000-2D00-000003000000}"/>
            </a:ext>
          </a:extLst>
        </xdr:cNvPr>
        <xdr:cNvSpPr txBox="1"/>
      </xdr:nvSpPr>
      <xdr:spPr>
        <a:xfrm>
          <a:off x="238125" y="7810500"/>
          <a:ext cx="4876800" cy="4953000"/>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Looking</a:t>
          </a:r>
          <a:r>
            <a:rPr lang="en-US" sz="1100" b="1" baseline="0">
              <a:solidFill>
                <a:srgbClr val="000000"/>
              </a:solidFill>
              <a:latin typeface="+mn-lt"/>
              <a:ea typeface="+mn-ea"/>
              <a:cs typeface="+mn-cs"/>
            </a:rPr>
            <a:t> Up a Value in a Range (an Approximate Match)</a:t>
          </a:r>
          <a:endParaRPr lang="en-US" sz="1100" b="1">
            <a:solidFill>
              <a:srgbClr val="000000"/>
            </a:solidFill>
            <a:latin typeface="+mn-lt"/>
            <a:ea typeface="+mn-ea"/>
            <a:cs typeface="+mn-cs"/>
          </a:endParaRPr>
        </a:p>
        <a:p>
          <a:endParaRPr lang="en-US" sz="1100">
            <a:solidFill>
              <a:srgbClr val="000000"/>
            </a:solidFill>
            <a:latin typeface="+mn-lt"/>
            <a:ea typeface="+mn-ea"/>
            <a:cs typeface="+mn-cs"/>
          </a:endParaRPr>
        </a:p>
        <a:p>
          <a:r>
            <a:rPr lang="en-US" sz="1100">
              <a:solidFill>
                <a:srgbClr val="000000"/>
              </a:solidFill>
              <a:effectLst/>
              <a:latin typeface="+mn-lt"/>
              <a:ea typeface="+mn-ea"/>
              <a:cs typeface="+mn-cs"/>
            </a:rPr>
            <a:t>The most common use of a lookup table is when you want</a:t>
          </a:r>
          <a:r>
            <a:rPr lang="en-US" sz="1100" baseline="0">
              <a:solidFill>
                <a:srgbClr val="000000"/>
              </a:solidFill>
              <a:effectLst/>
              <a:latin typeface="+mn-lt"/>
              <a:ea typeface="+mn-ea"/>
              <a:cs typeface="+mn-cs"/>
            </a:rPr>
            <a:t> to see where a value fits in a range of values</a:t>
          </a:r>
          <a:r>
            <a:rPr lang="en-US" sz="1100">
              <a:solidFill>
                <a:srgbClr val="000000"/>
              </a:solidFill>
              <a:effectLst/>
              <a:latin typeface="+mn-lt"/>
              <a:ea typeface="+mn-ea"/>
              <a:cs typeface="+mn-cs"/>
            </a:rPr>
            <a:t>. Then the fourth argument can then be omitted</a:t>
          </a:r>
          <a:r>
            <a:rPr lang="en-US" sz="1100" baseline="0">
              <a:solidFill>
                <a:srgbClr val="000000"/>
              </a:solidFill>
              <a:effectLst/>
              <a:latin typeface="+mn-lt"/>
              <a:ea typeface="+mn-ea"/>
              <a:cs typeface="+mn-cs"/>
            </a:rPr>
            <a:t> because its default value is TRUE</a:t>
          </a:r>
          <a:r>
            <a:rPr lang="en-US" sz="1100">
              <a:solidFill>
                <a:srgbClr val="000000"/>
              </a:solidFill>
              <a:effectLst/>
              <a:latin typeface="+mn-lt"/>
              <a:ea typeface="+mn-ea"/>
              <a:cs typeface="+mn-cs"/>
            </a:rPr>
            <a:t>. For example, suppose you want to assign letter grades to students based on a straight scale: below 60, an F: at least 60 but below 70, a D; at least 70 but below 80, a C; at least 80 but below 90, a B; and 90 or above, an A. The lookup table to the right</a:t>
          </a:r>
          <a:r>
            <a:rPr lang="en-US" sz="1100" baseline="0">
              <a:solidFill>
                <a:srgbClr val="000000"/>
              </a:solidFill>
              <a:effectLst/>
              <a:latin typeface="+mn-lt"/>
              <a:ea typeface="+mn-ea"/>
              <a:cs typeface="+mn-cs"/>
            </a:rPr>
            <a:t> </a:t>
          </a:r>
          <a:r>
            <a:rPr lang="en-US" sz="1100">
              <a:solidFill>
                <a:srgbClr val="000000"/>
              </a:solidFill>
              <a:effectLst/>
              <a:latin typeface="+mn-lt"/>
              <a:ea typeface="+mn-ea"/>
              <a:cs typeface="+mn-cs"/>
            </a:rPr>
            <a:t>(columns O and P) shows how you would set this up. The comparison column in the lookup table starts at 0 (the lowest grade possible) and then records the cutoff scores 60 through 90.</a:t>
          </a:r>
          <a:endParaRPr lang="en-US">
            <a:solidFill>
              <a:srgbClr val="000000"/>
            </a:solidFill>
            <a:effectLst/>
          </a:endParaRPr>
        </a:p>
        <a:p>
          <a:endParaRPr lang="en-US" sz="1100">
            <a:solidFill>
              <a:srgbClr val="000000"/>
            </a:solidFill>
            <a:effectLst/>
            <a:latin typeface="+mn-lt"/>
            <a:ea typeface="+mn-ea"/>
            <a:cs typeface="+mn-cs"/>
          </a:endParaRPr>
        </a:p>
        <a:p>
          <a:r>
            <a:rPr lang="en-US" sz="1100">
              <a:solidFill>
                <a:srgbClr val="000000"/>
              </a:solidFill>
              <a:effectLst/>
              <a:latin typeface="+mn-lt"/>
              <a:ea typeface="+mn-ea"/>
              <a:cs typeface="+mn-cs"/>
            </a:rPr>
            <a:t>The formula in the gray cell is </a:t>
          </a:r>
          <a:r>
            <a:rPr lang="en-US" sz="1100" b="1">
              <a:solidFill>
                <a:srgbClr val="000000"/>
              </a:solidFill>
              <a:effectLst/>
              <a:latin typeface="+mn-lt"/>
              <a:ea typeface="+mn-ea"/>
              <a:cs typeface="+mn-cs"/>
            </a:rPr>
            <a:t>=VLOOKUP(L43,$O$43:$P$47,2)</a:t>
          </a:r>
          <a:r>
            <a:rPr lang="en-US" sz="1100">
              <a:solidFill>
                <a:srgbClr val="000000"/>
              </a:solidFill>
              <a:effectLst/>
              <a:latin typeface="+mn-lt"/>
              <a:ea typeface="+mn-ea"/>
              <a:cs typeface="+mn-cs"/>
            </a:rPr>
            <a:t>, which is copied down column M. This formula compares the value in L43 (67) to the values in column O and chooses the largest value less than or equal to it. This is 60. Then because the third</a:t>
          </a:r>
          <a:r>
            <a:rPr lang="en-US" sz="1100" baseline="0">
              <a:solidFill>
                <a:srgbClr val="000000"/>
              </a:solidFill>
              <a:effectLst/>
              <a:latin typeface="+mn-lt"/>
              <a:ea typeface="+mn-ea"/>
              <a:cs typeface="+mn-cs"/>
            </a:rPr>
            <a:t> </a:t>
          </a:r>
          <a:r>
            <a:rPr lang="en-US" sz="1100">
              <a:solidFill>
                <a:srgbClr val="000000"/>
              </a:solidFill>
              <a:effectLst/>
              <a:latin typeface="+mn-lt"/>
              <a:ea typeface="+mn-ea"/>
              <a:cs typeface="+mn-cs"/>
            </a:rPr>
            <a:t>argument in the VLOOKUP function is 2, the score reported in the gray cell comes from the </a:t>
          </a:r>
          <a:r>
            <a:rPr lang="en-US" sz="1100" i="1">
              <a:solidFill>
                <a:srgbClr val="000000"/>
              </a:solidFill>
              <a:effectLst/>
              <a:latin typeface="+mn-lt"/>
              <a:ea typeface="+mn-ea"/>
              <a:cs typeface="+mn-cs"/>
            </a:rPr>
            <a:t>second</a:t>
          </a:r>
          <a:r>
            <a:rPr lang="en-US" sz="1100">
              <a:solidFill>
                <a:srgbClr val="000000"/>
              </a:solidFill>
              <a:effectLst/>
              <a:latin typeface="+mn-lt"/>
              <a:ea typeface="+mn-ea"/>
              <a:cs typeface="+mn-cs"/>
            </a:rPr>
            <a:t> column of the lookup table next to 60, namely, D.</a:t>
          </a:r>
          <a:endParaRPr lang="en-US" sz="1100">
            <a:solidFill>
              <a:srgbClr val="000000"/>
            </a:solidFill>
            <a:latin typeface="+mn-lt"/>
            <a:ea typeface="+mn-ea"/>
            <a:cs typeface="+mn-cs"/>
          </a:endParaRPr>
        </a:p>
        <a:p>
          <a:endParaRPr lang="en-US" sz="1100">
            <a:solidFill>
              <a:srgbClr val="000000"/>
            </a:solidFill>
            <a:latin typeface="+mn-lt"/>
            <a:ea typeface="+mn-ea"/>
            <a:cs typeface="+mn-cs"/>
          </a:endParaRPr>
        </a:p>
        <a:p>
          <a:r>
            <a:rPr lang="en-US" sz="1100" b="0">
              <a:solidFill>
                <a:srgbClr val="000000"/>
              </a:solidFill>
              <a:latin typeface="+mn-lt"/>
              <a:ea typeface="+mn-ea"/>
              <a:cs typeface="+mn-cs"/>
            </a:rPr>
            <a:t>Try it! For the orders to the right, create a lookup table in columns O and P, and a copyable VLOOKUP formula</a:t>
          </a:r>
          <a:r>
            <a:rPr lang="en-US" sz="1100" b="0" baseline="0">
              <a:solidFill>
                <a:srgbClr val="000000"/>
              </a:solidFill>
              <a:latin typeface="+mn-lt"/>
              <a:ea typeface="+mn-ea"/>
              <a:cs typeface="+mn-cs"/>
            </a:rPr>
            <a:t> </a:t>
          </a:r>
          <a:r>
            <a:rPr lang="en-US" sz="1100" b="0">
              <a:solidFill>
                <a:srgbClr val="000000"/>
              </a:solidFill>
              <a:latin typeface="+mn-lt"/>
              <a:ea typeface="+mn-ea"/>
              <a:cs typeface="+mn-cs"/>
            </a:rPr>
            <a:t>in column M. Assume there is quantity discount pricing: for orders less than 300 units, the unit price is $3.00; for orders of at least 300 units but less than 400, the unit price is $2.50; for orders of 400 units or more, the unit price is $2.00. (Scroll to the right</a:t>
          </a:r>
          <a:r>
            <a:rPr lang="en-US" sz="1100" b="0" baseline="0">
              <a:solidFill>
                <a:srgbClr val="000000"/>
              </a:solidFill>
              <a:latin typeface="+mn-lt"/>
              <a:ea typeface="+mn-ea"/>
              <a:cs typeface="+mn-cs"/>
            </a:rPr>
            <a:t> for </a:t>
          </a:r>
          <a:r>
            <a:rPr lang="en-US" sz="1100" b="0">
              <a:solidFill>
                <a:srgbClr val="000000"/>
              </a:solidFill>
              <a:latin typeface="+mn-lt"/>
              <a:ea typeface="+mn-ea"/>
              <a:cs typeface="+mn-cs"/>
            </a:rPr>
            <a:t>the answer.)</a:t>
          </a:r>
        </a:p>
      </xdr:txBody>
    </xdr:sp>
    <xdr:clientData/>
  </xdr:twoCellAnchor>
  <xdr:twoCellAnchor>
    <xdr:from>
      <xdr:col>1</xdr:col>
      <xdr:colOff>0</xdr:colOff>
      <xdr:row>67</xdr:row>
      <xdr:rowOff>190499</xdr:rowOff>
    </xdr:from>
    <xdr:to>
      <xdr:col>9</xdr:col>
      <xdr:colOff>0</xdr:colOff>
      <xdr:row>87</xdr:row>
      <xdr:rowOff>180974</xdr:rowOff>
    </xdr:to>
    <xdr:sp macro="" textlink="">
      <xdr:nvSpPr>
        <xdr:cNvPr id="4" name="TextBox 3">
          <a:extLst>
            <a:ext uri="{FF2B5EF4-FFF2-40B4-BE49-F238E27FC236}">
              <a16:creationId xmlns="" xmlns:a16="http://schemas.microsoft.com/office/drawing/2014/main" id="{00000000-0008-0000-2D00-000004000000}"/>
            </a:ext>
          </a:extLst>
        </xdr:cNvPr>
        <xdr:cNvSpPr txBox="1"/>
      </xdr:nvSpPr>
      <xdr:spPr>
        <a:xfrm>
          <a:off x="238125" y="12953999"/>
          <a:ext cx="4876800" cy="38004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Looking for an Exact Match</a:t>
          </a:r>
        </a:p>
        <a:p>
          <a:endParaRPr lang="en-US" sz="1100">
            <a:solidFill>
              <a:srgbClr val="000000"/>
            </a:solidFill>
            <a:latin typeface="+mn-lt"/>
            <a:ea typeface="+mn-ea"/>
            <a:cs typeface="+mn-cs"/>
          </a:endParaRPr>
        </a:p>
        <a:p>
          <a:r>
            <a:rPr lang="en-US" sz="1100">
              <a:solidFill>
                <a:srgbClr val="000000"/>
              </a:solidFill>
              <a:latin typeface="+mn-lt"/>
              <a:ea typeface="+mn-ea"/>
              <a:cs typeface="+mn-cs"/>
            </a:rPr>
            <a:t>In the examples above, it wouldn't make sense to look</a:t>
          </a:r>
          <a:r>
            <a:rPr lang="en-US" sz="1100" baseline="0">
              <a:solidFill>
                <a:srgbClr val="000000"/>
              </a:solidFill>
              <a:latin typeface="+mn-lt"/>
              <a:ea typeface="+mn-ea"/>
              <a:cs typeface="+mn-cs"/>
            </a:rPr>
            <a:t> for an exact match because there usually isn't one. For example, a typical score such as 67 does not exactly match any of the values in the first column of the lookup table. However, there are many cases when it does make sense to look for an exact match. Then there are three things to remember. (1) The fourth arguments is not optional; it must be FALSE. (2) The first column of the lookup table doesn't have to be in ascending order; it can be, but order doesn't matter. (3) If no exact match exists, the function returns an error.</a:t>
          </a:r>
          <a:endParaRPr lang="en-US" sz="1100">
            <a:solidFill>
              <a:srgbClr val="000000"/>
            </a:solidFill>
            <a:latin typeface="+mn-lt"/>
            <a:ea typeface="+mn-ea"/>
            <a:cs typeface="+mn-cs"/>
          </a:endParaRPr>
        </a:p>
        <a:p>
          <a:endParaRPr lang="en-US" sz="1100">
            <a:solidFill>
              <a:srgbClr val="000000"/>
            </a:solidFill>
            <a:latin typeface="+mn-lt"/>
            <a:ea typeface="+mn-ea"/>
            <a:cs typeface="+mn-cs"/>
          </a:endParaRPr>
        </a:p>
        <a:p>
          <a:r>
            <a:rPr lang="en-US" sz="1100" b="0">
              <a:solidFill>
                <a:srgbClr val="000000"/>
              </a:solidFill>
              <a:latin typeface="+mn-lt"/>
              <a:ea typeface="+mn-ea"/>
              <a:cs typeface="+mn-cs"/>
            </a:rPr>
            <a:t>Try it! Use a VLOOKUP function in column M to find the gradepoints for each student,</a:t>
          </a:r>
          <a:r>
            <a:rPr lang="en-US" sz="1100" b="0" baseline="0">
              <a:solidFill>
                <a:srgbClr val="000000"/>
              </a:solidFill>
              <a:latin typeface="+mn-lt"/>
              <a:ea typeface="+mn-ea"/>
              <a:cs typeface="+mn-cs"/>
            </a:rPr>
            <a:t> using the lookup table in columns O and P. What happens with Williams? (Scroll to the right for the answers.)</a:t>
          </a:r>
          <a:endParaRPr lang="en-US" sz="1100" b="0">
            <a:solidFill>
              <a:srgbClr val="000000"/>
            </a:solidFill>
            <a:latin typeface="+mn-lt"/>
            <a:ea typeface="+mn-ea"/>
            <a:cs typeface="+mn-cs"/>
          </a:endParaRPr>
        </a:p>
        <a:p>
          <a:endParaRPr lang="en-US" sz="1100" b="0">
            <a:solidFill>
              <a:srgbClr val="000000"/>
            </a:solidFill>
            <a:latin typeface="+mn-lt"/>
            <a:ea typeface="+mn-ea"/>
            <a:cs typeface="+mn-cs"/>
          </a:endParaRPr>
        </a:p>
        <a:p>
          <a:r>
            <a:rPr lang="en-US" sz="1100" b="0">
              <a:solidFill>
                <a:srgbClr val="000000"/>
              </a:solidFill>
              <a:latin typeface="+mn-lt"/>
              <a:ea typeface="+mn-ea"/>
              <a:cs typeface="+mn-cs"/>
            </a:rPr>
            <a:t>Note that the grades in column O of the lookup table are in the “natural” order, but they are not in Excel’s A-Z sort order. Therefore, FALSE </a:t>
          </a:r>
          <a:r>
            <a:rPr lang="en-US" sz="1100" b="0" i="1">
              <a:solidFill>
                <a:srgbClr val="000000"/>
              </a:solidFill>
              <a:latin typeface="+mn-lt"/>
              <a:ea typeface="+mn-ea"/>
              <a:cs typeface="+mn-cs"/>
            </a:rPr>
            <a:t>must</a:t>
          </a:r>
          <a:r>
            <a:rPr lang="en-US" sz="1100" b="0">
              <a:solidFill>
                <a:srgbClr val="000000"/>
              </a:solidFill>
              <a:latin typeface="+mn-lt"/>
              <a:ea typeface="+mn-ea"/>
              <a:cs typeface="+mn-cs"/>
            </a:rPr>
            <a:t> be entered as the fourth argument in the VLOOKUP function. Try it with the fourth argument TRUE to confirm</a:t>
          </a:r>
          <a:r>
            <a:rPr lang="en-US" sz="1100" b="0" baseline="0">
              <a:solidFill>
                <a:srgbClr val="000000"/>
              </a:solidFill>
              <a:latin typeface="+mn-lt"/>
              <a:ea typeface="+mn-ea"/>
              <a:cs typeface="+mn-cs"/>
            </a:rPr>
            <a:t> that you get incorrect results</a:t>
          </a:r>
          <a:r>
            <a:rPr lang="en-US" sz="1100" b="0">
              <a:solidFill>
                <a:srgbClr val="000000"/>
              </a:solidFill>
              <a:latin typeface="+mn-lt"/>
              <a:ea typeface="+mn-ea"/>
              <a:cs typeface="+mn-cs"/>
            </a:rPr>
            <a:t>.</a:t>
          </a:r>
        </a:p>
      </xdr:txBody>
    </xdr:sp>
    <xdr:clientData/>
  </xdr:twoCellAnchor>
  <xdr:twoCellAnchor>
    <xdr:from>
      <xdr:col>29</xdr:col>
      <xdr:colOff>485774</xdr:colOff>
      <xdr:row>77</xdr:row>
      <xdr:rowOff>180975</xdr:rowOff>
    </xdr:from>
    <xdr:to>
      <xdr:col>33</xdr:col>
      <xdr:colOff>190499</xdr:colOff>
      <xdr:row>81</xdr:row>
      <xdr:rowOff>76200</xdr:rowOff>
    </xdr:to>
    <xdr:sp macro="" textlink="">
      <xdr:nvSpPr>
        <xdr:cNvPr id="5" name="TextBox 4">
          <a:extLst>
            <a:ext uri="{FF2B5EF4-FFF2-40B4-BE49-F238E27FC236}">
              <a16:creationId xmlns="" xmlns:a16="http://schemas.microsoft.com/office/drawing/2014/main" id="{00000000-0008-0000-2D00-000005000000}"/>
            </a:ext>
          </a:extLst>
        </xdr:cNvPr>
        <xdr:cNvSpPr txBox="1"/>
      </xdr:nvSpPr>
      <xdr:spPr>
        <a:xfrm>
          <a:off x="17830799" y="14849475"/>
          <a:ext cx="2143125" cy="657225"/>
        </a:xfrm>
        <a:prstGeom prst="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lstStyle/>
        <a:p>
          <a:r>
            <a:rPr lang="en-US" sz="1100">
              <a:solidFill>
                <a:srgbClr val="000000"/>
              </a:solidFill>
            </a:rPr>
            <a:t>Williams's grade</a:t>
          </a:r>
          <a:r>
            <a:rPr lang="en-US" sz="1100" baseline="0">
              <a:solidFill>
                <a:srgbClr val="000000"/>
              </a:solidFill>
            </a:rPr>
            <a:t> (D) isn't in the lookup table, so an error results.</a:t>
          </a:r>
          <a:endParaRPr lang="en-US" sz="1100">
            <a:solidFill>
              <a:srgbClr val="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190495</xdr:rowOff>
    </xdr:from>
    <xdr:to>
      <xdr:col>9</xdr:col>
      <xdr:colOff>0</xdr:colOff>
      <xdr:row>52</xdr:row>
      <xdr:rowOff>152400</xdr:rowOff>
    </xdr:to>
    <xdr:sp macro="" textlink="">
      <xdr:nvSpPr>
        <xdr:cNvPr id="2" name="TextBox 1">
          <a:extLst>
            <a:ext uri="{FF2B5EF4-FFF2-40B4-BE49-F238E27FC236}">
              <a16:creationId xmlns="" xmlns:a16="http://schemas.microsoft.com/office/drawing/2014/main" id="{00000000-0008-0000-3500-000002000000}"/>
            </a:ext>
          </a:extLst>
        </xdr:cNvPr>
        <xdr:cNvSpPr txBox="1"/>
      </xdr:nvSpPr>
      <xdr:spPr>
        <a:xfrm>
          <a:off x="590550" y="380995"/>
          <a:ext cx="4724400" cy="967740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vert="horz" rtlCol="0" anchor="t"/>
        <a:lstStyle/>
        <a:p>
          <a:r>
            <a:rPr lang="en-US" sz="1100" b="1">
              <a:solidFill>
                <a:srgbClr val="000000"/>
              </a:solidFill>
              <a:latin typeface="+mn-lt"/>
              <a:ea typeface="+mn-ea"/>
              <a:cs typeface="+mn-cs"/>
            </a:rPr>
            <a:t>Flash Fill</a:t>
          </a:r>
          <a:endParaRPr lang="en-US" sz="1100" b="0">
            <a:solidFill>
              <a:srgbClr val="000000"/>
            </a:solidFill>
            <a:latin typeface="+mn-lt"/>
            <a:ea typeface="+mn-ea"/>
            <a:cs typeface="+mn-cs"/>
          </a:endParaRPr>
        </a:p>
        <a:p>
          <a:endParaRPr lang="en-US" sz="1100" b="0" baseline="0">
            <a:solidFill>
              <a:srgbClr val="000000"/>
            </a:solidFill>
            <a:latin typeface="+mn-lt"/>
            <a:ea typeface="+mn-ea"/>
            <a:cs typeface="+mn-cs"/>
          </a:endParaRPr>
        </a:p>
        <a:p>
          <a:r>
            <a:rPr lang="en-US" sz="1100" b="0" baseline="0">
              <a:solidFill>
                <a:srgbClr val="000000"/>
              </a:solidFill>
              <a:latin typeface="+mn-lt"/>
              <a:ea typeface="+mn-ea"/>
              <a:cs typeface="+mn-cs"/>
            </a:rPr>
            <a:t>Has Excel become a mind reader with the new Flash Fill tool introduced in Excel 2013? You might think so after you read this topic. However, it's not really about mind reading but rather about the ability to recognize patterns. </a:t>
          </a:r>
        </a:p>
        <a:p>
          <a:endParaRPr lang="en-US" sz="1100" b="1" baseline="0">
            <a:solidFill>
              <a:srgbClr val="000000"/>
            </a:solidFill>
            <a:latin typeface="+mn-lt"/>
            <a:ea typeface="+mn-ea"/>
            <a:cs typeface="+mn-cs"/>
          </a:endParaRPr>
        </a:p>
        <a:p>
          <a:r>
            <a:rPr lang="en-US" sz="1100" b="0" baseline="0">
              <a:solidFill>
                <a:srgbClr val="000000"/>
              </a:solidFill>
              <a:latin typeface="+mn-lt"/>
              <a:ea typeface="+mn-ea"/>
              <a:cs typeface="+mn-cs"/>
            </a:rPr>
            <a:t>Specifically, Flash Fill allows you to parse names, numbers, or dates without any formulas </a:t>
          </a:r>
          <a:r>
            <a:rPr lang="en-US" sz="1100" b="0" i="1" baseline="0">
              <a:solidFill>
                <a:srgbClr val="000000"/>
              </a:solidFill>
              <a:latin typeface="+mn-lt"/>
              <a:ea typeface="+mn-ea"/>
              <a:cs typeface="+mn-cs"/>
            </a:rPr>
            <a:t>if </a:t>
          </a:r>
          <a:r>
            <a:rPr lang="en-US" sz="1100" b="0" i="0" baseline="0">
              <a:solidFill>
                <a:srgbClr val="000000"/>
              </a:solidFill>
              <a:latin typeface="+mn-lt"/>
              <a:ea typeface="+mn-ea"/>
              <a:cs typeface="+mn-cs"/>
            </a:rPr>
            <a:t>the items in your list follow a recognizable pattern. A typical example where it applies is in the list of names to the right. Each name follows a pattern: last name, comma and space, first name, space, middle initial and period. Row 4 illustrates the desired results in gray. There are several ways to proceed, and you can try any of these methods. </a:t>
          </a:r>
          <a:r>
            <a:rPr lang="en-US" sz="1100">
              <a:solidFill>
                <a:schemeClr val="dk1"/>
              </a:solidFill>
              <a:effectLst/>
              <a:latin typeface="+mn-lt"/>
              <a:ea typeface="+mn-ea"/>
              <a:cs typeface="+mn-cs"/>
            </a:rPr>
            <a:t>Just be aware that each method works only one column at a time, and you must proceed from left to right, starting in the column adjacent to the data column.</a:t>
          </a:r>
          <a:endParaRPr lang="en-US" sz="1100" b="0" i="0" baseline="0">
            <a:solidFill>
              <a:srgbClr val="000000"/>
            </a:solidFill>
            <a:latin typeface="+mn-lt"/>
            <a:ea typeface="+mn-ea"/>
            <a:cs typeface="+mn-cs"/>
          </a:endParaRPr>
        </a:p>
        <a:p>
          <a:endParaRPr lang="en-US" sz="1100" b="0" i="0" baseline="0">
            <a:solidFill>
              <a:srgbClr val="000000"/>
            </a:solidFill>
            <a:latin typeface="+mn-lt"/>
            <a:ea typeface="+mn-ea"/>
            <a:cs typeface="+mn-cs"/>
          </a:endParaRPr>
        </a:p>
        <a:p>
          <a:r>
            <a:rPr lang="en-US" sz="1100" b="1" i="0" baseline="0">
              <a:solidFill>
                <a:srgbClr val="000000"/>
              </a:solidFill>
              <a:latin typeface="+mn-lt"/>
              <a:ea typeface="+mn-ea"/>
              <a:cs typeface="+mn-cs"/>
            </a:rPr>
            <a:t>Method 1.</a:t>
          </a:r>
          <a:r>
            <a:rPr lang="en-US" sz="1100" b="0" i="0" baseline="0">
              <a:solidFill>
                <a:srgbClr val="000000"/>
              </a:solidFill>
              <a:latin typeface="+mn-lt"/>
              <a:ea typeface="+mn-ea"/>
              <a:cs typeface="+mn-cs"/>
            </a:rPr>
            <a:t> </a:t>
          </a:r>
          <a:r>
            <a:rPr lang="en-US" sz="1100" b="1" i="0" baseline="0">
              <a:solidFill>
                <a:srgbClr val="000000"/>
              </a:solidFill>
              <a:latin typeface="+mn-lt"/>
              <a:ea typeface="+mn-ea"/>
              <a:cs typeface="+mn-cs"/>
            </a:rPr>
            <a:t>Try it! </a:t>
          </a:r>
          <a:r>
            <a:rPr lang="en-US" sz="1100" b="0" i="0" baseline="0">
              <a:solidFill>
                <a:srgbClr val="000000"/>
              </a:solidFill>
              <a:latin typeface="+mn-lt"/>
              <a:ea typeface="+mn-ea"/>
              <a:cs typeface="+mn-cs"/>
            </a:rPr>
            <a:t>Type the first name in the top row: Bob in cell L7. Then select Flash Fill from the Fill dropdown on the Home ribbon. Pretty amazing, isn't it? Now you could repeat with the other columns. </a:t>
          </a:r>
          <a:r>
            <a:rPr lang="en-US" sz="1100">
              <a:solidFill>
                <a:schemeClr val="dk1"/>
              </a:solidFill>
              <a:effectLst/>
              <a:latin typeface="+mn-lt"/>
              <a:ea typeface="+mn-ea"/>
              <a:cs typeface="+mn-cs"/>
            </a:rPr>
            <a:t>Note that right after doing a flash fill, you get a mini dropdown that provides several options, such as undoing the flash fill.</a:t>
          </a:r>
          <a:endParaRPr lang="en-US" sz="1100" b="0" i="0" baseline="0">
            <a:solidFill>
              <a:srgbClr val="000000"/>
            </a:solidFill>
            <a:latin typeface="+mn-lt"/>
            <a:ea typeface="+mn-ea"/>
            <a:cs typeface="+mn-cs"/>
          </a:endParaRPr>
        </a:p>
        <a:p>
          <a:endParaRPr lang="en-US" sz="1100" b="0" i="0" baseline="0">
            <a:solidFill>
              <a:srgbClr val="000000"/>
            </a:solidFill>
            <a:latin typeface="+mn-lt"/>
            <a:ea typeface="+mn-ea"/>
            <a:cs typeface="+mn-cs"/>
          </a:endParaRPr>
        </a:p>
        <a:p>
          <a:r>
            <a:rPr lang="en-US" sz="1100" b="1" i="0" baseline="0">
              <a:solidFill>
                <a:srgbClr val="000000"/>
              </a:solidFill>
              <a:latin typeface="+mn-lt"/>
              <a:ea typeface="+mn-ea"/>
              <a:cs typeface="+mn-cs"/>
            </a:rPr>
            <a:t>Method 2. Try it! </a:t>
          </a:r>
          <a:r>
            <a:rPr lang="en-US" sz="1100" b="0" i="0" baseline="0">
              <a:solidFill>
                <a:srgbClr val="000000"/>
              </a:solidFill>
              <a:latin typeface="+mn-lt"/>
              <a:ea typeface="+mn-ea"/>
              <a:cs typeface="+mn-cs"/>
            </a:rPr>
            <a:t>Type the middle initial and period in the top row: E. in cell M7. Then start typing the next initial in the second row: T. in cell M8. Pretty soon, Excel will guess the pattern and show it for all rows in light font, at which time you can press Enter to accept the results. Again, you could now repeat with the other columns.</a:t>
          </a:r>
        </a:p>
        <a:p>
          <a:endParaRPr lang="en-US" sz="1100" b="0" i="0" baseline="0">
            <a:solidFill>
              <a:srgbClr val="000000"/>
            </a:solidFill>
            <a:latin typeface="+mn-lt"/>
            <a:ea typeface="+mn-ea"/>
            <a:cs typeface="+mn-cs"/>
          </a:endParaRPr>
        </a:p>
        <a:p>
          <a:r>
            <a:rPr lang="en-US" sz="1100" b="1" i="0" baseline="0">
              <a:solidFill>
                <a:srgbClr val="000000"/>
              </a:solidFill>
              <a:latin typeface="+mn-lt"/>
              <a:ea typeface="+mn-ea"/>
              <a:cs typeface="+mn-cs"/>
            </a:rPr>
            <a:t>Method 3. Try it!</a:t>
          </a:r>
          <a:r>
            <a:rPr lang="en-US" sz="1100" b="0" i="0" baseline="0">
              <a:solidFill>
                <a:srgbClr val="000000"/>
              </a:solidFill>
              <a:latin typeface="+mn-lt"/>
              <a:ea typeface="+mn-ea"/>
              <a:cs typeface="+mn-cs"/>
            </a:rPr>
            <a:t> </a:t>
          </a:r>
          <a:r>
            <a:rPr lang="en-US" sz="1100" b="0" i="0" baseline="0">
              <a:solidFill>
                <a:schemeClr val="dk1"/>
              </a:solidFill>
              <a:effectLst/>
              <a:latin typeface="+mn-lt"/>
              <a:ea typeface="+mn-ea"/>
              <a:cs typeface="+mn-cs"/>
            </a:rPr>
            <a:t>Type the last name in the top row: Jones in cell N7. Then with any gray cell in column N selected, use the Flash Fill shortcut key combination, </a:t>
          </a:r>
          <a:r>
            <a:rPr lang="en-US" sz="1100" b="1" i="0" baseline="0">
              <a:solidFill>
                <a:schemeClr val="dk1"/>
              </a:solidFill>
              <a:effectLst/>
              <a:latin typeface="+mn-lt"/>
              <a:ea typeface="+mn-ea"/>
              <a:cs typeface="+mn-cs"/>
            </a:rPr>
            <a:t>Ctrl+e</a:t>
          </a:r>
          <a:r>
            <a:rPr lang="en-US" sz="1100" b="0" i="0" baseline="0">
              <a:solidFill>
                <a:schemeClr val="dk1"/>
              </a:solidFill>
              <a:effectLst/>
              <a:latin typeface="+mn-lt"/>
              <a:ea typeface="+mn-ea"/>
              <a:cs typeface="+mn-cs"/>
            </a:rPr>
            <a:t>. Now repeat this method for the other columns.</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By the way, as you do any of these, you might see text appear in row 6, not just in the gray range. This is because Flash Fill is also parsing the </a:t>
          </a:r>
          <a:r>
            <a:rPr lang="en-US" sz="1100" b="1" i="0" baseline="0">
              <a:solidFill>
                <a:schemeClr val="dk1"/>
              </a:solidFill>
              <a:effectLst/>
              <a:latin typeface="+mn-lt"/>
              <a:ea typeface="+mn-ea"/>
              <a:cs typeface="+mn-cs"/>
            </a:rPr>
            <a:t>Names to parse </a:t>
          </a:r>
          <a:r>
            <a:rPr lang="en-US" sz="1100" b="0" i="0" baseline="0">
              <a:solidFill>
                <a:schemeClr val="dk1"/>
              </a:solidFill>
              <a:effectLst/>
              <a:latin typeface="+mn-lt"/>
              <a:ea typeface="+mn-ea"/>
              <a:cs typeface="+mn-cs"/>
            </a:rPr>
            <a:t>label in cell K6!</a:t>
          </a:r>
          <a:endParaRPr lang="en-US" sz="1100" b="0" i="0" baseline="0">
            <a:solidFill>
              <a:srgbClr val="000000"/>
            </a:solidFill>
            <a:latin typeface="+mn-lt"/>
            <a:ea typeface="+mn-ea"/>
            <a:cs typeface="+mn-cs"/>
          </a:endParaRPr>
        </a:p>
        <a:p>
          <a:endParaRPr lang="en-US" sz="1100" b="0" i="0" baseline="0">
            <a:solidFill>
              <a:srgbClr val="000000"/>
            </a:solidFill>
            <a:latin typeface="+mn-lt"/>
            <a:ea typeface="+mn-ea"/>
            <a:cs typeface="+mn-cs"/>
          </a:endParaRPr>
        </a:p>
        <a:p>
          <a:r>
            <a:rPr lang="en-US" sz="1100" b="0" i="0" baseline="0">
              <a:solidFill>
                <a:srgbClr val="000000"/>
              </a:solidFill>
              <a:latin typeface="+mn-lt"/>
              <a:ea typeface="+mn-ea"/>
              <a:cs typeface="+mn-cs"/>
            </a:rPr>
            <a:t>Note how Flash Fill can recognize many patterns, such as the initials in column Q and even the lower case name in column R. However, if names don't fit the pattern, Flash Fill will likely fail. For example, if the bottom two names were replaced with Lincoln, Abe and Fitzgerald, F. Scott, Flash Fill wouldn't get everything correct. (You might want to verify this.) As this indicates, Flash Fill can't completely take the place of text functions for all parsing tasks.</a:t>
          </a:r>
        </a:p>
        <a:p>
          <a:endParaRPr lang="en-US" sz="1100" b="0" i="0" baseline="0">
            <a:solidFill>
              <a:srgbClr val="000000"/>
            </a:solidFill>
            <a:latin typeface="+mn-lt"/>
            <a:ea typeface="+mn-ea"/>
            <a:cs typeface="+mn-cs"/>
          </a:endParaRPr>
        </a:p>
        <a:p>
          <a:r>
            <a:rPr lang="en-US" sz="1100" b="0" i="0" baseline="0">
              <a:solidFill>
                <a:srgbClr val="000000"/>
              </a:solidFill>
              <a:latin typeface="+mn-lt"/>
              <a:ea typeface="+mn-ea"/>
              <a:cs typeface="+mn-cs"/>
            </a:rPr>
            <a:t>Flash Fill also works on certain patterns of numbers and dates, as you can check on the examples to the right. However, except for the year column on the dates, only methods 1 and 3 seem to work; method 2 doesn't work. It isn't clear why method 2 works in some situations but not in others, </a:t>
          </a:r>
          <a:r>
            <a:rPr lang="en-US" sz="1100">
              <a:solidFill>
                <a:schemeClr val="dk1"/>
              </a:solidFill>
              <a:effectLst/>
              <a:latin typeface="+mn-lt"/>
              <a:ea typeface="+mn-ea"/>
              <a:cs typeface="+mn-cs"/>
            </a:rPr>
            <a:t>and you’ll probably have to experiment to see which method works best for you. In any case, the Flash Fill tool can often save you from entering a lot of complex text formulas.</a:t>
          </a:r>
          <a:endParaRPr lang="en-US" sz="1100" b="0" baseline="0">
            <a:solidFill>
              <a:srgbClr val="000000"/>
            </a:solidFill>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oneCellAnchor>
    <xdr:from>
      <xdr:col>10</xdr:col>
      <xdr:colOff>0</xdr:colOff>
      <xdr:row>10</xdr:row>
      <xdr:rowOff>0</xdr:rowOff>
    </xdr:from>
    <xdr:ext cx="6459201" cy="5267325"/>
    <xdr:pic>
      <xdr:nvPicPr>
        <xdr:cNvPr id="2" name="Picture 1" descr="C:\Users\Chris\Dropbox\ExcelNow\Images\CustomizeRibbon1.gif">
          <a:extLst>
            <a:ext uri="{FF2B5EF4-FFF2-40B4-BE49-F238E27FC236}">
              <a16:creationId xmlns="" xmlns:a16="http://schemas.microsoft.com/office/drawing/2014/main" id="{00000000-0008-0000-5A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6096000" y="1905000"/>
          <a:ext cx="6459201" cy="5267325"/>
        </a:xfrm>
        <a:prstGeom prst="rect">
          <a:avLst/>
        </a:prstGeom>
        <a:noFill/>
        <a:extLst>
          <a:ext uri="{909E8E84-426E-40DD-AFC4-6F175D3DCCD1}">
            <a14:hiddenFill xmlns="" xmlns:a14="http://schemas.microsoft.com/office/drawing/2010/main">
              <a:solidFill>
                <a:srgbClr val="FFFFFF"/>
              </a:solidFill>
            </a14:hiddenFill>
          </a:ext>
        </a:extLst>
      </xdr:spPr>
    </xdr:pic>
    <xdr:clientData/>
  </xdr:oneCellAnchor>
  <xdr:twoCellAnchor>
    <xdr:from>
      <xdr:col>1</xdr:col>
      <xdr:colOff>0</xdr:colOff>
      <xdr:row>2</xdr:row>
      <xdr:rowOff>0</xdr:rowOff>
    </xdr:from>
    <xdr:to>
      <xdr:col>9</xdr:col>
      <xdr:colOff>0</xdr:colOff>
      <xdr:row>21</xdr:row>
      <xdr:rowOff>180975</xdr:rowOff>
    </xdr:to>
    <xdr:sp macro="" textlink="">
      <xdr:nvSpPr>
        <xdr:cNvPr id="3" name="TextBox 2">
          <a:extLst>
            <a:ext uri="{FF2B5EF4-FFF2-40B4-BE49-F238E27FC236}">
              <a16:creationId xmlns="" xmlns:a16="http://schemas.microsoft.com/office/drawing/2014/main" id="{00000000-0008-0000-5A00-000003000000}"/>
            </a:ext>
          </a:extLst>
        </xdr:cNvPr>
        <xdr:cNvSpPr txBox="1"/>
      </xdr:nvSpPr>
      <xdr:spPr>
        <a:xfrm>
          <a:off x="609600" y="381000"/>
          <a:ext cx="4876800" cy="3800475"/>
        </a:xfrm>
        <a:prstGeom prst="round2Diag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horzOverflow="clip" vert="horz" wrap="square" rtlCol="0" anchor="t"/>
        <a:lstStyle/>
        <a:p>
          <a:r>
            <a:rPr lang="en-US" sz="1100" b="1" baseline="0">
              <a:solidFill>
                <a:srgbClr val="000000"/>
              </a:solidFill>
            </a:rPr>
            <a:t>Developer Ribbon</a:t>
          </a:r>
          <a:endParaRPr lang="en-US" sz="1100" b="1">
            <a:solidFill>
              <a:srgbClr val="000000"/>
            </a:solidFill>
          </a:endParaRPr>
        </a:p>
        <a:p>
          <a:endParaRPr lang="en-US" sz="1100">
            <a:solidFill>
              <a:srgbClr val="000000"/>
            </a:solidFill>
          </a:endParaRPr>
        </a:p>
        <a:p>
          <a:r>
            <a:rPr lang="en-US" sz="1100" baseline="0">
              <a:solidFill>
                <a:srgbClr val="000000"/>
              </a:solidFill>
            </a:rPr>
            <a:t>There is one built-in tab in Excel 2007 and later versions, the Developer tab, that is not visible by default. It is primarily for developers, those who create applications for others to use, usually with macros, but it has other uses as well, so it is a good idea to make its tab visible. </a:t>
          </a:r>
        </a:p>
        <a:p>
          <a:endParaRPr lang="en-US" sz="1100" baseline="0">
            <a:solidFill>
              <a:srgbClr val="000000"/>
            </a:solidFill>
          </a:endParaRPr>
        </a:p>
        <a:p>
          <a:r>
            <a:rPr lang="en-US" sz="1100" baseline="0">
              <a:solidFill>
                <a:srgbClr val="000000"/>
              </a:solidFill>
              <a:effectLst/>
              <a:latin typeface="+mn-lt"/>
              <a:ea typeface="+mn-ea"/>
              <a:cs typeface="+mn-cs"/>
            </a:rPr>
            <a:t>To make the Developer tab visible (in Excel 2010 and later versions):</a:t>
          </a:r>
          <a:endParaRPr lang="en-US">
            <a:solidFill>
              <a:srgbClr val="000000"/>
            </a:solidFill>
            <a:effectLst/>
          </a:endParaRPr>
        </a:p>
        <a:p>
          <a:endParaRPr lang="en-US" sz="1100" baseline="0">
            <a:solidFill>
              <a:srgbClr val="000000"/>
            </a:solidFill>
            <a:effectLst/>
            <a:latin typeface="+mn-lt"/>
            <a:ea typeface="+mn-ea"/>
            <a:cs typeface="+mn-cs"/>
          </a:endParaRPr>
        </a:p>
        <a:p>
          <a:r>
            <a:rPr lang="en-US" sz="1100" baseline="0">
              <a:solidFill>
                <a:srgbClr val="000000"/>
              </a:solidFill>
              <a:effectLst/>
              <a:latin typeface="+mn-lt"/>
              <a:ea typeface="+mn-ea"/>
              <a:cs typeface="+mn-cs"/>
            </a:rPr>
            <a:t>Right-click any ribbon and select Customize the Ribbon to display the dialog box to the right. In the right pane, check the Developer option. If there is no Developer item in the right pane, go to the left pane, select All Tabs from the "Choose commands from" dropdown list, select the Developer tab, and click the Add&gt;&gt; button to move it to the right pane.</a:t>
          </a:r>
        </a:p>
        <a:p>
          <a:endParaRPr lang="en-US" sz="1100" baseline="0">
            <a:solidFill>
              <a:srgbClr val="000000"/>
            </a:solidFill>
            <a:effectLst/>
            <a:latin typeface="+mn-lt"/>
            <a:ea typeface="+mn-ea"/>
            <a:cs typeface="+mn-cs"/>
          </a:endParaRPr>
        </a:p>
        <a:p>
          <a:r>
            <a:rPr lang="en-US" sz="1100" baseline="0">
              <a:solidFill>
                <a:srgbClr val="000000"/>
              </a:solidFill>
              <a:effectLst/>
              <a:latin typeface="+mn-lt"/>
              <a:ea typeface="+mn-ea"/>
              <a:cs typeface="+mn-cs"/>
            </a:rPr>
            <a:t>One advantage of showing the Developer ribbon is that you can get to the list of add-ins (either "regular" add-ins or COM add-ins) with a click of a button. Without these buttons, the ones circled to the right, it takes four clicks to get to either add-ins list.</a:t>
          </a:r>
          <a:endParaRPr lang="en-US">
            <a:solidFill>
              <a:srgbClr val="000000"/>
            </a:solidFill>
            <a:effectLst/>
          </a:endParaRPr>
        </a:p>
      </xdr:txBody>
    </xdr:sp>
    <xdr:clientData/>
  </xdr:twoCellAnchor>
  <xdr:oneCellAnchor>
    <xdr:from>
      <xdr:col>10</xdr:col>
      <xdr:colOff>0</xdr:colOff>
      <xdr:row>3</xdr:row>
      <xdr:rowOff>0</xdr:rowOff>
    </xdr:from>
    <xdr:ext cx="5924550" cy="1114425"/>
    <xdr:pic>
      <xdr:nvPicPr>
        <xdr:cNvPr id="5" name="Picture 4">
          <a:extLst>
            <a:ext uri="{FF2B5EF4-FFF2-40B4-BE49-F238E27FC236}">
              <a16:creationId xmlns="" xmlns:a16="http://schemas.microsoft.com/office/drawing/2014/main" id="{00000000-0008-0000-5A00-000005000000}"/>
            </a:ext>
          </a:extLst>
        </xdr:cNvPr>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6096000" y="571500"/>
          <a:ext cx="5924550" cy="111442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PC%20EXCEL%20BOOTCAMP%20-%20MODULE%202%20-%20SUMMER%20202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troduction"/>
      <sheetName val="List of Topics"/>
      <sheetName val="Auditing Formulas"/>
      <sheetName val="Intro to Charts"/>
      <sheetName val="Creating a Chart"/>
      <sheetName val="Chart Types"/>
      <sheetName val="Locating a Chart"/>
      <sheetName val="Intro to Functions"/>
      <sheetName val="Function Help"/>
      <sheetName val="SUM, AVERAGE, PRODUCT"/>
      <sheetName val="SUMPRODUCT"/>
      <sheetName val="COUNT, COUNT, COUNTBLANK"/>
      <sheetName val="Concatenating"/>
      <sheetName val="Parsing with Text to Columns"/>
      <sheetName val="Dates and Times in Excel"/>
      <sheetName val="YEAR, MONTH, DAY, WEEKDAY"/>
      <sheetName val="Quick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a:spPr>
      <a:bodyPr vertOverflow="clip" vert="horz" rtlCol="0" anchor="t"/>
      <a:lstStyle>
        <a:defPPr>
          <a:defRPr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C1:U27"/>
  <sheetViews>
    <sheetView tabSelected="1" zoomScale="90" zoomScaleNormal="90" workbookViewId="0">
      <selection activeCell="T15" sqref="T15"/>
    </sheetView>
  </sheetViews>
  <sheetFormatPr defaultRowHeight="15"/>
  <sheetData>
    <row r="1" spans="10:21" ht="15.75" thickBot="1"/>
    <row r="2" spans="10:21" ht="35.25" thickBot="1">
      <c r="J2" s="57" t="s">
        <v>347</v>
      </c>
      <c r="K2" s="58"/>
      <c r="L2" s="58"/>
      <c r="M2" s="58"/>
      <c r="N2" s="59"/>
      <c r="O2" s="59"/>
      <c r="P2" s="59"/>
      <c r="Q2" s="59"/>
      <c r="R2" s="60"/>
      <c r="S2" s="59"/>
      <c r="T2" s="59"/>
      <c r="U2" s="60"/>
    </row>
    <row r="7" spans="10:21" ht="15.75" thickBot="1"/>
    <row r="8" spans="10:21" ht="33.75">
      <c r="J8" s="61" t="s">
        <v>345</v>
      </c>
      <c r="K8" s="62"/>
      <c r="L8" s="62"/>
      <c r="M8" s="62"/>
      <c r="N8" s="62"/>
      <c r="O8" s="63"/>
      <c r="P8" s="64"/>
    </row>
    <row r="9" spans="10:21" ht="46.5">
      <c r="J9" s="65" t="s">
        <v>346</v>
      </c>
      <c r="K9" s="66"/>
      <c r="L9" s="66"/>
      <c r="M9" s="66"/>
      <c r="N9" s="67"/>
      <c r="O9" s="67"/>
      <c r="P9" s="68"/>
    </row>
    <row r="10" spans="10:21" ht="46.5">
      <c r="J10" s="65" t="s">
        <v>349</v>
      </c>
      <c r="K10" s="66"/>
      <c r="L10" s="66"/>
      <c r="M10" s="66"/>
      <c r="N10" s="67"/>
      <c r="O10" s="67"/>
      <c r="P10" s="68"/>
    </row>
    <row r="11" spans="10:21" ht="47.25" thickBot="1">
      <c r="J11" s="69" t="s">
        <v>350</v>
      </c>
      <c r="K11" s="70"/>
      <c r="L11" s="70"/>
      <c r="M11" s="70"/>
      <c r="N11" s="71"/>
      <c r="O11" s="71"/>
      <c r="P11" s="72"/>
    </row>
    <row r="27" spans="3:3">
      <c r="C27" s="2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codeName="Sheet3"/>
  <dimension ref="A1:B74"/>
  <sheetViews>
    <sheetView showGridLines="0" workbookViewId="0"/>
  </sheetViews>
  <sheetFormatPr defaultRowHeight="15" outlineLevelRow="1"/>
  <cols>
    <col min="1" max="1" width="3.85546875" style="16" customWidth="1"/>
    <col min="2" max="2" width="32" bestFit="1" customWidth="1"/>
  </cols>
  <sheetData>
    <row r="1" spans="1:2">
      <c r="A1" s="16" t="s">
        <v>153</v>
      </c>
    </row>
    <row r="2" spans="1:2">
      <c r="B2" s="1" t="s">
        <v>140</v>
      </c>
    </row>
    <row r="3" spans="1:2">
      <c r="B3" s="1" t="s">
        <v>89</v>
      </c>
    </row>
    <row r="4" spans="1:2" outlineLevel="1">
      <c r="B4" s="1" t="s">
        <v>106</v>
      </c>
    </row>
    <row r="5" spans="1:2" outlineLevel="1">
      <c r="B5" s="1" t="s">
        <v>348</v>
      </c>
    </row>
    <row r="6" spans="1:2" outlineLevel="1">
      <c r="B6" s="1" t="s">
        <v>105</v>
      </c>
    </row>
    <row r="7" spans="1:2" outlineLevel="1">
      <c r="A7" s="16" t="s">
        <v>144</v>
      </c>
    </row>
    <row r="8" spans="1:2" outlineLevel="1">
      <c r="B8" s="1" t="s">
        <v>145</v>
      </c>
    </row>
    <row r="9" spans="1:2" outlineLevel="1">
      <c r="B9" s="1" t="s">
        <v>146</v>
      </c>
    </row>
    <row r="10" spans="1:2" outlineLevel="1">
      <c r="A10" s="16" t="s">
        <v>151</v>
      </c>
    </row>
    <row r="11" spans="1:2" outlineLevel="1">
      <c r="B11" s="1" t="s">
        <v>152</v>
      </c>
    </row>
    <row r="12" spans="1:2">
      <c r="B12" s="1" t="s">
        <v>147</v>
      </c>
    </row>
    <row r="13" spans="1:2" outlineLevel="1">
      <c r="A13" s="16" t="s">
        <v>103</v>
      </c>
    </row>
    <row r="14" spans="1:2" outlineLevel="1">
      <c r="B14" s="1" t="s">
        <v>141</v>
      </c>
    </row>
    <row r="15" spans="1:2" outlineLevel="1">
      <c r="A15" s="16" t="s">
        <v>104</v>
      </c>
    </row>
    <row r="16" spans="1:2" outlineLevel="1">
      <c r="B16" s="1" t="s">
        <v>148</v>
      </c>
    </row>
    <row r="17" spans="1:2" outlineLevel="1">
      <c r="B17" s="1" t="s">
        <v>149</v>
      </c>
    </row>
    <row r="18" spans="1:2">
      <c r="B18" s="1" t="s">
        <v>150</v>
      </c>
    </row>
    <row r="19" spans="1:2" outlineLevel="1">
      <c r="A19" s="16" t="s">
        <v>154</v>
      </c>
    </row>
    <row r="20" spans="1:2" outlineLevel="1">
      <c r="B20" s="1" t="s">
        <v>155</v>
      </c>
    </row>
    <row r="21" spans="1:2" outlineLevel="1">
      <c r="B21" s="1" t="s">
        <v>156</v>
      </c>
    </row>
    <row r="22" spans="1:2" outlineLevel="1">
      <c r="B22" s="1" t="s">
        <v>157</v>
      </c>
    </row>
    <row r="23" spans="1:2">
      <c r="B23" s="1" t="s">
        <v>158</v>
      </c>
    </row>
    <row r="24" spans="1:2" hidden="1" outlineLevel="1">
      <c r="A24" s="16" t="s">
        <v>159</v>
      </c>
    </row>
    <row r="25" spans="1:2" hidden="1" outlineLevel="1">
      <c r="B25" s="1" t="s">
        <v>142</v>
      </c>
    </row>
    <row r="26" spans="1:2" hidden="1" outlineLevel="1">
      <c r="B26" s="1" t="s">
        <v>160</v>
      </c>
    </row>
    <row r="27" spans="1:2" hidden="1" outlineLevel="1">
      <c r="B27" s="1" t="s">
        <v>161</v>
      </c>
    </row>
    <row r="28" spans="1:2" hidden="1" outlineLevel="1">
      <c r="B28" s="1"/>
    </row>
    <row r="29" spans="1:2" hidden="1" outlineLevel="1">
      <c r="B29" s="1"/>
    </row>
    <row r="30" spans="1:2" hidden="1" outlineLevel="1">
      <c r="B30" s="1"/>
    </row>
    <row r="31" spans="1:2" hidden="1" outlineLevel="1">
      <c r="B31" s="1"/>
    </row>
    <row r="32" spans="1:2" hidden="1" outlineLevel="1">
      <c r="B32" s="1"/>
    </row>
    <row r="33" spans="2:2" collapsed="1"/>
    <row r="34" spans="2:2" hidden="1" outlineLevel="1">
      <c r="B34" s="1"/>
    </row>
    <row r="35" spans="2:2" hidden="1" outlineLevel="1">
      <c r="B35" s="1"/>
    </row>
    <row r="36" spans="2:2" hidden="1" outlineLevel="1">
      <c r="B36" s="1"/>
    </row>
    <row r="37" spans="2:2" hidden="1" outlineLevel="1">
      <c r="B37" s="1"/>
    </row>
    <row r="38" spans="2:2" hidden="1" outlineLevel="1">
      <c r="B38" s="1"/>
    </row>
    <row r="39" spans="2:2" collapsed="1"/>
    <row r="40" spans="2:2" hidden="1" outlineLevel="1">
      <c r="B40" s="1"/>
    </row>
    <row r="41" spans="2:2" hidden="1" outlineLevel="1">
      <c r="B41" s="1"/>
    </row>
    <row r="42" spans="2:2" hidden="1" outlineLevel="1">
      <c r="B42" s="1"/>
    </row>
    <row r="43" spans="2:2" hidden="1" outlineLevel="1">
      <c r="B43" s="1"/>
    </row>
    <row r="44" spans="2:2" hidden="1" outlineLevel="1">
      <c r="B44" s="1"/>
    </row>
    <row r="45" spans="2:2" collapsed="1"/>
    <row r="46" spans="2:2" hidden="1" outlineLevel="1">
      <c r="B46" s="1"/>
    </row>
    <row r="47" spans="2:2" hidden="1" outlineLevel="1">
      <c r="B47" s="1"/>
    </row>
    <row r="48" spans="2:2" collapsed="1"/>
    <row r="49" hidden="1" outlineLevel="1"/>
    <row r="50" hidden="1" outlineLevel="1"/>
    <row r="51" collapsed="1"/>
    <row r="52" hidden="1" outlineLevel="1"/>
    <row r="53" hidden="1" outlineLevel="1"/>
    <row r="54" collapsed="1"/>
    <row r="55" hidden="1" outlineLevel="1"/>
    <row r="56" collapsed="1"/>
    <row r="57" hidden="1" outlineLevel="1"/>
    <row r="58" hidden="1" outlineLevel="1"/>
    <row r="59" hidden="1" outlineLevel="1"/>
    <row r="60" collapsed="1"/>
    <row r="61" hidden="1" outlineLevel="1"/>
    <row r="62" hidden="1" outlineLevel="1"/>
    <row r="63" hidden="1" outlineLevel="1"/>
    <row r="64" hidden="1" outlineLevel="1"/>
    <row r="65" collapsed="1"/>
    <row r="66" hidden="1" outlineLevel="1"/>
    <row r="67" hidden="1" outlineLevel="1"/>
    <row r="68" hidden="1" outlineLevel="1"/>
    <row r="69" hidden="1" outlineLevel="1"/>
    <row r="70" collapsed="1"/>
    <row r="71" hidden="1" outlineLevel="1"/>
    <row r="72" hidden="1" outlineLevel="1"/>
    <row r="73" hidden="1" outlineLevel="1"/>
    <row r="74" collapsed="1"/>
  </sheetData>
  <hyperlinks>
    <hyperlink ref="B8" location="'COUNTIF, SUMIF, AVERAGEIF'!A1" display="COUNTIF, SUMIF, AVERAGEIF"/>
    <hyperlink ref="B9" location="'COUNTIFS, SUMIFS, AVERAGEIFS'!A1" display="COUNTIFS, SUMIFS, AVERAGEIFS"/>
    <hyperlink ref="B11" location="IF!A1" display="IF"/>
    <hyperlink ref="B12" location="VLOOKUP!A1" display="VLOOKUP"/>
    <hyperlink ref="B14" location="'Flash Fill'!A1" display="Flash Fill"/>
    <hyperlink ref="B16" location="INDEX!A1" display="INDEX"/>
    <hyperlink ref="B17" location="MATCH!A1" display="MATCH"/>
    <hyperlink ref="B18" location="OFFSET!A1" display="OFFSET"/>
    <hyperlink ref="B2" location="'Quick Analysis'!A1" display="Quick Analysis"/>
    <hyperlink ref="B3" location="Tables!A1" display="Tables"/>
    <hyperlink ref="B4" location="'Pivot Tables'!A1" display="Pivot Tables"/>
    <hyperlink ref="B6" location="'Data Tables'!A1" display="Data Tables"/>
    <hyperlink ref="B20" location="'Intro to Power BI'!A1" display="Intro to Power BI"/>
    <hyperlink ref="B21" location="'Power Pivot'!A1" display="Power Pivot"/>
    <hyperlink ref="B22" location="'Power View'!A1" display="Power View"/>
    <hyperlink ref="B23" location="'Power Map'!A1" display="Power Map"/>
    <hyperlink ref="B25" location="'Developer Ribbon'!A1" display="Developer Ribbon"/>
    <hyperlink ref="B26" location="'Using Form Controls'!A1" display="Using Form Controls"/>
    <hyperlink ref="B27" location="'Recording a Macro'!A1" display="Recording a Macro"/>
    <hyperlink ref="B5" location="'Pivot - example'!A1" display="Pivot - exampl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S107"/>
  <sheetViews>
    <sheetView showRowColHeaders="0" workbookViewId="0"/>
  </sheetViews>
  <sheetFormatPr defaultRowHeight="15" customHeight="1"/>
  <cols>
    <col min="1" max="1" width="3.5703125" customWidth="1"/>
  </cols>
  <sheetData>
    <row r="1" spans="1:19" ht="15" customHeight="1">
      <c r="A1" s="26"/>
      <c r="I1" s="1" t="s">
        <v>107</v>
      </c>
    </row>
    <row r="2" spans="1:19" ht="15" customHeight="1">
      <c r="A2" s="20"/>
    </row>
    <row r="3" spans="1:19" ht="15" customHeight="1">
      <c r="L3" s="4"/>
    </row>
    <row r="4" spans="1:19" ht="15" customHeight="1">
      <c r="K4" s="6"/>
      <c r="L4" s="77"/>
      <c r="M4" s="6"/>
      <c r="N4" s="6"/>
    </row>
    <row r="5" spans="1:19" ht="15" customHeight="1">
      <c r="K5" s="6"/>
      <c r="L5" s="77"/>
      <c r="M5" s="6"/>
      <c r="N5" s="6"/>
    </row>
    <row r="6" spans="1:19" ht="15" customHeight="1">
      <c r="K6" s="6"/>
      <c r="L6" s="6"/>
      <c r="M6" s="6"/>
      <c r="N6" s="6"/>
    </row>
    <row r="7" spans="1:19" ht="15" customHeight="1">
      <c r="K7" s="6"/>
      <c r="L7" s="6"/>
      <c r="M7" s="6"/>
      <c r="N7" s="6"/>
    </row>
    <row r="8" spans="1:19" ht="15" customHeight="1">
      <c r="K8" s="6"/>
      <c r="L8" s="6"/>
      <c r="M8" s="6"/>
      <c r="N8" s="6"/>
    </row>
    <row r="9" spans="1:19" ht="15" customHeight="1">
      <c r="K9" s="6"/>
      <c r="L9" s="6"/>
      <c r="M9" s="6"/>
      <c r="N9" s="6"/>
    </row>
    <row r="10" spans="1:19" ht="15" customHeight="1">
      <c r="L10" s="6"/>
      <c r="M10" s="6"/>
      <c r="N10" s="6"/>
    </row>
    <row r="11" spans="1:19" ht="15" customHeight="1">
      <c r="L11" s="6"/>
      <c r="M11" s="6"/>
      <c r="N11" s="6"/>
    </row>
    <row r="12" spans="1:19" ht="15" customHeight="1">
      <c r="L12" s="6"/>
      <c r="M12" s="6"/>
      <c r="N12" s="6"/>
    </row>
    <row r="14" spans="1:19" ht="15" customHeight="1">
      <c r="K14" s="16" t="s">
        <v>356</v>
      </c>
      <c r="L14" s="6"/>
      <c r="M14" s="6"/>
      <c r="O14" s="76" t="s">
        <v>355</v>
      </c>
      <c r="Q14" s="75"/>
      <c r="S14" s="74" t="s">
        <v>354</v>
      </c>
    </row>
    <row r="15" spans="1:19" ht="15" customHeight="1">
      <c r="K15" s="16"/>
      <c r="L15" s="6"/>
      <c r="M15" s="6"/>
      <c r="N15" s="6"/>
      <c r="Q15" s="6"/>
      <c r="S15" s="6">
        <v>15.3</v>
      </c>
    </row>
    <row r="16" spans="1:19" ht="15" customHeight="1">
      <c r="L16" s="6"/>
      <c r="M16" s="6"/>
      <c r="N16" s="6"/>
      <c r="Q16" s="6"/>
      <c r="S16" s="6">
        <v>14.7</v>
      </c>
    </row>
    <row r="17" spans="11:19" ht="15" customHeight="1">
      <c r="K17" s="6"/>
      <c r="L17" s="6"/>
      <c r="M17" s="6"/>
      <c r="N17" s="6"/>
      <c r="Q17" s="6"/>
      <c r="S17" s="6">
        <v>9.6</v>
      </c>
    </row>
    <row r="18" spans="11:19" ht="15" customHeight="1">
      <c r="K18" s="6"/>
      <c r="L18" s="6"/>
      <c r="M18" s="6"/>
      <c r="N18" s="6"/>
      <c r="Q18" s="17"/>
      <c r="S18" s="17">
        <v>12.1</v>
      </c>
    </row>
    <row r="19" spans="11:19" ht="15" customHeight="1">
      <c r="K19" s="6"/>
      <c r="L19" s="6"/>
      <c r="M19" s="6"/>
      <c r="N19" s="6"/>
      <c r="Q19" s="17"/>
      <c r="S19" s="17">
        <v>14.2</v>
      </c>
    </row>
    <row r="20" spans="11:19" ht="15" customHeight="1">
      <c r="K20" s="6"/>
      <c r="L20" s="6"/>
      <c r="M20" s="6"/>
      <c r="N20" s="6"/>
    </row>
    <row r="21" spans="11:19" ht="15" customHeight="1">
      <c r="K21" s="6"/>
      <c r="L21" s="6"/>
      <c r="M21" s="6"/>
      <c r="N21" s="6"/>
    </row>
    <row r="22" spans="11:19" ht="15" customHeight="1">
      <c r="K22" s="6"/>
      <c r="L22" s="6"/>
      <c r="M22" s="6"/>
      <c r="N22" s="6"/>
    </row>
    <row r="23" spans="11:19" ht="15" customHeight="1">
      <c r="K23" s="6"/>
      <c r="L23" s="6"/>
      <c r="M23" s="6"/>
      <c r="N23" s="6"/>
    </row>
    <row r="24" spans="11:19" ht="15" customHeight="1">
      <c r="K24" s="6"/>
      <c r="L24" s="6"/>
      <c r="M24" s="6"/>
      <c r="N24" s="6"/>
    </row>
    <row r="25" spans="11:19" ht="15" customHeight="1">
      <c r="K25" s="6"/>
      <c r="L25" s="6"/>
      <c r="M25" s="6"/>
      <c r="N25" s="6"/>
    </row>
    <row r="26" spans="11:19" ht="15" customHeight="1">
      <c r="K26" s="6"/>
      <c r="L26" s="6"/>
      <c r="M26" s="6"/>
      <c r="N26" s="6"/>
    </row>
    <row r="27" spans="11:19" ht="15" customHeight="1">
      <c r="K27" s="6"/>
      <c r="L27" s="6"/>
      <c r="M27" s="6"/>
      <c r="N27" s="6"/>
    </row>
    <row r="28" spans="11:19" ht="15" customHeight="1">
      <c r="K28" s="6"/>
      <c r="L28" s="6"/>
      <c r="M28" s="6"/>
      <c r="N28" s="6"/>
    </row>
    <row r="29" spans="11:19" ht="15" customHeight="1">
      <c r="K29" s="6"/>
      <c r="L29" s="6"/>
      <c r="M29" s="6"/>
      <c r="N29" s="6"/>
    </row>
    <row r="30" spans="11:19" ht="15" customHeight="1">
      <c r="K30" s="6"/>
      <c r="L30" s="6"/>
      <c r="M30" s="6"/>
      <c r="N30" s="6"/>
    </row>
    <row r="31" spans="11:19" ht="15" customHeight="1">
      <c r="K31" s="6"/>
      <c r="L31" s="6"/>
      <c r="M31" s="6"/>
      <c r="N31" s="6"/>
    </row>
    <row r="32" spans="11:19" ht="15" customHeight="1">
      <c r="K32" s="6"/>
      <c r="L32" s="6"/>
      <c r="M32" s="6"/>
      <c r="N32" s="6"/>
    </row>
    <row r="33" spans="3:14" ht="15" customHeight="1">
      <c r="C33" s="20"/>
      <c r="K33" s="6"/>
      <c r="L33" s="6"/>
      <c r="M33" s="6"/>
      <c r="N33" s="6"/>
    </row>
    <row r="34" spans="3:14" ht="15" customHeight="1">
      <c r="C34" s="20"/>
      <c r="K34" s="6"/>
      <c r="L34" s="6"/>
      <c r="M34" s="6"/>
      <c r="N34" s="6"/>
    </row>
    <row r="35" spans="3:14" ht="15" customHeight="1">
      <c r="C35" s="20"/>
      <c r="K35" s="6"/>
      <c r="L35" s="6"/>
      <c r="M35" s="6"/>
      <c r="N35" s="6"/>
    </row>
    <row r="36" spans="3:14" ht="15" customHeight="1">
      <c r="K36" s="6"/>
      <c r="L36" s="6"/>
      <c r="M36" s="6"/>
      <c r="N36" s="6"/>
    </row>
    <row r="38" spans="3:14" ht="15" customHeight="1">
      <c r="K38" s="16" t="s">
        <v>353</v>
      </c>
    </row>
    <row r="43" spans="3:14" ht="15" customHeight="1">
      <c r="K43" s="73"/>
    </row>
    <row r="44" spans="3:14" ht="15" customHeight="1">
      <c r="K44" s="73"/>
    </row>
    <row r="45" spans="3:14" ht="15" customHeight="1">
      <c r="K45" s="73"/>
    </row>
    <row r="46" spans="3:14" ht="15" customHeight="1">
      <c r="K46" s="73"/>
    </row>
    <row r="47" spans="3:14" ht="15" customHeight="1">
      <c r="K47" s="73"/>
    </row>
    <row r="48" spans="3:14" ht="15" customHeight="1">
      <c r="K48" s="73"/>
    </row>
    <row r="49" spans="11:11" ht="15" customHeight="1">
      <c r="K49" s="73"/>
    </row>
    <row r="60" spans="11:11" ht="15" customHeight="1">
      <c r="K60" s="73"/>
    </row>
    <row r="61" spans="11:11" ht="15" customHeight="1">
      <c r="K61" s="73"/>
    </row>
    <row r="62" spans="11:11" ht="15" customHeight="1">
      <c r="K62" s="73"/>
    </row>
    <row r="63" spans="11:11" ht="15" customHeight="1">
      <c r="K63" s="73"/>
    </row>
    <row r="64" spans="11:11" ht="15" customHeight="1">
      <c r="K64" s="73"/>
    </row>
    <row r="65" spans="11:11" ht="15" customHeight="1">
      <c r="K65" s="16" t="s">
        <v>352</v>
      </c>
    </row>
    <row r="66" spans="11:11" ht="15" customHeight="1">
      <c r="K66" s="73"/>
    </row>
    <row r="67" spans="11:11" ht="15" customHeight="1">
      <c r="K67" s="73"/>
    </row>
    <row r="68" spans="11:11" ht="15" customHeight="1">
      <c r="K68" s="73"/>
    </row>
    <row r="89" spans="11:16" ht="15" customHeight="1">
      <c r="K89" s="16" t="s">
        <v>351</v>
      </c>
      <c r="P89" s="16"/>
    </row>
    <row r="107" spans="2:2" ht="15" customHeight="1">
      <c r="B107" s="16"/>
    </row>
  </sheetData>
  <hyperlinks>
    <hyperlink ref="I1" location="'List of Topics'!A1" display="Return to List of Topics sheet"/>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N36"/>
  <sheetViews>
    <sheetView workbookViewId="0">
      <selection activeCell="P5" sqref="P5"/>
    </sheetView>
  </sheetViews>
  <sheetFormatPr defaultRowHeight="15" customHeight="1"/>
  <cols>
    <col min="1" max="1" width="3.5703125" customWidth="1"/>
    <col min="11" max="11" width="16.28515625" customWidth="1"/>
    <col min="12" max="12" width="10.28515625" customWidth="1"/>
  </cols>
  <sheetData>
    <row r="1" spans="1:11" ht="15" customHeight="1">
      <c r="A1" s="26"/>
      <c r="I1" s="1" t="s">
        <v>107</v>
      </c>
    </row>
    <row r="3" spans="1:11" ht="15" customHeight="1">
      <c r="K3" s="16" t="s">
        <v>363</v>
      </c>
    </row>
    <row r="9" spans="1:11" ht="15" customHeight="1">
      <c r="K9" s="16" t="s">
        <v>362</v>
      </c>
    </row>
    <row r="28" spans="11:13" ht="15" customHeight="1">
      <c r="K28" s="16"/>
    </row>
    <row r="29" spans="11:13" ht="15" customHeight="1">
      <c r="K29" s="40"/>
      <c r="M29" t="s">
        <v>361</v>
      </c>
    </row>
    <row r="30" spans="11:13" ht="15" customHeight="1">
      <c r="K30" s="40"/>
      <c r="M30" t="s">
        <v>360</v>
      </c>
    </row>
    <row r="31" spans="11:13" ht="15" customHeight="1">
      <c r="K31" s="40"/>
      <c r="M31" t="s">
        <v>359</v>
      </c>
    </row>
    <row r="32" spans="11:13" ht="15" customHeight="1">
      <c r="K32" s="40"/>
      <c r="M32" t="s">
        <v>358</v>
      </c>
    </row>
    <row r="33" spans="3:14" ht="15" customHeight="1">
      <c r="K33" s="40"/>
      <c r="M33" t="s">
        <v>357</v>
      </c>
    </row>
    <row r="34" spans="3:14" ht="15" customHeight="1">
      <c r="C34" s="20"/>
      <c r="K34" s="20"/>
      <c r="M34">
        <v>30</v>
      </c>
      <c r="N34">
        <v>40</v>
      </c>
    </row>
    <row r="36" spans="3:14" ht="15" customHeight="1">
      <c r="K36" s="16"/>
    </row>
  </sheetData>
  <hyperlinks>
    <hyperlink ref="I1" location="'List of Topics'!A1" display="Return to List of Topics sheet"/>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sheetPr codeName="Sheet58"/>
  <dimension ref="A1:T51"/>
  <sheetViews>
    <sheetView workbookViewId="0">
      <selection activeCell="K4" sqref="K4"/>
    </sheetView>
  </sheetViews>
  <sheetFormatPr defaultRowHeight="15" customHeight="1"/>
  <cols>
    <col min="1" max="1" width="3.5703125" customWidth="1"/>
  </cols>
  <sheetData>
    <row r="1" spans="1:20" ht="15" customHeight="1">
      <c r="A1" s="26"/>
      <c r="I1" s="1" t="s">
        <v>107</v>
      </c>
    </row>
    <row r="3" spans="1:20" ht="15" customHeight="1">
      <c r="K3" s="28" t="s">
        <v>67</v>
      </c>
      <c r="L3" s="30" t="s">
        <v>3</v>
      </c>
      <c r="M3" s="30" t="s">
        <v>82</v>
      </c>
      <c r="N3" s="30" t="s">
        <v>90</v>
      </c>
      <c r="O3" s="30" t="s">
        <v>108</v>
      </c>
      <c r="P3" s="30" t="s">
        <v>72</v>
      </c>
      <c r="Q3" s="30" t="s">
        <v>109</v>
      </c>
      <c r="R3" s="33" t="s">
        <v>98</v>
      </c>
      <c r="S3" s="34" t="s">
        <v>99</v>
      </c>
      <c r="T3" s="33" t="s">
        <v>110</v>
      </c>
    </row>
    <row r="4" spans="1:20" ht="15" customHeight="1">
      <c r="K4" s="29">
        <v>40974</v>
      </c>
      <c r="L4" s="31" t="s">
        <v>111</v>
      </c>
      <c r="M4" s="14" t="s">
        <v>83</v>
      </c>
      <c r="N4" s="14" t="s">
        <v>4</v>
      </c>
      <c r="O4" s="32" t="s">
        <v>112</v>
      </c>
      <c r="P4" s="14" t="s">
        <v>74</v>
      </c>
      <c r="Q4" s="14" t="s">
        <v>86</v>
      </c>
      <c r="R4" s="5">
        <v>4</v>
      </c>
      <c r="S4" s="22">
        <v>136.97</v>
      </c>
      <c r="T4" s="22">
        <v>79.97</v>
      </c>
    </row>
    <row r="5" spans="1:20" ht="15" customHeight="1">
      <c r="K5" s="29">
        <v>40974</v>
      </c>
      <c r="L5" s="31" t="s">
        <v>111</v>
      </c>
      <c r="M5" s="14" t="s">
        <v>83</v>
      </c>
      <c r="N5" s="14" t="s">
        <v>4</v>
      </c>
      <c r="O5" s="14" t="s">
        <v>113</v>
      </c>
      <c r="P5" s="14" t="s">
        <v>74</v>
      </c>
      <c r="Q5" s="14" t="s">
        <v>114</v>
      </c>
      <c r="R5" s="5">
        <v>1</v>
      </c>
      <c r="S5" s="22">
        <v>25.55</v>
      </c>
      <c r="T5" s="22">
        <v>25.55</v>
      </c>
    </row>
    <row r="6" spans="1:20" ht="15" customHeight="1">
      <c r="K6" s="29">
        <v>40974</v>
      </c>
      <c r="L6" s="31" t="s">
        <v>111</v>
      </c>
      <c r="M6" s="14" t="s">
        <v>84</v>
      </c>
      <c r="N6" s="14" t="s">
        <v>4</v>
      </c>
      <c r="O6" s="32" t="s">
        <v>112</v>
      </c>
      <c r="P6" s="14" t="s">
        <v>74</v>
      </c>
      <c r="Q6" s="14" t="s">
        <v>114</v>
      </c>
      <c r="R6" s="5">
        <v>5</v>
      </c>
      <c r="S6" s="22">
        <v>113.95</v>
      </c>
      <c r="T6" s="22">
        <v>90.47</v>
      </c>
    </row>
    <row r="7" spans="1:20" ht="15" customHeight="1">
      <c r="K7" s="29">
        <v>40974</v>
      </c>
      <c r="L7" s="31" t="s">
        <v>111</v>
      </c>
      <c r="M7" s="14" t="s">
        <v>84</v>
      </c>
      <c r="N7" s="14" t="s">
        <v>91</v>
      </c>
      <c r="O7" s="14" t="s">
        <v>113</v>
      </c>
      <c r="P7" s="14" t="s">
        <v>74</v>
      </c>
      <c r="Q7" s="14" t="s">
        <v>87</v>
      </c>
      <c r="R7" s="5">
        <v>1</v>
      </c>
      <c r="S7" s="22">
        <v>6.82</v>
      </c>
      <c r="T7" s="22">
        <v>6.82</v>
      </c>
    </row>
    <row r="8" spans="1:20" ht="15" customHeight="1">
      <c r="K8" s="29">
        <v>40974</v>
      </c>
      <c r="L8" s="31" t="s">
        <v>111</v>
      </c>
      <c r="M8" s="14" t="s">
        <v>84</v>
      </c>
      <c r="N8" s="14" t="s">
        <v>4</v>
      </c>
      <c r="O8" s="32" t="s">
        <v>112</v>
      </c>
      <c r="P8" s="14" t="s">
        <v>73</v>
      </c>
      <c r="Q8" s="14" t="s">
        <v>114</v>
      </c>
      <c r="R8" s="5">
        <v>4</v>
      </c>
      <c r="S8" s="22">
        <v>147.32</v>
      </c>
      <c r="T8" s="22">
        <v>83.21</v>
      </c>
    </row>
    <row r="9" spans="1:20" ht="15" customHeight="1">
      <c r="K9" s="29">
        <v>40974</v>
      </c>
      <c r="L9" s="31" t="s">
        <v>111</v>
      </c>
      <c r="M9" s="14" t="s">
        <v>84</v>
      </c>
      <c r="N9" s="14" t="s">
        <v>91</v>
      </c>
      <c r="O9" s="14" t="s">
        <v>113</v>
      </c>
      <c r="P9" s="14" t="s">
        <v>74</v>
      </c>
      <c r="Q9" s="14" t="s">
        <v>114</v>
      </c>
      <c r="R9" s="5">
        <v>5</v>
      </c>
      <c r="S9" s="22">
        <v>142.15</v>
      </c>
      <c r="T9" s="22">
        <v>50.9</v>
      </c>
    </row>
    <row r="10" spans="1:20" ht="15" customHeight="1">
      <c r="K10" s="29">
        <v>40975</v>
      </c>
      <c r="L10" s="31" t="s">
        <v>93</v>
      </c>
      <c r="M10" s="14" t="s">
        <v>85</v>
      </c>
      <c r="N10" s="14" t="s">
        <v>4</v>
      </c>
      <c r="O10" s="14" t="s">
        <v>113</v>
      </c>
      <c r="P10" s="14" t="s">
        <v>73</v>
      </c>
      <c r="Q10" s="14" t="s">
        <v>87</v>
      </c>
      <c r="R10" s="5">
        <v>1</v>
      </c>
      <c r="S10" s="22">
        <v>18.649999999999999</v>
      </c>
      <c r="T10" s="22">
        <v>18.649999999999999</v>
      </c>
    </row>
    <row r="11" spans="1:20" ht="15" customHeight="1">
      <c r="K11" s="29">
        <v>40975</v>
      </c>
      <c r="L11" s="31" t="s">
        <v>93</v>
      </c>
      <c r="M11" s="14" t="s">
        <v>85</v>
      </c>
      <c r="N11" s="14" t="s">
        <v>92</v>
      </c>
      <c r="O11" s="14" t="s">
        <v>113</v>
      </c>
      <c r="P11" s="14" t="s">
        <v>73</v>
      </c>
      <c r="Q11" s="14" t="s">
        <v>86</v>
      </c>
      <c r="R11" s="5">
        <v>4</v>
      </c>
      <c r="S11" s="22">
        <v>178.34</v>
      </c>
      <c r="T11" s="22">
        <v>161.93</v>
      </c>
    </row>
    <row r="12" spans="1:20" ht="15" customHeight="1">
      <c r="K12" s="29">
        <v>40975</v>
      </c>
      <c r="L12" s="31" t="s">
        <v>93</v>
      </c>
      <c r="M12" s="14" t="s">
        <v>85</v>
      </c>
      <c r="N12" s="14" t="s">
        <v>4</v>
      </c>
      <c r="O12" s="14" t="s">
        <v>113</v>
      </c>
      <c r="P12" s="14" t="s">
        <v>73</v>
      </c>
      <c r="Q12" s="14" t="s">
        <v>87</v>
      </c>
      <c r="R12" s="5">
        <v>2</v>
      </c>
      <c r="S12" s="22">
        <v>25.83</v>
      </c>
      <c r="T12" s="22">
        <v>15.91</v>
      </c>
    </row>
    <row r="13" spans="1:20" ht="15" customHeight="1">
      <c r="K13" s="29">
        <v>40976</v>
      </c>
      <c r="L13" s="31" t="s">
        <v>115</v>
      </c>
      <c r="M13" s="14" t="s">
        <v>83</v>
      </c>
      <c r="N13" s="14" t="s">
        <v>94</v>
      </c>
      <c r="O13" s="14" t="s">
        <v>113</v>
      </c>
      <c r="P13" s="14" t="s">
        <v>74</v>
      </c>
      <c r="Q13" s="14" t="s">
        <v>87</v>
      </c>
      <c r="R13" s="5">
        <v>1</v>
      </c>
      <c r="S13" s="22">
        <v>18.13</v>
      </c>
      <c r="T13" s="22">
        <v>18.13</v>
      </c>
    </row>
    <row r="14" spans="1:20" ht="15" customHeight="1">
      <c r="K14" s="29">
        <v>40976</v>
      </c>
      <c r="L14" s="31" t="s">
        <v>115</v>
      </c>
      <c r="M14" s="14" t="s">
        <v>83</v>
      </c>
      <c r="N14" s="14" t="s">
        <v>91</v>
      </c>
      <c r="O14" s="32" t="s">
        <v>112</v>
      </c>
      <c r="P14" s="14" t="s">
        <v>74</v>
      </c>
      <c r="Q14" s="14" t="s">
        <v>114</v>
      </c>
      <c r="R14" s="5">
        <v>2</v>
      </c>
      <c r="S14" s="22">
        <v>54.52</v>
      </c>
      <c r="T14" s="22">
        <v>54.38</v>
      </c>
    </row>
    <row r="15" spans="1:20" ht="15" customHeight="1">
      <c r="K15" s="29">
        <v>40976</v>
      </c>
      <c r="L15" s="31" t="s">
        <v>115</v>
      </c>
      <c r="M15" s="14" t="s">
        <v>84</v>
      </c>
      <c r="N15" s="14" t="s">
        <v>92</v>
      </c>
      <c r="O15" s="14" t="s">
        <v>113</v>
      </c>
      <c r="P15" s="14" t="s">
        <v>73</v>
      </c>
      <c r="Q15" s="14" t="s">
        <v>114</v>
      </c>
      <c r="R15" s="5">
        <v>2</v>
      </c>
      <c r="S15" s="22">
        <v>61.93</v>
      </c>
      <c r="T15" s="22">
        <v>56.32</v>
      </c>
    </row>
    <row r="16" spans="1:20" ht="15" customHeight="1">
      <c r="K16" s="29">
        <v>40977</v>
      </c>
      <c r="L16" s="31" t="s">
        <v>95</v>
      </c>
      <c r="M16" s="14" t="s">
        <v>83</v>
      </c>
      <c r="N16" s="14" t="s">
        <v>91</v>
      </c>
      <c r="O16" s="32" t="s">
        <v>112</v>
      </c>
      <c r="P16" s="14" t="s">
        <v>73</v>
      </c>
      <c r="Q16" s="14" t="s">
        <v>86</v>
      </c>
      <c r="R16" s="5">
        <v>3</v>
      </c>
      <c r="S16" s="22">
        <v>147.68</v>
      </c>
      <c r="T16" s="22">
        <v>96.64</v>
      </c>
    </row>
    <row r="17" spans="11:20" ht="15" customHeight="1">
      <c r="K17" s="29">
        <v>40977</v>
      </c>
      <c r="L17" s="31" t="s">
        <v>95</v>
      </c>
      <c r="M17" s="14" t="s">
        <v>84</v>
      </c>
      <c r="N17" s="14" t="s">
        <v>91</v>
      </c>
      <c r="O17" s="14" t="s">
        <v>113</v>
      </c>
      <c r="P17" s="14" t="s">
        <v>73</v>
      </c>
      <c r="Q17" s="14" t="s">
        <v>87</v>
      </c>
      <c r="R17" s="5">
        <v>1</v>
      </c>
      <c r="S17" s="22">
        <v>27.24</v>
      </c>
      <c r="T17" s="22">
        <v>27.24</v>
      </c>
    </row>
    <row r="18" spans="11:20" ht="15" customHeight="1">
      <c r="K18" s="29">
        <v>40978</v>
      </c>
      <c r="L18" s="31" t="s">
        <v>96</v>
      </c>
      <c r="M18" s="14" t="s">
        <v>83</v>
      </c>
      <c r="N18" s="14" t="s">
        <v>4</v>
      </c>
      <c r="O18" s="14" t="s">
        <v>113</v>
      </c>
      <c r="P18" s="14" t="s">
        <v>74</v>
      </c>
      <c r="Q18" s="14" t="s">
        <v>87</v>
      </c>
      <c r="R18" s="5">
        <v>3</v>
      </c>
      <c r="S18" s="22">
        <v>46.18</v>
      </c>
      <c r="T18" s="22">
        <v>44.27</v>
      </c>
    </row>
    <row r="19" spans="11:20" ht="15" customHeight="1">
      <c r="K19" s="29">
        <v>40978</v>
      </c>
      <c r="L19" s="31" t="s">
        <v>96</v>
      </c>
      <c r="M19" s="14" t="s">
        <v>84</v>
      </c>
      <c r="N19" s="14" t="s">
        <v>4</v>
      </c>
      <c r="O19" s="14" t="s">
        <v>113</v>
      </c>
      <c r="P19" s="14" t="s">
        <v>73</v>
      </c>
      <c r="Q19" s="14" t="s">
        <v>87</v>
      </c>
      <c r="R19" s="5">
        <v>5</v>
      </c>
      <c r="S19" s="22">
        <v>107.44</v>
      </c>
      <c r="T19" s="22">
        <v>91.64</v>
      </c>
    </row>
    <row r="20" spans="11:20" ht="15" customHeight="1">
      <c r="K20" s="29">
        <v>40978</v>
      </c>
      <c r="L20" s="31" t="s">
        <v>96</v>
      </c>
      <c r="M20" s="14" t="s">
        <v>84</v>
      </c>
      <c r="N20" s="14" t="s">
        <v>92</v>
      </c>
      <c r="O20" s="32" t="s">
        <v>112</v>
      </c>
      <c r="P20" s="14" t="s">
        <v>74</v>
      </c>
      <c r="Q20" s="14" t="s">
        <v>114</v>
      </c>
      <c r="R20" s="5">
        <v>6</v>
      </c>
      <c r="S20" s="22">
        <v>96.53</v>
      </c>
      <c r="T20" s="22">
        <v>93.68</v>
      </c>
    </row>
    <row r="21" spans="11:20" ht="15" customHeight="1">
      <c r="K21" s="29">
        <v>40978</v>
      </c>
      <c r="L21" s="31" t="s">
        <v>96</v>
      </c>
      <c r="M21" s="14" t="s">
        <v>84</v>
      </c>
      <c r="N21" s="14" t="s">
        <v>4</v>
      </c>
      <c r="O21" s="32" t="s">
        <v>112</v>
      </c>
      <c r="P21" s="14" t="s">
        <v>74</v>
      </c>
      <c r="Q21" s="14" t="s">
        <v>114</v>
      </c>
      <c r="R21" s="5">
        <v>4</v>
      </c>
      <c r="S21" s="22">
        <v>77.44</v>
      </c>
      <c r="T21" s="22">
        <v>77.28</v>
      </c>
    </row>
    <row r="22" spans="11:20" ht="15" customHeight="1">
      <c r="K22" s="29">
        <v>40979</v>
      </c>
      <c r="L22" s="31" t="s">
        <v>97</v>
      </c>
      <c r="M22" s="14" t="s">
        <v>83</v>
      </c>
      <c r="N22" s="14" t="s">
        <v>92</v>
      </c>
      <c r="O22" s="14" t="s">
        <v>113</v>
      </c>
      <c r="P22" s="14" t="s">
        <v>73</v>
      </c>
      <c r="Q22" s="14" t="s">
        <v>87</v>
      </c>
      <c r="R22" s="5">
        <v>1</v>
      </c>
      <c r="S22" s="22">
        <v>15.19</v>
      </c>
      <c r="T22" s="22">
        <v>15.19</v>
      </c>
    </row>
    <row r="23" spans="11:20" ht="15" customHeight="1">
      <c r="K23" s="29">
        <v>40979</v>
      </c>
      <c r="L23" s="31" t="s">
        <v>97</v>
      </c>
      <c r="M23" s="14" t="s">
        <v>84</v>
      </c>
      <c r="N23" s="14" t="s">
        <v>92</v>
      </c>
      <c r="O23" s="14" t="s">
        <v>113</v>
      </c>
      <c r="P23" s="14" t="s">
        <v>73</v>
      </c>
      <c r="Q23" s="14" t="s">
        <v>114</v>
      </c>
      <c r="R23" s="5">
        <v>1</v>
      </c>
      <c r="S23" s="22">
        <v>45.52</v>
      </c>
      <c r="T23" s="22">
        <v>45.52</v>
      </c>
    </row>
    <row r="25" spans="11:20" ht="15" customHeight="1">
      <c r="K25" s="16" t="s">
        <v>116</v>
      </c>
    </row>
    <row r="35" spans="11:11" ht="15" customHeight="1">
      <c r="K35" s="16" t="s">
        <v>143</v>
      </c>
    </row>
    <row r="51" spans="2:2" ht="15" customHeight="1">
      <c r="B51" s="16"/>
    </row>
  </sheetData>
  <hyperlinks>
    <hyperlink ref="I1" location="'List of Topics'!A1" display="Return to List of Topics sheet"/>
  </hyperlink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sheetPr codeName="Sheet101"/>
  <dimension ref="A1:AG142"/>
  <sheetViews>
    <sheetView workbookViewId="0">
      <selection activeCell="K3" sqref="K3"/>
    </sheetView>
  </sheetViews>
  <sheetFormatPr defaultRowHeight="15" customHeight="1"/>
  <cols>
    <col min="1" max="1" width="3.5703125" customWidth="1"/>
    <col min="11" max="11" width="9.28515625" customWidth="1"/>
    <col min="12" max="12" width="17.42578125" customWidth="1"/>
    <col min="13" max="13" width="14.28515625" bestFit="1" customWidth="1"/>
    <col min="14" max="14" width="11.42578125" customWidth="1"/>
    <col min="15" max="15" width="10.7109375" customWidth="1"/>
    <col min="16" max="16" width="10.140625" bestFit="1" customWidth="1"/>
  </cols>
  <sheetData>
    <row r="1" spans="1:18" ht="15" customHeight="1">
      <c r="A1" s="26"/>
      <c r="I1" s="1" t="s">
        <v>107</v>
      </c>
    </row>
    <row r="3" spans="1:18" ht="15" customHeight="1">
      <c r="K3" s="7" t="s">
        <v>71</v>
      </c>
      <c r="L3" s="49" t="s">
        <v>70</v>
      </c>
      <c r="M3" t="s">
        <v>72</v>
      </c>
      <c r="N3" t="s">
        <v>75</v>
      </c>
      <c r="O3" t="s">
        <v>76</v>
      </c>
      <c r="P3" s="21" t="s">
        <v>77</v>
      </c>
      <c r="R3" s="16" t="s">
        <v>164</v>
      </c>
    </row>
    <row r="4" spans="1:18" ht="15" customHeight="1">
      <c r="K4" s="7">
        <v>1</v>
      </c>
      <c r="L4" s="49">
        <v>21767</v>
      </c>
      <c r="M4" t="s">
        <v>73</v>
      </c>
      <c r="N4" t="s">
        <v>79</v>
      </c>
      <c r="O4">
        <v>1</v>
      </c>
      <c r="P4" s="21">
        <v>65400</v>
      </c>
    </row>
    <row r="5" spans="1:18" ht="15" customHeight="1">
      <c r="K5" s="7">
        <v>2</v>
      </c>
      <c r="L5" s="49">
        <v>28413</v>
      </c>
      <c r="M5" t="s">
        <v>74</v>
      </c>
      <c r="N5" t="s">
        <v>88</v>
      </c>
      <c r="O5">
        <v>2</v>
      </c>
      <c r="P5" s="21">
        <v>62000</v>
      </c>
    </row>
    <row r="6" spans="1:18" ht="15" customHeight="1">
      <c r="K6" s="7">
        <v>3</v>
      </c>
      <c r="L6" s="49">
        <v>29589</v>
      </c>
      <c r="M6" t="s">
        <v>73</v>
      </c>
      <c r="N6" t="s">
        <v>78</v>
      </c>
      <c r="O6">
        <v>0</v>
      </c>
      <c r="P6" s="21">
        <v>63200</v>
      </c>
    </row>
    <row r="7" spans="1:18" ht="15" customHeight="1">
      <c r="K7" s="7">
        <v>4</v>
      </c>
      <c r="L7" s="49">
        <v>18023</v>
      </c>
      <c r="M7" t="s">
        <v>73</v>
      </c>
      <c r="N7" t="s">
        <v>81</v>
      </c>
      <c r="O7">
        <v>2</v>
      </c>
      <c r="P7" s="21">
        <v>52000</v>
      </c>
    </row>
    <row r="8" spans="1:18" ht="15" customHeight="1">
      <c r="K8" s="7">
        <v>5</v>
      </c>
      <c r="L8" s="49">
        <v>31871</v>
      </c>
      <c r="M8" t="s">
        <v>74</v>
      </c>
      <c r="N8" t="s">
        <v>80</v>
      </c>
      <c r="O8">
        <v>3</v>
      </c>
      <c r="P8" s="21">
        <v>81400</v>
      </c>
    </row>
    <row r="9" spans="1:18" ht="15" customHeight="1">
      <c r="K9" s="7">
        <v>6</v>
      </c>
      <c r="L9" s="49">
        <v>18079</v>
      </c>
      <c r="M9" t="s">
        <v>74</v>
      </c>
      <c r="N9" t="s">
        <v>81</v>
      </c>
      <c r="O9">
        <v>3</v>
      </c>
      <c r="P9" s="21">
        <v>46300</v>
      </c>
      <c r="R9" s="16" t="s">
        <v>165</v>
      </c>
    </row>
    <row r="10" spans="1:18" ht="15" customHeight="1">
      <c r="K10" s="7">
        <v>7</v>
      </c>
      <c r="L10" s="49">
        <v>18040</v>
      </c>
      <c r="M10" t="s">
        <v>74</v>
      </c>
      <c r="N10" t="s">
        <v>79</v>
      </c>
      <c r="O10">
        <v>2</v>
      </c>
      <c r="P10" s="21">
        <v>49600</v>
      </c>
    </row>
    <row r="11" spans="1:18" ht="15" customHeight="1">
      <c r="K11" s="7">
        <v>8</v>
      </c>
      <c r="L11" s="49">
        <v>19297</v>
      </c>
      <c r="M11" t="s">
        <v>73</v>
      </c>
      <c r="N11" t="s">
        <v>80</v>
      </c>
      <c r="O11">
        <v>1</v>
      </c>
      <c r="P11" s="21">
        <v>45900</v>
      </c>
    </row>
    <row r="12" spans="1:18" ht="15" customHeight="1">
      <c r="K12" s="7">
        <v>9</v>
      </c>
      <c r="L12" s="49">
        <v>20837</v>
      </c>
      <c r="M12" t="s">
        <v>73</v>
      </c>
      <c r="N12" t="s">
        <v>80</v>
      </c>
      <c r="O12">
        <v>3</v>
      </c>
      <c r="P12" s="21">
        <v>47700</v>
      </c>
    </row>
    <row r="13" spans="1:18" ht="15" customHeight="1">
      <c r="K13" s="7">
        <v>10</v>
      </c>
      <c r="L13" s="49">
        <v>31308</v>
      </c>
      <c r="M13" t="s">
        <v>74</v>
      </c>
      <c r="N13" t="s">
        <v>81</v>
      </c>
      <c r="O13">
        <v>1</v>
      </c>
      <c r="P13" s="21">
        <v>59900</v>
      </c>
    </row>
    <row r="14" spans="1:18" ht="15" customHeight="1">
      <c r="K14" s="7">
        <v>11</v>
      </c>
      <c r="L14" s="49">
        <v>19559</v>
      </c>
      <c r="M14" t="s">
        <v>73</v>
      </c>
      <c r="N14" t="s">
        <v>78</v>
      </c>
      <c r="O14">
        <v>1</v>
      </c>
      <c r="P14" s="21">
        <v>48100</v>
      </c>
    </row>
    <row r="15" spans="1:18" ht="15" customHeight="1">
      <c r="K15" s="7">
        <v>12</v>
      </c>
      <c r="L15" s="49">
        <v>17146</v>
      </c>
      <c r="M15" t="s">
        <v>74</v>
      </c>
      <c r="N15" t="s">
        <v>88</v>
      </c>
      <c r="O15">
        <v>0</v>
      </c>
      <c r="P15" s="21">
        <v>58100</v>
      </c>
    </row>
    <row r="16" spans="1:18" ht="15" customHeight="1">
      <c r="K16" s="7">
        <v>13</v>
      </c>
      <c r="L16" s="49">
        <v>31500</v>
      </c>
      <c r="M16" t="s">
        <v>74</v>
      </c>
      <c r="N16" t="s">
        <v>80</v>
      </c>
      <c r="O16">
        <v>2</v>
      </c>
      <c r="P16" s="21">
        <v>56000</v>
      </c>
    </row>
    <row r="17" spans="11:18" ht="15" customHeight="1">
      <c r="K17" s="7">
        <v>14</v>
      </c>
      <c r="L17" s="49">
        <v>19340</v>
      </c>
      <c r="M17" t="s">
        <v>74</v>
      </c>
      <c r="N17" t="s">
        <v>81</v>
      </c>
      <c r="O17">
        <v>2</v>
      </c>
      <c r="P17" s="21">
        <v>53400</v>
      </c>
    </row>
    <row r="18" spans="11:18" ht="15" customHeight="1">
      <c r="K18" s="7">
        <v>15</v>
      </c>
      <c r="L18" s="49">
        <v>28288</v>
      </c>
      <c r="M18" t="s">
        <v>74</v>
      </c>
      <c r="N18" t="s">
        <v>81</v>
      </c>
      <c r="O18">
        <v>2</v>
      </c>
      <c r="P18" s="21">
        <v>39000</v>
      </c>
    </row>
    <row r="19" spans="11:18" ht="15" customHeight="1">
      <c r="K19" s="7">
        <v>16</v>
      </c>
      <c r="L19" s="49">
        <v>32831</v>
      </c>
      <c r="M19" t="s">
        <v>73</v>
      </c>
      <c r="N19" t="s">
        <v>88</v>
      </c>
      <c r="O19">
        <v>1</v>
      </c>
      <c r="P19" s="21">
        <v>61500</v>
      </c>
    </row>
    <row r="20" spans="11:18" ht="15" customHeight="1">
      <c r="K20" s="7">
        <v>17</v>
      </c>
      <c r="L20" s="49">
        <v>21069</v>
      </c>
      <c r="M20" t="s">
        <v>73</v>
      </c>
      <c r="N20" t="s">
        <v>78</v>
      </c>
      <c r="O20">
        <v>0</v>
      </c>
      <c r="P20" s="21">
        <v>37700</v>
      </c>
    </row>
    <row r="21" spans="11:18" ht="15" customHeight="1">
      <c r="K21" s="7">
        <v>18</v>
      </c>
      <c r="L21" s="49">
        <v>25841</v>
      </c>
      <c r="M21" t="s">
        <v>74</v>
      </c>
      <c r="N21" t="s">
        <v>80</v>
      </c>
      <c r="O21">
        <v>2</v>
      </c>
      <c r="P21" s="21">
        <v>36700</v>
      </c>
    </row>
    <row r="22" spans="11:18" ht="15" customHeight="1">
      <c r="K22" s="7">
        <v>19</v>
      </c>
      <c r="L22" s="49">
        <v>26961</v>
      </c>
      <c r="M22" t="s">
        <v>73</v>
      </c>
      <c r="N22" t="s">
        <v>88</v>
      </c>
      <c r="O22">
        <v>2</v>
      </c>
      <c r="P22" s="21">
        <v>45200</v>
      </c>
    </row>
    <row r="23" spans="11:18" ht="15" customHeight="1">
      <c r="K23" s="7">
        <v>20</v>
      </c>
      <c r="L23" s="49">
        <v>28649</v>
      </c>
      <c r="M23" t="s">
        <v>73</v>
      </c>
      <c r="N23" t="s">
        <v>79</v>
      </c>
      <c r="O23">
        <v>0</v>
      </c>
      <c r="P23" s="21">
        <v>59000</v>
      </c>
    </row>
    <row r="24" spans="11:18" ht="15" customHeight="1">
      <c r="K24" s="7">
        <v>21</v>
      </c>
      <c r="L24" s="49">
        <v>33112</v>
      </c>
      <c r="M24" t="s">
        <v>74</v>
      </c>
      <c r="N24" t="s">
        <v>78</v>
      </c>
      <c r="O24">
        <v>2</v>
      </c>
      <c r="P24" s="21">
        <v>54300</v>
      </c>
    </row>
    <row r="25" spans="11:18" ht="15" customHeight="1">
      <c r="K25" s="7">
        <v>22</v>
      </c>
      <c r="L25" s="49">
        <v>17207</v>
      </c>
      <c r="M25" t="s">
        <v>73</v>
      </c>
      <c r="N25" t="s">
        <v>81</v>
      </c>
      <c r="O25">
        <v>1</v>
      </c>
      <c r="P25" s="21">
        <v>62100</v>
      </c>
    </row>
    <row r="26" spans="11:18" ht="15" customHeight="1">
      <c r="K26" s="7">
        <v>23</v>
      </c>
      <c r="L26" s="49">
        <v>32599</v>
      </c>
      <c r="M26" t="s">
        <v>73</v>
      </c>
      <c r="N26" t="s">
        <v>80</v>
      </c>
      <c r="O26">
        <v>0</v>
      </c>
      <c r="P26" s="21">
        <v>78000</v>
      </c>
    </row>
    <row r="27" spans="11:18" ht="15" customHeight="1">
      <c r="K27" s="7">
        <v>24</v>
      </c>
      <c r="L27" s="49">
        <v>25639</v>
      </c>
      <c r="M27" t="s">
        <v>73</v>
      </c>
      <c r="N27" t="s">
        <v>88</v>
      </c>
      <c r="O27">
        <v>0</v>
      </c>
      <c r="P27" s="21">
        <v>43200</v>
      </c>
    </row>
    <row r="28" spans="11:18" ht="15" customHeight="1">
      <c r="K28" s="7">
        <v>25</v>
      </c>
      <c r="L28" s="49">
        <v>25655</v>
      </c>
      <c r="M28" t="s">
        <v>73</v>
      </c>
      <c r="N28" t="s">
        <v>78</v>
      </c>
      <c r="O28">
        <v>1</v>
      </c>
      <c r="P28" s="21">
        <v>44500</v>
      </c>
    </row>
    <row r="29" spans="11:18" ht="15" customHeight="1">
      <c r="K29" s="7">
        <v>26</v>
      </c>
      <c r="L29" s="49">
        <v>23137</v>
      </c>
      <c r="M29" t="s">
        <v>73</v>
      </c>
      <c r="N29" t="s">
        <v>80</v>
      </c>
      <c r="O29">
        <v>1</v>
      </c>
      <c r="P29" s="21">
        <v>43300</v>
      </c>
      <c r="R29" s="16" t="s">
        <v>166</v>
      </c>
    </row>
    <row r="30" spans="11:18" ht="15" customHeight="1">
      <c r="K30" s="7">
        <v>27</v>
      </c>
      <c r="L30" s="49">
        <v>21677</v>
      </c>
      <c r="M30" t="s">
        <v>73</v>
      </c>
      <c r="N30" t="s">
        <v>81</v>
      </c>
      <c r="O30">
        <v>3</v>
      </c>
      <c r="P30" s="21">
        <v>45400</v>
      </c>
    </row>
    <row r="31" spans="11:18" ht="15" customHeight="1">
      <c r="K31" s="7">
        <v>28</v>
      </c>
      <c r="L31" s="49">
        <v>31842</v>
      </c>
      <c r="M31" t="s">
        <v>73</v>
      </c>
      <c r="N31" t="s">
        <v>80</v>
      </c>
      <c r="O31">
        <v>2</v>
      </c>
      <c r="P31" s="21">
        <v>53900</v>
      </c>
    </row>
    <row r="32" spans="11:18" ht="15" customHeight="1">
      <c r="K32" s="7">
        <v>29</v>
      </c>
      <c r="L32" s="49">
        <v>21225</v>
      </c>
      <c r="M32" t="s">
        <v>73</v>
      </c>
      <c r="N32" t="s">
        <v>79</v>
      </c>
      <c r="O32">
        <v>1</v>
      </c>
      <c r="P32" s="21">
        <v>44100</v>
      </c>
    </row>
    <row r="33" spans="3:18" ht="15" customHeight="1">
      <c r="C33" s="20"/>
      <c r="K33" s="7">
        <v>30</v>
      </c>
      <c r="L33" s="49">
        <v>20305</v>
      </c>
      <c r="M33" t="s">
        <v>74</v>
      </c>
      <c r="N33" t="s">
        <v>78</v>
      </c>
      <c r="O33">
        <v>2</v>
      </c>
      <c r="P33" s="21">
        <v>31000</v>
      </c>
    </row>
    <row r="34" spans="3:18" ht="15" customHeight="1">
      <c r="K34" s="7">
        <v>31</v>
      </c>
      <c r="L34" s="49">
        <v>30995</v>
      </c>
      <c r="M34" t="s">
        <v>73</v>
      </c>
      <c r="N34" t="s">
        <v>81</v>
      </c>
      <c r="O34">
        <v>2</v>
      </c>
      <c r="P34" s="21">
        <v>67400</v>
      </c>
    </row>
    <row r="35" spans="3:18" ht="15" customHeight="1">
      <c r="K35" s="7">
        <v>32</v>
      </c>
      <c r="L35" s="49">
        <v>22322</v>
      </c>
      <c r="M35" t="s">
        <v>74</v>
      </c>
      <c r="N35" t="s">
        <v>78</v>
      </c>
      <c r="O35">
        <v>1</v>
      </c>
      <c r="P35" s="21">
        <v>59300</v>
      </c>
    </row>
    <row r="36" spans="3:18" ht="15" customHeight="1">
      <c r="K36" s="7">
        <v>33</v>
      </c>
      <c r="L36" s="49">
        <v>22372</v>
      </c>
      <c r="M36" t="s">
        <v>74</v>
      </c>
      <c r="N36" t="s">
        <v>78</v>
      </c>
      <c r="O36">
        <v>1</v>
      </c>
      <c r="P36" s="21">
        <v>48600</v>
      </c>
    </row>
    <row r="37" spans="3:18" ht="15" customHeight="1">
      <c r="K37" s="7">
        <v>34</v>
      </c>
      <c r="L37" s="49">
        <v>22574</v>
      </c>
      <c r="M37" t="s">
        <v>73</v>
      </c>
      <c r="N37" t="s">
        <v>79</v>
      </c>
      <c r="O37">
        <v>0</v>
      </c>
      <c r="P37" s="21">
        <v>58400</v>
      </c>
    </row>
    <row r="38" spans="3:18" ht="15" customHeight="1">
      <c r="K38" s="7">
        <v>35</v>
      </c>
      <c r="L38" s="49">
        <v>25683</v>
      </c>
      <c r="M38" t="s">
        <v>73</v>
      </c>
      <c r="N38" t="s">
        <v>80</v>
      </c>
      <c r="O38">
        <v>2</v>
      </c>
      <c r="P38" s="21">
        <v>65500</v>
      </c>
    </row>
    <row r="39" spans="3:18" ht="15" customHeight="1">
      <c r="K39" s="7">
        <v>36</v>
      </c>
      <c r="L39" s="49">
        <v>28173</v>
      </c>
      <c r="M39" t="s">
        <v>73</v>
      </c>
      <c r="N39" t="s">
        <v>80</v>
      </c>
      <c r="O39">
        <v>0</v>
      </c>
      <c r="P39" s="21">
        <v>46900</v>
      </c>
    </row>
    <row r="40" spans="3:18" ht="15" customHeight="1">
      <c r="K40" s="7">
        <v>37</v>
      </c>
      <c r="L40" s="49">
        <v>31150</v>
      </c>
      <c r="M40" t="s">
        <v>73</v>
      </c>
      <c r="N40" t="s">
        <v>80</v>
      </c>
      <c r="O40">
        <v>2</v>
      </c>
      <c r="P40" s="21">
        <v>41000</v>
      </c>
    </row>
    <row r="41" spans="3:18" ht="15" customHeight="1">
      <c r="K41" s="7">
        <v>38</v>
      </c>
      <c r="L41" s="49">
        <v>24243</v>
      </c>
      <c r="M41" t="s">
        <v>73</v>
      </c>
      <c r="N41" t="s">
        <v>78</v>
      </c>
      <c r="O41">
        <v>0</v>
      </c>
      <c r="P41" s="21">
        <v>89300</v>
      </c>
      <c r="R41" s="16" t="s">
        <v>167</v>
      </c>
    </row>
    <row r="42" spans="3:18" ht="15" customHeight="1">
      <c r="K42" s="7">
        <v>39</v>
      </c>
      <c r="L42" s="49">
        <v>25504</v>
      </c>
      <c r="M42" t="s">
        <v>74</v>
      </c>
      <c r="N42" t="s">
        <v>81</v>
      </c>
      <c r="O42">
        <v>3</v>
      </c>
      <c r="P42" s="21">
        <v>71800</v>
      </c>
    </row>
    <row r="43" spans="3:18" ht="15" customHeight="1">
      <c r="K43" s="7">
        <v>40</v>
      </c>
      <c r="L43" s="49">
        <v>21519</v>
      </c>
      <c r="M43" t="s">
        <v>73</v>
      </c>
      <c r="N43" t="s">
        <v>79</v>
      </c>
      <c r="O43">
        <v>1</v>
      </c>
      <c r="P43" s="21">
        <v>95000</v>
      </c>
    </row>
    <row r="44" spans="3:18" ht="15" customHeight="1">
      <c r="K44" s="7">
        <v>41</v>
      </c>
      <c r="L44" s="49">
        <v>22916</v>
      </c>
      <c r="M44" t="s">
        <v>73</v>
      </c>
      <c r="N44" t="s">
        <v>79</v>
      </c>
      <c r="O44">
        <v>1</v>
      </c>
      <c r="P44" s="21">
        <v>49700</v>
      </c>
    </row>
    <row r="45" spans="3:18" ht="15" customHeight="1">
      <c r="K45" s="7">
        <v>42</v>
      </c>
      <c r="L45" s="49">
        <v>24862</v>
      </c>
      <c r="M45" t="s">
        <v>73</v>
      </c>
      <c r="N45" t="s">
        <v>78</v>
      </c>
      <c r="O45">
        <v>2</v>
      </c>
      <c r="P45" s="21">
        <v>71700</v>
      </c>
    </row>
    <row r="46" spans="3:18" ht="15" customHeight="1">
      <c r="K46" s="7">
        <v>43</v>
      </c>
      <c r="L46" s="49">
        <v>32431</v>
      </c>
      <c r="M46" t="s">
        <v>74</v>
      </c>
      <c r="N46" t="s">
        <v>88</v>
      </c>
      <c r="O46">
        <v>0</v>
      </c>
      <c r="P46" s="21">
        <v>52900</v>
      </c>
    </row>
    <row r="47" spans="3:18" ht="15" customHeight="1">
      <c r="K47" s="7">
        <v>44</v>
      </c>
      <c r="L47" s="49">
        <v>28532</v>
      </c>
      <c r="M47" t="s">
        <v>74</v>
      </c>
      <c r="N47" t="s">
        <v>80</v>
      </c>
      <c r="O47">
        <v>0</v>
      </c>
      <c r="P47" s="21">
        <v>58300</v>
      </c>
    </row>
    <row r="48" spans="3:18" ht="15" customHeight="1">
      <c r="K48" s="7">
        <v>45</v>
      </c>
      <c r="L48" s="49">
        <v>27199</v>
      </c>
      <c r="M48" t="s">
        <v>73</v>
      </c>
      <c r="N48" t="s">
        <v>81</v>
      </c>
      <c r="O48">
        <v>2</v>
      </c>
      <c r="P48" s="21">
        <v>82000</v>
      </c>
    </row>
    <row r="49" spans="11:33" ht="15" customHeight="1">
      <c r="K49" s="7">
        <v>46</v>
      </c>
      <c r="L49" s="49">
        <v>32773</v>
      </c>
      <c r="M49" t="s">
        <v>73</v>
      </c>
      <c r="N49" t="s">
        <v>88</v>
      </c>
      <c r="O49">
        <v>0</v>
      </c>
      <c r="P49" s="21">
        <v>41300</v>
      </c>
      <c r="R49" s="16" t="s">
        <v>168</v>
      </c>
    </row>
    <row r="50" spans="11:33" ht="15" customHeight="1">
      <c r="K50" s="7">
        <v>47</v>
      </c>
      <c r="L50" s="49">
        <v>30522</v>
      </c>
      <c r="M50" t="s">
        <v>74</v>
      </c>
      <c r="N50" t="s">
        <v>88</v>
      </c>
      <c r="O50">
        <v>1</v>
      </c>
      <c r="P50" s="21">
        <v>72000</v>
      </c>
    </row>
    <row r="51" spans="11:33" ht="15" customHeight="1">
      <c r="K51" s="7">
        <v>48</v>
      </c>
      <c r="L51" s="49">
        <v>20554</v>
      </c>
      <c r="M51" t="s">
        <v>74</v>
      </c>
      <c r="N51" t="s">
        <v>81</v>
      </c>
      <c r="O51">
        <v>2</v>
      </c>
      <c r="P51" s="21">
        <v>73500</v>
      </c>
    </row>
    <row r="52" spans="11:33" ht="15" customHeight="1">
      <c r="K52" s="7">
        <v>49</v>
      </c>
      <c r="L52" s="49">
        <v>32548</v>
      </c>
      <c r="M52" t="s">
        <v>73</v>
      </c>
      <c r="N52" t="s">
        <v>78</v>
      </c>
      <c r="O52">
        <v>2</v>
      </c>
      <c r="P52" s="21">
        <v>55200</v>
      </c>
    </row>
    <row r="53" spans="11:33" ht="15" customHeight="1">
      <c r="K53" s="7">
        <v>50</v>
      </c>
      <c r="L53" s="49">
        <v>22260</v>
      </c>
      <c r="M53" t="s">
        <v>74</v>
      </c>
      <c r="N53" t="s">
        <v>80</v>
      </c>
      <c r="O53">
        <v>1</v>
      </c>
      <c r="P53" s="21">
        <v>57000</v>
      </c>
    </row>
    <row r="54" spans="11:33" ht="15" customHeight="1">
      <c r="K54" s="7">
        <v>51</v>
      </c>
      <c r="L54" s="49">
        <v>20673</v>
      </c>
      <c r="M54" t="s">
        <v>73</v>
      </c>
      <c r="N54" t="s">
        <v>80</v>
      </c>
      <c r="O54">
        <v>2</v>
      </c>
      <c r="P54" s="21">
        <v>84300</v>
      </c>
    </row>
    <row r="55" spans="11:33" ht="15" customHeight="1">
      <c r="K55" s="7">
        <v>52</v>
      </c>
      <c r="L55" s="49">
        <v>29849</v>
      </c>
      <c r="M55" t="s">
        <v>73</v>
      </c>
      <c r="N55" t="s">
        <v>81</v>
      </c>
      <c r="O55">
        <v>2</v>
      </c>
      <c r="P55" s="21">
        <v>68900</v>
      </c>
      <c r="Z55" s="16"/>
      <c r="AG55" s="16"/>
    </row>
    <row r="56" spans="11:33" ht="15" customHeight="1">
      <c r="K56" s="7">
        <v>53</v>
      </c>
      <c r="L56" s="49">
        <v>23042</v>
      </c>
      <c r="M56" t="s">
        <v>73</v>
      </c>
      <c r="N56" t="s">
        <v>88</v>
      </c>
      <c r="O56">
        <v>2</v>
      </c>
      <c r="P56" s="21">
        <v>59000</v>
      </c>
    </row>
    <row r="57" spans="11:33" ht="15" customHeight="1">
      <c r="K57" s="7">
        <v>54</v>
      </c>
      <c r="L57" s="49">
        <v>27005</v>
      </c>
      <c r="M57" t="s">
        <v>74</v>
      </c>
      <c r="N57" t="s">
        <v>78</v>
      </c>
      <c r="O57">
        <v>0</v>
      </c>
      <c r="P57" s="21">
        <v>83200</v>
      </c>
    </row>
    <row r="58" spans="11:33" ht="15" customHeight="1">
      <c r="K58" s="7">
        <v>55</v>
      </c>
      <c r="L58" s="49">
        <v>32480</v>
      </c>
      <c r="M58" t="s">
        <v>73</v>
      </c>
      <c r="N58" t="s">
        <v>88</v>
      </c>
      <c r="O58">
        <v>0</v>
      </c>
      <c r="P58" s="21">
        <v>52400</v>
      </c>
    </row>
    <row r="59" spans="11:33" ht="15" customHeight="1">
      <c r="K59" s="49"/>
      <c r="L59" s="49"/>
      <c r="M59" s="49"/>
      <c r="N59" s="49"/>
      <c r="O59" s="49"/>
      <c r="P59" s="49"/>
    </row>
    <row r="61" spans="11:33" ht="15" customHeight="1">
      <c r="K61" s="7"/>
      <c r="L61" s="49"/>
      <c r="P61" s="21"/>
    </row>
    <row r="63" spans="11:33" ht="15" customHeight="1">
      <c r="K63" s="16" t="s">
        <v>169</v>
      </c>
      <c r="N63" s="16" t="s">
        <v>170</v>
      </c>
      <c r="Q63" s="16" t="s">
        <v>171</v>
      </c>
    </row>
    <row r="91" spans="11:11" ht="15" customHeight="1">
      <c r="K91" s="16" t="s">
        <v>172</v>
      </c>
    </row>
    <row r="98" spans="11:13" ht="15" customHeight="1">
      <c r="K98" s="16" t="s">
        <v>173</v>
      </c>
    </row>
    <row r="108" spans="11:13" ht="15" customHeight="1">
      <c r="K108" s="5" t="s">
        <v>0</v>
      </c>
      <c r="L108" s="5" t="s">
        <v>174</v>
      </c>
      <c r="M108" s="5" t="s">
        <v>175</v>
      </c>
    </row>
    <row r="109" spans="11:13" ht="15" customHeight="1">
      <c r="K109" s="15">
        <v>41275</v>
      </c>
      <c r="L109" s="4">
        <v>1015</v>
      </c>
      <c r="M109" s="4">
        <v>1779</v>
      </c>
    </row>
    <row r="110" spans="11:13" ht="15" customHeight="1">
      <c r="K110" s="15">
        <v>41306</v>
      </c>
      <c r="L110" s="4">
        <v>1693</v>
      </c>
      <c r="M110" s="4">
        <v>1768</v>
      </c>
    </row>
    <row r="111" spans="11:13" ht="15" customHeight="1">
      <c r="K111" s="15">
        <v>41334</v>
      </c>
      <c r="L111" s="4">
        <v>1555</v>
      </c>
      <c r="M111" s="4">
        <v>4476</v>
      </c>
    </row>
    <row r="112" spans="11:13" ht="15" customHeight="1">
      <c r="K112" s="15">
        <v>41365</v>
      </c>
      <c r="L112" s="4">
        <v>3681</v>
      </c>
      <c r="M112" s="4">
        <v>3565</v>
      </c>
    </row>
    <row r="113" spans="2:13" ht="15" customHeight="1">
      <c r="K113" s="15">
        <v>41395</v>
      </c>
      <c r="L113" s="4">
        <v>1737</v>
      </c>
      <c r="M113" s="4">
        <v>3475</v>
      </c>
    </row>
    <row r="114" spans="2:13" ht="15" customHeight="1">
      <c r="K114" s="15">
        <v>41426</v>
      </c>
      <c r="L114" s="4">
        <v>3669</v>
      </c>
      <c r="M114" s="4">
        <v>2186</v>
      </c>
    </row>
    <row r="115" spans="2:13" ht="15" customHeight="1">
      <c r="K115" s="15">
        <v>41456</v>
      </c>
      <c r="L115" s="4">
        <v>2978</v>
      </c>
      <c r="M115" s="4">
        <v>4363</v>
      </c>
    </row>
    <row r="116" spans="2:13" ht="15" customHeight="1">
      <c r="K116" s="15">
        <v>41487</v>
      </c>
      <c r="L116" s="4">
        <v>1304</v>
      </c>
      <c r="M116" s="4">
        <v>2412</v>
      </c>
    </row>
    <row r="117" spans="2:13" ht="15" customHeight="1">
      <c r="K117" s="15">
        <v>41518</v>
      </c>
      <c r="L117" s="4">
        <v>2456</v>
      </c>
      <c r="M117" s="4">
        <v>4433</v>
      </c>
    </row>
    <row r="118" spans="2:13" ht="15" customHeight="1">
      <c r="K118" s="15">
        <v>41548</v>
      </c>
      <c r="L118" s="4">
        <v>2613</v>
      </c>
      <c r="M118" s="4">
        <v>1572</v>
      </c>
    </row>
    <row r="119" spans="2:13" ht="15" customHeight="1">
      <c r="K119" s="15">
        <v>41579</v>
      </c>
      <c r="L119" s="4">
        <v>4114</v>
      </c>
      <c r="M119" s="4">
        <v>2861</v>
      </c>
    </row>
    <row r="120" spans="2:13" ht="15" customHeight="1">
      <c r="K120" s="15">
        <v>41609</v>
      </c>
      <c r="L120" s="4">
        <v>3316</v>
      </c>
      <c r="M120" s="4">
        <v>3251</v>
      </c>
    </row>
    <row r="121" spans="2:13" ht="15" customHeight="1">
      <c r="K121" s="15">
        <v>41640</v>
      </c>
      <c r="L121" s="4">
        <v>1811</v>
      </c>
      <c r="M121" s="4">
        <v>4382</v>
      </c>
    </row>
    <row r="122" spans="2:13" ht="15" customHeight="1">
      <c r="K122" s="15">
        <v>41671</v>
      </c>
      <c r="L122" s="4">
        <v>3553</v>
      </c>
      <c r="M122" s="4">
        <v>3833</v>
      </c>
    </row>
    <row r="123" spans="2:13" ht="15" customHeight="1">
      <c r="K123" s="15">
        <v>41699</v>
      </c>
      <c r="L123" s="4">
        <v>1108</v>
      </c>
      <c r="M123" s="4">
        <v>4373</v>
      </c>
    </row>
    <row r="124" spans="2:13" ht="15" customHeight="1">
      <c r="K124" s="15">
        <v>41730</v>
      </c>
      <c r="L124" s="4">
        <v>1810</v>
      </c>
      <c r="M124" s="4">
        <v>2839</v>
      </c>
    </row>
    <row r="125" spans="2:13" ht="15" customHeight="1">
      <c r="B125" s="16"/>
      <c r="K125" s="15">
        <v>41760</v>
      </c>
      <c r="L125" s="4">
        <v>2167</v>
      </c>
      <c r="M125" s="4">
        <v>4476</v>
      </c>
    </row>
    <row r="126" spans="2:13" ht="15" customHeight="1">
      <c r="K126" s="15">
        <v>41791</v>
      </c>
      <c r="L126" s="4">
        <v>2355</v>
      </c>
      <c r="M126" s="4">
        <v>3744</v>
      </c>
    </row>
    <row r="127" spans="2:13" ht="15" customHeight="1">
      <c r="B127" s="16"/>
      <c r="K127" s="15">
        <v>41821</v>
      </c>
      <c r="L127" s="4">
        <v>1698</v>
      </c>
      <c r="M127" s="4">
        <v>1216</v>
      </c>
    </row>
    <row r="128" spans="2:13" ht="15" customHeight="1">
      <c r="K128" s="15">
        <v>41852</v>
      </c>
      <c r="L128" s="4">
        <v>3814</v>
      </c>
      <c r="M128" s="4">
        <v>4351</v>
      </c>
    </row>
    <row r="129" spans="2:13" ht="15" customHeight="1">
      <c r="K129" s="15">
        <v>41883</v>
      </c>
      <c r="L129" s="4">
        <v>4619</v>
      </c>
      <c r="M129" s="4">
        <v>3058</v>
      </c>
    </row>
    <row r="130" spans="2:13" ht="15" customHeight="1">
      <c r="K130" s="15">
        <v>41913</v>
      </c>
      <c r="L130" s="4">
        <v>3868</v>
      </c>
      <c r="M130" s="4">
        <v>4497</v>
      </c>
    </row>
    <row r="134" spans="2:13" ht="15" customHeight="1">
      <c r="B134" s="16"/>
    </row>
    <row r="139" spans="2:13" ht="15" customHeight="1">
      <c r="B139" s="42"/>
    </row>
    <row r="142" spans="2:13" ht="15" customHeight="1">
      <c r="B142" s="16"/>
    </row>
  </sheetData>
  <hyperlinks>
    <hyperlink ref="I1" location="'List of Topics'!A1" display="Return to List of Topics sheet"/>
  </hyperlink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dimension ref="A1:AH400"/>
  <sheetViews>
    <sheetView workbookViewId="0">
      <selection activeCell="A15" sqref="A15"/>
    </sheetView>
  </sheetViews>
  <sheetFormatPr defaultRowHeight="15" customHeight="1"/>
  <cols>
    <col min="1" max="1" width="3.5703125" customWidth="1"/>
    <col min="2" max="2" width="9.7109375" bestFit="1" customWidth="1"/>
    <col min="3" max="3" width="11.42578125" bestFit="1" customWidth="1"/>
    <col min="4" max="4" width="10.140625" bestFit="1" customWidth="1"/>
    <col min="5" max="5" width="9.7109375" bestFit="1" customWidth="1"/>
    <col min="6" max="6" width="10.85546875" bestFit="1" customWidth="1"/>
    <col min="12" max="18" width="9.140625" customWidth="1"/>
    <col min="23" max="26" width="9.140625" customWidth="1"/>
    <col min="27" max="27" width="9.7109375" bestFit="1" customWidth="1"/>
    <col min="28" max="28" width="11.42578125" bestFit="1" customWidth="1"/>
    <col min="29" max="29" width="10.140625" bestFit="1" customWidth="1"/>
    <col min="30" max="30" width="9.7109375" bestFit="1" customWidth="1"/>
    <col min="31" max="31" width="10.85546875" bestFit="1" customWidth="1"/>
    <col min="33" max="33" width="14" bestFit="1" customWidth="1"/>
  </cols>
  <sheetData>
    <row r="1" spans="1:34" ht="15" customHeight="1">
      <c r="A1" s="26"/>
      <c r="I1" s="1" t="s">
        <v>107</v>
      </c>
    </row>
    <row r="3" spans="1:34" ht="15" customHeight="1">
      <c r="K3" s="16" t="s">
        <v>189</v>
      </c>
      <c r="AA3" s="14" t="s">
        <v>67</v>
      </c>
      <c r="AB3" s="14" t="s">
        <v>3</v>
      </c>
      <c r="AC3" s="14" t="s">
        <v>82</v>
      </c>
      <c r="AD3" s="14" t="s">
        <v>90</v>
      </c>
      <c r="AE3" s="14" t="s">
        <v>102</v>
      </c>
      <c r="AF3" s="14" t="s">
        <v>72</v>
      </c>
      <c r="AG3" s="5" t="s">
        <v>98</v>
      </c>
      <c r="AH3" s="22" t="s">
        <v>99</v>
      </c>
    </row>
    <row r="4" spans="1:34" ht="15" customHeight="1">
      <c r="AA4" s="36">
        <v>41343</v>
      </c>
      <c r="AB4" s="37">
        <v>1</v>
      </c>
      <c r="AC4" s="14" t="s">
        <v>83</v>
      </c>
      <c r="AD4" s="14" t="s">
        <v>4</v>
      </c>
      <c r="AE4" s="32" t="s">
        <v>100</v>
      </c>
      <c r="AF4" s="14" t="s">
        <v>74</v>
      </c>
      <c r="AG4">
        <v>4</v>
      </c>
      <c r="AH4" s="23">
        <v>136.97</v>
      </c>
    </row>
    <row r="5" spans="1:34" ht="15" customHeight="1">
      <c r="AA5" s="36">
        <v>41343</v>
      </c>
      <c r="AB5" s="37">
        <v>1</v>
      </c>
      <c r="AC5" s="14" t="s">
        <v>83</v>
      </c>
      <c r="AD5" s="14" t="s">
        <v>4</v>
      </c>
      <c r="AE5" s="14" t="s">
        <v>101</v>
      </c>
      <c r="AF5" s="14" t="s">
        <v>74</v>
      </c>
      <c r="AG5">
        <v>1</v>
      </c>
      <c r="AH5" s="23">
        <v>25.55</v>
      </c>
    </row>
    <row r="6" spans="1:34" ht="15" customHeight="1">
      <c r="AA6" s="36">
        <v>41343</v>
      </c>
      <c r="AB6" s="37">
        <v>1</v>
      </c>
      <c r="AC6" s="14" t="s">
        <v>84</v>
      </c>
      <c r="AD6" s="14" t="s">
        <v>4</v>
      </c>
      <c r="AE6" s="32" t="s">
        <v>100</v>
      </c>
      <c r="AF6" s="14" t="s">
        <v>74</v>
      </c>
      <c r="AG6">
        <v>5</v>
      </c>
      <c r="AH6" s="23">
        <v>113.95</v>
      </c>
    </row>
    <row r="7" spans="1:34" ht="15" customHeight="1">
      <c r="AA7" s="36">
        <v>41343</v>
      </c>
      <c r="AB7" s="37">
        <v>1</v>
      </c>
      <c r="AC7" s="14" t="s">
        <v>84</v>
      </c>
      <c r="AD7" s="14" t="s">
        <v>91</v>
      </c>
      <c r="AE7" s="14" t="s">
        <v>100</v>
      </c>
      <c r="AF7" s="14" t="s">
        <v>74</v>
      </c>
      <c r="AG7">
        <v>1</v>
      </c>
      <c r="AH7" s="23">
        <v>6.82</v>
      </c>
    </row>
    <row r="8" spans="1:34" ht="15" customHeight="1">
      <c r="AA8" s="36">
        <v>41343</v>
      </c>
      <c r="AB8" s="37">
        <v>1</v>
      </c>
      <c r="AC8" s="14" t="s">
        <v>84</v>
      </c>
      <c r="AD8" s="14" t="s">
        <v>4</v>
      </c>
      <c r="AE8" s="32" t="s">
        <v>101</v>
      </c>
      <c r="AF8" s="14" t="s">
        <v>73</v>
      </c>
      <c r="AG8">
        <v>4</v>
      </c>
      <c r="AH8" s="23">
        <v>147.32</v>
      </c>
    </row>
    <row r="9" spans="1:34" ht="15" customHeight="1">
      <c r="K9" s="16" t="s">
        <v>188</v>
      </c>
      <c r="AA9" s="36">
        <v>41343</v>
      </c>
      <c r="AB9" s="37">
        <v>1</v>
      </c>
      <c r="AC9" s="14" t="s">
        <v>84</v>
      </c>
      <c r="AD9" s="14" t="s">
        <v>91</v>
      </c>
      <c r="AE9" s="14" t="s">
        <v>100</v>
      </c>
      <c r="AF9" s="14" t="s">
        <v>74</v>
      </c>
      <c r="AG9">
        <v>5</v>
      </c>
      <c r="AH9" s="23">
        <v>142.15</v>
      </c>
    </row>
    <row r="10" spans="1:34" ht="15" customHeight="1">
      <c r="AA10" s="36">
        <v>41344</v>
      </c>
      <c r="AB10" s="37">
        <v>2</v>
      </c>
      <c r="AC10" s="14" t="s">
        <v>85</v>
      </c>
      <c r="AD10" s="14" t="s">
        <v>4</v>
      </c>
      <c r="AE10" s="14" t="s">
        <v>101</v>
      </c>
      <c r="AF10" s="14" t="s">
        <v>73</v>
      </c>
      <c r="AG10">
        <v>1</v>
      </c>
      <c r="AH10" s="23">
        <v>18.649999999999999</v>
      </c>
    </row>
    <row r="11" spans="1:34" ht="15" customHeight="1">
      <c r="AA11" s="36">
        <v>41344</v>
      </c>
      <c r="AB11" s="37">
        <v>2</v>
      </c>
      <c r="AC11" s="14" t="s">
        <v>85</v>
      </c>
      <c r="AD11" s="14" t="s">
        <v>92</v>
      </c>
      <c r="AE11" s="14" t="s">
        <v>100</v>
      </c>
      <c r="AF11" s="14" t="s">
        <v>73</v>
      </c>
      <c r="AG11">
        <v>4</v>
      </c>
      <c r="AH11" s="23">
        <v>178.34</v>
      </c>
    </row>
    <row r="12" spans="1:34" ht="15" customHeight="1">
      <c r="AA12" s="36">
        <v>41344</v>
      </c>
      <c r="AB12" s="37">
        <v>2</v>
      </c>
      <c r="AC12" s="14" t="s">
        <v>85</v>
      </c>
      <c r="AD12" s="14" t="s">
        <v>4</v>
      </c>
      <c r="AE12" s="14" t="s">
        <v>68</v>
      </c>
      <c r="AF12" s="14" t="s">
        <v>73</v>
      </c>
      <c r="AG12">
        <v>2</v>
      </c>
      <c r="AH12" s="23">
        <v>25.83</v>
      </c>
    </row>
    <row r="13" spans="1:34" ht="15" customHeight="1">
      <c r="AA13" s="36">
        <v>41345</v>
      </c>
      <c r="AB13" s="37">
        <v>3</v>
      </c>
      <c r="AC13" s="14" t="s">
        <v>83</v>
      </c>
      <c r="AD13" s="14" t="s">
        <v>94</v>
      </c>
      <c r="AE13" s="14" t="s">
        <v>101</v>
      </c>
      <c r="AF13" s="14" t="s">
        <v>74</v>
      </c>
      <c r="AG13">
        <v>1</v>
      </c>
      <c r="AH13" s="23">
        <v>18.13</v>
      </c>
    </row>
    <row r="14" spans="1:34" ht="15" customHeight="1">
      <c r="AA14" s="36">
        <v>41345</v>
      </c>
      <c r="AB14" s="37">
        <v>3</v>
      </c>
      <c r="AC14" s="14" t="s">
        <v>83</v>
      </c>
      <c r="AD14" s="14" t="s">
        <v>91</v>
      </c>
      <c r="AE14" s="32" t="s">
        <v>101</v>
      </c>
      <c r="AF14" s="14" t="s">
        <v>74</v>
      </c>
      <c r="AG14">
        <v>2</v>
      </c>
      <c r="AH14" s="23">
        <v>54.52</v>
      </c>
    </row>
    <row r="15" spans="1:34" ht="15" customHeight="1">
      <c r="AA15" s="36">
        <v>41345</v>
      </c>
      <c r="AB15" s="37">
        <v>3</v>
      </c>
      <c r="AC15" s="14" t="s">
        <v>84</v>
      </c>
      <c r="AD15" s="14" t="s">
        <v>92</v>
      </c>
      <c r="AE15" s="14" t="s">
        <v>100</v>
      </c>
      <c r="AF15" s="14" t="s">
        <v>73</v>
      </c>
      <c r="AG15">
        <v>2</v>
      </c>
      <c r="AH15" s="23">
        <v>61.93</v>
      </c>
    </row>
    <row r="16" spans="1:34" ht="15" customHeight="1">
      <c r="AA16" s="36">
        <v>41346</v>
      </c>
      <c r="AB16" s="37">
        <v>4</v>
      </c>
      <c r="AC16" s="14" t="s">
        <v>83</v>
      </c>
      <c r="AD16" s="14" t="s">
        <v>91</v>
      </c>
      <c r="AE16" s="32" t="s">
        <v>100</v>
      </c>
      <c r="AF16" s="14" t="s">
        <v>73</v>
      </c>
      <c r="AG16">
        <v>3</v>
      </c>
      <c r="AH16" s="23">
        <v>147.68</v>
      </c>
    </row>
    <row r="17" spans="3:34" ht="15" customHeight="1">
      <c r="AA17" s="36">
        <v>41346</v>
      </c>
      <c r="AB17" s="37">
        <v>4</v>
      </c>
      <c r="AC17" s="14" t="s">
        <v>84</v>
      </c>
      <c r="AD17" s="14" t="s">
        <v>91</v>
      </c>
      <c r="AE17" s="14" t="s">
        <v>101</v>
      </c>
      <c r="AF17" s="14" t="s">
        <v>73</v>
      </c>
      <c r="AG17">
        <v>1</v>
      </c>
      <c r="AH17" s="23">
        <v>27.24</v>
      </c>
    </row>
    <row r="18" spans="3:34" ht="15" customHeight="1">
      <c r="AA18" s="36">
        <v>41347</v>
      </c>
      <c r="AB18" s="37">
        <v>5</v>
      </c>
      <c r="AC18" s="14" t="s">
        <v>83</v>
      </c>
      <c r="AD18" s="14" t="s">
        <v>4</v>
      </c>
      <c r="AE18" s="14" t="s">
        <v>101</v>
      </c>
      <c r="AF18" s="14" t="s">
        <v>74</v>
      </c>
      <c r="AG18">
        <v>3</v>
      </c>
      <c r="AH18" s="23">
        <v>46.18</v>
      </c>
    </row>
    <row r="19" spans="3:34" ht="15" customHeight="1">
      <c r="AA19" s="36">
        <v>41347</v>
      </c>
      <c r="AB19" s="37">
        <v>5</v>
      </c>
      <c r="AC19" s="14" t="s">
        <v>84</v>
      </c>
      <c r="AD19" s="14" t="s">
        <v>4</v>
      </c>
      <c r="AE19" s="14" t="s">
        <v>100</v>
      </c>
      <c r="AF19" s="14" t="s">
        <v>73</v>
      </c>
      <c r="AG19">
        <v>5</v>
      </c>
      <c r="AH19" s="23">
        <v>107.44</v>
      </c>
    </row>
    <row r="20" spans="3:34" ht="15" customHeight="1">
      <c r="AA20" s="36">
        <v>41347</v>
      </c>
      <c r="AB20" s="37">
        <v>5</v>
      </c>
      <c r="AC20" s="14" t="s">
        <v>84</v>
      </c>
      <c r="AD20" s="14" t="s">
        <v>92</v>
      </c>
      <c r="AE20" s="32" t="s">
        <v>68</v>
      </c>
      <c r="AF20" s="14" t="s">
        <v>74</v>
      </c>
      <c r="AG20">
        <v>6</v>
      </c>
      <c r="AH20" s="23">
        <v>96.53</v>
      </c>
    </row>
    <row r="21" spans="3:34" ht="15" customHeight="1">
      <c r="AA21" s="36">
        <v>41347</v>
      </c>
      <c r="AB21" s="37">
        <v>5</v>
      </c>
      <c r="AC21" s="14" t="s">
        <v>84</v>
      </c>
      <c r="AD21" s="14" t="s">
        <v>4</v>
      </c>
      <c r="AE21" s="32" t="s">
        <v>100</v>
      </c>
      <c r="AF21" s="14" t="s">
        <v>74</v>
      </c>
      <c r="AG21">
        <v>4</v>
      </c>
      <c r="AH21" s="23">
        <v>77.44</v>
      </c>
    </row>
    <row r="22" spans="3:34" ht="15" customHeight="1">
      <c r="AA22" s="36">
        <v>41348</v>
      </c>
      <c r="AB22" s="37">
        <v>6</v>
      </c>
      <c r="AC22" s="14" t="s">
        <v>83</v>
      </c>
      <c r="AD22" s="14" t="s">
        <v>92</v>
      </c>
      <c r="AE22" s="14" t="s">
        <v>101</v>
      </c>
      <c r="AF22" s="14" t="s">
        <v>73</v>
      </c>
      <c r="AG22">
        <v>1</v>
      </c>
      <c r="AH22" s="23">
        <v>15.19</v>
      </c>
    </row>
    <row r="23" spans="3:34" ht="15" customHeight="1">
      <c r="AA23" s="36">
        <v>41348</v>
      </c>
      <c r="AB23" s="37">
        <v>6</v>
      </c>
      <c r="AC23" s="14" t="s">
        <v>84</v>
      </c>
      <c r="AD23" s="14" t="s">
        <v>92</v>
      </c>
      <c r="AE23" s="14" t="s">
        <v>68</v>
      </c>
      <c r="AF23" s="14" t="s">
        <v>73</v>
      </c>
      <c r="AG23">
        <v>1</v>
      </c>
      <c r="AH23" s="23">
        <v>45.52</v>
      </c>
    </row>
    <row r="24" spans="3:34" ht="15" customHeight="1">
      <c r="AA24" s="36">
        <v>41349</v>
      </c>
      <c r="AB24" s="37">
        <v>7</v>
      </c>
      <c r="AC24" s="14" t="s">
        <v>83</v>
      </c>
      <c r="AD24" s="14" t="s">
        <v>4</v>
      </c>
      <c r="AE24" s="14" t="s">
        <v>100</v>
      </c>
      <c r="AF24" s="14" t="s">
        <v>73</v>
      </c>
      <c r="AG24">
        <v>4</v>
      </c>
      <c r="AH24" s="23">
        <v>157.05000000000001</v>
      </c>
    </row>
    <row r="25" spans="3:34" ht="15" customHeight="1">
      <c r="AA25" s="36">
        <v>41349</v>
      </c>
      <c r="AB25" s="37">
        <v>7</v>
      </c>
      <c r="AC25" s="14" t="s">
        <v>84</v>
      </c>
      <c r="AD25" s="14" t="s">
        <v>4</v>
      </c>
      <c r="AE25" s="14" t="s">
        <v>100</v>
      </c>
      <c r="AF25" s="14" t="s">
        <v>73</v>
      </c>
      <c r="AG25">
        <v>2</v>
      </c>
      <c r="AH25" s="23">
        <v>51.95</v>
      </c>
    </row>
    <row r="26" spans="3:34" ht="15" customHeight="1">
      <c r="K26" s="16" t="s">
        <v>187</v>
      </c>
      <c r="O26" s="16" t="s">
        <v>186</v>
      </c>
      <c r="AA26" s="36">
        <v>41349</v>
      </c>
      <c r="AB26" s="37">
        <v>7</v>
      </c>
      <c r="AC26" s="14" t="s">
        <v>85</v>
      </c>
      <c r="AD26" s="14" t="s">
        <v>4</v>
      </c>
      <c r="AE26" s="32" t="s">
        <v>101</v>
      </c>
      <c r="AF26" s="14" t="s">
        <v>74</v>
      </c>
      <c r="AG26">
        <v>9</v>
      </c>
      <c r="AH26" s="23">
        <v>429.98</v>
      </c>
    </row>
    <row r="27" spans="3:34" ht="15" customHeight="1">
      <c r="AA27" s="36">
        <v>41350</v>
      </c>
      <c r="AB27" s="37">
        <v>1</v>
      </c>
      <c r="AC27" s="14" t="s">
        <v>84</v>
      </c>
      <c r="AD27" s="14" t="s">
        <v>92</v>
      </c>
      <c r="AE27" s="14" t="s">
        <v>100</v>
      </c>
      <c r="AF27" s="14" t="s">
        <v>74</v>
      </c>
      <c r="AG27">
        <v>1</v>
      </c>
      <c r="AH27" s="23">
        <v>33.369999999999997</v>
      </c>
    </row>
    <row r="28" spans="3:34" ht="15" customHeight="1">
      <c r="AA28" s="36">
        <v>41350</v>
      </c>
      <c r="AB28" s="37">
        <v>1</v>
      </c>
      <c r="AC28" s="14" t="s">
        <v>85</v>
      </c>
      <c r="AD28" s="14" t="s">
        <v>4</v>
      </c>
      <c r="AE28" s="14" t="s">
        <v>100</v>
      </c>
      <c r="AF28" s="14" t="s">
        <v>73</v>
      </c>
      <c r="AG28">
        <v>3</v>
      </c>
      <c r="AH28" s="23">
        <v>71.84</v>
      </c>
    </row>
    <row r="29" spans="3:34" ht="15" customHeight="1">
      <c r="C29" s="20"/>
      <c r="AA29" s="36">
        <v>41351</v>
      </c>
      <c r="AB29" s="37">
        <v>2</v>
      </c>
      <c r="AC29" s="14" t="s">
        <v>83</v>
      </c>
      <c r="AD29" s="14" t="s">
        <v>91</v>
      </c>
      <c r="AE29" s="32" t="s">
        <v>101</v>
      </c>
      <c r="AF29" s="14" t="s">
        <v>74</v>
      </c>
      <c r="AG29">
        <v>5</v>
      </c>
      <c r="AH29" s="23">
        <v>139.51</v>
      </c>
    </row>
    <row r="30" spans="3:34" ht="15" customHeight="1">
      <c r="AA30" s="36">
        <v>41351</v>
      </c>
      <c r="AB30" s="37">
        <v>2</v>
      </c>
      <c r="AC30" s="14" t="s">
        <v>84</v>
      </c>
      <c r="AD30" s="14" t="s">
        <v>92</v>
      </c>
      <c r="AE30" s="14" t="s">
        <v>101</v>
      </c>
      <c r="AF30" s="14" t="s">
        <v>73</v>
      </c>
      <c r="AG30">
        <v>3</v>
      </c>
      <c r="AH30" s="23">
        <v>78.459999999999994</v>
      </c>
    </row>
    <row r="31" spans="3:34" ht="15" customHeight="1">
      <c r="AA31" s="36">
        <v>41351</v>
      </c>
      <c r="AB31" s="37">
        <v>2</v>
      </c>
      <c r="AC31" s="14" t="s">
        <v>85</v>
      </c>
      <c r="AD31" s="14" t="s">
        <v>94</v>
      </c>
      <c r="AE31" s="14" t="s">
        <v>101</v>
      </c>
      <c r="AF31" s="14" t="s">
        <v>73</v>
      </c>
      <c r="AG31">
        <v>3</v>
      </c>
      <c r="AH31" s="23">
        <v>125.13</v>
      </c>
    </row>
    <row r="32" spans="3:34" ht="15" customHeight="1">
      <c r="AA32" s="36">
        <v>41352</v>
      </c>
      <c r="AB32" s="37">
        <v>3</v>
      </c>
      <c r="AC32" s="14" t="s">
        <v>84</v>
      </c>
      <c r="AD32" s="14" t="s">
        <v>94</v>
      </c>
      <c r="AE32" s="14" t="s">
        <v>100</v>
      </c>
      <c r="AF32" s="14" t="s">
        <v>73</v>
      </c>
      <c r="AG32">
        <v>1</v>
      </c>
      <c r="AH32" s="23">
        <v>14.76</v>
      </c>
    </row>
    <row r="33" spans="27:34" ht="15" customHeight="1">
      <c r="AA33" s="36">
        <v>41352</v>
      </c>
      <c r="AB33" s="37">
        <v>3</v>
      </c>
      <c r="AC33" s="14" t="s">
        <v>84</v>
      </c>
      <c r="AD33" s="14" t="s">
        <v>92</v>
      </c>
      <c r="AE33" s="32" t="s">
        <v>68</v>
      </c>
      <c r="AF33" s="14" t="s">
        <v>74</v>
      </c>
      <c r="AG33">
        <v>2</v>
      </c>
      <c r="AH33" s="23">
        <v>83.38</v>
      </c>
    </row>
    <row r="34" spans="27:34" ht="15" customHeight="1">
      <c r="AA34" s="36">
        <v>41353</v>
      </c>
      <c r="AB34" s="37">
        <v>4</v>
      </c>
      <c r="AC34" s="14" t="s">
        <v>83</v>
      </c>
      <c r="AD34" s="14" t="s">
        <v>4</v>
      </c>
      <c r="AE34" s="14" t="s">
        <v>101</v>
      </c>
      <c r="AF34" s="14" t="s">
        <v>74</v>
      </c>
      <c r="AG34">
        <v>3</v>
      </c>
      <c r="AH34" s="23">
        <v>104.91</v>
      </c>
    </row>
    <row r="35" spans="27:34" ht="15" customHeight="1">
      <c r="AA35" s="36">
        <v>41353</v>
      </c>
      <c r="AB35" s="37">
        <v>4</v>
      </c>
      <c r="AC35" s="14" t="s">
        <v>84</v>
      </c>
      <c r="AD35" s="14" t="s">
        <v>91</v>
      </c>
      <c r="AE35" s="14" t="s">
        <v>100</v>
      </c>
      <c r="AF35" s="14" t="s">
        <v>73</v>
      </c>
      <c r="AG35">
        <v>4</v>
      </c>
      <c r="AH35" s="23">
        <v>101.37</v>
      </c>
    </row>
    <row r="36" spans="27:34" ht="15" customHeight="1">
      <c r="AA36" s="36">
        <v>41353</v>
      </c>
      <c r="AB36" s="37">
        <v>4</v>
      </c>
      <c r="AC36" s="14" t="s">
        <v>84</v>
      </c>
      <c r="AD36" s="14" t="s">
        <v>91</v>
      </c>
      <c r="AE36" s="14" t="s">
        <v>100</v>
      </c>
      <c r="AF36" s="14" t="s">
        <v>74</v>
      </c>
      <c r="AG36">
        <v>2</v>
      </c>
      <c r="AH36" s="23">
        <v>53.16</v>
      </c>
    </row>
    <row r="37" spans="27:34" ht="15" customHeight="1">
      <c r="AA37" s="36">
        <v>41353</v>
      </c>
      <c r="AB37" s="37">
        <v>4</v>
      </c>
      <c r="AC37" s="14" t="s">
        <v>85</v>
      </c>
      <c r="AD37" s="14" t="s">
        <v>4</v>
      </c>
      <c r="AE37" s="14" t="s">
        <v>100</v>
      </c>
      <c r="AF37" s="14" t="s">
        <v>74</v>
      </c>
      <c r="AG37">
        <v>2</v>
      </c>
      <c r="AH37" s="23">
        <v>40.630000000000003</v>
      </c>
    </row>
    <row r="38" spans="27:34" ht="15" customHeight="1">
      <c r="AA38" s="36">
        <v>41354</v>
      </c>
      <c r="AB38" s="37">
        <v>5</v>
      </c>
      <c r="AC38" s="14" t="s">
        <v>83</v>
      </c>
      <c r="AD38" s="14" t="s">
        <v>4</v>
      </c>
      <c r="AE38" s="14" t="s">
        <v>100</v>
      </c>
      <c r="AF38" s="14" t="s">
        <v>74</v>
      </c>
      <c r="AG38">
        <v>7</v>
      </c>
      <c r="AH38" s="23">
        <v>286.41000000000003</v>
      </c>
    </row>
    <row r="39" spans="27:34" ht="15" customHeight="1">
      <c r="AA39" s="36">
        <v>41354</v>
      </c>
      <c r="AB39" s="37">
        <v>5</v>
      </c>
      <c r="AC39" s="14" t="s">
        <v>84</v>
      </c>
      <c r="AD39" s="14" t="s">
        <v>92</v>
      </c>
      <c r="AE39" s="14" t="s">
        <v>101</v>
      </c>
      <c r="AF39" s="14" t="s">
        <v>74</v>
      </c>
      <c r="AG39">
        <v>2</v>
      </c>
      <c r="AH39" s="23">
        <v>59.39</v>
      </c>
    </row>
    <row r="40" spans="27:34" ht="15" customHeight="1">
      <c r="AA40" s="36">
        <v>41354</v>
      </c>
      <c r="AB40" s="37">
        <v>5</v>
      </c>
      <c r="AC40" s="14" t="s">
        <v>85</v>
      </c>
      <c r="AD40" s="14" t="s">
        <v>91</v>
      </c>
      <c r="AE40" s="14" t="s">
        <v>100</v>
      </c>
      <c r="AF40" s="14" t="s">
        <v>73</v>
      </c>
      <c r="AG40">
        <v>4</v>
      </c>
      <c r="AH40" s="23">
        <v>185.45</v>
      </c>
    </row>
    <row r="41" spans="27:34" ht="15" customHeight="1">
      <c r="AA41" s="36">
        <v>41355</v>
      </c>
      <c r="AB41" s="37">
        <v>6</v>
      </c>
      <c r="AC41" s="14" t="s">
        <v>83</v>
      </c>
      <c r="AD41" s="14" t="s">
        <v>91</v>
      </c>
      <c r="AE41" s="14" t="s">
        <v>101</v>
      </c>
      <c r="AF41" s="14" t="s">
        <v>74</v>
      </c>
      <c r="AG41">
        <v>2</v>
      </c>
      <c r="AH41" s="23">
        <v>35.08</v>
      </c>
    </row>
    <row r="42" spans="27:34" ht="15" customHeight="1">
      <c r="AA42" s="36">
        <v>41355</v>
      </c>
      <c r="AB42" s="37">
        <v>6</v>
      </c>
      <c r="AC42" s="14" t="s">
        <v>83</v>
      </c>
      <c r="AD42" s="14" t="s">
        <v>94</v>
      </c>
      <c r="AE42" s="32" t="s">
        <v>101</v>
      </c>
      <c r="AF42" s="14" t="s">
        <v>73</v>
      </c>
      <c r="AG42">
        <v>2</v>
      </c>
      <c r="AH42" s="23">
        <v>91.62</v>
      </c>
    </row>
    <row r="43" spans="27:34" ht="15" customHeight="1">
      <c r="AA43" s="36">
        <v>41355</v>
      </c>
      <c r="AB43" s="37">
        <v>6</v>
      </c>
      <c r="AC43" s="14" t="s">
        <v>83</v>
      </c>
      <c r="AD43" s="14" t="s">
        <v>91</v>
      </c>
      <c r="AE43" s="14" t="s">
        <v>68</v>
      </c>
      <c r="AF43" s="14" t="s">
        <v>74</v>
      </c>
      <c r="AG43">
        <v>8</v>
      </c>
      <c r="AH43" s="23">
        <v>155.5</v>
      </c>
    </row>
    <row r="44" spans="27:34" ht="15" customHeight="1">
      <c r="AA44" s="36">
        <v>41355</v>
      </c>
      <c r="AB44" s="37">
        <v>6</v>
      </c>
      <c r="AC44" s="14" t="s">
        <v>85</v>
      </c>
      <c r="AD44" s="14" t="s">
        <v>4</v>
      </c>
      <c r="AE44" s="14" t="s">
        <v>100</v>
      </c>
      <c r="AF44" s="14" t="s">
        <v>73</v>
      </c>
      <c r="AG44">
        <v>4</v>
      </c>
      <c r="AH44" s="23">
        <v>20.89</v>
      </c>
    </row>
    <row r="45" spans="27:34" ht="15" customHeight="1">
      <c r="AA45" s="36">
        <v>41355</v>
      </c>
      <c r="AB45" s="37">
        <v>6</v>
      </c>
      <c r="AC45" s="14" t="s">
        <v>85</v>
      </c>
      <c r="AD45" s="14" t="s">
        <v>4</v>
      </c>
      <c r="AE45" s="14" t="s">
        <v>101</v>
      </c>
      <c r="AF45" s="14" t="s">
        <v>73</v>
      </c>
      <c r="AG45">
        <v>6</v>
      </c>
      <c r="AH45" s="23">
        <v>186.29</v>
      </c>
    </row>
    <row r="46" spans="27:34" ht="15" customHeight="1">
      <c r="AA46" s="36">
        <v>41355</v>
      </c>
      <c r="AB46" s="37">
        <v>6</v>
      </c>
      <c r="AC46" s="14" t="s">
        <v>85</v>
      </c>
      <c r="AD46" s="14" t="s">
        <v>4</v>
      </c>
      <c r="AE46" s="14" t="s">
        <v>68</v>
      </c>
      <c r="AF46" s="14" t="s">
        <v>74</v>
      </c>
      <c r="AG46">
        <v>1</v>
      </c>
      <c r="AH46" s="23">
        <v>42.22</v>
      </c>
    </row>
    <row r="47" spans="27:34" ht="15" customHeight="1">
      <c r="AA47" s="36">
        <v>41355</v>
      </c>
      <c r="AB47" s="37">
        <v>6</v>
      </c>
      <c r="AC47" s="14" t="s">
        <v>85</v>
      </c>
      <c r="AD47" s="14" t="s">
        <v>4</v>
      </c>
      <c r="AE47" s="14" t="s">
        <v>100</v>
      </c>
      <c r="AF47" s="14" t="s">
        <v>73</v>
      </c>
      <c r="AG47">
        <v>2</v>
      </c>
      <c r="AH47" s="23">
        <v>42.19</v>
      </c>
    </row>
    <row r="48" spans="27:34" ht="15" customHeight="1">
      <c r="AA48" s="36">
        <v>41356</v>
      </c>
      <c r="AB48" s="37">
        <v>7</v>
      </c>
      <c r="AC48" s="14" t="s">
        <v>84</v>
      </c>
      <c r="AD48" s="14" t="s">
        <v>94</v>
      </c>
      <c r="AE48" s="14" t="s">
        <v>100</v>
      </c>
      <c r="AF48" s="14" t="s">
        <v>74</v>
      </c>
      <c r="AG48">
        <v>1</v>
      </c>
      <c r="AH48" s="23">
        <v>47.86</v>
      </c>
    </row>
    <row r="49" spans="11:34" ht="15" customHeight="1">
      <c r="AA49" s="36">
        <v>41357</v>
      </c>
      <c r="AB49" s="37">
        <v>1</v>
      </c>
      <c r="AC49" s="14" t="s">
        <v>83</v>
      </c>
      <c r="AD49" s="14" t="s">
        <v>92</v>
      </c>
      <c r="AE49" s="14" t="s">
        <v>101</v>
      </c>
      <c r="AF49" s="14" t="s">
        <v>74</v>
      </c>
      <c r="AG49">
        <v>3</v>
      </c>
      <c r="AH49" s="23">
        <v>139.76</v>
      </c>
    </row>
    <row r="50" spans="11:34" ht="15" customHeight="1">
      <c r="AA50" s="36">
        <v>41357</v>
      </c>
      <c r="AB50" s="37">
        <v>1</v>
      </c>
      <c r="AC50" s="14" t="s">
        <v>83</v>
      </c>
      <c r="AD50" s="14" t="s">
        <v>91</v>
      </c>
      <c r="AE50" s="14" t="s">
        <v>101</v>
      </c>
      <c r="AF50" s="14" t="s">
        <v>74</v>
      </c>
      <c r="AG50">
        <v>6</v>
      </c>
      <c r="AH50" s="23">
        <v>186.42</v>
      </c>
    </row>
    <row r="51" spans="11:34" ht="15" customHeight="1">
      <c r="AA51" s="36">
        <v>41357</v>
      </c>
      <c r="AB51" s="37">
        <v>1</v>
      </c>
      <c r="AC51" s="14" t="s">
        <v>84</v>
      </c>
      <c r="AD51" s="14" t="s">
        <v>92</v>
      </c>
      <c r="AE51" s="14" t="s">
        <v>101</v>
      </c>
      <c r="AF51" s="14" t="s">
        <v>74</v>
      </c>
      <c r="AG51">
        <v>1</v>
      </c>
      <c r="AH51" s="23">
        <v>54.08</v>
      </c>
    </row>
    <row r="52" spans="11:34" ht="15" customHeight="1">
      <c r="K52" s="16" t="s">
        <v>185</v>
      </c>
      <c r="AA52" s="36">
        <v>41357</v>
      </c>
      <c r="AB52" s="37">
        <v>1</v>
      </c>
      <c r="AC52" s="14" t="s">
        <v>84</v>
      </c>
      <c r="AD52" s="14" t="s">
        <v>4</v>
      </c>
      <c r="AE52" s="14" t="s">
        <v>101</v>
      </c>
      <c r="AF52" s="14" t="s">
        <v>74</v>
      </c>
      <c r="AG52">
        <v>3</v>
      </c>
      <c r="AH52" s="23">
        <v>84.98</v>
      </c>
    </row>
    <row r="53" spans="11:34" ht="15" customHeight="1">
      <c r="AA53" s="36">
        <v>41357</v>
      </c>
      <c r="AB53" s="37">
        <v>1</v>
      </c>
      <c r="AC53" s="14" t="s">
        <v>84</v>
      </c>
      <c r="AD53" s="14" t="s">
        <v>92</v>
      </c>
      <c r="AE53" s="14" t="s">
        <v>68</v>
      </c>
      <c r="AF53" s="14" t="s">
        <v>74</v>
      </c>
      <c r="AG53">
        <v>2</v>
      </c>
      <c r="AH53" s="23">
        <v>27.13</v>
      </c>
    </row>
    <row r="54" spans="11:34" ht="15" customHeight="1">
      <c r="AA54" s="36">
        <v>41358</v>
      </c>
      <c r="AB54" s="37">
        <v>2</v>
      </c>
      <c r="AC54" s="14" t="s">
        <v>83</v>
      </c>
      <c r="AD54" s="14" t="s">
        <v>4</v>
      </c>
      <c r="AE54" s="14" t="s">
        <v>101</v>
      </c>
      <c r="AF54" s="14" t="s">
        <v>74</v>
      </c>
      <c r="AG54">
        <v>2</v>
      </c>
      <c r="AH54" s="23">
        <v>54.7</v>
      </c>
    </row>
    <row r="55" spans="11:34" ht="15" customHeight="1">
      <c r="AA55" s="36">
        <v>41358</v>
      </c>
      <c r="AB55" s="37">
        <v>2</v>
      </c>
      <c r="AC55" s="14" t="s">
        <v>84</v>
      </c>
      <c r="AD55" s="14" t="s">
        <v>92</v>
      </c>
      <c r="AE55" s="14" t="s">
        <v>101</v>
      </c>
      <c r="AF55" s="14" t="s">
        <v>74</v>
      </c>
      <c r="AG55">
        <v>5</v>
      </c>
      <c r="AH55" s="23">
        <v>229.54</v>
      </c>
    </row>
    <row r="56" spans="11:34" ht="15" customHeight="1">
      <c r="AA56" s="36">
        <v>41358</v>
      </c>
      <c r="AB56" s="37">
        <v>2</v>
      </c>
      <c r="AC56" s="14" t="s">
        <v>85</v>
      </c>
      <c r="AD56" s="14" t="s">
        <v>4</v>
      </c>
      <c r="AE56" s="14" t="s">
        <v>68</v>
      </c>
      <c r="AF56" s="14" t="s">
        <v>73</v>
      </c>
      <c r="AG56">
        <v>4</v>
      </c>
      <c r="AH56" s="23">
        <v>124.21</v>
      </c>
    </row>
    <row r="57" spans="11:34" ht="15" customHeight="1">
      <c r="AA57" s="36">
        <v>41359</v>
      </c>
      <c r="AB57" s="37">
        <v>3</v>
      </c>
      <c r="AC57" s="14" t="s">
        <v>83</v>
      </c>
      <c r="AD57" s="14" t="s">
        <v>4</v>
      </c>
      <c r="AE57" s="14" t="s">
        <v>100</v>
      </c>
      <c r="AF57" s="14" t="s">
        <v>74</v>
      </c>
      <c r="AG57">
        <v>2</v>
      </c>
      <c r="AH57" s="23">
        <v>26.39</v>
      </c>
    </row>
    <row r="58" spans="11:34" ht="15" customHeight="1">
      <c r="AA58" s="36">
        <v>41360</v>
      </c>
      <c r="AB58" s="37">
        <v>4</v>
      </c>
      <c r="AC58" s="14" t="s">
        <v>83</v>
      </c>
      <c r="AD58" s="14" t="s">
        <v>4</v>
      </c>
      <c r="AE58" s="14" t="s">
        <v>101</v>
      </c>
      <c r="AF58" s="14" t="s">
        <v>74</v>
      </c>
      <c r="AG58">
        <v>4</v>
      </c>
      <c r="AH58" s="23">
        <v>106.97</v>
      </c>
    </row>
    <row r="59" spans="11:34" ht="15" customHeight="1">
      <c r="K59" s="16" t="s">
        <v>184</v>
      </c>
      <c r="AA59" s="36">
        <v>41360</v>
      </c>
      <c r="AB59" s="37">
        <v>4</v>
      </c>
      <c r="AC59" s="14" t="s">
        <v>84</v>
      </c>
      <c r="AD59" s="14" t="s">
        <v>4</v>
      </c>
      <c r="AE59" s="32" t="s">
        <v>68</v>
      </c>
      <c r="AF59" s="14" t="s">
        <v>74</v>
      </c>
      <c r="AG59">
        <v>8</v>
      </c>
      <c r="AH59" s="23">
        <v>377.18</v>
      </c>
    </row>
    <row r="60" spans="11:34" ht="15" customHeight="1">
      <c r="AA60" s="36">
        <v>41361</v>
      </c>
      <c r="AB60" s="37">
        <v>5</v>
      </c>
      <c r="AC60" s="14" t="s">
        <v>83</v>
      </c>
      <c r="AD60" s="14" t="s">
        <v>91</v>
      </c>
      <c r="AE60" s="14" t="s">
        <v>101</v>
      </c>
      <c r="AF60" s="14" t="s">
        <v>74</v>
      </c>
      <c r="AG60">
        <v>1</v>
      </c>
      <c r="AH60" s="23">
        <v>24.31</v>
      </c>
    </row>
    <row r="61" spans="11:34" ht="15" customHeight="1">
      <c r="AA61" s="36">
        <v>41361</v>
      </c>
      <c r="AB61" s="37">
        <v>5</v>
      </c>
      <c r="AC61" s="14" t="s">
        <v>84</v>
      </c>
      <c r="AD61" s="14" t="s">
        <v>92</v>
      </c>
      <c r="AE61" s="14" t="s">
        <v>101</v>
      </c>
      <c r="AF61" s="14" t="s">
        <v>74</v>
      </c>
      <c r="AG61">
        <v>1</v>
      </c>
      <c r="AH61" s="23">
        <v>34.47</v>
      </c>
    </row>
    <row r="62" spans="11:34" ht="15" customHeight="1">
      <c r="AA62" s="36">
        <v>41361</v>
      </c>
      <c r="AB62" s="37">
        <v>5</v>
      </c>
      <c r="AC62" s="14" t="s">
        <v>84</v>
      </c>
      <c r="AD62" s="14" t="s">
        <v>4</v>
      </c>
      <c r="AE62" s="32" t="s">
        <v>101</v>
      </c>
      <c r="AF62" s="14" t="s">
        <v>73</v>
      </c>
      <c r="AG62">
        <v>3</v>
      </c>
      <c r="AH62" s="23">
        <v>106.19</v>
      </c>
    </row>
    <row r="63" spans="11:34" ht="15" customHeight="1">
      <c r="AA63" s="36">
        <v>41361</v>
      </c>
      <c r="AB63" s="37">
        <v>5</v>
      </c>
      <c r="AC63" s="14" t="s">
        <v>85</v>
      </c>
      <c r="AD63" s="14" t="s">
        <v>91</v>
      </c>
      <c r="AE63" s="14" t="s">
        <v>100</v>
      </c>
      <c r="AF63" s="14" t="s">
        <v>73</v>
      </c>
      <c r="AG63">
        <v>2</v>
      </c>
      <c r="AH63" s="23">
        <v>55.3</v>
      </c>
    </row>
    <row r="64" spans="11:34" ht="15" customHeight="1">
      <c r="AA64" s="36">
        <v>41362</v>
      </c>
      <c r="AB64" s="37">
        <v>6</v>
      </c>
      <c r="AC64" s="14" t="s">
        <v>83</v>
      </c>
      <c r="AD64" s="14" t="s">
        <v>91</v>
      </c>
      <c r="AE64" s="14" t="s">
        <v>100</v>
      </c>
      <c r="AF64" s="14" t="s">
        <v>74</v>
      </c>
      <c r="AG64">
        <v>2</v>
      </c>
      <c r="AH64" s="23">
        <v>82.98</v>
      </c>
    </row>
    <row r="65" spans="11:34" ht="15" customHeight="1">
      <c r="AA65" s="36">
        <v>41362</v>
      </c>
      <c r="AB65" s="37">
        <v>6</v>
      </c>
      <c r="AC65" s="14" t="s">
        <v>83</v>
      </c>
      <c r="AD65" s="14" t="s">
        <v>91</v>
      </c>
      <c r="AE65" s="14" t="s">
        <v>68</v>
      </c>
      <c r="AF65" s="14" t="s">
        <v>73</v>
      </c>
      <c r="AG65">
        <v>4</v>
      </c>
      <c r="AH65" s="23">
        <v>101.79</v>
      </c>
    </row>
    <row r="66" spans="11:34" ht="15" customHeight="1">
      <c r="K66" s="16" t="s">
        <v>183</v>
      </c>
      <c r="AA66" s="36">
        <v>41362</v>
      </c>
      <c r="AB66" s="37">
        <v>6</v>
      </c>
      <c r="AC66" s="14" t="s">
        <v>83</v>
      </c>
      <c r="AD66" s="14" t="s">
        <v>94</v>
      </c>
      <c r="AE66" s="14" t="s">
        <v>101</v>
      </c>
      <c r="AF66" s="14" t="s">
        <v>73</v>
      </c>
      <c r="AG66">
        <v>3</v>
      </c>
      <c r="AH66" s="23">
        <v>99.28</v>
      </c>
    </row>
    <row r="67" spans="11:34" ht="15" customHeight="1">
      <c r="AA67" s="36">
        <v>41362</v>
      </c>
      <c r="AB67" s="37">
        <v>6</v>
      </c>
      <c r="AC67" s="14" t="s">
        <v>83</v>
      </c>
      <c r="AD67" s="14" t="s">
        <v>91</v>
      </c>
      <c r="AE67" s="14" t="s">
        <v>101</v>
      </c>
      <c r="AF67" s="14" t="s">
        <v>74</v>
      </c>
      <c r="AG67">
        <v>3</v>
      </c>
      <c r="AH67" s="23">
        <v>100.09</v>
      </c>
    </row>
    <row r="68" spans="11:34" ht="15" customHeight="1">
      <c r="AA68" s="36">
        <v>41362</v>
      </c>
      <c r="AB68" s="37">
        <v>6</v>
      </c>
      <c r="AC68" s="14" t="s">
        <v>84</v>
      </c>
      <c r="AD68" s="14" t="s">
        <v>91</v>
      </c>
      <c r="AE68" s="14" t="s">
        <v>68</v>
      </c>
      <c r="AF68" s="14" t="s">
        <v>74</v>
      </c>
      <c r="AG68">
        <v>3</v>
      </c>
      <c r="AH68" s="23">
        <v>88.91</v>
      </c>
    </row>
    <row r="69" spans="11:34" ht="15" customHeight="1">
      <c r="AA69" s="36">
        <v>41362</v>
      </c>
      <c r="AB69" s="37">
        <v>6</v>
      </c>
      <c r="AC69" s="14" t="s">
        <v>84</v>
      </c>
      <c r="AD69" s="14" t="s">
        <v>94</v>
      </c>
      <c r="AE69" s="14" t="s">
        <v>68</v>
      </c>
      <c r="AF69" s="14" t="s">
        <v>73</v>
      </c>
      <c r="AG69">
        <v>2</v>
      </c>
      <c r="AH69" s="23">
        <v>62.58</v>
      </c>
    </row>
    <row r="70" spans="11:34" ht="15" customHeight="1">
      <c r="AA70" s="36">
        <v>41362</v>
      </c>
      <c r="AB70" s="37">
        <v>6</v>
      </c>
      <c r="AC70" s="14" t="s">
        <v>84</v>
      </c>
      <c r="AD70" s="14" t="s">
        <v>92</v>
      </c>
      <c r="AE70" s="14" t="s">
        <v>100</v>
      </c>
      <c r="AF70" s="14" t="s">
        <v>74</v>
      </c>
      <c r="AG70">
        <v>1</v>
      </c>
      <c r="AH70" s="23">
        <v>28.87</v>
      </c>
    </row>
    <row r="71" spans="11:34" ht="15" customHeight="1">
      <c r="AA71" s="36">
        <v>41362</v>
      </c>
      <c r="AB71" s="37">
        <v>6</v>
      </c>
      <c r="AC71" s="14" t="s">
        <v>84</v>
      </c>
      <c r="AD71" s="14" t="s">
        <v>94</v>
      </c>
      <c r="AE71" s="32" t="s">
        <v>100</v>
      </c>
      <c r="AF71" s="14" t="s">
        <v>73</v>
      </c>
      <c r="AG71">
        <v>4</v>
      </c>
      <c r="AH71" s="23">
        <v>141.29</v>
      </c>
    </row>
    <row r="72" spans="11:34" ht="15" customHeight="1">
      <c r="AA72" s="36">
        <v>41362</v>
      </c>
      <c r="AB72" s="37">
        <v>6</v>
      </c>
      <c r="AC72" s="14" t="s">
        <v>85</v>
      </c>
      <c r="AD72" s="14" t="s">
        <v>91</v>
      </c>
      <c r="AE72" s="14" t="s">
        <v>68</v>
      </c>
      <c r="AF72" s="14" t="s">
        <v>73</v>
      </c>
      <c r="AG72">
        <v>4</v>
      </c>
      <c r="AH72" s="23">
        <v>66.540000000000006</v>
      </c>
    </row>
    <row r="73" spans="11:34" ht="15" customHeight="1">
      <c r="AA73" s="36">
        <v>41362</v>
      </c>
      <c r="AB73" s="37">
        <v>6</v>
      </c>
      <c r="AC73" s="14" t="s">
        <v>85</v>
      </c>
      <c r="AD73" s="14" t="s">
        <v>92</v>
      </c>
      <c r="AE73" s="14" t="s">
        <v>100</v>
      </c>
      <c r="AF73" s="14" t="s">
        <v>74</v>
      </c>
      <c r="AG73">
        <v>2</v>
      </c>
      <c r="AH73" s="23">
        <v>69.03</v>
      </c>
    </row>
    <row r="74" spans="11:34" ht="15" customHeight="1">
      <c r="AA74" s="36">
        <v>41363</v>
      </c>
      <c r="AB74" s="37">
        <v>7</v>
      </c>
      <c r="AC74" s="14" t="s">
        <v>84</v>
      </c>
      <c r="AD74" s="14" t="s">
        <v>92</v>
      </c>
      <c r="AE74" s="32" t="s">
        <v>101</v>
      </c>
      <c r="AF74" s="14" t="s">
        <v>74</v>
      </c>
      <c r="AG74">
        <v>2</v>
      </c>
      <c r="AH74" s="23">
        <v>65.510000000000005</v>
      </c>
    </row>
    <row r="75" spans="11:34" ht="15" customHeight="1">
      <c r="K75" s="16" t="s">
        <v>182</v>
      </c>
      <c r="AA75" s="36">
        <v>41363</v>
      </c>
      <c r="AB75" s="37">
        <v>7</v>
      </c>
      <c r="AC75" s="14" t="s">
        <v>85</v>
      </c>
      <c r="AD75" s="14" t="s">
        <v>4</v>
      </c>
      <c r="AE75" s="14" t="s">
        <v>100</v>
      </c>
      <c r="AF75" s="14" t="s">
        <v>74</v>
      </c>
      <c r="AG75">
        <v>2</v>
      </c>
      <c r="AH75" s="23">
        <v>35.590000000000003</v>
      </c>
    </row>
    <row r="76" spans="11:34" ht="15" customHeight="1">
      <c r="AA76" s="36">
        <v>41364</v>
      </c>
      <c r="AB76" s="37">
        <v>1</v>
      </c>
      <c r="AC76" s="14" t="s">
        <v>84</v>
      </c>
      <c r="AD76" s="14" t="s">
        <v>92</v>
      </c>
      <c r="AE76" s="14" t="s">
        <v>100</v>
      </c>
      <c r="AF76" s="14" t="s">
        <v>74</v>
      </c>
      <c r="AG76">
        <v>7</v>
      </c>
      <c r="AH76" s="23">
        <v>320.18</v>
      </c>
    </row>
    <row r="77" spans="11:34" ht="15" customHeight="1">
      <c r="AA77" s="36">
        <v>41364</v>
      </c>
      <c r="AB77" s="37">
        <v>1</v>
      </c>
      <c r="AC77" s="14" t="s">
        <v>84</v>
      </c>
      <c r="AD77" s="14" t="s">
        <v>94</v>
      </c>
      <c r="AE77" s="32" t="s">
        <v>101</v>
      </c>
      <c r="AF77" s="14" t="s">
        <v>73</v>
      </c>
      <c r="AG77">
        <v>5</v>
      </c>
      <c r="AH77" s="23">
        <v>128.57</v>
      </c>
    </row>
    <row r="78" spans="11:34" ht="15" customHeight="1">
      <c r="AA78" s="36">
        <v>41364</v>
      </c>
      <c r="AB78" s="37">
        <v>1</v>
      </c>
      <c r="AC78" s="14" t="s">
        <v>85</v>
      </c>
      <c r="AD78" s="14" t="s">
        <v>4</v>
      </c>
      <c r="AE78" s="14" t="s">
        <v>101</v>
      </c>
      <c r="AF78" s="14" t="s">
        <v>73</v>
      </c>
      <c r="AG78">
        <v>6</v>
      </c>
      <c r="AH78" s="23">
        <v>248.42</v>
      </c>
    </row>
    <row r="79" spans="11:34" ht="15" customHeight="1">
      <c r="AA79" s="36">
        <v>41364</v>
      </c>
      <c r="AB79" s="37">
        <v>1</v>
      </c>
      <c r="AC79" s="14" t="s">
        <v>85</v>
      </c>
      <c r="AD79" s="14" t="s">
        <v>91</v>
      </c>
      <c r="AE79" s="14" t="s">
        <v>68</v>
      </c>
      <c r="AF79" s="14" t="s">
        <v>73</v>
      </c>
      <c r="AG79">
        <v>2</v>
      </c>
      <c r="AH79" s="23">
        <v>50.04</v>
      </c>
    </row>
    <row r="80" spans="11:34" ht="15" customHeight="1">
      <c r="AA80" s="36">
        <v>41365</v>
      </c>
      <c r="AB80" s="37">
        <v>2</v>
      </c>
      <c r="AC80" s="14" t="s">
        <v>83</v>
      </c>
      <c r="AD80" s="14" t="s">
        <v>91</v>
      </c>
      <c r="AE80" s="14" t="s">
        <v>68</v>
      </c>
      <c r="AF80" s="14" t="s">
        <v>73</v>
      </c>
      <c r="AG80">
        <v>4</v>
      </c>
      <c r="AH80" s="23">
        <v>145.47999999999999</v>
      </c>
    </row>
    <row r="81" spans="27:34" ht="15" customHeight="1">
      <c r="AA81" s="36">
        <v>41365</v>
      </c>
      <c r="AB81" s="37">
        <v>2</v>
      </c>
      <c r="AC81" s="14" t="s">
        <v>84</v>
      </c>
      <c r="AD81" s="14" t="s">
        <v>4</v>
      </c>
      <c r="AE81" s="32" t="s">
        <v>101</v>
      </c>
      <c r="AF81" s="14" t="s">
        <v>74</v>
      </c>
      <c r="AG81">
        <v>9</v>
      </c>
      <c r="AH81" s="23">
        <v>403.6</v>
      </c>
    </row>
    <row r="82" spans="27:34" ht="15" customHeight="1">
      <c r="AA82" s="36">
        <v>41365</v>
      </c>
      <c r="AB82" s="37">
        <v>2</v>
      </c>
      <c r="AC82" s="14" t="s">
        <v>84</v>
      </c>
      <c r="AD82" s="14" t="s">
        <v>91</v>
      </c>
      <c r="AE82" s="14" t="s">
        <v>68</v>
      </c>
      <c r="AF82" s="14" t="s">
        <v>74</v>
      </c>
      <c r="AG82">
        <v>6</v>
      </c>
      <c r="AH82" s="23">
        <v>284.14</v>
      </c>
    </row>
    <row r="83" spans="27:34" ht="15" customHeight="1">
      <c r="AA83" s="36">
        <v>41365</v>
      </c>
      <c r="AB83" s="37">
        <v>2</v>
      </c>
      <c r="AC83" s="14" t="s">
        <v>84</v>
      </c>
      <c r="AD83" s="14" t="s">
        <v>4</v>
      </c>
      <c r="AE83" s="14" t="s">
        <v>101</v>
      </c>
      <c r="AF83" s="14" t="s">
        <v>74</v>
      </c>
      <c r="AG83">
        <v>1</v>
      </c>
      <c r="AH83" s="23">
        <v>81.14</v>
      </c>
    </row>
    <row r="84" spans="27:34" ht="15" customHeight="1">
      <c r="AA84" s="36">
        <v>41366</v>
      </c>
      <c r="AB84" s="37">
        <v>3</v>
      </c>
      <c r="AC84" s="14" t="s">
        <v>83</v>
      </c>
      <c r="AD84" s="14" t="s">
        <v>94</v>
      </c>
      <c r="AE84" s="14" t="s">
        <v>101</v>
      </c>
      <c r="AF84" s="14" t="s">
        <v>74</v>
      </c>
      <c r="AG84">
        <v>3</v>
      </c>
      <c r="AH84" s="23">
        <v>82.36</v>
      </c>
    </row>
    <row r="85" spans="27:34" ht="15" customHeight="1">
      <c r="AA85" s="36">
        <v>41366</v>
      </c>
      <c r="AB85" s="37">
        <v>3</v>
      </c>
      <c r="AC85" s="14" t="s">
        <v>84</v>
      </c>
      <c r="AD85" s="14" t="s">
        <v>94</v>
      </c>
      <c r="AE85" s="32" t="s">
        <v>101</v>
      </c>
      <c r="AF85" s="14" t="s">
        <v>74</v>
      </c>
      <c r="AG85">
        <v>2</v>
      </c>
      <c r="AH85" s="23">
        <v>32.65</v>
      </c>
    </row>
    <row r="86" spans="27:34" ht="15" customHeight="1">
      <c r="AA86" s="36">
        <v>41366</v>
      </c>
      <c r="AB86" s="37">
        <v>3</v>
      </c>
      <c r="AC86" s="14" t="s">
        <v>84</v>
      </c>
      <c r="AD86" s="14" t="s">
        <v>91</v>
      </c>
      <c r="AE86" s="14" t="s">
        <v>100</v>
      </c>
      <c r="AF86" s="14" t="s">
        <v>74</v>
      </c>
      <c r="AG86">
        <v>6</v>
      </c>
      <c r="AH86" s="23">
        <v>200.7</v>
      </c>
    </row>
    <row r="87" spans="27:34" ht="15" customHeight="1">
      <c r="AA87" s="36">
        <v>41366</v>
      </c>
      <c r="AB87" s="37">
        <v>3</v>
      </c>
      <c r="AC87" s="14" t="s">
        <v>84</v>
      </c>
      <c r="AD87" s="14" t="s">
        <v>91</v>
      </c>
      <c r="AE87" s="14" t="s">
        <v>101</v>
      </c>
      <c r="AF87" s="14" t="s">
        <v>74</v>
      </c>
      <c r="AG87">
        <v>3</v>
      </c>
      <c r="AH87" s="23">
        <v>99.13</v>
      </c>
    </row>
    <row r="88" spans="27:34" ht="15" customHeight="1">
      <c r="AA88" s="36">
        <v>41367</v>
      </c>
      <c r="AB88" s="37">
        <v>4</v>
      </c>
      <c r="AC88" s="14" t="s">
        <v>83</v>
      </c>
      <c r="AD88" s="14" t="s">
        <v>92</v>
      </c>
      <c r="AE88" s="14" t="s">
        <v>100</v>
      </c>
      <c r="AF88" s="14" t="s">
        <v>74</v>
      </c>
      <c r="AG88">
        <v>4</v>
      </c>
      <c r="AH88" s="23">
        <v>85.88</v>
      </c>
    </row>
    <row r="89" spans="27:34" ht="15" customHeight="1">
      <c r="AA89" s="36">
        <v>41367</v>
      </c>
      <c r="AB89" s="37">
        <v>4</v>
      </c>
      <c r="AC89" s="14" t="s">
        <v>84</v>
      </c>
      <c r="AD89" s="14" t="s">
        <v>92</v>
      </c>
      <c r="AE89" s="32" t="s">
        <v>101</v>
      </c>
      <c r="AF89" s="14" t="s">
        <v>73</v>
      </c>
      <c r="AG89">
        <v>3</v>
      </c>
      <c r="AH89" s="23">
        <v>183.52</v>
      </c>
    </row>
    <row r="90" spans="27:34" ht="15" customHeight="1">
      <c r="AA90" s="36">
        <v>41367</v>
      </c>
      <c r="AB90" s="37">
        <v>4</v>
      </c>
      <c r="AC90" s="14" t="s">
        <v>84</v>
      </c>
      <c r="AD90" s="14" t="s">
        <v>4</v>
      </c>
      <c r="AE90" s="14" t="s">
        <v>100</v>
      </c>
      <c r="AF90" s="14" t="s">
        <v>74</v>
      </c>
      <c r="AG90">
        <v>2</v>
      </c>
      <c r="AH90" s="23">
        <v>53.87</v>
      </c>
    </row>
    <row r="91" spans="27:34" ht="15" customHeight="1">
      <c r="AA91" s="36">
        <v>41367</v>
      </c>
      <c r="AB91" s="37">
        <v>4</v>
      </c>
      <c r="AC91" s="14" t="s">
        <v>85</v>
      </c>
      <c r="AD91" s="14" t="s">
        <v>91</v>
      </c>
      <c r="AE91" s="14" t="s">
        <v>101</v>
      </c>
      <c r="AF91" s="14" t="s">
        <v>73</v>
      </c>
      <c r="AG91">
        <v>3</v>
      </c>
      <c r="AH91" s="23">
        <v>44.08</v>
      </c>
    </row>
    <row r="92" spans="27:34" ht="15" customHeight="1">
      <c r="AA92" s="36">
        <v>41368</v>
      </c>
      <c r="AB92" s="37">
        <v>5</v>
      </c>
      <c r="AC92" s="14" t="s">
        <v>83</v>
      </c>
      <c r="AD92" s="14" t="s">
        <v>94</v>
      </c>
      <c r="AE92" s="14" t="s">
        <v>100</v>
      </c>
      <c r="AF92" s="14" t="s">
        <v>74</v>
      </c>
      <c r="AG92">
        <v>1</v>
      </c>
      <c r="AH92" s="23">
        <v>82.34</v>
      </c>
    </row>
    <row r="93" spans="27:34" ht="15" customHeight="1">
      <c r="AA93" s="36">
        <v>41368</v>
      </c>
      <c r="AB93" s="37">
        <v>5</v>
      </c>
      <c r="AC93" s="14" t="s">
        <v>84</v>
      </c>
      <c r="AD93" s="14" t="s">
        <v>92</v>
      </c>
      <c r="AE93" s="14" t="s">
        <v>68</v>
      </c>
      <c r="AF93" s="14" t="s">
        <v>73</v>
      </c>
      <c r="AG93">
        <v>3</v>
      </c>
      <c r="AH93" s="23">
        <v>151.29</v>
      </c>
    </row>
    <row r="94" spans="27:34" ht="15" customHeight="1">
      <c r="AA94" s="36">
        <v>41369</v>
      </c>
      <c r="AB94" s="37">
        <v>6</v>
      </c>
      <c r="AC94" s="14" t="s">
        <v>83</v>
      </c>
      <c r="AD94" s="14" t="s">
        <v>91</v>
      </c>
      <c r="AE94" s="14" t="s">
        <v>100</v>
      </c>
      <c r="AF94" s="14" t="s">
        <v>73</v>
      </c>
      <c r="AG94">
        <v>5</v>
      </c>
      <c r="AH94" s="23">
        <v>87.02</v>
      </c>
    </row>
    <row r="95" spans="27:34" ht="15" customHeight="1">
      <c r="AA95" s="36">
        <v>41369</v>
      </c>
      <c r="AB95" s="37">
        <v>6</v>
      </c>
      <c r="AC95" s="14" t="s">
        <v>84</v>
      </c>
      <c r="AD95" s="14" t="s">
        <v>94</v>
      </c>
      <c r="AE95" s="14" t="s">
        <v>100</v>
      </c>
      <c r="AF95" s="14" t="s">
        <v>73</v>
      </c>
      <c r="AG95">
        <v>2</v>
      </c>
      <c r="AH95" s="23">
        <v>54.96</v>
      </c>
    </row>
    <row r="96" spans="27:34" ht="15" customHeight="1">
      <c r="AA96" s="36">
        <v>41369</v>
      </c>
      <c r="AB96" s="37">
        <v>6</v>
      </c>
      <c r="AC96" s="14" t="s">
        <v>84</v>
      </c>
      <c r="AD96" s="14" t="s">
        <v>94</v>
      </c>
      <c r="AE96" s="14" t="s">
        <v>101</v>
      </c>
      <c r="AF96" s="14" t="s">
        <v>74</v>
      </c>
      <c r="AG96">
        <v>1</v>
      </c>
      <c r="AH96" s="23">
        <v>65.11</v>
      </c>
    </row>
    <row r="97" spans="11:34" ht="15" customHeight="1">
      <c r="AA97" s="36">
        <v>41369</v>
      </c>
      <c r="AB97" s="37">
        <v>6</v>
      </c>
      <c r="AC97" s="14" t="s">
        <v>84</v>
      </c>
      <c r="AD97" s="14" t="s">
        <v>91</v>
      </c>
      <c r="AE97" s="14" t="s">
        <v>101</v>
      </c>
      <c r="AF97" s="14" t="s">
        <v>74</v>
      </c>
      <c r="AG97">
        <v>3</v>
      </c>
      <c r="AH97" s="23">
        <v>76.69</v>
      </c>
    </row>
    <row r="98" spans="11:34" ht="15" customHeight="1">
      <c r="AA98" s="36">
        <v>41369</v>
      </c>
      <c r="AB98" s="37">
        <v>6</v>
      </c>
      <c r="AC98" s="14" t="s">
        <v>85</v>
      </c>
      <c r="AD98" s="14" t="s">
        <v>91</v>
      </c>
      <c r="AE98" s="14" t="s">
        <v>100</v>
      </c>
      <c r="AF98" s="14" t="s">
        <v>74</v>
      </c>
      <c r="AG98">
        <v>2</v>
      </c>
      <c r="AH98" s="23">
        <v>48.38</v>
      </c>
    </row>
    <row r="99" spans="11:34" ht="15" customHeight="1">
      <c r="AA99" s="36">
        <v>41370</v>
      </c>
      <c r="AB99" s="37">
        <v>7</v>
      </c>
      <c r="AC99" s="14" t="s">
        <v>83</v>
      </c>
      <c r="AD99" s="14" t="s">
        <v>91</v>
      </c>
      <c r="AE99" s="14" t="s">
        <v>68</v>
      </c>
      <c r="AF99" s="14" t="s">
        <v>74</v>
      </c>
      <c r="AG99">
        <v>5</v>
      </c>
      <c r="AH99" s="23">
        <v>76.64</v>
      </c>
    </row>
    <row r="100" spans="11:34" ht="15" customHeight="1">
      <c r="AA100" s="36">
        <v>41370</v>
      </c>
      <c r="AB100" s="37">
        <v>7</v>
      </c>
      <c r="AC100" s="14" t="s">
        <v>84</v>
      </c>
      <c r="AD100" s="14" t="s">
        <v>91</v>
      </c>
      <c r="AE100" s="14" t="s">
        <v>100</v>
      </c>
      <c r="AF100" s="14" t="s">
        <v>74</v>
      </c>
      <c r="AG100">
        <v>2</v>
      </c>
      <c r="AH100" s="23">
        <v>54.08</v>
      </c>
    </row>
    <row r="101" spans="11:34" ht="15" customHeight="1">
      <c r="AA101" s="36">
        <v>41370</v>
      </c>
      <c r="AB101" s="37">
        <v>7</v>
      </c>
      <c r="AC101" s="14" t="s">
        <v>84</v>
      </c>
      <c r="AD101" s="14" t="s">
        <v>92</v>
      </c>
      <c r="AE101" s="14" t="s">
        <v>101</v>
      </c>
      <c r="AF101" s="14" t="s">
        <v>74</v>
      </c>
      <c r="AG101">
        <v>3</v>
      </c>
      <c r="AH101" s="23">
        <v>130</v>
      </c>
    </row>
    <row r="102" spans="11:34" ht="15" customHeight="1">
      <c r="AA102" s="36">
        <v>41370</v>
      </c>
      <c r="AB102" s="37">
        <v>7</v>
      </c>
      <c r="AC102" s="14" t="s">
        <v>85</v>
      </c>
      <c r="AD102" s="14" t="s">
        <v>94</v>
      </c>
      <c r="AE102" s="32" t="s">
        <v>101</v>
      </c>
      <c r="AF102" s="14" t="s">
        <v>74</v>
      </c>
      <c r="AG102">
        <v>4</v>
      </c>
      <c r="AH102" s="23">
        <v>218.29</v>
      </c>
    </row>
    <row r="103" spans="11:34" ht="15" customHeight="1">
      <c r="AA103" s="36">
        <v>41371</v>
      </c>
      <c r="AB103" s="37">
        <v>1</v>
      </c>
      <c r="AC103" s="14" t="s">
        <v>85</v>
      </c>
      <c r="AD103" s="14" t="s">
        <v>4</v>
      </c>
      <c r="AE103" s="14" t="s">
        <v>100</v>
      </c>
      <c r="AF103" s="14" t="s">
        <v>73</v>
      </c>
      <c r="AG103">
        <v>1</v>
      </c>
      <c r="AH103" s="23">
        <v>38.1</v>
      </c>
    </row>
    <row r="104" spans="11:34" ht="15" customHeight="1">
      <c r="AA104" s="36">
        <v>41372</v>
      </c>
      <c r="AB104" s="37">
        <v>2</v>
      </c>
      <c r="AC104" s="14" t="s">
        <v>83</v>
      </c>
      <c r="AD104" s="14" t="s">
        <v>91</v>
      </c>
      <c r="AE104" s="14" t="s">
        <v>100</v>
      </c>
      <c r="AF104" s="14" t="s">
        <v>73</v>
      </c>
      <c r="AG104">
        <v>4</v>
      </c>
      <c r="AH104" s="23">
        <v>100.02</v>
      </c>
    </row>
    <row r="105" spans="11:34" ht="15" customHeight="1">
      <c r="AA105" s="36">
        <v>41372</v>
      </c>
      <c r="AB105" s="37">
        <v>2</v>
      </c>
      <c r="AC105" s="14" t="s">
        <v>83</v>
      </c>
      <c r="AD105" s="14" t="s">
        <v>4</v>
      </c>
      <c r="AE105" s="32" t="s">
        <v>68</v>
      </c>
      <c r="AF105" s="14" t="s">
        <v>74</v>
      </c>
      <c r="AG105">
        <v>4</v>
      </c>
      <c r="AH105" s="23">
        <v>248.73</v>
      </c>
    </row>
    <row r="106" spans="11:34" ht="15" customHeight="1">
      <c r="AA106" s="36">
        <v>41372</v>
      </c>
      <c r="AB106" s="37">
        <v>2</v>
      </c>
      <c r="AC106" s="14" t="s">
        <v>83</v>
      </c>
      <c r="AD106" s="14" t="s">
        <v>4</v>
      </c>
      <c r="AE106" s="14" t="s">
        <v>101</v>
      </c>
      <c r="AF106" s="14" t="s">
        <v>74</v>
      </c>
      <c r="AG106">
        <v>2</v>
      </c>
      <c r="AH106" s="23">
        <v>25.8</v>
      </c>
    </row>
    <row r="107" spans="11:34" ht="15" customHeight="1">
      <c r="AA107" s="36">
        <v>41372</v>
      </c>
      <c r="AB107" s="37">
        <v>2</v>
      </c>
      <c r="AC107" s="14" t="s">
        <v>85</v>
      </c>
      <c r="AD107" s="14" t="s">
        <v>94</v>
      </c>
      <c r="AE107" s="14" t="s">
        <v>68</v>
      </c>
      <c r="AF107" s="14" t="s">
        <v>73</v>
      </c>
      <c r="AG107">
        <v>1</v>
      </c>
      <c r="AH107" s="23">
        <v>52.83</v>
      </c>
    </row>
    <row r="108" spans="11:34" ht="15" customHeight="1">
      <c r="AA108" s="36">
        <v>41373</v>
      </c>
      <c r="AB108" s="37">
        <v>3</v>
      </c>
      <c r="AC108" s="14" t="s">
        <v>83</v>
      </c>
      <c r="AD108" s="14" t="s">
        <v>4</v>
      </c>
      <c r="AE108" s="14" t="s">
        <v>100</v>
      </c>
      <c r="AF108" s="14" t="s">
        <v>73</v>
      </c>
      <c r="AG108">
        <v>3</v>
      </c>
      <c r="AH108" s="23">
        <v>131.88999999999999</v>
      </c>
    </row>
    <row r="109" spans="11:34" ht="15" customHeight="1">
      <c r="AA109" s="36">
        <v>41373</v>
      </c>
      <c r="AB109" s="37">
        <v>3</v>
      </c>
      <c r="AC109" s="14" t="s">
        <v>83</v>
      </c>
      <c r="AD109" s="14" t="s">
        <v>91</v>
      </c>
      <c r="AE109" s="14" t="s">
        <v>101</v>
      </c>
      <c r="AF109" s="14" t="s">
        <v>73</v>
      </c>
      <c r="AG109">
        <v>3</v>
      </c>
      <c r="AH109" s="23">
        <v>82.69</v>
      </c>
    </row>
    <row r="110" spans="11:34" ht="15" customHeight="1">
      <c r="AA110" s="36">
        <v>41373</v>
      </c>
      <c r="AB110" s="37">
        <v>3</v>
      </c>
      <c r="AC110" s="14" t="s">
        <v>83</v>
      </c>
      <c r="AD110" s="14" t="s">
        <v>4</v>
      </c>
      <c r="AE110" s="14" t="s">
        <v>101</v>
      </c>
      <c r="AF110" s="14" t="s">
        <v>73</v>
      </c>
      <c r="AG110">
        <v>1</v>
      </c>
      <c r="AH110" s="23">
        <v>70.03</v>
      </c>
    </row>
    <row r="111" spans="11:34" ht="15" customHeight="1">
      <c r="K111" s="16" t="s">
        <v>181</v>
      </c>
      <c r="AA111" s="36">
        <v>41373</v>
      </c>
      <c r="AB111" s="37">
        <v>3</v>
      </c>
      <c r="AC111" s="14" t="s">
        <v>83</v>
      </c>
      <c r="AD111" s="14" t="s">
        <v>91</v>
      </c>
      <c r="AE111" s="32" t="s">
        <v>101</v>
      </c>
      <c r="AF111" s="14" t="s">
        <v>74</v>
      </c>
      <c r="AG111">
        <v>1</v>
      </c>
      <c r="AH111" s="23">
        <v>102.86</v>
      </c>
    </row>
    <row r="112" spans="11:34" ht="15" customHeight="1">
      <c r="AA112" s="36">
        <v>41373</v>
      </c>
      <c r="AB112" s="37">
        <v>3</v>
      </c>
      <c r="AC112" s="14" t="s">
        <v>83</v>
      </c>
      <c r="AD112" s="14" t="s">
        <v>4</v>
      </c>
      <c r="AE112" s="14" t="s">
        <v>68</v>
      </c>
      <c r="AF112" s="14" t="s">
        <v>73</v>
      </c>
      <c r="AG112">
        <v>4</v>
      </c>
      <c r="AH112" s="23">
        <v>174.13</v>
      </c>
    </row>
    <row r="113" spans="11:34" ht="15" customHeight="1">
      <c r="AA113" s="36">
        <v>41374</v>
      </c>
      <c r="AB113" s="37">
        <v>4</v>
      </c>
      <c r="AC113" s="14" t="s">
        <v>83</v>
      </c>
      <c r="AD113" s="14" t="s">
        <v>92</v>
      </c>
      <c r="AE113" s="14" t="s">
        <v>101</v>
      </c>
      <c r="AF113" s="14" t="s">
        <v>74</v>
      </c>
      <c r="AG113">
        <v>2</v>
      </c>
      <c r="AH113" s="23">
        <v>49.8</v>
      </c>
    </row>
    <row r="114" spans="11:34" ht="15" customHeight="1">
      <c r="AA114" s="36">
        <v>41374</v>
      </c>
      <c r="AB114" s="37">
        <v>4</v>
      </c>
      <c r="AC114" s="14" t="s">
        <v>83</v>
      </c>
      <c r="AD114" s="14" t="s">
        <v>94</v>
      </c>
      <c r="AE114" s="32" t="s">
        <v>68</v>
      </c>
      <c r="AF114" s="14" t="s">
        <v>74</v>
      </c>
      <c r="AG114">
        <v>2</v>
      </c>
      <c r="AH114" s="23">
        <v>29.97</v>
      </c>
    </row>
    <row r="115" spans="11:34" ht="15" customHeight="1">
      <c r="AA115" s="36">
        <v>41374</v>
      </c>
      <c r="AB115" s="37">
        <v>4</v>
      </c>
      <c r="AC115" s="14" t="s">
        <v>84</v>
      </c>
      <c r="AD115" s="14" t="s">
        <v>94</v>
      </c>
      <c r="AE115" s="14" t="s">
        <v>101</v>
      </c>
      <c r="AF115" s="14" t="s">
        <v>73</v>
      </c>
      <c r="AG115">
        <v>2</v>
      </c>
      <c r="AH115" s="23">
        <v>82.53</v>
      </c>
    </row>
    <row r="116" spans="11:34" ht="15" customHeight="1">
      <c r="AA116" s="36">
        <v>41374</v>
      </c>
      <c r="AB116" s="37">
        <v>4</v>
      </c>
      <c r="AC116" s="14" t="s">
        <v>84</v>
      </c>
      <c r="AD116" s="14" t="s">
        <v>92</v>
      </c>
      <c r="AE116" s="32" t="s">
        <v>101</v>
      </c>
      <c r="AF116" s="14" t="s">
        <v>74</v>
      </c>
      <c r="AG116">
        <v>4</v>
      </c>
      <c r="AH116" s="23">
        <v>142.76</v>
      </c>
    </row>
    <row r="117" spans="11:34" ht="15" customHeight="1">
      <c r="AA117" s="36">
        <v>41374</v>
      </c>
      <c r="AB117" s="37">
        <v>4</v>
      </c>
      <c r="AC117" s="14" t="s">
        <v>85</v>
      </c>
      <c r="AD117" s="14" t="s">
        <v>91</v>
      </c>
      <c r="AE117" s="14" t="s">
        <v>68</v>
      </c>
      <c r="AF117" s="14" t="s">
        <v>73</v>
      </c>
      <c r="AG117">
        <v>2</v>
      </c>
      <c r="AH117" s="23">
        <v>72.58</v>
      </c>
    </row>
    <row r="118" spans="11:34" ht="15" customHeight="1">
      <c r="AA118" s="36">
        <v>41374</v>
      </c>
      <c r="AB118" s="37">
        <v>4</v>
      </c>
      <c r="AC118" s="14" t="s">
        <v>85</v>
      </c>
      <c r="AD118" s="14" t="s">
        <v>94</v>
      </c>
      <c r="AE118" s="14" t="s">
        <v>100</v>
      </c>
      <c r="AF118" s="14" t="s">
        <v>73</v>
      </c>
      <c r="AG118">
        <v>2</v>
      </c>
      <c r="AH118" s="23">
        <v>55.39</v>
      </c>
    </row>
    <row r="119" spans="11:34" ht="15" customHeight="1">
      <c r="AA119" s="36">
        <v>41375</v>
      </c>
      <c r="AB119" s="37">
        <v>5</v>
      </c>
      <c r="AC119" s="14" t="s">
        <v>84</v>
      </c>
      <c r="AD119" s="14" t="s">
        <v>4</v>
      </c>
      <c r="AE119" s="14" t="s">
        <v>100</v>
      </c>
      <c r="AF119" s="14" t="s">
        <v>74</v>
      </c>
      <c r="AG119">
        <v>4</v>
      </c>
      <c r="AH119" s="23">
        <v>206.39</v>
      </c>
    </row>
    <row r="120" spans="11:34" ht="15" customHeight="1">
      <c r="AA120" s="36">
        <v>41376</v>
      </c>
      <c r="AB120" s="37">
        <v>6</v>
      </c>
      <c r="AC120" s="14" t="s">
        <v>83</v>
      </c>
      <c r="AD120" s="14" t="s">
        <v>94</v>
      </c>
      <c r="AE120" s="14" t="s">
        <v>101</v>
      </c>
      <c r="AF120" s="14" t="s">
        <v>74</v>
      </c>
      <c r="AG120">
        <v>4</v>
      </c>
      <c r="AH120" s="23">
        <v>245.67</v>
      </c>
    </row>
    <row r="121" spans="11:34" ht="15" customHeight="1">
      <c r="AA121" s="36">
        <v>41376</v>
      </c>
      <c r="AB121" s="37">
        <v>6</v>
      </c>
      <c r="AC121" s="14" t="s">
        <v>83</v>
      </c>
      <c r="AD121" s="14" t="s">
        <v>91</v>
      </c>
      <c r="AE121" s="14" t="s">
        <v>101</v>
      </c>
      <c r="AF121" s="14" t="s">
        <v>74</v>
      </c>
      <c r="AG121">
        <v>5</v>
      </c>
      <c r="AH121" s="23">
        <v>265.69</v>
      </c>
    </row>
    <row r="122" spans="11:34" ht="15" customHeight="1">
      <c r="AA122" s="36">
        <v>41376</v>
      </c>
      <c r="AB122" s="37">
        <v>6</v>
      </c>
      <c r="AC122" s="14" t="s">
        <v>84</v>
      </c>
      <c r="AD122" s="14" t="s">
        <v>92</v>
      </c>
      <c r="AE122" s="14" t="s">
        <v>101</v>
      </c>
      <c r="AF122" s="14" t="s">
        <v>74</v>
      </c>
      <c r="AG122">
        <v>3</v>
      </c>
      <c r="AH122" s="23">
        <v>124.46</v>
      </c>
    </row>
    <row r="123" spans="11:34" ht="15" customHeight="1">
      <c r="AA123" s="36">
        <v>41376</v>
      </c>
      <c r="AB123" s="37">
        <v>6</v>
      </c>
      <c r="AC123" s="14" t="s">
        <v>84</v>
      </c>
      <c r="AD123" s="14" t="s">
        <v>91</v>
      </c>
      <c r="AE123" s="14" t="s">
        <v>101</v>
      </c>
      <c r="AF123" s="14" t="s">
        <v>74</v>
      </c>
      <c r="AG123">
        <v>6</v>
      </c>
      <c r="AH123" s="23">
        <v>206.26</v>
      </c>
    </row>
    <row r="124" spans="11:34" ht="15" customHeight="1">
      <c r="AA124" s="36">
        <v>41377</v>
      </c>
      <c r="AB124" s="37">
        <v>7</v>
      </c>
      <c r="AC124" s="14" t="s">
        <v>84</v>
      </c>
      <c r="AD124" s="14" t="s">
        <v>92</v>
      </c>
      <c r="AE124" s="32" t="s">
        <v>101</v>
      </c>
      <c r="AF124" s="14" t="s">
        <v>74</v>
      </c>
      <c r="AG124">
        <v>7</v>
      </c>
      <c r="AH124" s="23">
        <v>306.23</v>
      </c>
    </row>
    <row r="125" spans="11:34" ht="15" customHeight="1">
      <c r="AA125" s="36">
        <v>41378</v>
      </c>
      <c r="AB125" s="37">
        <v>1</v>
      </c>
      <c r="AC125" s="14" t="s">
        <v>83</v>
      </c>
      <c r="AD125" s="14" t="s">
        <v>92</v>
      </c>
      <c r="AE125" s="32" t="s">
        <v>68</v>
      </c>
      <c r="AF125" s="14" t="s">
        <v>74</v>
      </c>
      <c r="AG125">
        <v>1</v>
      </c>
      <c r="AH125" s="23">
        <v>48.12</v>
      </c>
    </row>
    <row r="126" spans="11:34" ht="15" customHeight="1">
      <c r="AA126" s="36">
        <v>41378</v>
      </c>
      <c r="AB126" s="37">
        <v>1</v>
      </c>
      <c r="AC126" s="14" t="s">
        <v>84</v>
      </c>
      <c r="AD126" s="14" t="s">
        <v>94</v>
      </c>
      <c r="AE126" s="14" t="s">
        <v>101</v>
      </c>
      <c r="AF126" s="14" t="s">
        <v>73</v>
      </c>
      <c r="AG126">
        <v>4</v>
      </c>
      <c r="AH126" s="23">
        <v>113.95</v>
      </c>
    </row>
    <row r="127" spans="11:34" ht="15" customHeight="1">
      <c r="K127" s="16" t="s">
        <v>180</v>
      </c>
      <c r="AA127" s="36">
        <v>41378</v>
      </c>
      <c r="AB127" s="37">
        <v>1</v>
      </c>
      <c r="AC127" s="14" t="s">
        <v>84</v>
      </c>
      <c r="AD127" s="14" t="s">
        <v>4</v>
      </c>
      <c r="AE127" s="14" t="s">
        <v>100</v>
      </c>
      <c r="AF127" s="14" t="s">
        <v>74</v>
      </c>
      <c r="AG127">
        <v>6</v>
      </c>
      <c r="AH127" s="23">
        <v>261.44</v>
      </c>
    </row>
    <row r="128" spans="11:34" ht="15" customHeight="1">
      <c r="AA128" s="36">
        <v>41379</v>
      </c>
      <c r="AB128" s="37">
        <v>2</v>
      </c>
      <c r="AC128" s="14" t="s">
        <v>83</v>
      </c>
      <c r="AD128" s="14" t="s">
        <v>92</v>
      </c>
      <c r="AE128" s="14" t="s">
        <v>68</v>
      </c>
      <c r="AF128" s="14" t="s">
        <v>73</v>
      </c>
      <c r="AG128">
        <v>2</v>
      </c>
      <c r="AH128" s="23">
        <v>59.9</v>
      </c>
    </row>
    <row r="129" spans="11:34" ht="15" customHeight="1">
      <c r="AA129" s="36">
        <v>41379</v>
      </c>
      <c r="AB129" s="37">
        <v>2</v>
      </c>
      <c r="AC129" s="14" t="s">
        <v>83</v>
      </c>
      <c r="AD129" s="14" t="s">
        <v>94</v>
      </c>
      <c r="AE129" s="14" t="s">
        <v>100</v>
      </c>
      <c r="AF129" s="14" t="s">
        <v>74</v>
      </c>
      <c r="AG129">
        <v>2</v>
      </c>
      <c r="AH129" s="23">
        <v>49.73</v>
      </c>
    </row>
    <row r="130" spans="11:34" ht="15" customHeight="1">
      <c r="AA130" s="36">
        <v>41379</v>
      </c>
      <c r="AB130" s="37">
        <v>2</v>
      </c>
      <c r="AC130" s="14" t="s">
        <v>83</v>
      </c>
      <c r="AD130" s="14" t="s">
        <v>94</v>
      </c>
      <c r="AE130" s="14" t="s">
        <v>100</v>
      </c>
      <c r="AF130" s="14" t="s">
        <v>74</v>
      </c>
      <c r="AG130">
        <v>3</v>
      </c>
      <c r="AH130" s="23">
        <v>65.06</v>
      </c>
    </row>
    <row r="131" spans="11:34" ht="15" customHeight="1">
      <c r="AA131" s="36">
        <v>41379</v>
      </c>
      <c r="AB131" s="37">
        <v>2</v>
      </c>
      <c r="AC131" s="14" t="s">
        <v>84</v>
      </c>
      <c r="AD131" s="14" t="s">
        <v>4</v>
      </c>
      <c r="AE131" s="14" t="s">
        <v>100</v>
      </c>
      <c r="AF131" s="14" t="s">
        <v>73</v>
      </c>
      <c r="AG131">
        <v>4</v>
      </c>
      <c r="AH131" s="23">
        <v>97.71</v>
      </c>
    </row>
    <row r="132" spans="11:34" ht="15" customHeight="1">
      <c r="AA132" s="36">
        <v>41379</v>
      </c>
      <c r="AB132" s="37">
        <v>2</v>
      </c>
      <c r="AC132" s="14" t="s">
        <v>84</v>
      </c>
      <c r="AD132" s="14" t="s">
        <v>91</v>
      </c>
      <c r="AE132" s="14" t="s">
        <v>68</v>
      </c>
      <c r="AF132" s="14" t="s">
        <v>74</v>
      </c>
      <c r="AG132">
        <v>1</v>
      </c>
      <c r="AH132" s="23">
        <v>49.84</v>
      </c>
    </row>
    <row r="133" spans="11:34" ht="15" customHeight="1">
      <c r="AA133" s="36">
        <v>41379</v>
      </c>
      <c r="AB133" s="37">
        <v>2</v>
      </c>
      <c r="AC133" s="14" t="s">
        <v>85</v>
      </c>
      <c r="AD133" s="14" t="s">
        <v>94</v>
      </c>
      <c r="AE133" s="14" t="s">
        <v>68</v>
      </c>
      <c r="AF133" s="14" t="s">
        <v>74</v>
      </c>
      <c r="AG133">
        <v>6</v>
      </c>
      <c r="AH133" s="23">
        <v>233.94</v>
      </c>
    </row>
    <row r="134" spans="11:34" ht="15" customHeight="1">
      <c r="K134" s="16" t="s">
        <v>179</v>
      </c>
      <c r="AA134" s="36">
        <v>41379</v>
      </c>
      <c r="AB134" s="37">
        <v>2</v>
      </c>
      <c r="AC134" s="14" t="s">
        <v>85</v>
      </c>
      <c r="AD134" s="14" t="s">
        <v>4</v>
      </c>
      <c r="AE134" s="32" t="s">
        <v>101</v>
      </c>
      <c r="AF134" s="14" t="s">
        <v>74</v>
      </c>
      <c r="AG134">
        <v>9</v>
      </c>
      <c r="AH134" s="23">
        <v>370.26</v>
      </c>
    </row>
    <row r="135" spans="11:34" ht="15" customHeight="1">
      <c r="AA135" s="36">
        <v>41380</v>
      </c>
      <c r="AB135" s="37">
        <v>3</v>
      </c>
      <c r="AC135" s="14" t="s">
        <v>84</v>
      </c>
      <c r="AD135" s="14" t="s">
        <v>4</v>
      </c>
      <c r="AE135" s="32" t="s">
        <v>68</v>
      </c>
      <c r="AF135" s="14" t="s">
        <v>73</v>
      </c>
      <c r="AG135">
        <v>6</v>
      </c>
      <c r="AH135" s="23">
        <v>313.11</v>
      </c>
    </row>
    <row r="136" spans="11:34" ht="15" customHeight="1">
      <c r="AA136" s="36">
        <v>41380</v>
      </c>
      <c r="AB136" s="37">
        <v>3</v>
      </c>
      <c r="AC136" s="14" t="s">
        <v>84</v>
      </c>
      <c r="AD136" s="14" t="s">
        <v>91</v>
      </c>
      <c r="AE136" s="14" t="s">
        <v>68</v>
      </c>
      <c r="AF136" s="14" t="s">
        <v>74</v>
      </c>
      <c r="AG136">
        <v>6</v>
      </c>
      <c r="AH136" s="23">
        <v>141.77000000000001</v>
      </c>
    </row>
    <row r="137" spans="11:34" ht="15" customHeight="1">
      <c r="AA137" s="36">
        <v>41380</v>
      </c>
      <c r="AB137" s="37">
        <v>3</v>
      </c>
      <c r="AC137" s="14" t="s">
        <v>85</v>
      </c>
      <c r="AD137" s="14" t="s">
        <v>92</v>
      </c>
      <c r="AE137" s="14" t="s">
        <v>101</v>
      </c>
      <c r="AF137" s="14" t="s">
        <v>74</v>
      </c>
      <c r="AG137">
        <v>1</v>
      </c>
      <c r="AH137" s="23">
        <v>27.99</v>
      </c>
    </row>
    <row r="138" spans="11:34" ht="15" customHeight="1">
      <c r="AA138" s="36">
        <v>41381</v>
      </c>
      <c r="AB138" s="37">
        <v>4</v>
      </c>
      <c r="AC138" s="14" t="s">
        <v>83</v>
      </c>
      <c r="AD138" s="14" t="s">
        <v>94</v>
      </c>
      <c r="AE138" s="14" t="s">
        <v>100</v>
      </c>
      <c r="AF138" s="14" t="s">
        <v>74</v>
      </c>
      <c r="AG138">
        <v>3</v>
      </c>
      <c r="AH138" s="23">
        <v>81.34</v>
      </c>
    </row>
    <row r="139" spans="11:34" ht="15" customHeight="1">
      <c r="AA139" s="36">
        <v>41381</v>
      </c>
      <c r="AB139" s="37">
        <v>4</v>
      </c>
      <c r="AC139" s="14" t="s">
        <v>84</v>
      </c>
      <c r="AD139" s="14" t="s">
        <v>4</v>
      </c>
      <c r="AE139" s="14" t="s">
        <v>100</v>
      </c>
      <c r="AF139" s="14" t="s">
        <v>74</v>
      </c>
      <c r="AG139">
        <v>2</v>
      </c>
      <c r="AH139" s="23">
        <v>97.15</v>
      </c>
    </row>
    <row r="140" spans="11:34" ht="15" customHeight="1">
      <c r="AA140" s="36">
        <v>41381</v>
      </c>
      <c r="AB140" s="37">
        <v>4</v>
      </c>
      <c r="AC140" s="14" t="s">
        <v>85</v>
      </c>
      <c r="AD140" s="14" t="s">
        <v>4</v>
      </c>
      <c r="AE140" s="14" t="s">
        <v>68</v>
      </c>
      <c r="AF140" s="14" t="s">
        <v>73</v>
      </c>
      <c r="AG140">
        <v>7</v>
      </c>
      <c r="AH140" s="23">
        <v>352.49</v>
      </c>
    </row>
    <row r="141" spans="11:34" ht="15" customHeight="1">
      <c r="K141" s="16" t="s">
        <v>178</v>
      </c>
      <c r="AA141" s="36">
        <v>41382</v>
      </c>
      <c r="AB141" s="37">
        <v>5</v>
      </c>
      <c r="AC141" s="14" t="s">
        <v>83</v>
      </c>
      <c r="AD141" s="14" t="s">
        <v>92</v>
      </c>
      <c r="AE141" s="14" t="s">
        <v>100</v>
      </c>
      <c r="AF141" s="14" t="s">
        <v>74</v>
      </c>
      <c r="AG141">
        <v>3</v>
      </c>
      <c r="AH141" s="23">
        <v>88.75</v>
      </c>
    </row>
    <row r="142" spans="11:34" ht="15" customHeight="1">
      <c r="AA142" s="36">
        <v>41382</v>
      </c>
      <c r="AB142" s="37">
        <v>5</v>
      </c>
      <c r="AC142" s="14" t="s">
        <v>84</v>
      </c>
      <c r="AD142" s="14" t="s">
        <v>91</v>
      </c>
      <c r="AE142" s="14" t="s">
        <v>100</v>
      </c>
      <c r="AF142" s="14" t="s">
        <v>74</v>
      </c>
      <c r="AG142">
        <v>4</v>
      </c>
      <c r="AH142" s="23">
        <v>107.95</v>
      </c>
    </row>
    <row r="143" spans="11:34" ht="15" customHeight="1">
      <c r="AA143" s="36">
        <v>41382</v>
      </c>
      <c r="AB143" s="37">
        <v>5</v>
      </c>
      <c r="AC143" s="14" t="s">
        <v>85</v>
      </c>
      <c r="AD143" s="14" t="s">
        <v>91</v>
      </c>
      <c r="AE143" s="14" t="s">
        <v>101</v>
      </c>
      <c r="AF143" s="14" t="s">
        <v>73</v>
      </c>
      <c r="AG143">
        <v>5</v>
      </c>
      <c r="AH143" s="23">
        <v>186.22</v>
      </c>
    </row>
    <row r="144" spans="11:34" ht="15" customHeight="1">
      <c r="AA144" s="36">
        <v>41383</v>
      </c>
      <c r="AB144" s="37">
        <v>6</v>
      </c>
      <c r="AC144" s="14" t="s">
        <v>83</v>
      </c>
      <c r="AD144" s="14" t="s">
        <v>94</v>
      </c>
      <c r="AE144" s="14" t="s">
        <v>101</v>
      </c>
      <c r="AF144" s="14" t="s">
        <v>74</v>
      </c>
      <c r="AG144">
        <v>4</v>
      </c>
      <c r="AH144" s="23">
        <v>159.22999999999999</v>
      </c>
    </row>
    <row r="145" spans="11:34" ht="15" customHeight="1">
      <c r="AA145" s="36">
        <v>41383</v>
      </c>
      <c r="AB145" s="37">
        <v>6</v>
      </c>
      <c r="AC145" s="14" t="s">
        <v>84</v>
      </c>
      <c r="AD145" s="14" t="s">
        <v>94</v>
      </c>
      <c r="AE145" s="14" t="s">
        <v>101</v>
      </c>
      <c r="AF145" s="14" t="s">
        <v>74</v>
      </c>
      <c r="AG145">
        <v>2</v>
      </c>
      <c r="AH145" s="23">
        <v>82.43</v>
      </c>
    </row>
    <row r="146" spans="11:34" ht="15" customHeight="1">
      <c r="AA146" s="36">
        <v>41383</v>
      </c>
      <c r="AB146" s="37">
        <v>6</v>
      </c>
      <c r="AC146" s="14" t="s">
        <v>85</v>
      </c>
      <c r="AD146" s="14" t="s">
        <v>91</v>
      </c>
      <c r="AE146" s="14" t="s">
        <v>101</v>
      </c>
      <c r="AF146" s="14" t="s">
        <v>73</v>
      </c>
      <c r="AG146">
        <v>4</v>
      </c>
      <c r="AH146" s="23">
        <v>99.42</v>
      </c>
    </row>
    <row r="147" spans="11:34" ht="15" customHeight="1">
      <c r="AA147" s="36">
        <v>41384</v>
      </c>
      <c r="AB147" s="37">
        <v>7</v>
      </c>
      <c r="AC147" s="14" t="s">
        <v>84</v>
      </c>
      <c r="AD147" s="14" t="s">
        <v>91</v>
      </c>
      <c r="AE147" s="32" t="s">
        <v>68</v>
      </c>
      <c r="AF147" s="14" t="s">
        <v>73</v>
      </c>
      <c r="AG147">
        <v>3</v>
      </c>
      <c r="AH147" s="23">
        <v>79.319999999999993</v>
      </c>
    </row>
    <row r="148" spans="11:34" ht="15" customHeight="1">
      <c r="AA148" s="36">
        <v>41384</v>
      </c>
      <c r="AB148" s="37">
        <v>7</v>
      </c>
      <c r="AC148" s="14" t="s">
        <v>85</v>
      </c>
      <c r="AD148" s="14" t="s">
        <v>92</v>
      </c>
      <c r="AE148" s="14" t="s">
        <v>100</v>
      </c>
      <c r="AF148" s="14" t="s">
        <v>73</v>
      </c>
      <c r="AG148">
        <v>3</v>
      </c>
      <c r="AH148" s="23">
        <v>160.01</v>
      </c>
    </row>
    <row r="149" spans="11:34" ht="15" customHeight="1">
      <c r="AA149" s="36">
        <v>41384</v>
      </c>
      <c r="AB149" s="37">
        <v>7</v>
      </c>
      <c r="AC149" s="14" t="s">
        <v>85</v>
      </c>
      <c r="AD149" s="14" t="s">
        <v>4</v>
      </c>
      <c r="AE149" s="14" t="s">
        <v>100</v>
      </c>
      <c r="AF149" s="14" t="s">
        <v>73</v>
      </c>
      <c r="AG149">
        <v>2</v>
      </c>
      <c r="AH149" s="23">
        <v>51.99</v>
      </c>
    </row>
    <row r="150" spans="11:34" ht="15" customHeight="1">
      <c r="AA150" s="36">
        <v>41385</v>
      </c>
      <c r="AB150" s="37">
        <v>1</v>
      </c>
      <c r="AC150" s="14" t="s">
        <v>83</v>
      </c>
      <c r="AD150" s="14" t="s">
        <v>4</v>
      </c>
      <c r="AE150" s="14" t="s">
        <v>100</v>
      </c>
      <c r="AF150" s="14" t="s">
        <v>74</v>
      </c>
      <c r="AG150">
        <v>8</v>
      </c>
      <c r="AH150" s="23">
        <v>267.67</v>
      </c>
    </row>
    <row r="151" spans="11:34" ht="15" customHeight="1">
      <c r="AA151" s="36">
        <v>41385</v>
      </c>
      <c r="AB151" s="37">
        <v>1</v>
      </c>
      <c r="AC151" s="14" t="s">
        <v>84</v>
      </c>
      <c r="AD151" s="14" t="s">
        <v>91</v>
      </c>
      <c r="AE151" s="32" t="s">
        <v>101</v>
      </c>
      <c r="AF151" s="14" t="s">
        <v>74</v>
      </c>
      <c r="AG151">
        <v>9</v>
      </c>
      <c r="AH151" s="23">
        <v>429.22</v>
      </c>
    </row>
    <row r="152" spans="11:34" ht="15" customHeight="1">
      <c r="AA152" s="36">
        <v>41385</v>
      </c>
      <c r="AB152" s="37">
        <v>1</v>
      </c>
      <c r="AC152" s="14" t="s">
        <v>84</v>
      </c>
      <c r="AD152" s="14" t="s">
        <v>91</v>
      </c>
      <c r="AE152" s="14" t="s">
        <v>68</v>
      </c>
      <c r="AF152" s="14" t="s">
        <v>74</v>
      </c>
      <c r="AG152">
        <v>1</v>
      </c>
      <c r="AH152" s="23">
        <v>46.2</v>
      </c>
    </row>
    <row r="153" spans="11:34" ht="15" customHeight="1">
      <c r="AA153" s="36">
        <v>41385</v>
      </c>
      <c r="AB153" s="37">
        <v>1</v>
      </c>
      <c r="AC153" s="14" t="s">
        <v>84</v>
      </c>
      <c r="AD153" s="14" t="s">
        <v>91</v>
      </c>
      <c r="AE153" s="14" t="s">
        <v>100</v>
      </c>
      <c r="AF153" s="14" t="s">
        <v>74</v>
      </c>
      <c r="AG153">
        <v>5</v>
      </c>
      <c r="AH153" s="23">
        <v>240.02</v>
      </c>
    </row>
    <row r="154" spans="11:34" ht="15" customHeight="1">
      <c r="AA154" s="36">
        <v>41386</v>
      </c>
      <c r="AB154" s="37">
        <v>2</v>
      </c>
      <c r="AC154" s="14" t="s">
        <v>83</v>
      </c>
      <c r="AD154" s="14" t="s">
        <v>92</v>
      </c>
      <c r="AE154" s="32" t="s">
        <v>68</v>
      </c>
      <c r="AF154" s="14" t="s">
        <v>73</v>
      </c>
      <c r="AG154">
        <v>4</v>
      </c>
      <c r="AH154" s="23">
        <v>157.13999999999999</v>
      </c>
    </row>
    <row r="155" spans="11:34" ht="15" customHeight="1">
      <c r="AA155" s="36">
        <v>41386</v>
      </c>
      <c r="AB155" s="37">
        <v>2</v>
      </c>
      <c r="AC155" s="14" t="s">
        <v>84</v>
      </c>
      <c r="AD155" s="14" t="s">
        <v>94</v>
      </c>
      <c r="AE155" s="14" t="s">
        <v>101</v>
      </c>
      <c r="AF155" s="14" t="s">
        <v>74</v>
      </c>
      <c r="AG155">
        <v>5</v>
      </c>
      <c r="AH155" s="23">
        <v>140.4</v>
      </c>
    </row>
    <row r="156" spans="11:34" ht="15" customHeight="1">
      <c r="AA156" s="36">
        <v>41386</v>
      </c>
      <c r="AB156" s="37">
        <v>2</v>
      </c>
      <c r="AC156" s="14" t="s">
        <v>85</v>
      </c>
      <c r="AD156" s="14" t="s">
        <v>91</v>
      </c>
      <c r="AE156" s="32" t="s">
        <v>101</v>
      </c>
      <c r="AF156" s="14" t="s">
        <v>73</v>
      </c>
      <c r="AG156">
        <v>5</v>
      </c>
      <c r="AH156" s="23">
        <v>204.93</v>
      </c>
    </row>
    <row r="157" spans="11:34" ht="15" customHeight="1">
      <c r="K157" s="16" t="s">
        <v>177</v>
      </c>
      <c r="AA157" s="36">
        <v>41387</v>
      </c>
      <c r="AB157" s="37">
        <v>3</v>
      </c>
      <c r="AC157" s="14" t="s">
        <v>83</v>
      </c>
      <c r="AD157" s="14" t="s">
        <v>92</v>
      </c>
      <c r="AE157" s="14" t="s">
        <v>100</v>
      </c>
      <c r="AF157" s="14" t="s">
        <v>74</v>
      </c>
      <c r="AG157">
        <v>2</v>
      </c>
      <c r="AH157" s="23">
        <v>88.18</v>
      </c>
    </row>
    <row r="158" spans="11:34" ht="15" customHeight="1">
      <c r="AA158" s="36">
        <v>41387</v>
      </c>
      <c r="AB158" s="37">
        <v>3</v>
      </c>
      <c r="AC158" s="14" t="s">
        <v>84</v>
      </c>
      <c r="AD158" s="14" t="s">
        <v>92</v>
      </c>
      <c r="AE158" s="14" t="s">
        <v>68</v>
      </c>
      <c r="AF158" s="14" t="s">
        <v>74</v>
      </c>
      <c r="AG158">
        <v>3</v>
      </c>
      <c r="AH158" s="23">
        <v>95.47</v>
      </c>
    </row>
    <row r="159" spans="11:34" ht="15" customHeight="1">
      <c r="AA159" s="36">
        <v>41388</v>
      </c>
      <c r="AB159" s="37">
        <v>4</v>
      </c>
      <c r="AC159" s="14" t="s">
        <v>83</v>
      </c>
      <c r="AD159" s="14" t="s">
        <v>92</v>
      </c>
      <c r="AE159" s="32" t="s">
        <v>101</v>
      </c>
      <c r="AF159" s="14" t="s">
        <v>74</v>
      </c>
      <c r="AG159">
        <v>5</v>
      </c>
      <c r="AH159" s="23">
        <v>224.73</v>
      </c>
    </row>
    <row r="160" spans="11:34" ht="15" customHeight="1">
      <c r="AA160" s="36">
        <v>41388</v>
      </c>
      <c r="AB160" s="37">
        <v>4</v>
      </c>
      <c r="AC160" s="14" t="s">
        <v>83</v>
      </c>
      <c r="AD160" s="14" t="s">
        <v>4</v>
      </c>
      <c r="AE160" s="32" t="s">
        <v>101</v>
      </c>
      <c r="AF160" s="14" t="s">
        <v>74</v>
      </c>
      <c r="AG160">
        <v>8</v>
      </c>
      <c r="AH160" s="23">
        <v>344.73</v>
      </c>
    </row>
    <row r="161" spans="27:34" ht="15" customHeight="1">
      <c r="AA161" s="36">
        <v>41388</v>
      </c>
      <c r="AB161" s="37">
        <v>4</v>
      </c>
      <c r="AC161" s="14" t="s">
        <v>84</v>
      </c>
      <c r="AD161" s="14" t="s">
        <v>91</v>
      </c>
      <c r="AE161" s="14" t="s">
        <v>100</v>
      </c>
      <c r="AF161" s="14" t="s">
        <v>74</v>
      </c>
      <c r="AG161">
        <v>4</v>
      </c>
      <c r="AH161" s="23">
        <v>185.32</v>
      </c>
    </row>
    <row r="162" spans="27:34" ht="15" customHeight="1">
      <c r="AA162" s="36">
        <v>41388</v>
      </c>
      <c r="AB162" s="37">
        <v>4</v>
      </c>
      <c r="AC162" s="14" t="s">
        <v>84</v>
      </c>
      <c r="AD162" s="14" t="s">
        <v>92</v>
      </c>
      <c r="AE162" s="32" t="s">
        <v>100</v>
      </c>
      <c r="AF162" s="14" t="s">
        <v>74</v>
      </c>
      <c r="AG162">
        <v>6</v>
      </c>
      <c r="AH162" s="23">
        <v>297.31</v>
      </c>
    </row>
    <row r="163" spans="27:34" ht="15" customHeight="1">
      <c r="AA163" s="36">
        <v>41388</v>
      </c>
      <c r="AB163" s="37">
        <v>4</v>
      </c>
      <c r="AC163" s="14" t="s">
        <v>85</v>
      </c>
      <c r="AD163" s="14" t="s">
        <v>92</v>
      </c>
      <c r="AE163" s="14" t="s">
        <v>68</v>
      </c>
      <c r="AF163" s="14" t="s">
        <v>73</v>
      </c>
      <c r="AG163">
        <v>4</v>
      </c>
      <c r="AH163" s="23">
        <v>223.32</v>
      </c>
    </row>
    <row r="164" spans="27:34" ht="15" customHeight="1">
      <c r="AA164" s="36">
        <v>41388</v>
      </c>
      <c r="AB164" s="37">
        <v>4</v>
      </c>
      <c r="AC164" s="14" t="s">
        <v>85</v>
      </c>
      <c r="AD164" s="14" t="s">
        <v>92</v>
      </c>
      <c r="AE164" s="32" t="s">
        <v>100</v>
      </c>
      <c r="AF164" s="14" t="s">
        <v>74</v>
      </c>
      <c r="AG164">
        <v>3</v>
      </c>
      <c r="AH164" s="23">
        <v>164.4</v>
      </c>
    </row>
    <row r="165" spans="27:34" ht="15" customHeight="1">
      <c r="AA165" s="36">
        <v>41389</v>
      </c>
      <c r="AB165" s="37">
        <v>5</v>
      </c>
      <c r="AC165" s="14" t="s">
        <v>83</v>
      </c>
      <c r="AD165" s="14" t="s">
        <v>4</v>
      </c>
      <c r="AE165" s="32" t="s">
        <v>101</v>
      </c>
      <c r="AF165" s="14" t="s">
        <v>74</v>
      </c>
      <c r="AG165">
        <v>2</v>
      </c>
      <c r="AH165" s="23">
        <v>123.57</v>
      </c>
    </row>
    <row r="166" spans="27:34" ht="15" customHeight="1">
      <c r="AA166" s="36">
        <v>41389</v>
      </c>
      <c r="AB166" s="37">
        <v>5</v>
      </c>
      <c r="AC166" s="14" t="s">
        <v>85</v>
      </c>
      <c r="AD166" s="14" t="s">
        <v>91</v>
      </c>
      <c r="AE166" s="32" t="s">
        <v>101</v>
      </c>
      <c r="AF166" s="14" t="s">
        <v>73</v>
      </c>
      <c r="AG166">
        <v>5</v>
      </c>
      <c r="AH166" s="23">
        <v>236.97</v>
      </c>
    </row>
    <row r="167" spans="27:34" ht="15" customHeight="1">
      <c r="AA167" s="36">
        <v>41390</v>
      </c>
      <c r="AB167" s="37">
        <v>6</v>
      </c>
      <c r="AC167" s="14" t="s">
        <v>83</v>
      </c>
      <c r="AD167" s="14" t="s">
        <v>4</v>
      </c>
      <c r="AE167" s="14" t="s">
        <v>100</v>
      </c>
      <c r="AF167" s="14" t="s">
        <v>74</v>
      </c>
      <c r="AG167">
        <v>2</v>
      </c>
      <c r="AH167" s="23">
        <v>82.75</v>
      </c>
    </row>
    <row r="168" spans="27:34" ht="15" customHeight="1">
      <c r="AA168" s="36">
        <v>41390</v>
      </c>
      <c r="AB168" s="37">
        <v>6</v>
      </c>
      <c r="AC168" s="14" t="s">
        <v>83</v>
      </c>
      <c r="AD168" s="14" t="s">
        <v>92</v>
      </c>
      <c r="AE168" s="14" t="s">
        <v>68</v>
      </c>
      <c r="AF168" s="14" t="s">
        <v>73</v>
      </c>
      <c r="AG168">
        <v>6</v>
      </c>
      <c r="AH168" s="23">
        <v>307.75</v>
      </c>
    </row>
    <row r="169" spans="27:34" ht="15" customHeight="1">
      <c r="AA169" s="36">
        <v>41390</v>
      </c>
      <c r="AB169" s="37">
        <v>6</v>
      </c>
      <c r="AC169" s="14" t="s">
        <v>84</v>
      </c>
      <c r="AD169" s="14" t="s">
        <v>94</v>
      </c>
      <c r="AE169" s="14" t="s">
        <v>68</v>
      </c>
      <c r="AF169" s="14" t="s">
        <v>74</v>
      </c>
      <c r="AG169">
        <v>4</v>
      </c>
      <c r="AH169" s="23">
        <v>200.73</v>
      </c>
    </row>
    <row r="170" spans="27:34" ht="15" customHeight="1">
      <c r="AA170" s="36">
        <v>41391</v>
      </c>
      <c r="AB170" s="37">
        <v>7</v>
      </c>
      <c r="AC170" s="14" t="s">
        <v>83</v>
      </c>
      <c r="AD170" s="14" t="s">
        <v>94</v>
      </c>
      <c r="AE170" s="32" t="s">
        <v>100</v>
      </c>
      <c r="AF170" s="14" t="s">
        <v>74</v>
      </c>
      <c r="AG170">
        <v>4</v>
      </c>
      <c r="AH170" s="23">
        <v>242.06</v>
      </c>
    </row>
    <row r="171" spans="27:34" ht="15" customHeight="1">
      <c r="AA171" s="36">
        <v>41391</v>
      </c>
      <c r="AB171" s="37">
        <v>7</v>
      </c>
      <c r="AC171" s="14" t="s">
        <v>85</v>
      </c>
      <c r="AD171" s="14" t="s">
        <v>92</v>
      </c>
      <c r="AE171" s="32" t="s">
        <v>100</v>
      </c>
      <c r="AF171" s="14" t="s">
        <v>73</v>
      </c>
      <c r="AG171">
        <v>4</v>
      </c>
      <c r="AH171" s="23">
        <v>215.09</v>
      </c>
    </row>
    <row r="172" spans="27:34" ht="15" customHeight="1">
      <c r="AA172" s="36">
        <v>41391</v>
      </c>
      <c r="AB172" s="37">
        <v>7</v>
      </c>
      <c r="AC172" s="14" t="s">
        <v>85</v>
      </c>
      <c r="AD172" s="14" t="s">
        <v>91</v>
      </c>
      <c r="AE172" s="14" t="s">
        <v>101</v>
      </c>
      <c r="AF172" s="14" t="s">
        <v>73</v>
      </c>
      <c r="AG172">
        <v>3</v>
      </c>
      <c r="AH172" s="23">
        <v>162.9</v>
      </c>
    </row>
    <row r="173" spans="27:34" ht="15" customHeight="1">
      <c r="AA173" s="36">
        <v>41392</v>
      </c>
      <c r="AB173" s="37">
        <v>1</v>
      </c>
      <c r="AC173" s="14" t="s">
        <v>84</v>
      </c>
      <c r="AD173" s="14" t="s">
        <v>4</v>
      </c>
      <c r="AE173" s="14" t="s">
        <v>101</v>
      </c>
      <c r="AF173" s="14" t="s">
        <v>74</v>
      </c>
      <c r="AG173">
        <v>5</v>
      </c>
      <c r="AH173" s="23">
        <v>214.31</v>
      </c>
    </row>
    <row r="174" spans="27:34" ht="15" customHeight="1">
      <c r="AA174" s="36">
        <v>41392</v>
      </c>
      <c r="AB174" s="37">
        <v>1</v>
      </c>
      <c r="AC174" s="14" t="s">
        <v>84</v>
      </c>
      <c r="AD174" s="14" t="s">
        <v>92</v>
      </c>
      <c r="AE174" s="14" t="s">
        <v>101</v>
      </c>
      <c r="AF174" s="14" t="s">
        <v>74</v>
      </c>
      <c r="AG174">
        <v>1</v>
      </c>
      <c r="AH174" s="23">
        <v>42.07</v>
      </c>
    </row>
    <row r="175" spans="27:34" ht="15" customHeight="1">
      <c r="AA175" s="36">
        <v>41393</v>
      </c>
      <c r="AB175" s="37">
        <v>2</v>
      </c>
      <c r="AC175" s="14" t="s">
        <v>83</v>
      </c>
      <c r="AD175" s="14" t="s">
        <v>94</v>
      </c>
      <c r="AE175" s="32" t="s">
        <v>101</v>
      </c>
      <c r="AF175" s="14" t="s">
        <v>73</v>
      </c>
      <c r="AG175">
        <v>3</v>
      </c>
      <c r="AH175" s="23">
        <v>138.32</v>
      </c>
    </row>
    <row r="176" spans="27:34" ht="15" customHeight="1">
      <c r="AA176" s="36">
        <v>41393</v>
      </c>
      <c r="AB176" s="37">
        <v>2</v>
      </c>
      <c r="AC176" s="14" t="s">
        <v>84</v>
      </c>
      <c r="AD176" s="14" t="s">
        <v>4</v>
      </c>
      <c r="AE176" s="14" t="s">
        <v>101</v>
      </c>
      <c r="AF176" s="14" t="s">
        <v>73</v>
      </c>
      <c r="AG176">
        <v>2</v>
      </c>
      <c r="AH176" s="23">
        <v>61.71</v>
      </c>
    </row>
    <row r="177" spans="11:34" ht="15" customHeight="1">
      <c r="AA177" s="36">
        <v>41393</v>
      </c>
      <c r="AB177" s="37">
        <v>2</v>
      </c>
      <c r="AC177" s="14" t="s">
        <v>85</v>
      </c>
      <c r="AD177" s="14" t="s">
        <v>92</v>
      </c>
      <c r="AE177" s="32" t="s">
        <v>100</v>
      </c>
      <c r="AF177" s="14" t="s">
        <v>73</v>
      </c>
      <c r="AG177">
        <v>3</v>
      </c>
      <c r="AH177" s="23">
        <v>120.11</v>
      </c>
    </row>
    <row r="178" spans="11:34" ht="15" customHeight="1">
      <c r="K178" s="16" t="s">
        <v>176</v>
      </c>
      <c r="AA178" s="36">
        <v>41393</v>
      </c>
      <c r="AB178" s="37">
        <v>2</v>
      </c>
      <c r="AC178" s="14" t="s">
        <v>85</v>
      </c>
      <c r="AD178" s="14" t="s">
        <v>94</v>
      </c>
      <c r="AE178" s="14" t="s">
        <v>101</v>
      </c>
      <c r="AF178" s="14" t="s">
        <v>73</v>
      </c>
      <c r="AG178">
        <v>1</v>
      </c>
      <c r="AH178" s="23">
        <v>72.8</v>
      </c>
    </row>
    <row r="179" spans="11:34" ht="15" customHeight="1">
      <c r="AA179" s="36">
        <v>41393</v>
      </c>
      <c r="AB179" s="37">
        <v>2</v>
      </c>
      <c r="AC179" s="14" t="s">
        <v>85</v>
      </c>
      <c r="AD179" s="14" t="s">
        <v>94</v>
      </c>
      <c r="AE179" s="32" t="s">
        <v>101</v>
      </c>
      <c r="AF179" s="14" t="s">
        <v>74</v>
      </c>
      <c r="AG179">
        <v>2</v>
      </c>
      <c r="AH179" s="23">
        <v>134.86000000000001</v>
      </c>
    </row>
    <row r="180" spans="11:34" ht="15" customHeight="1">
      <c r="AA180" s="36">
        <v>41393</v>
      </c>
      <c r="AB180" s="37">
        <v>2</v>
      </c>
      <c r="AC180" s="14" t="s">
        <v>85</v>
      </c>
      <c r="AD180" s="14" t="s">
        <v>4</v>
      </c>
      <c r="AE180" s="14" t="s">
        <v>100</v>
      </c>
      <c r="AF180" s="14" t="s">
        <v>73</v>
      </c>
      <c r="AG180">
        <v>4</v>
      </c>
      <c r="AH180" s="23">
        <v>89.75</v>
      </c>
    </row>
    <row r="181" spans="11:34" ht="15" customHeight="1">
      <c r="AA181" s="36">
        <v>41394</v>
      </c>
      <c r="AB181" s="37">
        <v>3</v>
      </c>
      <c r="AC181" s="14" t="s">
        <v>83</v>
      </c>
      <c r="AD181" s="14" t="s">
        <v>4</v>
      </c>
      <c r="AE181" s="14" t="s">
        <v>101</v>
      </c>
      <c r="AF181" s="14" t="s">
        <v>74</v>
      </c>
      <c r="AG181">
        <v>4</v>
      </c>
      <c r="AH181" s="23">
        <v>220.04</v>
      </c>
    </row>
    <row r="182" spans="11:34" ht="15" customHeight="1">
      <c r="AA182" s="36">
        <v>41394</v>
      </c>
      <c r="AB182" s="37">
        <v>3</v>
      </c>
      <c r="AC182" s="14" t="s">
        <v>84</v>
      </c>
      <c r="AD182" s="14" t="s">
        <v>92</v>
      </c>
      <c r="AE182" s="32" t="s">
        <v>101</v>
      </c>
      <c r="AF182" s="14" t="s">
        <v>74</v>
      </c>
      <c r="AG182">
        <v>3</v>
      </c>
      <c r="AH182" s="23">
        <v>168.39</v>
      </c>
    </row>
    <row r="183" spans="11:34" ht="15" customHeight="1">
      <c r="AA183" s="36">
        <v>41394</v>
      </c>
      <c r="AB183" s="37">
        <v>3</v>
      </c>
      <c r="AC183" s="14" t="s">
        <v>85</v>
      </c>
      <c r="AD183" s="14" t="s">
        <v>91</v>
      </c>
      <c r="AE183" s="14" t="s">
        <v>101</v>
      </c>
      <c r="AF183" s="14" t="s">
        <v>73</v>
      </c>
      <c r="AG183">
        <v>6</v>
      </c>
      <c r="AH183" s="23">
        <v>277.8</v>
      </c>
    </row>
    <row r="184" spans="11:34" ht="15" customHeight="1">
      <c r="AA184" s="36">
        <v>41395</v>
      </c>
      <c r="AB184" s="37">
        <v>4</v>
      </c>
      <c r="AC184" s="14" t="s">
        <v>84</v>
      </c>
      <c r="AD184" s="14" t="s">
        <v>91</v>
      </c>
      <c r="AE184" s="14" t="s">
        <v>100</v>
      </c>
      <c r="AF184" s="14" t="s">
        <v>74</v>
      </c>
      <c r="AG184">
        <v>3</v>
      </c>
      <c r="AH184" s="23">
        <v>130.49</v>
      </c>
    </row>
    <row r="185" spans="11:34" ht="15" customHeight="1">
      <c r="AA185" s="36">
        <v>41396</v>
      </c>
      <c r="AB185" s="37">
        <v>5</v>
      </c>
      <c r="AC185" s="14" t="s">
        <v>85</v>
      </c>
      <c r="AD185" s="14" t="s">
        <v>91</v>
      </c>
      <c r="AE185" s="14" t="s">
        <v>68</v>
      </c>
      <c r="AF185" s="14" t="s">
        <v>73</v>
      </c>
      <c r="AG185">
        <v>2</v>
      </c>
      <c r="AH185" s="23">
        <v>94.39</v>
      </c>
    </row>
    <row r="186" spans="11:34" ht="15" customHeight="1">
      <c r="AA186" s="36">
        <v>41397</v>
      </c>
      <c r="AB186" s="37">
        <v>6</v>
      </c>
      <c r="AC186" s="14" t="s">
        <v>84</v>
      </c>
      <c r="AD186" s="14" t="s">
        <v>4</v>
      </c>
      <c r="AE186" s="14" t="s">
        <v>101</v>
      </c>
      <c r="AF186" s="14" t="s">
        <v>74</v>
      </c>
      <c r="AG186">
        <v>4</v>
      </c>
      <c r="AH186" s="23">
        <v>120.48</v>
      </c>
    </row>
    <row r="187" spans="11:34" ht="15" customHeight="1">
      <c r="AA187" s="36">
        <v>41397</v>
      </c>
      <c r="AB187" s="37">
        <v>6</v>
      </c>
      <c r="AC187" s="14" t="s">
        <v>84</v>
      </c>
      <c r="AD187" s="14" t="s">
        <v>92</v>
      </c>
      <c r="AE187" s="14" t="s">
        <v>100</v>
      </c>
      <c r="AF187" s="14" t="s">
        <v>74</v>
      </c>
      <c r="AG187">
        <v>6</v>
      </c>
      <c r="AH187" s="23">
        <v>304.95</v>
      </c>
    </row>
    <row r="188" spans="11:34" ht="15" customHeight="1">
      <c r="AA188" s="36">
        <v>41398</v>
      </c>
      <c r="AB188" s="37">
        <v>7</v>
      </c>
      <c r="AC188" s="14" t="s">
        <v>85</v>
      </c>
      <c r="AD188" s="14" t="s">
        <v>4</v>
      </c>
      <c r="AE188" s="32" t="s">
        <v>100</v>
      </c>
      <c r="AF188" s="14" t="s">
        <v>74</v>
      </c>
      <c r="AG188">
        <v>9</v>
      </c>
      <c r="AH188" s="23">
        <v>389.79</v>
      </c>
    </row>
    <row r="189" spans="11:34" ht="15" customHeight="1">
      <c r="AA189" s="36">
        <v>41399</v>
      </c>
      <c r="AB189" s="37">
        <v>1</v>
      </c>
      <c r="AC189" s="14" t="s">
        <v>83</v>
      </c>
      <c r="AD189" s="14" t="s">
        <v>91</v>
      </c>
      <c r="AE189" s="14" t="s">
        <v>100</v>
      </c>
      <c r="AF189" s="14" t="s">
        <v>74</v>
      </c>
      <c r="AG189">
        <v>4</v>
      </c>
      <c r="AH189" s="23">
        <v>161.08000000000001</v>
      </c>
    </row>
    <row r="190" spans="11:34" ht="15" customHeight="1">
      <c r="AA190" s="36">
        <v>41399</v>
      </c>
      <c r="AB190" s="37">
        <v>1</v>
      </c>
      <c r="AC190" s="14" t="s">
        <v>84</v>
      </c>
      <c r="AD190" s="14" t="s">
        <v>91</v>
      </c>
      <c r="AE190" s="14" t="s">
        <v>100</v>
      </c>
      <c r="AF190" s="14" t="s">
        <v>74</v>
      </c>
      <c r="AG190">
        <v>2</v>
      </c>
      <c r="AH190" s="23">
        <v>69.61</v>
      </c>
    </row>
    <row r="191" spans="11:34" ht="15" customHeight="1">
      <c r="AA191" s="36">
        <v>41400</v>
      </c>
      <c r="AB191" s="37">
        <v>2</v>
      </c>
      <c r="AC191" s="14" t="s">
        <v>83</v>
      </c>
      <c r="AD191" s="14" t="s">
        <v>4</v>
      </c>
      <c r="AE191" s="14" t="s">
        <v>100</v>
      </c>
      <c r="AF191" s="14" t="s">
        <v>74</v>
      </c>
      <c r="AG191">
        <v>3</v>
      </c>
      <c r="AH191" s="23">
        <v>59.99</v>
      </c>
    </row>
    <row r="192" spans="11:34" ht="15" customHeight="1">
      <c r="AA192" s="36">
        <v>41400</v>
      </c>
      <c r="AB192" s="37">
        <v>2</v>
      </c>
      <c r="AC192" s="14" t="s">
        <v>83</v>
      </c>
      <c r="AD192" s="14" t="s">
        <v>94</v>
      </c>
      <c r="AE192" s="14" t="s">
        <v>101</v>
      </c>
      <c r="AF192" s="14" t="s">
        <v>73</v>
      </c>
      <c r="AG192">
        <v>2</v>
      </c>
      <c r="AH192" s="23">
        <v>120.78</v>
      </c>
    </row>
    <row r="193" spans="13:34" ht="15" customHeight="1">
      <c r="AA193" s="36">
        <v>41400</v>
      </c>
      <c r="AB193" s="37">
        <v>2</v>
      </c>
      <c r="AC193" s="14" t="s">
        <v>83</v>
      </c>
      <c r="AD193" s="14" t="s">
        <v>4</v>
      </c>
      <c r="AE193" s="14" t="s">
        <v>68</v>
      </c>
      <c r="AF193" s="14" t="s">
        <v>74</v>
      </c>
      <c r="AG193">
        <v>3</v>
      </c>
      <c r="AH193" s="23">
        <v>82.3</v>
      </c>
    </row>
    <row r="194" spans="13:34" ht="15" customHeight="1">
      <c r="AA194" s="36">
        <v>41400</v>
      </c>
      <c r="AB194" s="37">
        <v>2</v>
      </c>
      <c r="AC194" s="14" t="s">
        <v>83</v>
      </c>
      <c r="AD194" s="14" t="s">
        <v>92</v>
      </c>
      <c r="AE194" s="14" t="s">
        <v>100</v>
      </c>
      <c r="AF194" s="14" t="s">
        <v>74</v>
      </c>
      <c r="AG194">
        <v>2</v>
      </c>
      <c r="AH194" s="23">
        <v>91.88</v>
      </c>
    </row>
    <row r="195" spans="13:34" ht="15" customHeight="1">
      <c r="AA195" s="36">
        <v>41400</v>
      </c>
      <c r="AB195" s="37">
        <v>2</v>
      </c>
      <c r="AC195" s="14" t="s">
        <v>83</v>
      </c>
      <c r="AD195" s="14" t="s">
        <v>4</v>
      </c>
      <c r="AE195" s="14" t="s">
        <v>101</v>
      </c>
      <c r="AF195" s="14" t="s">
        <v>73</v>
      </c>
      <c r="AG195">
        <v>1</v>
      </c>
      <c r="AH195" s="23">
        <v>87.1</v>
      </c>
    </row>
    <row r="196" spans="13:34" ht="15" customHeight="1">
      <c r="AA196" s="36">
        <v>41400</v>
      </c>
      <c r="AB196" s="37">
        <v>2</v>
      </c>
      <c r="AC196" s="14" t="s">
        <v>84</v>
      </c>
      <c r="AD196" s="14" t="s">
        <v>94</v>
      </c>
      <c r="AE196" s="14" t="s">
        <v>101</v>
      </c>
      <c r="AF196" s="14" t="s">
        <v>74</v>
      </c>
      <c r="AG196">
        <v>2</v>
      </c>
      <c r="AH196" s="23">
        <v>70.099999999999994</v>
      </c>
    </row>
    <row r="197" spans="13:34" ht="15" customHeight="1">
      <c r="AA197" s="36">
        <v>41400</v>
      </c>
      <c r="AB197" s="37">
        <v>2</v>
      </c>
      <c r="AC197" s="14" t="s">
        <v>84</v>
      </c>
      <c r="AD197" s="14" t="s">
        <v>91</v>
      </c>
      <c r="AE197" s="14" t="s">
        <v>68</v>
      </c>
      <c r="AF197" s="14" t="s">
        <v>74</v>
      </c>
      <c r="AG197">
        <v>2</v>
      </c>
      <c r="AH197" s="23">
        <v>106.67</v>
      </c>
    </row>
    <row r="198" spans="13:34" ht="15" customHeight="1">
      <c r="AA198" s="36">
        <v>41400</v>
      </c>
      <c r="AB198" s="37">
        <v>2</v>
      </c>
      <c r="AC198" s="14" t="s">
        <v>85</v>
      </c>
      <c r="AD198" s="14" t="s">
        <v>91</v>
      </c>
      <c r="AE198" s="32" t="s">
        <v>101</v>
      </c>
      <c r="AF198" s="14" t="s">
        <v>73</v>
      </c>
      <c r="AG198">
        <v>1</v>
      </c>
      <c r="AH198" s="23">
        <v>34.31</v>
      </c>
    </row>
    <row r="199" spans="13:34" ht="15" customHeight="1">
      <c r="AA199" s="36">
        <v>41400</v>
      </c>
      <c r="AB199" s="37">
        <v>2</v>
      </c>
      <c r="AC199" s="14" t="s">
        <v>85</v>
      </c>
      <c r="AD199" s="14" t="s">
        <v>4</v>
      </c>
      <c r="AE199" s="14" t="s">
        <v>100</v>
      </c>
      <c r="AF199" s="14" t="s">
        <v>73</v>
      </c>
      <c r="AG199">
        <v>3</v>
      </c>
      <c r="AH199" s="23">
        <v>77.69</v>
      </c>
    </row>
    <row r="200" spans="13:34" ht="15" customHeight="1">
      <c r="AA200" s="36">
        <v>41400</v>
      </c>
      <c r="AB200" s="37">
        <v>2</v>
      </c>
      <c r="AC200" s="14" t="s">
        <v>85</v>
      </c>
      <c r="AD200" s="14" t="s">
        <v>4</v>
      </c>
      <c r="AE200" s="14" t="s">
        <v>101</v>
      </c>
      <c r="AF200" s="14" t="s">
        <v>74</v>
      </c>
      <c r="AG200">
        <v>2</v>
      </c>
      <c r="AH200" s="23">
        <v>85.31</v>
      </c>
    </row>
    <row r="201" spans="13:34" ht="15" customHeight="1">
      <c r="AA201" s="36">
        <v>41401</v>
      </c>
      <c r="AB201" s="37">
        <v>3</v>
      </c>
      <c r="AC201" s="14" t="s">
        <v>85</v>
      </c>
      <c r="AD201" s="14" t="s">
        <v>91</v>
      </c>
      <c r="AE201" s="32" t="s">
        <v>101</v>
      </c>
      <c r="AF201" s="14" t="s">
        <v>74</v>
      </c>
      <c r="AG201">
        <v>1</v>
      </c>
      <c r="AH201" s="23">
        <v>65.92</v>
      </c>
    </row>
    <row r="202" spans="13:34" ht="15" customHeight="1">
      <c r="AA202" s="36">
        <v>41401</v>
      </c>
      <c r="AB202" s="37">
        <v>3</v>
      </c>
      <c r="AC202" s="14" t="s">
        <v>85</v>
      </c>
      <c r="AD202" s="14" t="s">
        <v>94</v>
      </c>
      <c r="AE202" s="14" t="s">
        <v>68</v>
      </c>
      <c r="AF202" s="14" t="s">
        <v>74</v>
      </c>
      <c r="AG202">
        <v>1</v>
      </c>
      <c r="AH202" s="23">
        <v>89.98</v>
      </c>
    </row>
    <row r="203" spans="13:34" ht="15" customHeight="1">
      <c r="AA203" s="36">
        <v>41402</v>
      </c>
      <c r="AB203" s="37">
        <v>4</v>
      </c>
      <c r="AC203" s="14" t="s">
        <v>83</v>
      </c>
      <c r="AD203" s="14" t="s">
        <v>4</v>
      </c>
      <c r="AE203" s="14" t="s">
        <v>100</v>
      </c>
      <c r="AF203" s="14" t="s">
        <v>74</v>
      </c>
      <c r="AG203">
        <v>3</v>
      </c>
      <c r="AH203" s="23">
        <v>102.07</v>
      </c>
    </row>
    <row r="204" spans="13:34" ht="15" customHeight="1">
      <c r="AA204" s="36">
        <v>41402</v>
      </c>
      <c r="AB204" s="37">
        <v>4</v>
      </c>
      <c r="AC204" s="14" t="s">
        <v>84</v>
      </c>
      <c r="AD204" s="14" t="s">
        <v>92</v>
      </c>
      <c r="AE204" s="14" t="s">
        <v>100</v>
      </c>
      <c r="AF204" s="14" t="s">
        <v>74</v>
      </c>
      <c r="AG204">
        <v>4</v>
      </c>
      <c r="AH204" s="23">
        <v>199.83</v>
      </c>
    </row>
    <row r="205" spans="13:34" ht="15" customHeight="1">
      <c r="AA205" s="36">
        <v>41402</v>
      </c>
      <c r="AB205" s="37">
        <v>4</v>
      </c>
      <c r="AC205" s="14" t="s">
        <v>85</v>
      </c>
      <c r="AD205" s="14" t="s">
        <v>92</v>
      </c>
      <c r="AE205" s="14" t="s">
        <v>68</v>
      </c>
      <c r="AF205" s="14" t="s">
        <v>73</v>
      </c>
      <c r="AG205">
        <v>3</v>
      </c>
      <c r="AH205" s="23">
        <v>134.21</v>
      </c>
    </row>
    <row r="206" spans="13:34" ht="15" customHeight="1">
      <c r="AA206" s="36">
        <v>41402</v>
      </c>
      <c r="AB206" s="37">
        <v>4</v>
      </c>
      <c r="AC206" s="14" t="s">
        <v>85</v>
      </c>
      <c r="AD206" s="14" t="s">
        <v>92</v>
      </c>
      <c r="AE206" s="14" t="s">
        <v>101</v>
      </c>
      <c r="AF206" s="14" t="s">
        <v>73</v>
      </c>
      <c r="AG206">
        <v>4</v>
      </c>
      <c r="AH206" s="23">
        <v>188.41</v>
      </c>
    </row>
    <row r="207" spans="13:34" ht="15" customHeight="1">
      <c r="AA207" s="36">
        <v>41402</v>
      </c>
      <c r="AB207" s="37">
        <v>4</v>
      </c>
      <c r="AC207" s="14" t="s">
        <v>85</v>
      </c>
      <c r="AD207" s="14" t="s">
        <v>4</v>
      </c>
      <c r="AE207" s="14" t="s">
        <v>100</v>
      </c>
      <c r="AF207" s="14" t="s">
        <v>73</v>
      </c>
      <c r="AG207">
        <v>4</v>
      </c>
      <c r="AH207" s="23">
        <v>102.72</v>
      </c>
    </row>
    <row r="208" spans="13:34" ht="15" customHeight="1">
      <c r="M208" s="14"/>
      <c r="N208" s="19"/>
      <c r="O208" s="19"/>
      <c r="P208" s="19"/>
      <c r="Q208" s="19"/>
      <c r="R208" s="19"/>
      <c r="AA208" s="36">
        <v>41402</v>
      </c>
      <c r="AB208" s="37">
        <v>4</v>
      </c>
      <c r="AC208" s="14" t="s">
        <v>85</v>
      </c>
      <c r="AD208" s="14" t="s">
        <v>4</v>
      </c>
      <c r="AE208" s="14" t="s">
        <v>101</v>
      </c>
      <c r="AF208" s="14" t="s">
        <v>73</v>
      </c>
      <c r="AG208">
        <v>2</v>
      </c>
      <c r="AH208" s="23">
        <v>85.63</v>
      </c>
    </row>
    <row r="209" spans="13:34" ht="15" customHeight="1">
      <c r="M209" s="14"/>
      <c r="N209" s="19"/>
      <c r="O209" s="19"/>
      <c r="P209" s="19"/>
      <c r="Q209" s="19"/>
      <c r="R209" s="19"/>
      <c r="AA209" s="36">
        <v>41403</v>
      </c>
      <c r="AB209" s="37">
        <v>5</v>
      </c>
      <c r="AC209" s="14" t="s">
        <v>83</v>
      </c>
      <c r="AD209" s="14" t="s">
        <v>4</v>
      </c>
      <c r="AE209" s="14" t="s">
        <v>68</v>
      </c>
      <c r="AF209" s="14" t="s">
        <v>73</v>
      </c>
      <c r="AG209">
        <v>4</v>
      </c>
      <c r="AH209" s="23">
        <v>206.87</v>
      </c>
    </row>
    <row r="210" spans="13:34" ht="15" customHeight="1">
      <c r="M210" s="14"/>
      <c r="N210" s="19"/>
      <c r="O210" s="19"/>
      <c r="P210" s="19"/>
      <c r="Q210" s="19"/>
      <c r="R210" s="19"/>
      <c r="AA210" s="36">
        <v>41403</v>
      </c>
      <c r="AB210" s="37">
        <v>5</v>
      </c>
      <c r="AC210" s="14" t="s">
        <v>84</v>
      </c>
      <c r="AD210" s="14" t="s">
        <v>92</v>
      </c>
      <c r="AE210" s="14" t="s">
        <v>101</v>
      </c>
      <c r="AF210" s="14" t="s">
        <v>74</v>
      </c>
      <c r="AG210">
        <v>2</v>
      </c>
      <c r="AH210" s="23">
        <v>141.22</v>
      </c>
    </row>
    <row r="211" spans="13:34" ht="15" customHeight="1">
      <c r="AA211" s="36">
        <v>41403</v>
      </c>
      <c r="AB211" s="37">
        <v>5</v>
      </c>
      <c r="AC211" s="14" t="s">
        <v>85</v>
      </c>
      <c r="AD211" s="14" t="s">
        <v>4</v>
      </c>
      <c r="AE211" s="14" t="s">
        <v>100</v>
      </c>
      <c r="AF211" s="14" t="s">
        <v>73</v>
      </c>
      <c r="AG211">
        <v>10</v>
      </c>
      <c r="AH211" s="23">
        <v>463.4</v>
      </c>
    </row>
    <row r="212" spans="13:34" ht="15" customHeight="1">
      <c r="AA212" s="36">
        <v>41403</v>
      </c>
      <c r="AB212" s="37">
        <v>5</v>
      </c>
      <c r="AC212" s="14" t="s">
        <v>85</v>
      </c>
      <c r="AD212" s="14" t="s">
        <v>92</v>
      </c>
      <c r="AE212" s="14" t="s">
        <v>101</v>
      </c>
      <c r="AF212" s="14" t="s">
        <v>74</v>
      </c>
      <c r="AG212">
        <v>5</v>
      </c>
      <c r="AH212" s="23">
        <v>166.54</v>
      </c>
    </row>
    <row r="213" spans="13:34" ht="15" customHeight="1">
      <c r="AA213" s="36">
        <v>41404</v>
      </c>
      <c r="AB213" s="37">
        <v>6</v>
      </c>
      <c r="AC213" s="14" t="s">
        <v>83</v>
      </c>
      <c r="AD213" s="14" t="s">
        <v>94</v>
      </c>
      <c r="AE213" s="14" t="s">
        <v>101</v>
      </c>
      <c r="AF213" s="14" t="s">
        <v>74</v>
      </c>
      <c r="AG213">
        <v>6</v>
      </c>
      <c r="AH213" s="23">
        <v>260.62</v>
      </c>
    </row>
    <row r="214" spans="13:34" ht="15" customHeight="1">
      <c r="AA214" s="36">
        <v>41404</v>
      </c>
      <c r="AB214" s="37">
        <v>6</v>
      </c>
      <c r="AC214" s="14" t="s">
        <v>84</v>
      </c>
      <c r="AD214" s="14" t="s">
        <v>94</v>
      </c>
      <c r="AE214" s="14" t="s">
        <v>100</v>
      </c>
      <c r="AF214" s="14" t="s">
        <v>74</v>
      </c>
      <c r="AG214">
        <v>1</v>
      </c>
      <c r="AH214" s="23">
        <v>79.16</v>
      </c>
    </row>
    <row r="215" spans="13:34" ht="15" customHeight="1">
      <c r="AA215" s="36">
        <v>41405</v>
      </c>
      <c r="AB215" s="37">
        <v>7</v>
      </c>
      <c r="AC215" s="14" t="s">
        <v>84</v>
      </c>
      <c r="AD215" s="14" t="s">
        <v>4</v>
      </c>
      <c r="AE215" s="32" t="s">
        <v>101</v>
      </c>
      <c r="AF215" s="14" t="s">
        <v>74</v>
      </c>
      <c r="AG215">
        <v>6</v>
      </c>
      <c r="AH215" s="23">
        <v>320.39999999999998</v>
      </c>
    </row>
    <row r="216" spans="13:34" ht="15" customHeight="1">
      <c r="AA216" s="36">
        <v>41405</v>
      </c>
      <c r="AB216" s="37">
        <v>7</v>
      </c>
      <c r="AC216" s="14" t="s">
        <v>85</v>
      </c>
      <c r="AD216" s="14" t="s">
        <v>94</v>
      </c>
      <c r="AE216" s="14" t="s">
        <v>68</v>
      </c>
      <c r="AF216" s="14" t="s">
        <v>73</v>
      </c>
      <c r="AG216">
        <v>2</v>
      </c>
      <c r="AH216" s="23">
        <v>79.010000000000005</v>
      </c>
    </row>
    <row r="217" spans="13:34" ht="15" customHeight="1">
      <c r="AA217" s="36">
        <v>41406</v>
      </c>
      <c r="AB217" s="37">
        <v>1</v>
      </c>
      <c r="AC217" s="14" t="s">
        <v>83</v>
      </c>
      <c r="AD217" s="14" t="s">
        <v>4</v>
      </c>
      <c r="AE217" s="32" t="s">
        <v>101</v>
      </c>
      <c r="AF217" s="14" t="s">
        <v>74</v>
      </c>
      <c r="AG217">
        <v>2</v>
      </c>
      <c r="AH217" s="23">
        <v>126.22</v>
      </c>
    </row>
    <row r="218" spans="13:34" ht="15" customHeight="1">
      <c r="AA218" s="36">
        <v>41406</v>
      </c>
      <c r="AB218" s="37">
        <v>1</v>
      </c>
      <c r="AC218" s="14" t="s">
        <v>85</v>
      </c>
      <c r="AD218" s="14" t="s">
        <v>91</v>
      </c>
      <c r="AE218" s="14" t="s">
        <v>100</v>
      </c>
      <c r="AF218" s="14" t="s">
        <v>73</v>
      </c>
      <c r="AG218">
        <v>5</v>
      </c>
      <c r="AH218" s="23">
        <v>263.45</v>
      </c>
    </row>
    <row r="219" spans="13:34" ht="15" customHeight="1">
      <c r="AA219" s="36">
        <v>41407</v>
      </c>
      <c r="AB219" s="37">
        <v>2</v>
      </c>
      <c r="AC219" s="14" t="s">
        <v>83</v>
      </c>
      <c r="AD219" s="14" t="s">
        <v>92</v>
      </c>
      <c r="AE219" s="14" t="s">
        <v>68</v>
      </c>
      <c r="AF219" s="14" t="s">
        <v>73</v>
      </c>
      <c r="AG219">
        <v>3</v>
      </c>
      <c r="AH219" s="23">
        <v>135.86000000000001</v>
      </c>
    </row>
    <row r="220" spans="13:34" ht="15" customHeight="1">
      <c r="AA220" s="36">
        <v>41407</v>
      </c>
      <c r="AB220" s="37">
        <v>2</v>
      </c>
      <c r="AC220" s="14" t="s">
        <v>84</v>
      </c>
      <c r="AD220" s="14" t="s">
        <v>4</v>
      </c>
      <c r="AE220" s="32" t="s">
        <v>100</v>
      </c>
      <c r="AF220" s="14" t="s">
        <v>73</v>
      </c>
      <c r="AG220">
        <v>1</v>
      </c>
      <c r="AH220" s="23">
        <v>98.74</v>
      </c>
    </row>
    <row r="221" spans="13:34" ht="15" customHeight="1">
      <c r="AA221" s="36">
        <v>41407</v>
      </c>
      <c r="AB221" s="37">
        <v>2</v>
      </c>
      <c r="AC221" s="14" t="s">
        <v>85</v>
      </c>
      <c r="AD221" s="14" t="s">
        <v>92</v>
      </c>
      <c r="AE221" s="32" t="s">
        <v>101</v>
      </c>
      <c r="AF221" s="14" t="s">
        <v>74</v>
      </c>
      <c r="AG221">
        <v>1</v>
      </c>
      <c r="AH221" s="23">
        <v>101.05</v>
      </c>
    </row>
    <row r="222" spans="13:34" ht="15" customHeight="1">
      <c r="AA222" s="36">
        <v>41407</v>
      </c>
      <c r="AB222" s="37">
        <v>2</v>
      </c>
      <c r="AC222" s="14" t="s">
        <v>85</v>
      </c>
      <c r="AD222" s="14" t="s">
        <v>91</v>
      </c>
      <c r="AE222" s="32" t="s">
        <v>68</v>
      </c>
      <c r="AF222" s="14" t="s">
        <v>73</v>
      </c>
      <c r="AG222">
        <v>7</v>
      </c>
      <c r="AH222" s="23">
        <v>361.6</v>
      </c>
    </row>
    <row r="223" spans="13:34" ht="15" customHeight="1">
      <c r="AA223" s="36">
        <v>41408</v>
      </c>
      <c r="AB223" s="37">
        <v>3</v>
      </c>
      <c r="AC223" s="14" t="s">
        <v>85</v>
      </c>
      <c r="AD223" s="14" t="s">
        <v>91</v>
      </c>
      <c r="AE223" s="14" t="s">
        <v>100</v>
      </c>
      <c r="AF223" s="14" t="s">
        <v>74</v>
      </c>
      <c r="AG223">
        <v>3</v>
      </c>
      <c r="AH223" s="23">
        <v>120.56</v>
      </c>
    </row>
    <row r="224" spans="13:34" ht="15" customHeight="1">
      <c r="AA224" s="36">
        <v>41409</v>
      </c>
      <c r="AB224" s="37">
        <v>4</v>
      </c>
      <c r="AC224" s="14" t="s">
        <v>83</v>
      </c>
      <c r="AD224" s="14" t="s">
        <v>4</v>
      </c>
      <c r="AE224" s="14" t="s">
        <v>101</v>
      </c>
      <c r="AF224" s="14" t="s">
        <v>74</v>
      </c>
      <c r="AG224">
        <v>1</v>
      </c>
      <c r="AH224" s="23">
        <v>52.68</v>
      </c>
    </row>
    <row r="225" spans="27:34" ht="15" customHeight="1">
      <c r="AA225" s="36">
        <v>41409</v>
      </c>
      <c r="AB225" s="37">
        <v>4</v>
      </c>
      <c r="AC225" s="14" t="s">
        <v>83</v>
      </c>
      <c r="AD225" s="14" t="s">
        <v>91</v>
      </c>
      <c r="AE225" s="14" t="s">
        <v>100</v>
      </c>
      <c r="AF225" s="14" t="s">
        <v>74</v>
      </c>
      <c r="AG225">
        <v>3</v>
      </c>
      <c r="AH225" s="23">
        <v>99.51</v>
      </c>
    </row>
    <row r="226" spans="27:34" ht="15" customHeight="1">
      <c r="AA226" s="36">
        <v>41409</v>
      </c>
      <c r="AB226" s="37">
        <v>4</v>
      </c>
      <c r="AC226" s="14" t="s">
        <v>84</v>
      </c>
      <c r="AD226" s="14" t="s">
        <v>92</v>
      </c>
      <c r="AE226" s="14" t="s">
        <v>100</v>
      </c>
      <c r="AF226" s="14" t="s">
        <v>74</v>
      </c>
      <c r="AG226">
        <v>1</v>
      </c>
      <c r="AH226" s="23">
        <v>85.29</v>
      </c>
    </row>
    <row r="227" spans="27:34" ht="15" customHeight="1">
      <c r="AA227" s="36">
        <v>41409</v>
      </c>
      <c r="AB227" s="37">
        <v>4</v>
      </c>
      <c r="AC227" s="14" t="s">
        <v>84</v>
      </c>
      <c r="AD227" s="14" t="s">
        <v>91</v>
      </c>
      <c r="AE227" s="14" t="s">
        <v>101</v>
      </c>
      <c r="AF227" s="14" t="s">
        <v>74</v>
      </c>
      <c r="AG227">
        <v>3</v>
      </c>
      <c r="AH227" s="23">
        <v>143.59</v>
      </c>
    </row>
    <row r="228" spans="27:34" ht="15" customHeight="1">
      <c r="AA228" s="36">
        <v>41409</v>
      </c>
      <c r="AB228" s="37">
        <v>4</v>
      </c>
      <c r="AC228" s="14" t="s">
        <v>84</v>
      </c>
      <c r="AD228" s="14" t="s">
        <v>92</v>
      </c>
      <c r="AE228" s="32" t="s">
        <v>101</v>
      </c>
      <c r="AF228" s="14" t="s">
        <v>74</v>
      </c>
      <c r="AG228">
        <v>3</v>
      </c>
      <c r="AH228" s="23">
        <v>197.13</v>
      </c>
    </row>
    <row r="229" spans="27:34" ht="15" customHeight="1">
      <c r="AA229" s="36">
        <v>41409</v>
      </c>
      <c r="AB229" s="37">
        <v>4</v>
      </c>
      <c r="AC229" s="14" t="s">
        <v>84</v>
      </c>
      <c r="AD229" s="14" t="s">
        <v>92</v>
      </c>
      <c r="AE229" s="14" t="s">
        <v>100</v>
      </c>
      <c r="AF229" s="14" t="s">
        <v>74</v>
      </c>
      <c r="AG229">
        <v>3</v>
      </c>
      <c r="AH229" s="23">
        <v>190.74</v>
      </c>
    </row>
    <row r="230" spans="27:34" ht="15" customHeight="1">
      <c r="AA230" s="36">
        <v>41409</v>
      </c>
      <c r="AB230" s="37">
        <v>4</v>
      </c>
      <c r="AC230" s="14" t="s">
        <v>85</v>
      </c>
      <c r="AD230" s="14" t="s">
        <v>4</v>
      </c>
      <c r="AE230" s="14" t="s">
        <v>100</v>
      </c>
      <c r="AF230" s="14" t="s">
        <v>73</v>
      </c>
      <c r="AG230">
        <v>3</v>
      </c>
      <c r="AH230" s="23">
        <v>111.44</v>
      </c>
    </row>
    <row r="231" spans="27:34" ht="15" customHeight="1">
      <c r="AA231" s="36">
        <v>41410</v>
      </c>
      <c r="AB231" s="37">
        <v>5</v>
      </c>
      <c r="AC231" s="14" t="s">
        <v>83</v>
      </c>
      <c r="AD231" s="14" t="s">
        <v>4</v>
      </c>
      <c r="AE231" s="14" t="s">
        <v>100</v>
      </c>
      <c r="AF231" s="14" t="s">
        <v>73</v>
      </c>
      <c r="AG231">
        <v>3</v>
      </c>
      <c r="AH231" s="23">
        <v>153.38999999999999</v>
      </c>
    </row>
    <row r="232" spans="27:34" ht="15" customHeight="1">
      <c r="AA232" s="36">
        <v>41410</v>
      </c>
      <c r="AB232" s="37">
        <v>5</v>
      </c>
      <c r="AC232" s="14" t="s">
        <v>84</v>
      </c>
      <c r="AD232" s="14" t="s">
        <v>94</v>
      </c>
      <c r="AE232" s="14" t="s">
        <v>101</v>
      </c>
      <c r="AF232" s="14" t="s">
        <v>74</v>
      </c>
      <c r="AG232">
        <v>2</v>
      </c>
      <c r="AH232" s="23">
        <v>65.400000000000006</v>
      </c>
    </row>
    <row r="233" spans="27:34" ht="15" customHeight="1">
      <c r="AA233" s="36">
        <v>41410</v>
      </c>
      <c r="AB233" s="37">
        <v>5</v>
      </c>
      <c r="AC233" s="14" t="s">
        <v>85</v>
      </c>
      <c r="AD233" s="14" t="s">
        <v>91</v>
      </c>
      <c r="AE233" s="32" t="s">
        <v>101</v>
      </c>
      <c r="AF233" s="14" t="s">
        <v>74</v>
      </c>
      <c r="AG233">
        <v>9</v>
      </c>
      <c r="AH233" s="23">
        <v>448.2</v>
      </c>
    </row>
    <row r="234" spans="27:34" ht="15" customHeight="1">
      <c r="AA234" s="36">
        <v>41410</v>
      </c>
      <c r="AB234" s="37">
        <v>5</v>
      </c>
      <c r="AC234" s="14" t="s">
        <v>85</v>
      </c>
      <c r="AD234" s="14" t="s">
        <v>92</v>
      </c>
      <c r="AE234" s="32" t="s">
        <v>101</v>
      </c>
      <c r="AF234" s="14" t="s">
        <v>73</v>
      </c>
      <c r="AG234">
        <v>2</v>
      </c>
      <c r="AH234" s="23">
        <v>123.19</v>
      </c>
    </row>
    <row r="235" spans="27:34" ht="15" customHeight="1">
      <c r="AA235" s="36">
        <v>41411</v>
      </c>
      <c r="AB235" s="37">
        <v>6</v>
      </c>
      <c r="AC235" s="14" t="s">
        <v>83</v>
      </c>
      <c r="AD235" s="14" t="s">
        <v>92</v>
      </c>
      <c r="AE235" s="32" t="s">
        <v>101</v>
      </c>
      <c r="AF235" s="14" t="s">
        <v>74</v>
      </c>
      <c r="AG235">
        <v>5</v>
      </c>
      <c r="AH235" s="23">
        <v>210.28</v>
      </c>
    </row>
    <row r="236" spans="27:34" ht="15" customHeight="1">
      <c r="AA236" s="36">
        <v>41411</v>
      </c>
      <c r="AB236" s="37">
        <v>6</v>
      </c>
      <c r="AC236" s="14" t="s">
        <v>83</v>
      </c>
      <c r="AD236" s="14" t="s">
        <v>91</v>
      </c>
      <c r="AE236" s="14" t="s">
        <v>101</v>
      </c>
      <c r="AF236" s="14" t="s">
        <v>74</v>
      </c>
      <c r="AG236">
        <v>7</v>
      </c>
      <c r="AH236" s="23">
        <v>349.46</v>
      </c>
    </row>
    <row r="237" spans="27:34" ht="15" customHeight="1">
      <c r="AA237" s="36">
        <v>41411</v>
      </c>
      <c r="AB237" s="37">
        <v>6</v>
      </c>
      <c r="AC237" s="14" t="s">
        <v>85</v>
      </c>
      <c r="AD237" s="14" t="s">
        <v>92</v>
      </c>
      <c r="AE237" s="32" t="s">
        <v>100</v>
      </c>
      <c r="AF237" s="14" t="s">
        <v>73</v>
      </c>
      <c r="AG237">
        <v>4</v>
      </c>
      <c r="AH237" s="23">
        <v>290.63</v>
      </c>
    </row>
    <row r="238" spans="27:34" ht="15" customHeight="1">
      <c r="AA238" s="36">
        <v>41411</v>
      </c>
      <c r="AB238" s="37">
        <v>6</v>
      </c>
      <c r="AC238" s="14" t="s">
        <v>85</v>
      </c>
      <c r="AD238" s="14" t="s">
        <v>94</v>
      </c>
      <c r="AE238" s="14" t="s">
        <v>101</v>
      </c>
      <c r="AF238" s="14" t="s">
        <v>74</v>
      </c>
      <c r="AG238">
        <v>3</v>
      </c>
      <c r="AH238" s="23">
        <v>103.03</v>
      </c>
    </row>
    <row r="239" spans="27:34" ht="15" customHeight="1">
      <c r="AA239" s="36">
        <v>41412</v>
      </c>
      <c r="AB239" s="37">
        <v>7</v>
      </c>
      <c r="AC239" s="14" t="s">
        <v>83</v>
      </c>
      <c r="AD239" s="14" t="s">
        <v>92</v>
      </c>
      <c r="AE239" s="14" t="s">
        <v>101</v>
      </c>
      <c r="AF239" s="14" t="s">
        <v>73</v>
      </c>
      <c r="AG239">
        <v>2</v>
      </c>
      <c r="AH239" s="23">
        <v>112.54</v>
      </c>
    </row>
    <row r="240" spans="27:34" ht="15" customHeight="1">
      <c r="AA240" s="36">
        <v>41412</v>
      </c>
      <c r="AB240" s="37">
        <v>7</v>
      </c>
      <c r="AC240" s="14" t="s">
        <v>84</v>
      </c>
      <c r="AD240" s="14" t="s">
        <v>94</v>
      </c>
      <c r="AE240" s="32" t="s">
        <v>100</v>
      </c>
      <c r="AF240" s="14" t="s">
        <v>73</v>
      </c>
      <c r="AG240">
        <v>8</v>
      </c>
      <c r="AH240" s="23">
        <v>399.36</v>
      </c>
    </row>
    <row r="241" spans="27:34" ht="15" customHeight="1">
      <c r="AA241" s="36">
        <v>41412</v>
      </c>
      <c r="AB241" s="37">
        <v>7</v>
      </c>
      <c r="AC241" s="14" t="s">
        <v>85</v>
      </c>
      <c r="AD241" s="14" t="s">
        <v>92</v>
      </c>
      <c r="AE241" s="14" t="s">
        <v>100</v>
      </c>
      <c r="AF241" s="14" t="s">
        <v>73</v>
      </c>
      <c r="AG241">
        <v>2</v>
      </c>
      <c r="AH241" s="23">
        <v>68.180000000000007</v>
      </c>
    </row>
    <row r="242" spans="27:34" ht="15" customHeight="1">
      <c r="AA242" s="36">
        <v>41413</v>
      </c>
      <c r="AB242" s="37">
        <v>1</v>
      </c>
      <c r="AC242" s="14" t="s">
        <v>83</v>
      </c>
      <c r="AD242" s="14" t="s">
        <v>94</v>
      </c>
      <c r="AE242" s="14" t="s">
        <v>101</v>
      </c>
      <c r="AF242" s="14" t="s">
        <v>73</v>
      </c>
      <c r="AG242">
        <v>3</v>
      </c>
      <c r="AH242" s="23">
        <v>146.58000000000001</v>
      </c>
    </row>
    <row r="243" spans="27:34" ht="15" customHeight="1">
      <c r="AA243" s="36">
        <v>41413</v>
      </c>
      <c r="AB243" s="37">
        <v>1</v>
      </c>
      <c r="AC243" s="14" t="s">
        <v>83</v>
      </c>
      <c r="AD243" s="14" t="s">
        <v>94</v>
      </c>
      <c r="AE243" s="32" t="s">
        <v>68</v>
      </c>
      <c r="AF243" s="14" t="s">
        <v>74</v>
      </c>
      <c r="AG243">
        <v>6</v>
      </c>
      <c r="AH243" s="23">
        <v>309.5</v>
      </c>
    </row>
    <row r="244" spans="27:34" ht="15" customHeight="1">
      <c r="AA244" s="36">
        <v>41413</v>
      </c>
      <c r="AB244" s="37">
        <v>1</v>
      </c>
      <c r="AC244" s="14" t="s">
        <v>83</v>
      </c>
      <c r="AD244" s="14" t="s">
        <v>4</v>
      </c>
      <c r="AE244" s="14" t="s">
        <v>101</v>
      </c>
      <c r="AF244" s="14" t="s">
        <v>73</v>
      </c>
      <c r="AG244">
        <v>5</v>
      </c>
      <c r="AH244" s="23">
        <v>177.96</v>
      </c>
    </row>
    <row r="245" spans="27:34" ht="15" customHeight="1">
      <c r="AA245" s="36">
        <v>41413</v>
      </c>
      <c r="AB245" s="37">
        <v>1</v>
      </c>
      <c r="AC245" s="14" t="s">
        <v>83</v>
      </c>
      <c r="AD245" s="14" t="s">
        <v>92</v>
      </c>
      <c r="AE245" s="32" t="s">
        <v>101</v>
      </c>
      <c r="AF245" s="14" t="s">
        <v>73</v>
      </c>
      <c r="AG245">
        <v>2</v>
      </c>
      <c r="AH245" s="23">
        <v>119.46</v>
      </c>
    </row>
    <row r="246" spans="27:34" ht="15" customHeight="1">
      <c r="AA246" s="36">
        <v>41413</v>
      </c>
      <c r="AB246" s="37">
        <v>1</v>
      </c>
      <c r="AC246" s="14" t="s">
        <v>84</v>
      </c>
      <c r="AD246" s="14" t="s">
        <v>4</v>
      </c>
      <c r="AE246" s="14" t="s">
        <v>68</v>
      </c>
      <c r="AF246" s="14" t="s">
        <v>74</v>
      </c>
      <c r="AG246">
        <v>3</v>
      </c>
      <c r="AH246" s="23">
        <v>119.66</v>
      </c>
    </row>
    <row r="247" spans="27:34" ht="15" customHeight="1">
      <c r="AA247" s="36">
        <v>41413</v>
      </c>
      <c r="AB247" s="37">
        <v>1</v>
      </c>
      <c r="AC247" s="14" t="s">
        <v>84</v>
      </c>
      <c r="AD247" s="14" t="s">
        <v>94</v>
      </c>
      <c r="AE247" s="14" t="s">
        <v>68</v>
      </c>
      <c r="AF247" s="14" t="s">
        <v>74</v>
      </c>
      <c r="AG247">
        <v>4</v>
      </c>
      <c r="AH247" s="23">
        <v>168.87</v>
      </c>
    </row>
    <row r="248" spans="27:34" ht="15" customHeight="1">
      <c r="AA248" s="36">
        <v>41413</v>
      </c>
      <c r="AB248" s="37">
        <v>1</v>
      </c>
      <c r="AC248" s="14" t="s">
        <v>84</v>
      </c>
      <c r="AD248" s="14" t="s">
        <v>92</v>
      </c>
      <c r="AE248" s="14" t="s">
        <v>68</v>
      </c>
      <c r="AF248" s="14" t="s">
        <v>74</v>
      </c>
      <c r="AG248">
        <v>4</v>
      </c>
      <c r="AH248" s="23">
        <v>192.39</v>
      </c>
    </row>
    <row r="249" spans="27:34" ht="15" customHeight="1">
      <c r="AA249" s="36">
        <v>41413</v>
      </c>
      <c r="AB249" s="37">
        <v>1</v>
      </c>
      <c r="AC249" s="14" t="s">
        <v>84</v>
      </c>
      <c r="AD249" s="14" t="s">
        <v>92</v>
      </c>
      <c r="AE249" s="14" t="s">
        <v>100</v>
      </c>
      <c r="AF249" s="14" t="s">
        <v>74</v>
      </c>
      <c r="AG249">
        <v>2</v>
      </c>
      <c r="AH249" s="23">
        <v>101.73</v>
      </c>
    </row>
    <row r="250" spans="27:34" ht="15" customHeight="1">
      <c r="AA250" s="36">
        <v>41413</v>
      </c>
      <c r="AB250" s="37">
        <v>1</v>
      </c>
      <c r="AC250" s="14" t="s">
        <v>84</v>
      </c>
      <c r="AD250" s="14" t="s">
        <v>91</v>
      </c>
      <c r="AE250" s="14" t="s">
        <v>101</v>
      </c>
      <c r="AF250" s="14" t="s">
        <v>73</v>
      </c>
      <c r="AG250">
        <v>2</v>
      </c>
      <c r="AH250" s="23">
        <v>74.94</v>
      </c>
    </row>
    <row r="251" spans="27:34" ht="15" customHeight="1">
      <c r="AA251" s="36">
        <v>41413</v>
      </c>
      <c r="AB251" s="37">
        <v>1</v>
      </c>
      <c r="AC251" s="14" t="s">
        <v>85</v>
      </c>
      <c r="AD251" s="14" t="s">
        <v>94</v>
      </c>
      <c r="AE251" s="14" t="s">
        <v>68</v>
      </c>
      <c r="AF251" s="14" t="s">
        <v>74</v>
      </c>
      <c r="AG251">
        <v>8</v>
      </c>
      <c r="AH251" s="23">
        <v>291.3</v>
      </c>
    </row>
    <row r="252" spans="27:34" ht="15" customHeight="1">
      <c r="AA252" s="36">
        <v>41414</v>
      </c>
      <c r="AB252" s="37">
        <v>2</v>
      </c>
      <c r="AC252" s="14" t="s">
        <v>84</v>
      </c>
      <c r="AD252" s="14" t="s">
        <v>4</v>
      </c>
      <c r="AE252" s="32" t="s">
        <v>68</v>
      </c>
      <c r="AF252" s="14" t="s">
        <v>74</v>
      </c>
      <c r="AG252">
        <v>3</v>
      </c>
      <c r="AH252" s="23">
        <v>161</v>
      </c>
    </row>
    <row r="253" spans="27:34" ht="15" customHeight="1">
      <c r="AA253" s="36">
        <v>41415</v>
      </c>
      <c r="AB253" s="37">
        <v>3</v>
      </c>
      <c r="AC253" s="14" t="s">
        <v>84</v>
      </c>
      <c r="AD253" s="14" t="s">
        <v>4</v>
      </c>
      <c r="AE253" s="14" t="s">
        <v>100</v>
      </c>
      <c r="AF253" s="14" t="s">
        <v>74</v>
      </c>
      <c r="AG253">
        <v>3</v>
      </c>
      <c r="AH253" s="23">
        <v>116.01</v>
      </c>
    </row>
    <row r="254" spans="27:34" ht="15" customHeight="1">
      <c r="AA254" s="36">
        <v>41415</v>
      </c>
      <c r="AB254" s="37">
        <v>3</v>
      </c>
      <c r="AC254" s="14" t="s">
        <v>84</v>
      </c>
      <c r="AD254" s="14" t="s">
        <v>4</v>
      </c>
      <c r="AE254" s="14" t="s">
        <v>100</v>
      </c>
      <c r="AF254" s="14" t="s">
        <v>73</v>
      </c>
      <c r="AG254">
        <v>2</v>
      </c>
      <c r="AH254" s="23">
        <v>74.39</v>
      </c>
    </row>
    <row r="255" spans="27:34" ht="15" customHeight="1">
      <c r="AA255" s="36">
        <v>41415</v>
      </c>
      <c r="AB255" s="37">
        <v>3</v>
      </c>
      <c r="AC255" s="14" t="s">
        <v>85</v>
      </c>
      <c r="AD255" s="14" t="s">
        <v>91</v>
      </c>
      <c r="AE255" s="14" t="s">
        <v>100</v>
      </c>
      <c r="AF255" s="14" t="s">
        <v>73</v>
      </c>
      <c r="AG255">
        <v>4</v>
      </c>
      <c r="AH255" s="23">
        <v>226.25</v>
      </c>
    </row>
    <row r="256" spans="27:34" ht="15" customHeight="1">
      <c r="AA256" s="36">
        <v>41415</v>
      </c>
      <c r="AB256" s="37">
        <v>3</v>
      </c>
      <c r="AC256" s="14" t="s">
        <v>85</v>
      </c>
      <c r="AD256" s="14" t="s">
        <v>4</v>
      </c>
      <c r="AE256" s="14" t="s">
        <v>68</v>
      </c>
      <c r="AF256" s="14" t="s">
        <v>73</v>
      </c>
      <c r="AG256">
        <v>3</v>
      </c>
      <c r="AH256" s="23">
        <v>135.19</v>
      </c>
    </row>
    <row r="257" spans="27:34" ht="15" customHeight="1">
      <c r="AA257" s="36">
        <v>41416</v>
      </c>
      <c r="AB257" s="37">
        <v>4</v>
      </c>
      <c r="AC257" s="14" t="s">
        <v>83</v>
      </c>
      <c r="AD257" s="14" t="s">
        <v>4</v>
      </c>
      <c r="AE257" s="14" t="s">
        <v>101</v>
      </c>
      <c r="AF257" s="14" t="s">
        <v>73</v>
      </c>
      <c r="AG257">
        <v>4</v>
      </c>
      <c r="AH257" s="23">
        <v>126.16</v>
      </c>
    </row>
    <row r="258" spans="27:34" ht="15" customHeight="1">
      <c r="AA258" s="36">
        <v>41416</v>
      </c>
      <c r="AB258" s="37">
        <v>4</v>
      </c>
      <c r="AC258" s="14" t="s">
        <v>84</v>
      </c>
      <c r="AD258" s="14" t="s">
        <v>92</v>
      </c>
      <c r="AE258" s="14" t="s">
        <v>68</v>
      </c>
      <c r="AF258" s="14" t="s">
        <v>74</v>
      </c>
      <c r="AG258">
        <v>4</v>
      </c>
      <c r="AH258" s="23">
        <v>156.30000000000001</v>
      </c>
    </row>
    <row r="259" spans="27:34" ht="15" customHeight="1">
      <c r="AA259" s="36">
        <v>41416</v>
      </c>
      <c r="AB259" s="37">
        <v>4</v>
      </c>
      <c r="AC259" s="14" t="s">
        <v>84</v>
      </c>
      <c r="AD259" s="14" t="s">
        <v>92</v>
      </c>
      <c r="AE259" s="32" t="s">
        <v>101</v>
      </c>
      <c r="AF259" s="14" t="s">
        <v>74</v>
      </c>
      <c r="AG259">
        <v>3</v>
      </c>
      <c r="AH259" s="23">
        <v>73.42</v>
      </c>
    </row>
    <row r="260" spans="27:34" ht="15" customHeight="1">
      <c r="AA260" s="36">
        <v>41416</v>
      </c>
      <c r="AB260" s="37">
        <v>4</v>
      </c>
      <c r="AC260" s="14" t="s">
        <v>84</v>
      </c>
      <c r="AD260" s="14" t="s">
        <v>91</v>
      </c>
      <c r="AE260" s="14" t="s">
        <v>100</v>
      </c>
      <c r="AF260" s="14" t="s">
        <v>74</v>
      </c>
      <c r="AG260">
        <v>7</v>
      </c>
      <c r="AH260" s="23">
        <v>310.74</v>
      </c>
    </row>
    <row r="261" spans="27:34" ht="15" customHeight="1">
      <c r="AA261" s="36">
        <v>41416</v>
      </c>
      <c r="AB261" s="37">
        <v>4</v>
      </c>
      <c r="AC261" s="14" t="s">
        <v>84</v>
      </c>
      <c r="AD261" s="14" t="s">
        <v>91</v>
      </c>
      <c r="AE261" s="32" t="s">
        <v>100</v>
      </c>
      <c r="AF261" s="14" t="s">
        <v>74</v>
      </c>
      <c r="AG261">
        <v>6</v>
      </c>
      <c r="AH261" s="23">
        <v>296.26</v>
      </c>
    </row>
    <row r="262" spans="27:34" ht="15" customHeight="1">
      <c r="AA262" s="36">
        <v>41416</v>
      </c>
      <c r="AB262" s="37">
        <v>4</v>
      </c>
      <c r="AC262" s="14" t="s">
        <v>85</v>
      </c>
      <c r="AD262" s="14" t="s">
        <v>4</v>
      </c>
      <c r="AE262" s="14" t="s">
        <v>68</v>
      </c>
      <c r="AF262" s="14" t="s">
        <v>73</v>
      </c>
      <c r="AG262">
        <v>2</v>
      </c>
      <c r="AH262" s="23">
        <v>115.29</v>
      </c>
    </row>
    <row r="263" spans="27:34" ht="15" customHeight="1">
      <c r="AA263" s="36">
        <v>41417</v>
      </c>
      <c r="AB263" s="37">
        <v>5</v>
      </c>
      <c r="AC263" s="14" t="s">
        <v>85</v>
      </c>
      <c r="AD263" s="14" t="s">
        <v>4</v>
      </c>
      <c r="AE263" s="14" t="s">
        <v>101</v>
      </c>
      <c r="AF263" s="14" t="s">
        <v>73</v>
      </c>
      <c r="AG263">
        <v>4</v>
      </c>
      <c r="AH263" s="23">
        <v>212.94</v>
      </c>
    </row>
    <row r="264" spans="27:34" ht="15" customHeight="1">
      <c r="AA264" s="36">
        <v>41418</v>
      </c>
      <c r="AB264" s="37">
        <v>6</v>
      </c>
      <c r="AC264" s="14" t="s">
        <v>83</v>
      </c>
      <c r="AD264" s="14" t="s">
        <v>92</v>
      </c>
      <c r="AE264" s="14" t="s">
        <v>100</v>
      </c>
      <c r="AF264" s="14" t="s">
        <v>74</v>
      </c>
      <c r="AG264">
        <v>2</v>
      </c>
      <c r="AH264" s="23">
        <v>85.93</v>
      </c>
    </row>
    <row r="265" spans="27:34" ht="15" customHeight="1">
      <c r="AA265" s="36">
        <v>41418</v>
      </c>
      <c r="AB265" s="37">
        <v>6</v>
      </c>
      <c r="AC265" s="14" t="s">
        <v>84</v>
      </c>
      <c r="AD265" s="14" t="s">
        <v>4</v>
      </c>
      <c r="AE265" s="14" t="s">
        <v>101</v>
      </c>
      <c r="AF265" s="14" t="s">
        <v>73</v>
      </c>
      <c r="AG265">
        <v>2</v>
      </c>
      <c r="AH265" s="23">
        <v>80.02</v>
      </c>
    </row>
    <row r="266" spans="27:34" ht="15" customHeight="1">
      <c r="AA266" s="36">
        <v>41418</v>
      </c>
      <c r="AB266" s="37">
        <v>6</v>
      </c>
      <c r="AC266" s="14" t="s">
        <v>84</v>
      </c>
      <c r="AD266" s="14" t="s">
        <v>91</v>
      </c>
      <c r="AE266" s="32" t="s">
        <v>68</v>
      </c>
      <c r="AF266" s="14" t="s">
        <v>74</v>
      </c>
      <c r="AG266">
        <v>5</v>
      </c>
      <c r="AH266" s="23">
        <v>286.17</v>
      </c>
    </row>
    <row r="267" spans="27:34" ht="15" customHeight="1">
      <c r="AA267" s="36">
        <v>41419</v>
      </c>
      <c r="AB267" s="37">
        <v>7</v>
      </c>
      <c r="AC267" s="14" t="s">
        <v>83</v>
      </c>
      <c r="AD267" s="14" t="s">
        <v>92</v>
      </c>
      <c r="AE267" s="14" t="s">
        <v>100</v>
      </c>
      <c r="AF267" s="14" t="s">
        <v>74</v>
      </c>
      <c r="AG267">
        <v>4</v>
      </c>
      <c r="AH267" s="23">
        <v>190.27</v>
      </c>
    </row>
    <row r="268" spans="27:34" ht="15" customHeight="1">
      <c r="AA268" s="36">
        <v>41419</v>
      </c>
      <c r="AB268" s="37">
        <v>7</v>
      </c>
      <c r="AC268" s="14" t="s">
        <v>84</v>
      </c>
      <c r="AD268" s="14" t="s">
        <v>91</v>
      </c>
      <c r="AE268" s="14" t="s">
        <v>101</v>
      </c>
      <c r="AF268" s="14" t="s">
        <v>73</v>
      </c>
      <c r="AG268">
        <v>5</v>
      </c>
      <c r="AH268" s="23">
        <v>265.24</v>
      </c>
    </row>
    <row r="269" spans="27:34" ht="15" customHeight="1">
      <c r="AA269" s="36">
        <v>41419</v>
      </c>
      <c r="AB269" s="37">
        <v>7</v>
      </c>
      <c r="AC269" s="14" t="s">
        <v>84</v>
      </c>
      <c r="AD269" s="14" t="s">
        <v>4</v>
      </c>
      <c r="AE269" s="32" t="s">
        <v>100</v>
      </c>
      <c r="AF269" s="14" t="s">
        <v>74</v>
      </c>
      <c r="AG269">
        <v>7</v>
      </c>
      <c r="AH269" s="23">
        <v>353.93</v>
      </c>
    </row>
    <row r="270" spans="27:34" ht="15" customHeight="1">
      <c r="AA270" s="36">
        <v>41420</v>
      </c>
      <c r="AB270" s="37">
        <v>1</v>
      </c>
      <c r="AC270" s="14" t="s">
        <v>83</v>
      </c>
      <c r="AD270" s="14" t="s">
        <v>91</v>
      </c>
      <c r="AE270" s="14" t="s">
        <v>101</v>
      </c>
      <c r="AF270" s="14" t="s">
        <v>73</v>
      </c>
      <c r="AG270">
        <v>5</v>
      </c>
      <c r="AH270" s="23">
        <v>314.77</v>
      </c>
    </row>
    <row r="271" spans="27:34" ht="15" customHeight="1">
      <c r="AA271" s="36">
        <v>41420</v>
      </c>
      <c r="AB271" s="37">
        <v>1</v>
      </c>
      <c r="AC271" s="14" t="s">
        <v>84</v>
      </c>
      <c r="AD271" s="14" t="s">
        <v>94</v>
      </c>
      <c r="AE271" s="32" t="s">
        <v>101</v>
      </c>
      <c r="AF271" s="14" t="s">
        <v>74</v>
      </c>
      <c r="AG271">
        <v>2</v>
      </c>
      <c r="AH271" s="23">
        <v>169.23</v>
      </c>
    </row>
    <row r="272" spans="27:34" ht="15" customHeight="1">
      <c r="AA272" s="36">
        <v>41420</v>
      </c>
      <c r="AB272" s="37">
        <v>1</v>
      </c>
      <c r="AC272" s="14" t="s">
        <v>85</v>
      </c>
      <c r="AD272" s="14" t="s">
        <v>4</v>
      </c>
      <c r="AE272" s="14" t="s">
        <v>100</v>
      </c>
      <c r="AF272" s="14" t="s">
        <v>74</v>
      </c>
      <c r="AG272">
        <v>3</v>
      </c>
      <c r="AH272" s="23">
        <v>149.71</v>
      </c>
    </row>
    <row r="273" spans="27:34" ht="15" customHeight="1">
      <c r="AA273" s="36">
        <v>41420</v>
      </c>
      <c r="AB273" s="37">
        <v>1</v>
      </c>
      <c r="AC273" s="14" t="s">
        <v>85</v>
      </c>
      <c r="AD273" s="14" t="s">
        <v>94</v>
      </c>
      <c r="AE273" s="14" t="s">
        <v>100</v>
      </c>
      <c r="AF273" s="14" t="s">
        <v>73</v>
      </c>
      <c r="AG273">
        <v>2</v>
      </c>
      <c r="AH273" s="23">
        <v>105.35</v>
      </c>
    </row>
    <row r="274" spans="27:34" ht="15" customHeight="1">
      <c r="AA274" s="36">
        <v>41421</v>
      </c>
      <c r="AB274" s="37">
        <v>2</v>
      </c>
      <c r="AC274" s="14" t="s">
        <v>84</v>
      </c>
      <c r="AD274" s="14" t="s">
        <v>92</v>
      </c>
      <c r="AE274" s="14" t="s">
        <v>101</v>
      </c>
      <c r="AF274" s="14" t="s">
        <v>74</v>
      </c>
      <c r="AG274">
        <v>2</v>
      </c>
      <c r="AH274" s="23">
        <v>111.47</v>
      </c>
    </row>
    <row r="275" spans="27:34" ht="15" customHeight="1">
      <c r="AA275" s="36">
        <v>41421</v>
      </c>
      <c r="AB275" s="37">
        <v>2</v>
      </c>
      <c r="AC275" s="14" t="s">
        <v>85</v>
      </c>
      <c r="AD275" s="14" t="s">
        <v>4</v>
      </c>
      <c r="AE275" s="14" t="s">
        <v>100</v>
      </c>
      <c r="AF275" s="14" t="s">
        <v>73</v>
      </c>
      <c r="AG275">
        <v>9</v>
      </c>
      <c r="AH275" s="23">
        <v>441.16</v>
      </c>
    </row>
    <row r="276" spans="27:34" ht="15" customHeight="1">
      <c r="AA276" s="36">
        <v>41422</v>
      </c>
      <c r="AB276" s="37">
        <v>3</v>
      </c>
      <c r="AC276" s="14" t="s">
        <v>83</v>
      </c>
      <c r="AD276" s="14" t="s">
        <v>94</v>
      </c>
      <c r="AE276" s="14" t="s">
        <v>100</v>
      </c>
      <c r="AF276" s="14" t="s">
        <v>74</v>
      </c>
      <c r="AG276">
        <v>5</v>
      </c>
      <c r="AH276" s="23">
        <v>179.56</v>
      </c>
    </row>
    <row r="277" spans="27:34" ht="15" customHeight="1">
      <c r="AA277" s="36">
        <v>41422</v>
      </c>
      <c r="AB277" s="37">
        <v>3</v>
      </c>
      <c r="AC277" s="14" t="s">
        <v>85</v>
      </c>
      <c r="AD277" s="14" t="s">
        <v>92</v>
      </c>
      <c r="AE277" s="14" t="s">
        <v>100</v>
      </c>
      <c r="AF277" s="14" t="s">
        <v>73</v>
      </c>
      <c r="AG277">
        <v>2</v>
      </c>
      <c r="AH277" s="23">
        <v>83.15</v>
      </c>
    </row>
    <row r="278" spans="27:34" ht="15" customHeight="1">
      <c r="AA278" s="36">
        <v>41423</v>
      </c>
      <c r="AB278" s="37">
        <v>4</v>
      </c>
      <c r="AC278" s="14" t="s">
        <v>85</v>
      </c>
      <c r="AD278" s="14" t="s">
        <v>92</v>
      </c>
      <c r="AE278" s="14" t="s">
        <v>101</v>
      </c>
      <c r="AF278" s="14" t="s">
        <v>73</v>
      </c>
      <c r="AG278">
        <v>4</v>
      </c>
      <c r="AH278" s="23">
        <v>262.86</v>
      </c>
    </row>
    <row r="279" spans="27:34" ht="15" customHeight="1">
      <c r="AA279" s="36">
        <v>41423</v>
      </c>
      <c r="AB279" s="37">
        <v>4</v>
      </c>
      <c r="AC279" s="14" t="s">
        <v>85</v>
      </c>
      <c r="AD279" s="14" t="s">
        <v>94</v>
      </c>
      <c r="AE279" s="14" t="s">
        <v>101</v>
      </c>
      <c r="AF279" s="14" t="s">
        <v>73</v>
      </c>
      <c r="AG279">
        <v>2</v>
      </c>
      <c r="AH279" s="23">
        <v>82.51</v>
      </c>
    </row>
    <row r="280" spans="27:34" ht="15" customHeight="1">
      <c r="AA280" s="36">
        <v>41424</v>
      </c>
      <c r="AB280" s="37">
        <v>5</v>
      </c>
      <c r="AC280" s="14" t="s">
        <v>83</v>
      </c>
      <c r="AD280" s="14" t="s">
        <v>91</v>
      </c>
      <c r="AE280" s="32" t="s">
        <v>100</v>
      </c>
      <c r="AF280" s="14" t="s">
        <v>74</v>
      </c>
      <c r="AG280">
        <v>5</v>
      </c>
      <c r="AH280" s="23">
        <v>290.27</v>
      </c>
    </row>
    <row r="281" spans="27:34" ht="15" customHeight="1">
      <c r="AA281" s="36">
        <v>41424</v>
      </c>
      <c r="AB281" s="37">
        <v>5</v>
      </c>
      <c r="AC281" s="14" t="s">
        <v>83</v>
      </c>
      <c r="AD281" s="14" t="s">
        <v>4</v>
      </c>
      <c r="AE281" s="32" t="s">
        <v>101</v>
      </c>
      <c r="AF281" s="14" t="s">
        <v>74</v>
      </c>
      <c r="AG281">
        <v>5</v>
      </c>
      <c r="AH281" s="23">
        <v>223.08</v>
      </c>
    </row>
    <row r="282" spans="27:34" ht="15" customHeight="1">
      <c r="AA282" s="36">
        <v>41424</v>
      </c>
      <c r="AB282" s="37">
        <v>5</v>
      </c>
      <c r="AC282" s="14" t="s">
        <v>84</v>
      </c>
      <c r="AD282" s="14" t="s">
        <v>91</v>
      </c>
      <c r="AE282" s="14" t="s">
        <v>100</v>
      </c>
      <c r="AF282" s="14" t="s">
        <v>74</v>
      </c>
      <c r="AG282">
        <v>3</v>
      </c>
      <c r="AH282" s="23">
        <v>165.77</v>
      </c>
    </row>
    <row r="283" spans="27:34" ht="15" customHeight="1">
      <c r="AA283" s="36">
        <v>41424</v>
      </c>
      <c r="AB283" s="37">
        <v>5</v>
      </c>
      <c r="AC283" s="14" t="s">
        <v>85</v>
      </c>
      <c r="AD283" s="14" t="s">
        <v>92</v>
      </c>
      <c r="AE283" s="14" t="s">
        <v>101</v>
      </c>
      <c r="AF283" s="14" t="s">
        <v>74</v>
      </c>
      <c r="AG283">
        <v>2</v>
      </c>
      <c r="AH283" s="23">
        <v>99.81</v>
      </c>
    </row>
    <row r="284" spans="27:34" ht="15" customHeight="1">
      <c r="AA284" s="36">
        <v>41425</v>
      </c>
      <c r="AB284" s="37">
        <v>6</v>
      </c>
      <c r="AC284" s="14" t="s">
        <v>83</v>
      </c>
      <c r="AD284" s="14" t="s">
        <v>91</v>
      </c>
      <c r="AE284" s="14" t="s">
        <v>101</v>
      </c>
      <c r="AF284" s="14" t="s">
        <v>74</v>
      </c>
      <c r="AG284">
        <v>3</v>
      </c>
      <c r="AH284" s="23">
        <v>158.94999999999999</v>
      </c>
    </row>
    <row r="285" spans="27:34" ht="15" customHeight="1">
      <c r="AA285" s="36">
        <v>41425</v>
      </c>
      <c r="AB285" s="37">
        <v>6</v>
      </c>
      <c r="AC285" s="14" t="s">
        <v>83</v>
      </c>
      <c r="AD285" s="14" t="s">
        <v>94</v>
      </c>
      <c r="AE285" s="14" t="s">
        <v>101</v>
      </c>
      <c r="AF285" s="14" t="s">
        <v>74</v>
      </c>
      <c r="AG285">
        <v>5</v>
      </c>
      <c r="AH285" s="23">
        <v>280.99</v>
      </c>
    </row>
    <row r="286" spans="27:34" ht="15" customHeight="1">
      <c r="AA286" s="36">
        <v>41425</v>
      </c>
      <c r="AB286" s="37">
        <v>6</v>
      </c>
      <c r="AC286" s="14" t="s">
        <v>83</v>
      </c>
      <c r="AD286" s="14" t="s">
        <v>92</v>
      </c>
      <c r="AE286" s="14" t="s">
        <v>101</v>
      </c>
      <c r="AF286" s="14" t="s">
        <v>74</v>
      </c>
      <c r="AG286">
        <v>4</v>
      </c>
      <c r="AH286" s="23">
        <v>149.88999999999999</v>
      </c>
    </row>
    <row r="287" spans="27:34" ht="15" customHeight="1">
      <c r="AA287" s="36">
        <v>41425</v>
      </c>
      <c r="AB287" s="37">
        <v>6</v>
      </c>
      <c r="AC287" s="14" t="s">
        <v>84</v>
      </c>
      <c r="AD287" s="14" t="s">
        <v>92</v>
      </c>
      <c r="AE287" s="14" t="s">
        <v>100</v>
      </c>
      <c r="AF287" s="14" t="s">
        <v>74</v>
      </c>
      <c r="AG287">
        <v>7</v>
      </c>
      <c r="AH287" s="23">
        <v>363.52</v>
      </c>
    </row>
    <row r="288" spans="27:34" ht="15" customHeight="1">
      <c r="AA288" s="36">
        <v>41425</v>
      </c>
      <c r="AB288" s="37">
        <v>6</v>
      </c>
      <c r="AC288" s="14" t="s">
        <v>85</v>
      </c>
      <c r="AD288" s="14" t="s">
        <v>91</v>
      </c>
      <c r="AE288" s="14" t="s">
        <v>100</v>
      </c>
      <c r="AF288" s="14" t="s">
        <v>73</v>
      </c>
      <c r="AG288">
        <v>2</v>
      </c>
      <c r="AH288" s="23">
        <v>93.97</v>
      </c>
    </row>
    <row r="289" spans="27:34" ht="15" customHeight="1">
      <c r="AA289" s="36">
        <v>41426</v>
      </c>
      <c r="AB289" s="37">
        <v>7</v>
      </c>
      <c r="AC289" s="14" t="s">
        <v>84</v>
      </c>
      <c r="AD289" s="14" t="s">
        <v>91</v>
      </c>
      <c r="AE289" s="32" t="s">
        <v>101</v>
      </c>
      <c r="AF289" s="14" t="s">
        <v>74</v>
      </c>
      <c r="AG289">
        <v>8</v>
      </c>
      <c r="AH289" s="23">
        <v>391.97</v>
      </c>
    </row>
    <row r="290" spans="27:34" ht="15" customHeight="1">
      <c r="AA290" s="36">
        <v>41426</v>
      </c>
      <c r="AB290" s="37">
        <v>7</v>
      </c>
      <c r="AC290" s="14" t="s">
        <v>84</v>
      </c>
      <c r="AD290" s="14" t="s">
        <v>4</v>
      </c>
      <c r="AE290" s="32" t="s">
        <v>100</v>
      </c>
      <c r="AF290" s="14" t="s">
        <v>74</v>
      </c>
      <c r="AG290">
        <v>5</v>
      </c>
      <c r="AH290" s="23">
        <v>275.54000000000002</v>
      </c>
    </row>
    <row r="291" spans="27:34" ht="15" customHeight="1">
      <c r="AA291" s="36">
        <v>41426</v>
      </c>
      <c r="AB291" s="37">
        <v>7</v>
      </c>
      <c r="AC291" s="14" t="s">
        <v>84</v>
      </c>
      <c r="AD291" s="14" t="s">
        <v>91</v>
      </c>
      <c r="AE291" s="14" t="s">
        <v>100</v>
      </c>
      <c r="AF291" s="14" t="s">
        <v>73</v>
      </c>
      <c r="AG291">
        <v>1</v>
      </c>
      <c r="AH291" s="23">
        <v>115.55</v>
      </c>
    </row>
    <row r="292" spans="27:34" ht="15" customHeight="1">
      <c r="AA292" s="36">
        <v>41426</v>
      </c>
      <c r="AB292" s="37">
        <v>7</v>
      </c>
      <c r="AC292" s="14" t="s">
        <v>85</v>
      </c>
      <c r="AD292" s="14" t="s">
        <v>94</v>
      </c>
      <c r="AE292" s="14" t="s">
        <v>101</v>
      </c>
      <c r="AF292" s="14" t="s">
        <v>73</v>
      </c>
      <c r="AG292">
        <v>3</v>
      </c>
      <c r="AH292" s="23">
        <v>125</v>
      </c>
    </row>
    <row r="293" spans="27:34" ht="15" customHeight="1">
      <c r="AA293" s="36">
        <v>41426</v>
      </c>
      <c r="AB293" s="37">
        <v>7</v>
      </c>
      <c r="AC293" s="14" t="s">
        <v>85</v>
      </c>
      <c r="AD293" s="14" t="s">
        <v>92</v>
      </c>
      <c r="AE293" s="14" t="s">
        <v>101</v>
      </c>
      <c r="AF293" s="14" t="s">
        <v>74</v>
      </c>
      <c r="AG293">
        <v>1</v>
      </c>
      <c r="AH293" s="23">
        <v>103.15</v>
      </c>
    </row>
    <row r="294" spans="27:34" ht="15" customHeight="1">
      <c r="AA294" s="36">
        <v>41426</v>
      </c>
      <c r="AB294" s="37">
        <v>7</v>
      </c>
      <c r="AC294" s="14" t="s">
        <v>85</v>
      </c>
      <c r="AD294" s="14" t="s">
        <v>91</v>
      </c>
      <c r="AE294" s="14" t="s">
        <v>101</v>
      </c>
      <c r="AF294" s="14" t="s">
        <v>73</v>
      </c>
      <c r="AG294">
        <v>9</v>
      </c>
      <c r="AH294" s="23">
        <v>256.7</v>
      </c>
    </row>
    <row r="295" spans="27:34" ht="15" customHeight="1">
      <c r="AA295" s="36">
        <v>41426</v>
      </c>
      <c r="AB295" s="37">
        <v>7</v>
      </c>
      <c r="AC295" s="14" t="s">
        <v>85</v>
      </c>
      <c r="AD295" s="14" t="s">
        <v>94</v>
      </c>
      <c r="AE295" s="14" t="s">
        <v>100</v>
      </c>
      <c r="AF295" s="14" t="s">
        <v>74</v>
      </c>
      <c r="AG295">
        <v>1</v>
      </c>
      <c r="AH295" s="23">
        <v>117.99</v>
      </c>
    </row>
    <row r="296" spans="27:34" ht="15" customHeight="1">
      <c r="AA296" s="36">
        <v>41426</v>
      </c>
      <c r="AB296" s="37">
        <v>7</v>
      </c>
      <c r="AC296" s="14" t="s">
        <v>85</v>
      </c>
      <c r="AD296" s="14" t="s">
        <v>92</v>
      </c>
      <c r="AE296" s="14" t="s">
        <v>100</v>
      </c>
      <c r="AF296" s="14" t="s">
        <v>74</v>
      </c>
      <c r="AG296">
        <v>2</v>
      </c>
      <c r="AH296" s="23">
        <v>98.55</v>
      </c>
    </row>
    <row r="297" spans="27:34" ht="15" customHeight="1">
      <c r="AA297" s="36">
        <v>41427</v>
      </c>
      <c r="AB297" s="37">
        <v>1</v>
      </c>
      <c r="AC297" s="14" t="s">
        <v>83</v>
      </c>
      <c r="AD297" s="14" t="s">
        <v>94</v>
      </c>
      <c r="AE297" s="14" t="s">
        <v>68</v>
      </c>
      <c r="AF297" s="14" t="s">
        <v>74</v>
      </c>
      <c r="AG297">
        <v>2</v>
      </c>
      <c r="AH297" s="23">
        <v>112.93</v>
      </c>
    </row>
    <row r="298" spans="27:34" ht="15" customHeight="1">
      <c r="AA298" s="36">
        <v>41427</v>
      </c>
      <c r="AB298" s="37">
        <v>1</v>
      </c>
      <c r="AC298" s="14" t="s">
        <v>85</v>
      </c>
      <c r="AD298" s="14" t="s">
        <v>92</v>
      </c>
      <c r="AE298" s="14" t="s">
        <v>100</v>
      </c>
      <c r="AF298" s="14" t="s">
        <v>74</v>
      </c>
      <c r="AG298">
        <v>2</v>
      </c>
      <c r="AH298" s="23">
        <v>76.3</v>
      </c>
    </row>
    <row r="299" spans="27:34" ht="15" customHeight="1">
      <c r="AA299" s="36">
        <v>41428</v>
      </c>
      <c r="AB299" s="37">
        <v>2</v>
      </c>
      <c r="AC299" s="14" t="s">
        <v>84</v>
      </c>
      <c r="AD299" s="14" t="s">
        <v>91</v>
      </c>
      <c r="AE299" s="14" t="s">
        <v>68</v>
      </c>
      <c r="AF299" s="14" t="s">
        <v>74</v>
      </c>
      <c r="AG299">
        <v>2</v>
      </c>
      <c r="AH299" s="23">
        <v>129.80000000000001</v>
      </c>
    </row>
    <row r="300" spans="27:34" ht="15" customHeight="1">
      <c r="AA300" s="36">
        <v>41428</v>
      </c>
      <c r="AB300" s="37">
        <v>2</v>
      </c>
      <c r="AC300" s="14" t="s">
        <v>85</v>
      </c>
      <c r="AD300" s="14" t="s">
        <v>92</v>
      </c>
      <c r="AE300" s="14" t="s">
        <v>101</v>
      </c>
      <c r="AF300" s="14" t="s">
        <v>74</v>
      </c>
      <c r="AG300">
        <v>3</v>
      </c>
      <c r="AH300" s="23">
        <v>140.25</v>
      </c>
    </row>
    <row r="301" spans="27:34" ht="15" customHeight="1">
      <c r="AA301" s="36">
        <v>41429</v>
      </c>
      <c r="AB301" s="37">
        <v>3</v>
      </c>
      <c r="AC301" s="14" t="s">
        <v>83</v>
      </c>
      <c r="AD301" s="14" t="s">
        <v>91</v>
      </c>
      <c r="AE301" s="32" t="s">
        <v>101</v>
      </c>
      <c r="AF301" s="14" t="s">
        <v>73</v>
      </c>
      <c r="AG301">
        <v>3</v>
      </c>
      <c r="AH301" s="23">
        <v>149.79</v>
      </c>
    </row>
    <row r="302" spans="27:34" ht="15" customHeight="1">
      <c r="AA302" s="36">
        <v>41429</v>
      </c>
      <c r="AB302" s="37">
        <v>3</v>
      </c>
      <c r="AC302" s="14" t="s">
        <v>83</v>
      </c>
      <c r="AD302" s="14" t="s">
        <v>91</v>
      </c>
      <c r="AE302" s="14" t="s">
        <v>101</v>
      </c>
      <c r="AF302" s="14" t="s">
        <v>74</v>
      </c>
      <c r="AG302">
        <v>4</v>
      </c>
      <c r="AH302" s="23">
        <v>172.2</v>
      </c>
    </row>
    <row r="303" spans="27:34" ht="15" customHeight="1">
      <c r="AA303" s="36">
        <v>41429</v>
      </c>
      <c r="AB303" s="37">
        <v>3</v>
      </c>
      <c r="AC303" s="14" t="s">
        <v>85</v>
      </c>
      <c r="AD303" s="14" t="s">
        <v>4</v>
      </c>
      <c r="AE303" s="32" t="s">
        <v>100</v>
      </c>
      <c r="AF303" s="14" t="s">
        <v>74</v>
      </c>
      <c r="AG303">
        <v>3</v>
      </c>
      <c r="AH303" s="23">
        <v>139.85</v>
      </c>
    </row>
    <row r="304" spans="27:34" ht="15" customHeight="1">
      <c r="AA304" s="36">
        <v>41429</v>
      </c>
      <c r="AB304" s="37">
        <v>3</v>
      </c>
      <c r="AC304" s="14" t="s">
        <v>85</v>
      </c>
      <c r="AD304" s="14" t="s">
        <v>4</v>
      </c>
      <c r="AE304" s="14" t="s">
        <v>68</v>
      </c>
      <c r="AF304" s="14" t="s">
        <v>73</v>
      </c>
      <c r="AG304">
        <v>1</v>
      </c>
      <c r="AH304" s="23">
        <v>96.46</v>
      </c>
    </row>
    <row r="305" spans="27:34" ht="15" customHeight="1">
      <c r="AA305" s="36">
        <v>41429</v>
      </c>
      <c r="AB305" s="37">
        <v>3</v>
      </c>
      <c r="AC305" s="14" t="s">
        <v>85</v>
      </c>
      <c r="AD305" s="14" t="s">
        <v>4</v>
      </c>
      <c r="AE305" s="14" t="s">
        <v>100</v>
      </c>
      <c r="AF305" s="14" t="s">
        <v>74</v>
      </c>
      <c r="AG305">
        <v>3</v>
      </c>
      <c r="AH305" s="23">
        <v>127.83</v>
      </c>
    </row>
    <row r="306" spans="27:34" ht="15" customHeight="1">
      <c r="AA306" s="36">
        <v>41430</v>
      </c>
      <c r="AB306" s="37">
        <v>4</v>
      </c>
      <c r="AC306" s="14" t="s">
        <v>85</v>
      </c>
      <c r="AD306" s="14" t="s">
        <v>91</v>
      </c>
      <c r="AE306" s="14" t="s">
        <v>100</v>
      </c>
      <c r="AF306" s="14" t="s">
        <v>73</v>
      </c>
      <c r="AG306">
        <v>6</v>
      </c>
      <c r="AH306" s="23">
        <v>215.88</v>
      </c>
    </row>
    <row r="307" spans="27:34" ht="15" customHeight="1">
      <c r="AA307" s="36">
        <v>41431</v>
      </c>
      <c r="AB307" s="37">
        <v>5</v>
      </c>
      <c r="AC307" s="14" t="s">
        <v>83</v>
      </c>
      <c r="AD307" s="14" t="s">
        <v>91</v>
      </c>
      <c r="AE307" s="14" t="s">
        <v>101</v>
      </c>
      <c r="AF307" s="14" t="s">
        <v>74</v>
      </c>
      <c r="AG307">
        <v>2</v>
      </c>
      <c r="AH307" s="23">
        <v>133.49</v>
      </c>
    </row>
    <row r="308" spans="27:34" ht="15" customHeight="1">
      <c r="AA308" s="36">
        <v>41431</v>
      </c>
      <c r="AB308" s="37">
        <v>5</v>
      </c>
      <c r="AC308" s="14" t="s">
        <v>85</v>
      </c>
      <c r="AD308" s="14" t="s">
        <v>4</v>
      </c>
      <c r="AE308" s="14" t="s">
        <v>100</v>
      </c>
      <c r="AF308" s="14" t="s">
        <v>73</v>
      </c>
      <c r="AG308">
        <v>2</v>
      </c>
      <c r="AH308" s="23">
        <v>117.33</v>
      </c>
    </row>
    <row r="309" spans="27:34" ht="15" customHeight="1">
      <c r="AA309" s="36">
        <v>41432</v>
      </c>
      <c r="AB309" s="37">
        <v>6</v>
      </c>
      <c r="AC309" s="14" t="s">
        <v>83</v>
      </c>
      <c r="AD309" s="14" t="s">
        <v>4</v>
      </c>
      <c r="AE309" s="14" t="s">
        <v>100</v>
      </c>
      <c r="AF309" s="14" t="s">
        <v>74</v>
      </c>
      <c r="AG309">
        <v>2</v>
      </c>
      <c r="AH309" s="23">
        <v>107.98</v>
      </c>
    </row>
    <row r="310" spans="27:34" ht="15" customHeight="1">
      <c r="AA310" s="36">
        <v>41432</v>
      </c>
      <c r="AB310" s="37">
        <v>6</v>
      </c>
      <c r="AC310" s="14" t="s">
        <v>84</v>
      </c>
      <c r="AD310" s="14" t="s">
        <v>94</v>
      </c>
      <c r="AE310" s="14" t="s">
        <v>100</v>
      </c>
      <c r="AF310" s="14" t="s">
        <v>74</v>
      </c>
      <c r="AG310">
        <v>6</v>
      </c>
      <c r="AH310" s="23">
        <v>203.11</v>
      </c>
    </row>
    <row r="311" spans="27:34" ht="15" customHeight="1">
      <c r="AA311" s="36">
        <v>41432</v>
      </c>
      <c r="AB311" s="37">
        <v>6</v>
      </c>
      <c r="AC311" s="14" t="s">
        <v>84</v>
      </c>
      <c r="AD311" s="14" t="s">
        <v>4</v>
      </c>
      <c r="AE311" s="14" t="s">
        <v>100</v>
      </c>
      <c r="AF311" s="14" t="s">
        <v>74</v>
      </c>
      <c r="AG311">
        <v>5</v>
      </c>
      <c r="AH311" s="23">
        <v>193.33</v>
      </c>
    </row>
    <row r="312" spans="27:34" ht="15" customHeight="1">
      <c r="AA312" s="36">
        <v>41432</v>
      </c>
      <c r="AB312" s="37">
        <v>6</v>
      </c>
      <c r="AC312" s="14" t="s">
        <v>85</v>
      </c>
      <c r="AD312" s="14" t="s">
        <v>91</v>
      </c>
      <c r="AE312" s="14" t="s">
        <v>68</v>
      </c>
      <c r="AF312" s="14" t="s">
        <v>73</v>
      </c>
      <c r="AG312">
        <v>7</v>
      </c>
      <c r="AH312" s="23">
        <v>343.26</v>
      </c>
    </row>
    <row r="313" spans="27:34" ht="15" customHeight="1">
      <c r="AA313" s="36">
        <v>41433</v>
      </c>
      <c r="AB313" s="37">
        <v>7</v>
      </c>
      <c r="AC313" s="14" t="s">
        <v>83</v>
      </c>
      <c r="AD313" s="14" t="s">
        <v>91</v>
      </c>
      <c r="AE313" s="32" t="s">
        <v>101</v>
      </c>
      <c r="AF313" s="14" t="s">
        <v>73</v>
      </c>
      <c r="AG313">
        <v>11</v>
      </c>
      <c r="AH313" s="23">
        <v>485.01</v>
      </c>
    </row>
    <row r="314" spans="27:34" ht="15" customHeight="1">
      <c r="AA314" s="36">
        <v>41433</v>
      </c>
      <c r="AB314" s="37">
        <v>7</v>
      </c>
      <c r="AC314" s="14" t="s">
        <v>85</v>
      </c>
      <c r="AD314" s="14" t="s">
        <v>94</v>
      </c>
      <c r="AE314" s="32" t="s">
        <v>101</v>
      </c>
      <c r="AF314" s="14" t="s">
        <v>74</v>
      </c>
      <c r="AG314">
        <v>4</v>
      </c>
      <c r="AH314" s="23">
        <v>221.93</v>
      </c>
    </row>
    <row r="315" spans="27:34" ht="15" customHeight="1">
      <c r="AA315" s="36">
        <v>41433</v>
      </c>
      <c r="AB315" s="37">
        <v>7</v>
      </c>
      <c r="AC315" s="14" t="s">
        <v>85</v>
      </c>
      <c r="AD315" s="14" t="s">
        <v>4</v>
      </c>
      <c r="AE315" s="14" t="s">
        <v>68</v>
      </c>
      <c r="AF315" s="14" t="s">
        <v>73</v>
      </c>
      <c r="AG315">
        <v>2</v>
      </c>
      <c r="AH315" s="23">
        <v>94.04</v>
      </c>
    </row>
    <row r="316" spans="27:34" ht="15" customHeight="1">
      <c r="AA316" s="36">
        <v>41433</v>
      </c>
      <c r="AB316" s="37">
        <v>7</v>
      </c>
      <c r="AC316" s="14" t="s">
        <v>85</v>
      </c>
      <c r="AD316" s="14" t="s">
        <v>91</v>
      </c>
      <c r="AE316" s="14" t="s">
        <v>101</v>
      </c>
      <c r="AF316" s="14" t="s">
        <v>73</v>
      </c>
      <c r="AG316">
        <v>1</v>
      </c>
      <c r="AH316" s="23">
        <v>113.37</v>
      </c>
    </row>
    <row r="317" spans="27:34" ht="15" customHeight="1">
      <c r="AA317" s="36">
        <v>41434</v>
      </c>
      <c r="AB317" s="37">
        <v>1</v>
      </c>
      <c r="AC317" s="14" t="s">
        <v>84</v>
      </c>
      <c r="AD317" s="14" t="s">
        <v>91</v>
      </c>
      <c r="AE317" s="14" t="s">
        <v>68</v>
      </c>
      <c r="AF317" s="14" t="s">
        <v>73</v>
      </c>
      <c r="AG317">
        <v>5</v>
      </c>
      <c r="AH317" s="23">
        <v>188.26</v>
      </c>
    </row>
    <row r="318" spans="27:34" ht="15" customHeight="1">
      <c r="AA318" s="36">
        <v>41435</v>
      </c>
      <c r="AB318" s="37">
        <v>2</v>
      </c>
      <c r="AC318" s="14" t="s">
        <v>84</v>
      </c>
      <c r="AD318" s="14" t="s">
        <v>4</v>
      </c>
      <c r="AE318" s="14" t="s">
        <v>100</v>
      </c>
      <c r="AF318" s="14" t="s">
        <v>74</v>
      </c>
      <c r="AG318">
        <v>4</v>
      </c>
      <c r="AH318" s="23">
        <v>170.19</v>
      </c>
    </row>
    <row r="319" spans="27:34" ht="15" customHeight="1">
      <c r="AA319" s="36">
        <v>41435</v>
      </c>
      <c r="AB319" s="37">
        <v>2</v>
      </c>
      <c r="AC319" s="14" t="s">
        <v>84</v>
      </c>
      <c r="AD319" s="14" t="s">
        <v>4</v>
      </c>
      <c r="AE319" s="14" t="s">
        <v>68</v>
      </c>
      <c r="AF319" s="14" t="s">
        <v>74</v>
      </c>
      <c r="AG319">
        <v>4</v>
      </c>
      <c r="AH319" s="23">
        <v>224.15</v>
      </c>
    </row>
    <row r="320" spans="27:34" ht="15" customHeight="1">
      <c r="AA320" s="36">
        <v>41435</v>
      </c>
      <c r="AB320" s="37">
        <v>2</v>
      </c>
      <c r="AC320" s="14" t="s">
        <v>84</v>
      </c>
      <c r="AD320" s="14" t="s">
        <v>91</v>
      </c>
      <c r="AE320" s="32" t="s">
        <v>68</v>
      </c>
      <c r="AF320" s="14" t="s">
        <v>74</v>
      </c>
      <c r="AG320">
        <v>7</v>
      </c>
      <c r="AH320" s="23">
        <v>352.32</v>
      </c>
    </row>
    <row r="321" spans="27:34" ht="15" customHeight="1">
      <c r="AA321" s="36">
        <v>41435</v>
      </c>
      <c r="AB321" s="37">
        <v>2</v>
      </c>
      <c r="AC321" s="14" t="s">
        <v>85</v>
      </c>
      <c r="AD321" s="14" t="s">
        <v>94</v>
      </c>
      <c r="AE321" s="14" t="s">
        <v>68</v>
      </c>
      <c r="AF321" s="14" t="s">
        <v>73</v>
      </c>
      <c r="AG321">
        <v>4</v>
      </c>
      <c r="AH321" s="23">
        <v>257.18</v>
      </c>
    </row>
    <row r="322" spans="27:34" ht="15" customHeight="1">
      <c r="AA322" s="36">
        <v>41435</v>
      </c>
      <c r="AB322" s="37">
        <v>2</v>
      </c>
      <c r="AC322" s="14" t="s">
        <v>85</v>
      </c>
      <c r="AD322" s="14" t="s">
        <v>4</v>
      </c>
      <c r="AE322" s="14" t="s">
        <v>100</v>
      </c>
      <c r="AF322" s="14" t="s">
        <v>73</v>
      </c>
      <c r="AG322">
        <v>2</v>
      </c>
      <c r="AH322" s="23">
        <v>122.06</v>
      </c>
    </row>
    <row r="323" spans="27:34" ht="15" customHeight="1">
      <c r="AA323" s="36">
        <v>41435</v>
      </c>
      <c r="AB323" s="37">
        <v>2</v>
      </c>
      <c r="AC323" s="14" t="s">
        <v>85</v>
      </c>
      <c r="AD323" s="14" t="s">
        <v>91</v>
      </c>
      <c r="AE323" s="32" t="s">
        <v>100</v>
      </c>
      <c r="AF323" s="14" t="s">
        <v>73</v>
      </c>
      <c r="AG323">
        <v>4</v>
      </c>
      <c r="AH323" s="23">
        <v>239.95</v>
      </c>
    </row>
    <row r="324" spans="27:34" ht="15" customHeight="1">
      <c r="AA324" s="36">
        <v>41436</v>
      </c>
      <c r="AB324" s="37">
        <v>3</v>
      </c>
      <c r="AC324" s="14" t="s">
        <v>84</v>
      </c>
      <c r="AD324" s="14" t="s">
        <v>94</v>
      </c>
      <c r="AE324" s="14" t="s">
        <v>101</v>
      </c>
      <c r="AF324" s="14" t="s">
        <v>74</v>
      </c>
      <c r="AG324">
        <v>3</v>
      </c>
      <c r="AH324" s="23">
        <v>124.44</v>
      </c>
    </row>
    <row r="325" spans="27:34" ht="15" customHeight="1">
      <c r="AA325" s="36">
        <v>41436</v>
      </c>
      <c r="AB325" s="37">
        <v>3</v>
      </c>
      <c r="AC325" s="14" t="s">
        <v>84</v>
      </c>
      <c r="AD325" s="14" t="s">
        <v>91</v>
      </c>
      <c r="AE325" s="14" t="s">
        <v>100</v>
      </c>
      <c r="AF325" s="14" t="s">
        <v>73</v>
      </c>
      <c r="AG325">
        <v>4</v>
      </c>
      <c r="AH325" s="23">
        <v>116.58</v>
      </c>
    </row>
    <row r="326" spans="27:34" ht="15" customHeight="1">
      <c r="AA326" s="36">
        <v>41436</v>
      </c>
      <c r="AB326" s="37">
        <v>3</v>
      </c>
      <c r="AC326" s="14" t="s">
        <v>84</v>
      </c>
      <c r="AD326" s="14" t="s">
        <v>94</v>
      </c>
      <c r="AE326" s="14" t="s">
        <v>68</v>
      </c>
      <c r="AF326" s="14" t="s">
        <v>74</v>
      </c>
      <c r="AG326">
        <v>2</v>
      </c>
      <c r="AH326" s="23">
        <v>154.46</v>
      </c>
    </row>
    <row r="327" spans="27:34" ht="15" customHeight="1">
      <c r="AA327" s="36">
        <v>41436</v>
      </c>
      <c r="AB327" s="37">
        <v>3</v>
      </c>
      <c r="AC327" s="14" t="s">
        <v>85</v>
      </c>
      <c r="AD327" s="14" t="s">
        <v>94</v>
      </c>
      <c r="AE327" s="14" t="s">
        <v>101</v>
      </c>
      <c r="AF327" s="14" t="s">
        <v>73</v>
      </c>
      <c r="AG327">
        <v>1</v>
      </c>
      <c r="AH327" s="23">
        <v>76.92</v>
      </c>
    </row>
    <row r="328" spans="27:34" ht="15" customHeight="1">
      <c r="AA328" s="36">
        <v>41436</v>
      </c>
      <c r="AB328" s="37">
        <v>3</v>
      </c>
      <c r="AC328" s="14" t="s">
        <v>85</v>
      </c>
      <c r="AD328" s="14" t="s">
        <v>92</v>
      </c>
      <c r="AE328" s="14" t="s">
        <v>101</v>
      </c>
      <c r="AF328" s="14" t="s">
        <v>73</v>
      </c>
      <c r="AG328">
        <v>4</v>
      </c>
      <c r="AH328" s="23">
        <v>194.85</v>
      </c>
    </row>
    <row r="329" spans="27:34" ht="15" customHeight="1">
      <c r="AA329" s="36">
        <v>41437</v>
      </c>
      <c r="AB329" s="37">
        <v>4</v>
      </c>
      <c r="AC329" s="14" t="s">
        <v>83</v>
      </c>
      <c r="AD329" s="14" t="s">
        <v>92</v>
      </c>
      <c r="AE329" s="32" t="s">
        <v>101</v>
      </c>
      <c r="AF329" s="14" t="s">
        <v>74</v>
      </c>
      <c r="AG329">
        <v>6</v>
      </c>
      <c r="AH329" s="23">
        <v>367.7</v>
      </c>
    </row>
    <row r="330" spans="27:34" ht="15" customHeight="1">
      <c r="AA330" s="36">
        <v>41437</v>
      </c>
      <c r="AB330" s="37">
        <v>4</v>
      </c>
      <c r="AC330" s="14" t="s">
        <v>85</v>
      </c>
      <c r="AD330" s="14" t="s">
        <v>91</v>
      </c>
      <c r="AE330" s="14" t="s">
        <v>68</v>
      </c>
      <c r="AF330" s="14" t="s">
        <v>73</v>
      </c>
      <c r="AG330">
        <v>1</v>
      </c>
      <c r="AH330" s="23">
        <v>119.5</v>
      </c>
    </row>
    <row r="331" spans="27:34" ht="15" customHeight="1">
      <c r="AA331" s="36">
        <v>41437</v>
      </c>
      <c r="AB331" s="37">
        <v>4</v>
      </c>
      <c r="AC331" s="14" t="s">
        <v>85</v>
      </c>
      <c r="AD331" s="14" t="s">
        <v>4</v>
      </c>
      <c r="AE331" s="32" t="s">
        <v>101</v>
      </c>
      <c r="AF331" s="14" t="s">
        <v>73</v>
      </c>
      <c r="AG331">
        <v>7</v>
      </c>
      <c r="AH331" s="23">
        <v>270.94</v>
      </c>
    </row>
    <row r="332" spans="27:34" ht="15" customHeight="1">
      <c r="AA332" s="36">
        <v>41437</v>
      </c>
      <c r="AB332" s="37">
        <v>4</v>
      </c>
      <c r="AC332" s="14" t="s">
        <v>85</v>
      </c>
      <c r="AD332" s="14" t="s">
        <v>4</v>
      </c>
      <c r="AE332" s="32" t="s">
        <v>68</v>
      </c>
      <c r="AF332" s="14" t="s">
        <v>73</v>
      </c>
      <c r="AG332">
        <v>2</v>
      </c>
      <c r="AH332" s="23">
        <v>94.71</v>
      </c>
    </row>
    <row r="333" spans="27:34" ht="15" customHeight="1">
      <c r="AA333" s="36">
        <v>41438</v>
      </c>
      <c r="AB333" s="37">
        <v>5</v>
      </c>
      <c r="AC333" s="14" t="s">
        <v>83</v>
      </c>
      <c r="AD333" s="14" t="s">
        <v>92</v>
      </c>
      <c r="AE333" s="14" t="s">
        <v>100</v>
      </c>
      <c r="AF333" s="14" t="s">
        <v>73</v>
      </c>
      <c r="AG333">
        <v>4</v>
      </c>
      <c r="AH333" s="23">
        <v>154.01</v>
      </c>
    </row>
    <row r="334" spans="27:34" ht="15" customHeight="1">
      <c r="AA334" s="36">
        <v>41438</v>
      </c>
      <c r="AB334" s="37">
        <v>5</v>
      </c>
      <c r="AC334" s="14" t="s">
        <v>83</v>
      </c>
      <c r="AD334" s="14" t="s">
        <v>94</v>
      </c>
      <c r="AE334" s="32" t="s">
        <v>100</v>
      </c>
      <c r="AF334" s="14" t="s">
        <v>74</v>
      </c>
      <c r="AG334">
        <v>5</v>
      </c>
      <c r="AH334" s="23">
        <v>313.3</v>
      </c>
    </row>
    <row r="335" spans="27:34" ht="15" customHeight="1">
      <c r="AA335" s="36">
        <v>41438</v>
      </c>
      <c r="AB335" s="37">
        <v>5</v>
      </c>
      <c r="AC335" s="14" t="s">
        <v>84</v>
      </c>
      <c r="AD335" s="14" t="s">
        <v>4</v>
      </c>
      <c r="AE335" s="14" t="s">
        <v>100</v>
      </c>
      <c r="AF335" s="14" t="s">
        <v>73</v>
      </c>
      <c r="AG335">
        <v>7</v>
      </c>
      <c r="AH335" s="23">
        <v>217.99</v>
      </c>
    </row>
    <row r="336" spans="27:34" ht="15" customHeight="1">
      <c r="AA336" s="36">
        <v>41439</v>
      </c>
      <c r="AB336" s="37">
        <v>6</v>
      </c>
      <c r="AC336" s="14" t="s">
        <v>84</v>
      </c>
      <c r="AD336" s="14" t="s">
        <v>91</v>
      </c>
      <c r="AE336" s="14" t="s">
        <v>100</v>
      </c>
      <c r="AF336" s="14" t="s">
        <v>74</v>
      </c>
      <c r="AG336">
        <v>3</v>
      </c>
      <c r="AH336" s="23">
        <v>127.22</v>
      </c>
    </row>
    <row r="337" spans="27:34" ht="15" customHeight="1">
      <c r="AA337" s="36">
        <v>41439</v>
      </c>
      <c r="AB337" s="37">
        <v>6</v>
      </c>
      <c r="AC337" s="14" t="s">
        <v>84</v>
      </c>
      <c r="AD337" s="14" t="s">
        <v>92</v>
      </c>
      <c r="AE337" s="14" t="s">
        <v>101</v>
      </c>
      <c r="AF337" s="14" t="s">
        <v>73</v>
      </c>
      <c r="AG337">
        <v>1</v>
      </c>
      <c r="AH337" s="23">
        <v>135.97</v>
      </c>
    </row>
    <row r="338" spans="27:34" ht="15" customHeight="1">
      <c r="AA338" s="36">
        <v>41439</v>
      </c>
      <c r="AB338" s="37">
        <v>6</v>
      </c>
      <c r="AC338" s="14" t="s">
        <v>84</v>
      </c>
      <c r="AD338" s="14" t="s">
        <v>4</v>
      </c>
      <c r="AE338" s="14" t="s">
        <v>101</v>
      </c>
      <c r="AF338" s="14" t="s">
        <v>74</v>
      </c>
      <c r="AG338">
        <v>1</v>
      </c>
      <c r="AH338" s="23">
        <v>87.14</v>
      </c>
    </row>
    <row r="339" spans="27:34" ht="15" customHeight="1">
      <c r="AA339" s="36">
        <v>41439</v>
      </c>
      <c r="AB339" s="37">
        <v>6</v>
      </c>
      <c r="AC339" s="14" t="s">
        <v>84</v>
      </c>
      <c r="AD339" s="14" t="s">
        <v>94</v>
      </c>
      <c r="AE339" s="14" t="s">
        <v>100</v>
      </c>
      <c r="AF339" s="14" t="s">
        <v>73</v>
      </c>
      <c r="AG339">
        <v>2</v>
      </c>
      <c r="AH339" s="23">
        <v>96.77</v>
      </c>
    </row>
    <row r="340" spans="27:34" ht="15" customHeight="1">
      <c r="AA340" s="36">
        <v>41439</v>
      </c>
      <c r="AB340" s="37">
        <v>6</v>
      </c>
      <c r="AC340" s="14" t="s">
        <v>85</v>
      </c>
      <c r="AD340" s="14" t="s">
        <v>4</v>
      </c>
      <c r="AE340" s="14" t="s">
        <v>101</v>
      </c>
      <c r="AF340" s="14" t="s">
        <v>74</v>
      </c>
      <c r="AG340">
        <v>1</v>
      </c>
      <c r="AH340" s="23">
        <v>74.739999999999995</v>
      </c>
    </row>
    <row r="341" spans="27:34" ht="15" customHeight="1">
      <c r="AA341" s="36">
        <v>41440</v>
      </c>
      <c r="AB341" s="37">
        <v>7</v>
      </c>
      <c r="AC341" s="14" t="s">
        <v>83</v>
      </c>
      <c r="AD341" s="14" t="s">
        <v>92</v>
      </c>
      <c r="AE341" s="14" t="s">
        <v>68</v>
      </c>
      <c r="AF341" s="14" t="s">
        <v>74</v>
      </c>
      <c r="AG341">
        <v>1</v>
      </c>
      <c r="AH341" s="23">
        <v>117.48</v>
      </c>
    </row>
    <row r="342" spans="27:34" ht="15" customHeight="1">
      <c r="AA342" s="36">
        <v>41440</v>
      </c>
      <c r="AB342" s="37">
        <v>7</v>
      </c>
      <c r="AC342" s="14" t="s">
        <v>83</v>
      </c>
      <c r="AD342" s="14" t="s">
        <v>4</v>
      </c>
      <c r="AE342" s="14" t="s">
        <v>100</v>
      </c>
      <c r="AF342" s="14" t="s">
        <v>73</v>
      </c>
      <c r="AG342">
        <v>2</v>
      </c>
      <c r="AH342" s="23">
        <v>132.88999999999999</v>
      </c>
    </row>
    <row r="343" spans="27:34" ht="15" customHeight="1">
      <c r="AA343" s="36">
        <v>41440</v>
      </c>
      <c r="AB343" s="37">
        <v>7</v>
      </c>
      <c r="AC343" s="14" t="s">
        <v>83</v>
      </c>
      <c r="AD343" s="14" t="s">
        <v>91</v>
      </c>
      <c r="AE343" s="32" t="s">
        <v>100</v>
      </c>
      <c r="AF343" s="14" t="s">
        <v>73</v>
      </c>
      <c r="AG343">
        <v>5</v>
      </c>
      <c r="AH343" s="23">
        <v>230.26</v>
      </c>
    </row>
    <row r="344" spans="27:34" ht="15" customHeight="1">
      <c r="AA344" s="36">
        <v>41440</v>
      </c>
      <c r="AB344" s="37">
        <v>7</v>
      </c>
      <c r="AC344" s="14" t="s">
        <v>84</v>
      </c>
      <c r="AD344" s="14" t="s">
        <v>91</v>
      </c>
      <c r="AE344" s="32" t="s">
        <v>100</v>
      </c>
      <c r="AF344" s="14" t="s">
        <v>73</v>
      </c>
      <c r="AG344">
        <v>10</v>
      </c>
      <c r="AH344" s="23">
        <v>451.03</v>
      </c>
    </row>
    <row r="345" spans="27:34" ht="15" customHeight="1">
      <c r="AA345" s="36">
        <v>41440</v>
      </c>
      <c r="AB345" s="37">
        <v>7</v>
      </c>
      <c r="AC345" s="14" t="s">
        <v>84</v>
      </c>
      <c r="AD345" s="14" t="s">
        <v>94</v>
      </c>
      <c r="AE345" s="14" t="s">
        <v>68</v>
      </c>
      <c r="AF345" s="14" t="s">
        <v>74</v>
      </c>
      <c r="AG345">
        <v>3</v>
      </c>
      <c r="AH345" s="23">
        <v>153.31</v>
      </c>
    </row>
    <row r="346" spans="27:34" ht="15" customHeight="1">
      <c r="AA346" s="36">
        <v>41441</v>
      </c>
      <c r="AB346" s="37">
        <v>1</v>
      </c>
      <c r="AC346" s="14" t="s">
        <v>83</v>
      </c>
      <c r="AD346" s="14" t="s">
        <v>94</v>
      </c>
      <c r="AE346" s="14" t="s">
        <v>101</v>
      </c>
      <c r="AF346" s="14" t="s">
        <v>73</v>
      </c>
      <c r="AG346">
        <v>3</v>
      </c>
      <c r="AH346" s="23">
        <v>117.79</v>
      </c>
    </row>
    <row r="347" spans="27:34" ht="15" customHeight="1">
      <c r="AA347" s="36">
        <v>41442</v>
      </c>
      <c r="AB347" s="37">
        <v>2</v>
      </c>
      <c r="AC347" s="14" t="s">
        <v>83</v>
      </c>
      <c r="AD347" s="14" t="s">
        <v>4</v>
      </c>
      <c r="AE347" s="32" t="s">
        <v>100</v>
      </c>
      <c r="AF347" s="14" t="s">
        <v>74</v>
      </c>
      <c r="AG347">
        <v>7</v>
      </c>
      <c r="AH347" s="23">
        <v>357.32</v>
      </c>
    </row>
    <row r="348" spans="27:34" ht="15" customHeight="1">
      <c r="AA348" s="36">
        <v>41442</v>
      </c>
      <c r="AB348" s="37">
        <v>2</v>
      </c>
      <c r="AC348" s="14" t="s">
        <v>84</v>
      </c>
      <c r="AD348" s="14" t="s">
        <v>92</v>
      </c>
      <c r="AE348" s="32" t="s">
        <v>100</v>
      </c>
      <c r="AF348" s="14" t="s">
        <v>74</v>
      </c>
      <c r="AG348">
        <v>7</v>
      </c>
      <c r="AH348" s="23">
        <v>374.17</v>
      </c>
    </row>
    <row r="349" spans="27:34" ht="15" customHeight="1">
      <c r="AA349" s="36">
        <v>41443</v>
      </c>
      <c r="AB349" s="37">
        <v>3</v>
      </c>
      <c r="AC349" s="14" t="s">
        <v>84</v>
      </c>
      <c r="AD349" s="14" t="s">
        <v>91</v>
      </c>
      <c r="AE349" s="14" t="s">
        <v>101</v>
      </c>
      <c r="AF349" s="14" t="s">
        <v>74</v>
      </c>
      <c r="AG349">
        <v>3</v>
      </c>
      <c r="AH349" s="23">
        <v>122.28</v>
      </c>
    </row>
    <row r="350" spans="27:34" ht="15" customHeight="1">
      <c r="AA350" s="36">
        <v>41443</v>
      </c>
      <c r="AB350" s="37">
        <v>3</v>
      </c>
      <c r="AC350" s="14" t="s">
        <v>85</v>
      </c>
      <c r="AD350" s="14" t="s">
        <v>4</v>
      </c>
      <c r="AE350" s="14" t="s">
        <v>101</v>
      </c>
      <c r="AF350" s="14" t="s">
        <v>73</v>
      </c>
      <c r="AG350">
        <v>2</v>
      </c>
      <c r="AH350" s="23">
        <v>122.57</v>
      </c>
    </row>
    <row r="351" spans="27:34" ht="15" customHeight="1">
      <c r="AA351" s="36">
        <v>41444</v>
      </c>
      <c r="AB351" s="37">
        <v>4</v>
      </c>
      <c r="AC351" s="14" t="s">
        <v>85</v>
      </c>
      <c r="AD351" s="14" t="s">
        <v>92</v>
      </c>
      <c r="AE351" s="14" t="s">
        <v>68</v>
      </c>
      <c r="AF351" s="14" t="s">
        <v>74</v>
      </c>
      <c r="AG351">
        <v>2</v>
      </c>
      <c r="AH351" s="23">
        <v>134.59</v>
      </c>
    </row>
    <row r="352" spans="27:34" ht="15" customHeight="1">
      <c r="AA352" s="36">
        <v>41444</v>
      </c>
      <c r="AB352" s="37">
        <v>4</v>
      </c>
      <c r="AC352" s="14" t="s">
        <v>85</v>
      </c>
      <c r="AD352" s="14" t="s">
        <v>92</v>
      </c>
      <c r="AE352" s="14" t="s">
        <v>100</v>
      </c>
      <c r="AF352" s="14" t="s">
        <v>73</v>
      </c>
      <c r="AG352">
        <v>1</v>
      </c>
      <c r="AH352" s="23">
        <v>134.97999999999999</v>
      </c>
    </row>
    <row r="353" spans="27:34" ht="15" customHeight="1">
      <c r="AA353" s="36">
        <v>41444</v>
      </c>
      <c r="AB353" s="37">
        <v>4</v>
      </c>
      <c r="AC353" s="14" t="s">
        <v>85</v>
      </c>
      <c r="AD353" s="14" t="s">
        <v>94</v>
      </c>
      <c r="AE353" s="14" t="s">
        <v>68</v>
      </c>
      <c r="AF353" s="14" t="s">
        <v>73</v>
      </c>
      <c r="AG353">
        <v>1</v>
      </c>
      <c r="AH353" s="23">
        <v>109.45</v>
      </c>
    </row>
    <row r="354" spans="27:34" ht="15" customHeight="1">
      <c r="AA354" s="36">
        <v>41445</v>
      </c>
      <c r="AB354" s="37">
        <v>5</v>
      </c>
      <c r="AC354" s="14" t="s">
        <v>83</v>
      </c>
      <c r="AD354" s="14" t="s">
        <v>4</v>
      </c>
      <c r="AE354" s="32" t="s">
        <v>100</v>
      </c>
      <c r="AF354" s="14" t="s">
        <v>74</v>
      </c>
      <c r="AG354">
        <v>3</v>
      </c>
      <c r="AH354" s="23">
        <v>131.52000000000001</v>
      </c>
    </row>
    <row r="355" spans="27:34" ht="15" customHeight="1">
      <c r="AA355" s="36">
        <v>41446</v>
      </c>
      <c r="AB355" s="37">
        <v>6</v>
      </c>
      <c r="AC355" s="14" t="s">
        <v>83</v>
      </c>
      <c r="AD355" s="14" t="s">
        <v>94</v>
      </c>
      <c r="AE355" s="14" t="s">
        <v>100</v>
      </c>
      <c r="AF355" s="14" t="s">
        <v>74</v>
      </c>
      <c r="AG355">
        <v>1</v>
      </c>
      <c r="AH355" s="23">
        <v>88.76</v>
      </c>
    </row>
    <row r="356" spans="27:34" ht="15" customHeight="1">
      <c r="AA356" s="36">
        <v>41446</v>
      </c>
      <c r="AB356" s="37">
        <v>6</v>
      </c>
      <c r="AC356" s="14" t="s">
        <v>83</v>
      </c>
      <c r="AD356" s="14" t="s">
        <v>92</v>
      </c>
      <c r="AE356" s="32" t="s">
        <v>101</v>
      </c>
      <c r="AF356" s="14" t="s">
        <v>74</v>
      </c>
      <c r="AG356">
        <v>2</v>
      </c>
      <c r="AH356" s="23">
        <v>174.28</v>
      </c>
    </row>
    <row r="357" spans="27:34" ht="15" customHeight="1">
      <c r="AA357" s="36">
        <v>41446</v>
      </c>
      <c r="AB357" s="37">
        <v>6</v>
      </c>
      <c r="AC357" s="14" t="s">
        <v>84</v>
      </c>
      <c r="AD357" s="14" t="s">
        <v>4</v>
      </c>
      <c r="AE357" s="14" t="s">
        <v>101</v>
      </c>
      <c r="AF357" s="14" t="s">
        <v>73</v>
      </c>
      <c r="AG357">
        <v>1</v>
      </c>
      <c r="AH357" s="23">
        <v>100.7</v>
      </c>
    </row>
    <row r="358" spans="27:34" ht="15" customHeight="1">
      <c r="AA358" s="36">
        <v>41446</v>
      </c>
      <c r="AB358" s="37">
        <v>6</v>
      </c>
      <c r="AC358" s="14" t="s">
        <v>84</v>
      </c>
      <c r="AD358" s="14" t="s">
        <v>91</v>
      </c>
      <c r="AE358" s="32" t="s">
        <v>101</v>
      </c>
      <c r="AF358" s="14" t="s">
        <v>74</v>
      </c>
      <c r="AG358">
        <v>7</v>
      </c>
      <c r="AH358" s="23">
        <v>387.43</v>
      </c>
    </row>
    <row r="359" spans="27:34" ht="15" customHeight="1">
      <c r="AA359" s="36">
        <v>41446</v>
      </c>
      <c r="AB359" s="37">
        <v>6</v>
      </c>
      <c r="AC359" s="14" t="s">
        <v>84</v>
      </c>
      <c r="AD359" s="14" t="s">
        <v>4</v>
      </c>
      <c r="AE359" s="14" t="s">
        <v>101</v>
      </c>
      <c r="AF359" s="14" t="s">
        <v>74</v>
      </c>
      <c r="AG359">
        <v>3</v>
      </c>
      <c r="AH359" s="23">
        <v>160.71</v>
      </c>
    </row>
    <row r="360" spans="27:34" ht="15" customHeight="1">
      <c r="AA360" s="36">
        <v>41446</v>
      </c>
      <c r="AB360" s="37">
        <v>6</v>
      </c>
      <c r="AC360" s="14" t="s">
        <v>85</v>
      </c>
      <c r="AD360" s="14" t="s">
        <v>92</v>
      </c>
      <c r="AE360" s="14" t="s">
        <v>101</v>
      </c>
      <c r="AF360" s="14" t="s">
        <v>73</v>
      </c>
      <c r="AG360">
        <v>1</v>
      </c>
      <c r="AH360" s="23">
        <v>105.91</v>
      </c>
    </row>
    <row r="361" spans="27:34" ht="15" customHeight="1">
      <c r="AA361" s="36">
        <v>41446</v>
      </c>
      <c r="AB361" s="37">
        <v>6</v>
      </c>
      <c r="AC361" s="14" t="s">
        <v>85</v>
      </c>
      <c r="AD361" s="14" t="s">
        <v>4</v>
      </c>
      <c r="AE361" s="14" t="s">
        <v>68</v>
      </c>
      <c r="AF361" s="14" t="s">
        <v>73</v>
      </c>
      <c r="AG361">
        <v>1</v>
      </c>
      <c r="AH361" s="23">
        <v>101.46</v>
      </c>
    </row>
    <row r="362" spans="27:34" ht="15" customHeight="1">
      <c r="AA362" s="36">
        <v>41447</v>
      </c>
      <c r="AB362" s="37">
        <v>7</v>
      </c>
      <c r="AC362" s="14" t="s">
        <v>83</v>
      </c>
      <c r="AD362" s="14" t="s">
        <v>4</v>
      </c>
      <c r="AE362" s="14" t="s">
        <v>101</v>
      </c>
      <c r="AF362" s="14" t="s">
        <v>74</v>
      </c>
      <c r="AG362">
        <v>5</v>
      </c>
      <c r="AH362" s="23">
        <v>271.67</v>
      </c>
    </row>
    <row r="363" spans="27:34" ht="15" customHeight="1">
      <c r="AA363" s="36">
        <v>41447</v>
      </c>
      <c r="AB363" s="37">
        <v>7</v>
      </c>
      <c r="AC363" s="14" t="s">
        <v>83</v>
      </c>
      <c r="AD363" s="14" t="s">
        <v>91</v>
      </c>
      <c r="AE363" s="14" t="s">
        <v>101</v>
      </c>
      <c r="AF363" s="14" t="s">
        <v>73</v>
      </c>
      <c r="AG363">
        <v>1</v>
      </c>
      <c r="AH363" s="23">
        <v>112.74</v>
      </c>
    </row>
    <row r="364" spans="27:34" ht="15" customHeight="1">
      <c r="AA364" s="36">
        <v>41447</v>
      </c>
      <c r="AB364" s="37">
        <v>7</v>
      </c>
      <c r="AC364" s="14" t="s">
        <v>84</v>
      </c>
      <c r="AD364" s="14" t="s">
        <v>91</v>
      </c>
      <c r="AE364" s="14" t="s">
        <v>100</v>
      </c>
      <c r="AF364" s="14" t="s">
        <v>73</v>
      </c>
      <c r="AG364">
        <v>1</v>
      </c>
      <c r="AH364" s="23">
        <v>96.42</v>
      </c>
    </row>
    <row r="365" spans="27:34" ht="15" customHeight="1">
      <c r="AA365" s="36">
        <v>41447</v>
      </c>
      <c r="AB365" s="37">
        <v>7</v>
      </c>
      <c r="AC365" s="14" t="s">
        <v>85</v>
      </c>
      <c r="AD365" s="14" t="s">
        <v>91</v>
      </c>
      <c r="AE365" s="32" t="s">
        <v>100</v>
      </c>
      <c r="AF365" s="14" t="s">
        <v>74</v>
      </c>
      <c r="AG365">
        <v>6</v>
      </c>
      <c r="AH365" s="23">
        <v>271.48</v>
      </c>
    </row>
    <row r="366" spans="27:34" ht="15" customHeight="1">
      <c r="AA366" s="36">
        <v>41448</v>
      </c>
      <c r="AB366" s="37">
        <v>1</v>
      </c>
      <c r="AC366" s="14" t="s">
        <v>83</v>
      </c>
      <c r="AD366" s="14" t="s">
        <v>91</v>
      </c>
      <c r="AE366" s="14" t="s">
        <v>101</v>
      </c>
      <c r="AF366" s="14" t="s">
        <v>73</v>
      </c>
      <c r="AG366">
        <v>2</v>
      </c>
      <c r="AH366" s="23">
        <v>156.79</v>
      </c>
    </row>
    <row r="367" spans="27:34" ht="15" customHeight="1">
      <c r="AA367" s="36">
        <v>41448</v>
      </c>
      <c r="AB367" s="37">
        <v>1</v>
      </c>
      <c r="AC367" s="14" t="s">
        <v>83</v>
      </c>
      <c r="AD367" s="14" t="s">
        <v>92</v>
      </c>
      <c r="AE367" s="14" t="s">
        <v>68</v>
      </c>
      <c r="AF367" s="14" t="s">
        <v>74</v>
      </c>
      <c r="AG367">
        <v>5</v>
      </c>
      <c r="AH367" s="23">
        <v>249.63</v>
      </c>
    </row>
    <row r="368" spans="27:34" ht="15" customHeight="1">
      <c r="AA368" s="36">
        <v>41448</v>
      </c>
      <c r="AB368" s="37">
        <v>1</v>
      </c>
      <c r="AC368" s="14" t="s">
        <v>84</v>
      </c>
      <c r="AD368" s="14" t="s">
        <v>4</v>
      </c>
      <c r="AE368" s="14" t="s">
        <v>101</v>
      </c>
      <c r="AF368" s="14" t="s">
        <v>73</v>
      </c>
      <c r="AG368">
        <v>6</v>
      </c>
      <c r="AH368" s="23">
        <v>278.62</v>
      </c>
    </row>
    <row r="369" spans="27:34" ht="15" customHeight="1">
      <c r="AA369" s="36">
        <v>41448</v>
      </c>
      <c r="AB369" s="37">
        <v>1</v>
      </c>
      <c r="AC369" s="14" t="s">
        <v>85</v>
      </c>
      <c r="AD369" s="14" t="s">
        <v>91</v>
      </c>
      <c r="AE369" s="14" t="s">
        <v>100</v>
      </c>
      <c r="AF369" s="14" t="s">
        <v>73</v>
      </c>
      <c r="AG369">
        <v>2</v>
      </c>
      <c r="AH369" s="23">
        <v>84.46</v>
      </c>
    </row>
    <row r="370" spans="27:34" ht="15" customHeight="1">
      <c r="AA370" s="36">
        <v>41448</v>
      </c>
      <c r="AB370" s="37">
        <v>1</v>
      </c>
      <c r="AC370" s="14" t="s">
        <v>85</v>
      </c>
      <c r="AD370" s="14" t="s">
        <v>91</v>
      </c>
      <c r="AE370" s="32" t="s">
        <v>101</v>
      </c>
      <c r="AF370" s="14" t="s">
        <v>73</v>
      </c>
      <c r="AG370">
        <v>3</v>
      </c>
      <c r="AH370" s="23">
        <v>221.17</v>
      </c>
    </row>
    <row r="371" spans="27:34" ht="15" customHeight="1">
      <c r="AA371" s="36">
        <v>41448</v>
      </c>
      <c r="AB371" s="37">
        <v>1</v>
      </c>
      <c r="AC371" s="14" t="s">
        <v>85</v>
      </c>
      <c r="AD371" s="14" t="s">
        <v>4</v>
      </c>
      <c r="AE371" s="14" t="s">
        <v>101</v>
      </c>
      <c r="AF371" s="14" t="s">
        <v>73</v>
      </c>
      <c r="AG371">
        <v>4</v>
      </c>
      <c r="AH371" s="23">
        <v>194.79</v>
      </c>
    </row>
    <row r="372" spans="27:34" ht="15" customHeight="1">
      <c r="AA372" s="36">
        <v>41448</v>
      </c>
      <c r="AB372" s="37">
        <v>1</v>
      </c>
      <c r="AC372" s="14" t="s">
        <v>85</v>
      </c>
      <c r="AD372" s="14" t="s">
        <v>92</v>
      </c>
      <c r="AE372" s="14" t="s">
        <v>101</v>
      </c>
      <c r="AF372" s="14" t="s">
        <v>73</v>
      </c>
      <c r="AG372">
        <v>4</v>
      </c>
      <c r="AH372" s="23">
        <v>199.22</v>
      </c>
    </row>
    <row r="373" spans="27:34" ht="15" customHeight="1">
      <c r="AA373" s="36">
        <v>41449</v>
      </c>
      <c r="AB373" s="37">
        <v>2</v>
      </c>
      <c r="AC373" s="14" t="s">
        <v>83</v>
      </c>
      <c r="AD373" s="14" t="s">
        <v>91</v>
      </c>
      <c r="AE373" s="14" t="s">
        <v>100</v>
      </c>
      <c r="AF373" s="14" t="s">
        <v>74</v>
      </c>
      <c r="AG373">
        <v>2</v>
      </c>
      <c r="AH373" s="23">
        <v>141.69999999999999</v>
      </c>
    </row>
    <row r="374" spans="27:34" ht="15" customHeight="1">
      <c r="AA374" s="36">
        <v>41449</v>
      </c>
      <c r="AB374" s="37">
        <v>2</v>
      </c>
      <c r="AC374" s="14" t="s">
        <v>84</v>
      </c>
      <c r="AD374" s="14" t="s">
        <v>94</v>
      </c>
      <c r="AE374" s="32" t="s">
        <v>100</v>
      </c>
      <c r="AF374" s="14" t="s">
        <v>74</v>
      </c>
      <c r="AG374">
        <v>4</v>
      </c>
      <c r="AH374" s="23">
        <v>191.15</v>
      </c>
    </row>
    <row r="375" spans="27:34" ht="15" customHeight="1">
      <c r="AA375" s="36">
        <v>41449</v>
      </c>
      <c r="AB375" s="37">
        <v>2</v>
      </c>
      <c r="AC375" s="14" t="s">
        <v>84</v>
      </c>
      <c r="AD375" s="14" t="s">
        <v>91</v>
      </c>
      <c r="AE375" s="14" t="s">
        <v>101</v>
      </c>
      <c r="AF375" s="14" t="s">
        <v>74</v>
      </c>
      <c r="AG375">
        <v>2</v>
      </c>
      <c r="AH375" s="23">
        <v>142.41</v>
      </c>
    </row>
    <row r="376" spans="27:34" ht="15" customHeight="1">
      <c r="AA376" s="36">
        <v>41450</v>
      </c>
      <c r="AB376" s="37">
        <v>3</v>
      </c>
      <c r="AC376" s="14" t="s">
        <v>83</v>
      </c>
      <c r="AD376" s="14" t="s">
        <v>91</v>
      </c>
      <c r="AE376" s="14" t="s">
        <v>101</v>
      </c>
      <c r="AF376" s="14" t="s">
        <v>74</v>
      </c>
      <c r="AG376">
        <v>3</v>
      </c>
      <c r="AH376" s="23">
        <v>134.53</v>
      </c>
    </row>
    <row r="377" spans="27:34" ht="15" customHeight="1">
      <c r="AA377" s="36">
        <v>41450</v>
      </c>
      <c r="AB377" s="37">
        <v>3</v>
      </c>
      <c r="AC377" s="14" t="s">
        <v>84</v>
      </c>
      <c r="AD377" s="14" t="s">
        <v>4</v>
      </c>
      <c r="AE377" s="14" t="s">
        <v>68</v>
      </c>
      <c r="AF377" s="14" t="s">
        <v>74</v>
      </c>
      <c r="AG377">
        <v>7</v>
      </c>
      <c r="AH377" s="23">
        <v>374.37</v>
      </c>
    </row>
    <row r="378" spans="27:34" ht="15" customHeight="1">
      <c r="AA378" s="36">
        <v>41450</v>
      </c>
      <c r="AB378" s="37">
        <v>3</v>
      </c>
      <c r="AC378" s="14" t="s">
        <v>84</v>
      </c>
      <c r="AD378" s="14" t="s">
        <v>92</v>
      </c>
      <c r="AE378" s="14" t="s">
        <v>100</v>
      </c>
      <c r="AF378" s="14" t="s">
        <v>74</v>
      </c>
      <c r="AG378">
        <v>3</v>
      </c>
      <c r="AH378" s="23">
        <v>241.73</v>
      </c>
    </row>
    <row r="379" spans="27:34" ht="15" customHeight="1">
      <c r="AA379" s="36">
        <v>41451</v>
      </c>
      <c r="AB379" s="37">
        <v>4</v>
      </c>
      <c r="AC379" s="14" t="s">
        <v>83</v>
      </c>
      <c r="AD379" s="14" t="s">
        <v>94</v>
      </c>
      <c r="AE379" s="32" t="s">
        <v>101</v>
      </c>
      <c r="AF379" s="14" t="s">
        <v>74</v>
      </c>
      <c r="AG379">
        <v>4</v>
      </c>
      <c r="AH379" s="23">
        <v>278.58</v>
      </c>
    </row>
    <row r="380" spans="27:34" ht="15" customHeight="1">
      <c r="AA380" s="36">
        <v>41451</v>
      </c>
      <c r="AB380" s="37">
        <v>4</v>
      </c>
      <c r="AC380" s="14" t="s">
        <v>83</v>
      </c>
      <c r="AD380" s="14" t="s">
        <v>92</v>
      </c>
      <c r="AE380" s="14" t="s">
        <v>101</v>
      </c>
      <c r="AF380" s="14" t="s">
        <v>74</v>
      </c>
      <c r="AG380">
        <v>1</v>
      </c>
      <c r="AH380" s="23">
        <v>106.25</v>
      </c>
    </row>
    <row r="381" spans="27:34" ht="15" customHeight="1">
      <c r="AA381" s="36">
        <v>41451</v>
      </c>
      <c r="AB381" s="37">
        <v>4</v>
      </c>
      <c r="AC381" s="14" t="s">
        <v>83</v>
      </c>
      <c r="AD381" s="14" t="s">
        <v>92</v>
      </c>
      <c r="AE381" s="14" t="s">
        <v>68</v>
      </c>
      <c r="AF381" s="14" t="s">
        <v>74</v>
      </c>
      <c r="AG381">
        <v>3</v>
      </c>
      <c r="AH381" s="23">
        <v>115.71</v>
      </c>
    </row>
    <row r="382" spans="27:34" ht="15" customHeight="1">
      <c r="AA382" s="36">
        <v>41451</v>
      </c>
      <c r="AB382" s="37">
        <v>4</v>
      </c>
      <c r="AC382" s="14" t="s">
        <v>84</v>
      </c>
      <c r="AD382" s="14" t="s">
        <v>91</v>
      </c>
      <c r="AE382" s="14" t="s">
        <v>100</v>
      </c>
      <c r="AF382" s="14" t="s">
        <v>74</v>
      </c>
      <c r="AG382">
        <v>1</v>
      </c>
      <c r="AH382" s="23">
        <v>78.34</v>
      </c>
    </row>
    <row r="383" spans="27:34" ht="15" customHeight="1">
      <c r="AA383" s="36">
        <v>41451</v>
      </c>
      <c r="AB383" s="37">
        <v>4</v>
      </c>
      <c r="AC383" s="14" t="s">
        <v>84</v>
      </c>
      <c r="AD383" s="14" t="s">
        <v>4</v>
      </c>
      <c r="AE383" s="14" t="s">
        <v>101</v>
      </c>
      <c r="AF383" s="14" t="s">
        <v>74</v>
      </c>
      <c r="AG383">
        <v>4</v>
      </c>
      <c r="AH383" s="23">
        <v>216.03</v>
      </c>
    </row>
    <row r="384" spans="27:34" ht="15" customHeight="1">
      <c r="AA384" s="36">
        <v>41451</v>
      </c>
      <c r="AB384" s="37">
        <v>4</v>
      </c>
      <c r="AC384" s="14" t="s">
        <v>84</v>
      </c>
      <c r="AD384" s="14" t="s">
        <v>4</v>
      </c>
      <c r="AE384" s="14" t="s">
        <v>101</v>
      </c>
      <c r="AF384" s="14" t="s">
        <v>74</v>
      </c>
      <c r="AG384">
        <v>2</v>
      </c>
      <c r="AH384" s="23">
        <v>140.01</v>
      </c>
    </row>
    <row r="385" spans="27:34" ht="15" customHeight="1">
      <c r="AA385" s="36">
        <v>41451</v>
      </c>
      <c r="AB385" s="37">
        <v>4</v>
      </c>
      <c r="AC385" s="14" t="s">
        <v>85</v>
      </c>
      <c r="AD385" s="14" t="s">
        <v>91</v>
      </c>
      <c r="AE385" s="32" t="s">
        <v>101</v>
      </c>
      <c r="AF385" s="14" t="s">
        <v>73</v>
      </c>
      <c r="AG385">
        <v>8</v>
      </c>
      <c r="AH385" s="23">
        <v>458.51</v>
      </c>
    </row>
    <row r="386" spans="27:34" ht="15" customHeight="1">
      <c r="AA386" s="36">
        <v>41452</v>
      </c>
      <c r="AB386" s="37">
        <v>5</v>
      </c>
      <c r="AC386" s="14" t="s">
        <v>83</v>
      </c>
      <c r="AD386" s="14" t="s">
        <v>4</v>
      </c>
      <c r="AE386" s="14" t="s">
        <v>100</v>
      </c>
      <c r="AF386" s="14" t="s">
        <v>74</v>
      </c>
      <c r="AG386">
        <v>4</v>
      </c>
      <c r="AH386" s="23">
        <v>210.6</v>
      </c>
    </row>
    <row r="387" spans="27:34" ht="15" customHeight="1">
      <c r="AA387" s="36">
        <v>41452</v>
      </c>
      <c r="AB387" s="37">
        <v>5</v>
      </c>
      <c r="AC387" s="14" t="s">
        <v>83</v>
      </c>
      <c r="AD387" s="14" t="s">
        <v>92</v>
      </c>
      <c r="AE387" s="14" t="s">
        <v>101</v>
      </c>
      <c r="AF387" s="14" t="s">
        <v>74</v>
      </c>
      <c r="AG387">
        <v>4</v>
      </c>
      <c r="AH387" s="23">
        <v>189.49</v>
      </c>
    </row>
    <row r="388" spans="27:34" ht="15" customHeight="1">
      <c r="AA388" s="36">
        <v>41452</v>
      </c>
      <c r="AB388" s="37">
        <v>5</v>
      </c>
      <c r="AC388" s="14" t="s">
        <v>85</v>
      </c>
      <c r="AD388" s="14" t="s">
        <v>4</v>
      </c>
      <c r="AE388" s="14" t="s">
        <v>68</v>
      </c>
      <c r="AF388" s="14" t="s">
        <v>73</v>
      </c>
      <c r="AG388">
        <v>7</v>
      </c>
      <c r="AH388" s="23">
        <v>359.42</v>
      </c>
    </row>
    <row r="389" spans="27:34" ht="15" customHeight="1">
      <c r="AA389" s="36">
        <v>41453</v>
      </c>
      <c r="AB389" s="37">
        <v>6</v>
      </c>
      <c r="AC389" s="14" t="s">
        <v>83</v>
      </c>
      <c r="AD389" s="14" t="s">
        <v>4</v>
      </c>
      <c r="AE389" s="14" t="s">
        <v>68</v>
      </c>
      <c r="AF389" s="14" t="s">
        <v>74</v>
      </c>
      <c r="AG389">
        <v>3</v>
      </c>
      <c r="AH389" s="23">
        <v>132.06</v>
      </c>
    </row>
    <row r="390" spans="27:34" ht="15" customHeight="1">
      <c r="AA390" s="36">
        <v>41453</v>
      </c>
      <c r="AB390" s="37">
        <v>6</v>
      </c>
      <c r="AC390" s="14" t="s">
        <v>83</v>
      </c>
      <c r="AD390" s="14" t="s">
        <v>4</v>
      </c>
      <c r="AE390" s="14" t="s">
        <v>100</v>
      </c>
      <c r="AF390" s="14" t="s">
        <v>74</v>
      </c>
      <c r="AG390">
        <v>5</v>
      </c>
      <c r="AH390" s="23">
        <v>252.33</v>
      </c>
    </row>
    <row r="391" spans="27:34" ht="15" customHeight="1">
      <c r="AA391" s="36">
        <v>41453</v>
      </c>
      <c r="AB391" s="37">
        <v>6</v>
      </c>
      <c r="AC391" s="14" t="s">
        <v>83</v>
      </c>
      <c r="AD391" s="14" t="s">
        <v>94</v>
      </c>
      <c r="AE391" s="32" t="s">
        <v>101</v>
      </c>
      <c r="AF391" s="14" t="s">
        <v>73</v>
      </c>
      <c r="AG391">
        <v>2</v>
      </c>
      <c r="AH391" s="23">
        <v>172.05</v>
      </c>
    </row>
    <row r="392" spans="27:34" ht="15" customHeight="1">
      <c r="AA392" s="36">
        <v>41453</v>
      </c>
      <c r="AB392" s="37">
        <v>6</v>
      </c>
      <c r="AC392" s="14" t="s">
        <v>84</v>
      </c>
      <c r="AD392" s="14" t="s">
        <v>4</v>
      </c>
      <c r="AE392" s="14" t="s">
        <v>101</v>
      </c>
      <c r="AF392" s="14" t="s">
        <v>74</v>
      </c>
      <c r="AG392">
        <v>4</v>
      </c>
      <c r="AH392" s="23">
        <v>206.19</v>
      </c>
    </row>
    <row r="393" spans="27:34" ht="15" customHeight="1">
      <c r="AA393" s="36">
        <v>41453</v>
      </c>
      <c r="AB393" s="37">
        <v>6</v>
      </c>
      <c r="AC393" s="14" t="s">
        <v>84</v>
      </c>
      <c r="AD393" s="14" t="s">
        <v>94</v>
      </c>
      <c r="AE393" s="14" t="s">
        <v>101</v>
      </c>
      <c r="AF393" s="14" t="s">
        <v>74</v>
      </c>
      <c r="AG393">
        <v>2</v>
      </c>
      <c r="AH393" s="23">
        <v>143.97999999999999</v>
      </c>
    </row>
    <row r="394" spans="27:34" ht="15" customHeight="1">
      <c r="AA394" s="36">
        <v>41453</v>
      </c>
      <c r="AB394" s="37">
        <v>6</v>
      </c>
      <c r="AC394" s="14" t="s">
        <v>84</v>
      </c>
      <c r="AD394" s="14" t="s">
        <v>91</v>
      </c>
      <c r="AE394" s="14" t="s">
        <v>100</v>
      </c>
      <c r="AF394" s="14" t="s">
        <v>74</v>
      </c>
      <c r="AG394">
        <v>4</v>
      </c>
      <c r="AH394" s="23">
        <v>276.67</v>
      </c>
    </row>
    <row r="395" spans="27:34" ht="15" customHeight="1">
      <c r="AA395" s="36">
        <v>41454</v>
      </c>
      <c r="AB395" s="37">
        <v>7</v>
      </c>
      <c r="AC395" s="14" t="s">
        <v>83</v>
      </c>
      <c r="AD395" s="14" t="s">
        <v>94</v>
      </c>
      <c r="AE395" s="14" t="s">
        <v>100</v>
      </c>
      <c r="AF395" s="14" t="s">
        <v>73</v>
      </c>
      <c r="AG395">
        <v>1</v>
      </c>
      <c r="AH395" s="23">
        <v>111.67</v>
      </c>
    </row>
    <row r="396" spans="27:34" ht="15" customHeight="1">
      <c r="AA396" s="36">
        <v>41454</v>
      </c>
      <c r="AB396" s="37">
        <v>7</v>
      </c>
      <c r="AC396" s="14" t="s">
        <v>84</v>
      </c>
      <c r="AD396" s="14" t="s">
        <v>91</v>
      </c>
      <c r="AE396" s="14" t="s">
        <v>100</v>
      </c>
      <c r="AF396" s="14" t="s">
        <v>73</v>
      </c>
      <c r="AG396">
        <v>6</v>
      </c>
      <c r="AH396" s="23">
        <v>268.39</v>
      </c>
    </row>
    <row r="397" spans="27:34" ht="15" customHeight="1">
      <c r="AA397" s="36">
        <v>41454</v>
      </c>
      <c r="AB397" s="37">
        <v>7</v>
      </c>
      <c r="AC397" s="14" t="s">
        <v>84</v>
      </c>
      <c r="AD397" s="14" t="s">
        <v>91</v>
      </c>
      <c r="AE397" s="14" t="s">
        <v>68</v>
      </c>
      <c r="AF397" s="14" t="s">
        <v>74</v>
      </c>
      <c r="AG397">
        <v>3</v>
      </c>
      <c r="AH397" s="23">
        <v>169.11</v>
      </c>
    </row>
    <row r="398" spans="27:34" ht="15" customHeight="1">
      <c r="AA398" s="36">
        <v>41454</v>
      </c>
      <c r="AB398" s="37">
        <v>7</v>
      </c>
      <c r="AC398" s="14" t="s">
        <v>84</v>
      </c>
      <c r="AD398" s="14" t="s">
        <v>4</v>
      </c>
      <c r="AE398" s="14" t="s">
        <v>101</v>
      </c>
      <c r="AF398" s="14" t="s">
        <v>73</v>
      </c>
      <c r="AG398">
        <v>6</v>
      </c>
      <c r="AH398" s="23">
        <v>242.46</v>
      </c>
    </row>
    <row r="399" spans="27:34" ht="15" customHeight="1">
      <c r="AA399" s="36">
        <v>41454</v>
      </c>
      <c r="AB399" s="37">
        <v>7</v>
      </c>
      <c r="AC399" s="14" t="s">
        <v>84</v>
      </c>
      <c r="AD399" s="14" t="s">
        <v>91</v>
      </c>
      <c r="AE399" s="14" t="s">
        <v>100</v>
      </c>
      <c r="AF399" s="14" t="s">
        <v>73</v>
      </c>
      <c r="AG399">
        <v>4</v>
      </c>
      <c r="AH399" s="23">
        <v>168.64</v>
      </c>
    </row>
    <row r="400" spans="27:34" ht="15" customHeight="1">
      <c r="AA400" s="36">
        <v>41454</v>
      </c>
      <c r="AB400" s="37">
        <v>7</v>
      </c>
      <c r="AC400" s="14" t="s">
        <v>84</v>
      </c>
      <c r="AD400" s="14" t="s">
        <v>91</v>
      </c>
      <c r="AE400" s="14" t="s">
        <v>100</v>
      </c>
      <c r="AF400" s="14" t="s">
        <v>74</v>
      </c>
      <c r="AG400">
        <v>1</v>
      </c>
      <c r="AH400" s="23">
        <v>107.59</v>
      </c>
    </row>
  </sheetData>
  <hyperlinks>
    <hyperlink ref="I1" location="'List of Topics'!A1" display="Return to List of Topics sheet"/>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I1:AJ88"/>
  <sheetViews>
    <sheetView workbookViewId="0">
      <selection activeCell="E21" sqref="E21"/>
    </sheetView>
  </sheetViews>
  <sheetFormatPr defaultRowHeight="15"/>
  <cols>
    <col min="4" max="4" width="15.42578125" bestFit="1" customWidth="1"/>
    <col min="5" max="5" width="14.28515625" bestFit="1" customWidth="1"/>
    <col min="6" max="6" width="12.5703125" bestFit="1" customWidth="1"/>
    <col min="7" max="7" width="5.5703125" bestFit="1" customWidth="1"/>
    <col min="8" max="8" width="8.7109375" bestFit="1" customWidth="1"/>
    <col min="9" max="9" width="12.42578125" customWidth="1"/>
    <col min="10" max="10" width="16.42578125" bestFit="1" customWidth="1"/>
    <col min="11" max="11" width="17.42578125" customWidth="1"/>
    <col min="12" max="12" width="10.7109375" bestFit="1" customWidth="1"/>
    <col min="13" max="13" width="11.85546875" bestFit="1" customWidth="1"/>
    <col min="14" max="14" width="15.42578125" bestFit="1" customWidth="1"/>
    <col min="15" max="15" width="14.28515625" bestFit="1" customWidth="1"/>
    <col min="16" max="16" width="12.5703125" bestFit="1" customWidth="1"/>
    <col min="17" max="17" width="5.5703125" bestFit="1" customWidth="1"/>
    <col min="18" max="18" width="8.7109375" bestFit="1" customWidth="1"/>
    <col min="19" max="19" width="8" bestFit="1" customWidth="1"/>
    <col min="20" max="20" width="16.42578125" bestFit="1" customWidth="1"/>
    <col min="21" max="21" width="7.140625" bestFit="1" customWidth="1"/>
    <col min="22" max="22" width="12.85546875" bestFit="1" customWidth="1"/>
    <col min="23" max="23" width="19.42578125" bestFit="1" customWidth="1"/>
    <col min="24" max="24" width="21.5703125" bestFit="1" customWidth="1"/>
    <col min="25" max="25" width="14.28515625" bestFit="1" customWidth="1"/>
    <col min="26" max="26" width="12.5703125" bestFit="1" customWidth="1"/>
    <col min="27" max="27" width="9.85546875" bestFit="1" customWidth="1"/>
    <col min="28" max="28" width="12.5703125" bestFit="1" customWidth="1"/>
    <col min="29" max="29" width="12.28515625" bestFit="1" customWidth="1"/>
    <col min="30" max="30" width="13.7109375" bestFit="1" customWidth="1"/>
    <col min="31" max="31" width="21" bestFit="1" customWidth="1"/>
    <col min="32" max="32" width="20.28515625" bestFit="1" customWidth="1"/>
    <col min="33" max="33" width="9.7109375" bestFit="1" customWidth="1"/>
    <col min="34" max="34" width="8.7109375" bestFit="1" customWidth="1"/>
    <col min="36" max="36" width="12.42578125" bestFit="1" customWidth="1"/>
  </cols>
  <sheetData>
    <row r="1" spans="9:36">
      <c r="I1" s="1" t="s">
        <v>107</v>
      </c>
    </row>
    <row r="6" spans="9:36" ht="18.75">
      <c r="K6" s="53" t="s">
        <v>344</v>
      </c>
    </row>
    <row r="8" spans="9:36">
      <c r="K8" s="54" t="s">
        <v>199</v>
      </c>
      <c r="L8" s="54" t="s">
        <v>200</v>
      </c>
      <c r="M8" s="54" t="s">
        <v>201</v>
      </c>
      <c r="N8" s="54" t="s">
        <v>202</v>
      </c>
      <c r="O8" s="54" t="s">
        <v>203</v>
      </c>
      <c r="P8" s="54" t="s">
        <v>69</v>
      </c>
      <c r="Q8" s="54" t="s">
        <v>75</v>
      </c>
      <c r="R8" s="54" t="s">
        <v>204</v>
      </c>
      <c r="S8" s="54" t="s">
        <v>205</v>
      </c>
      <c r="T8" s="54" t="s">
        <v>206</v>
      </c>
      <c r="U8" s="54" t="s">
        <v>90</v>
      </c>
      <c r="V8" s="54" t="s">
        <v>207</v>
      </c>
      <c r="W8" s="54" t="s">
        <v>208</v>
      </c>
      <c r="X8" s="54" t="s">
        <v>209</v>
      </c>
      <c r="Y8" s="54" t="s">
        <v>210</v>
      </c>
      <c r="Z8" s="54" t="s">
        <v>211</v>
      </c>
      <c r="AA8" s="54" t="s">
        <v>212</v>
      </c>
      <c r="AB8" s="54" t="s">
        <v>213</v>
      </c>
      <c r="AC8" s="54" t="s">
        <v>214</v>
      </c>
      <c r="AD8" s="54" t="s">
        <v>215</v>
      </c>
      <c r="AE8" s="54" t="s">
        <v>216</v>
      </c>
      <c r="AF8" s="54" t="s">
        <v>217</v>
      </c>
      <c r="AG8" s="54" t="s">
        <v>218</v>
      </c>
      <c r="AH8" s="54" t="s">
        <v>219</v>
      </c>
      <c r="AI8" s="54" t="s">
        <v>220</v>
      </c>
      <c r="AJ8" s="54" t="s">
        <v>221</v>
      </c>
    </row>
    <row r="9" spans="9:36">
      <c r="K9">
        <v>1368</v>
      </c>
      <c r="L9" s="55">
        <v>43096</v>
      </c>
      <c r="M9">
        <v>27</v>
      </c>
      <c r="N9" t="s">
        <v>222</v>
      </c>
      <c r="O9" t="s">
        <v>223</v>
      </c>
      <c r="P9" t="s">
        <v>224</v>
      </c>
      <c r="Q9" t="s">
        <v>225</v>
      </c>
      <c r="R9" s="19">
        <v>99999</v>
      </c>
      <c r="S9" t="s">
        <v>226</v>
      </c>
      <c r="T9" t="s">
        <v>227</v>
      </c>
      <c r="U9" t="s">
        <v>4</v>
      </c>
      <c r="V9" s="55">
        <f>L9+2</f>
        <v>43098</v>
      </c>
      <c r="W9" t="s">
        <v>228</v>
      </c>
      <c r="X9" t="s">
        <v>229</v>
      </c>
      <c r="Y9" t="s">
        <v>223</v>
      </c>
      <c r="Z9" t="s">
        <v>224</v>
      </c>
      <c r="AA9" t="s">
        <v>225</v>
      </c>
      <c r="AB9" s="19">
        <v>99999</v>
      </c>
      <c r="AC9" t="s">
        <v>226</v>
      </c>
      <c r="AD9" t="s">
        <v>230</v>
      </c>
      <c r="AE9" t="s">
        <v>231</v>
      </c>
      <c r="AF9" t="s">
        <v>232</v>
      </c>
      <c r="AG9" s="56">
        <v>14</v>
      </c>
      <c r="AH9">
        <v>19</v>
      </c>
      <c r="AI9" s="56">
        <v>266</v>
      </c>
      <c r="AJ9" s="2">
        <v>25.802</v>
      </c>
    </row>
    <row r="10" spans="9:36">
      <c r="K10">
        <v>1369</v>
      </c>
      <c r="L10" s="55">
        <v>43096</v>
      </c>
      <c r="M10">
        <v>27</v>
      </c>
      <c r="N10" t="s">
        <v>222</v>
      </c>
      <c r="O10" t="s">
        <v>223</v>
      </c>
      <c r="P10" t="s">
        <v>224</v>
      </c>
      <c r="Q10" t="s">
        <v>225</v>
      </c>
      <c r="R10" s="19">
        <v>99999</v>
      </c>
      <c r="S10" t="s">
        <v>226</v>
      </c>
      <c r="T10" t="s">
        <v>227</v>
      </c>
      <c r="U10" t="s">
        <v>4</v>
      </c>
      <c r="V10" s="55">
        <f t="shared" ref="V10:V23" si="0">L10+2</f>
        <v>43098</v>
      </c>
      <c r="W10" t="s">
        <v>228</v>
      </c>
      <c r="X10" t="s">
        <v>229</v>
      </c>
      <c r="Y10" t="s">
        <v>223</v>
      </c>
      <c r="Z10" t="s">
        <v>224</v>
      </c>
      <c r="AA10" t="s">
        <v>225</v>
      </c>
      <c r="AB10" s="19">
        <v>99999</v>
      </c>
      <c r="AC10" t="s">
        <v>226</v>
      </c>
      <c r="AD10" t="s">
        <v>230</v>
      </c>
      <c r="AE10" t="s">
        <v>233</v>
      </c>
      <c r="AF10" t="s">
        <v>234</v>
      </c>
      <c r="AG10" s="56">
        <v>3.5</v>
      </c>
      <c r="AH10">
        <v>60</v>
      </c>
      <c r="AI10" s="56">
        <v>210</v>
      </c>
      <c r="AJ10" s="2">
        <v>20.16</v>
      </c>
    </row>
    <row r="11" spans="9:36">
      <c r="K11">
        <v>1370</v>
      </c>
      <c r="L11" s="55">
        <v>43073</v>
      </c>
      <c r="M11">
        <v>4</v>
      </c>
      <c r="N11" t="s">
        <v>235</v>
      </c>
      <c r="O11" t="s">
        <v>236</v>
      </c>
      <c r="P11" t="s">
        <v>196</v>
      </c>
      <c r="Q11" t="s">
        <v>237</v>
      </c>
      <c r="R11" s="19">
        <v>99999</v>
      </c>
      <c r="S11" t="s">
        <v>226</v>
      </c>
      <c r="T11" t="s">
        <v>238</v>
      </c>
      <c r="U11" t="s">
        <v>239</v>
      </c>
      <c r="V11" s="55">
        <f t="shared" si="0"/>
        <v>43075</v>
      </c>
      <c r="W11" t="s">
        <v>240</v>
      </c>
      <c r="X11" t="s">
        <v>241</v>
      </c>
      <c r="Y11" t="s">
        <v>236</v>
      </c>
      <c r="Z11" t="s">
        <v>196</v>
      </c>
      <c r="AA11" t="s">
        <v>237</v>
      </c>
      <c r="AB11" s="19">
        <v>99999</v>
      </c>
      <c r="AC11" t="s">
        <v>226</v>
      </c>
      <c r="AD11" t="s">
        <v>242</v>
      </c>
      <c r="AE11" t="s">
        <v>243</v>
      </c>
      <c r="AF11" t="s">
        <v>234</v>
      </c>
      <c r="AG11" s="56">
        <v>30</v>
      </c>
      <c r="AH11">
        <v>81</v>
      </c>
      <c r="AI11" s="56">
        <v>2430</v>
      </c>
      <c r="AJ11" s="2">
        <v>255.15</v>
      </c>
    </row>
    <row r="12" spans="9:36">
      <c r="K12">
        <v>1371</v>
      </c>
      <c r="L12" s="55">
        <v>43073</v>
      </c>
      <c r="M12">
        <v>4</v>
      </c>
      <c r="N12" t="s">
        <v>235</v>
      </c>
      <c r="O12" t="s">
        <v>236</v>
      </c>
      <c r="P12" t="s">
        <v>196</v>
      </c>
      <c r="Q12" t="s">
        <v>237</v>
      </c>
      <c r="R12" s="19">
        <v>99999</v>
      </c>
      <c r="S12" t="s">
        <v>226</v>
      </c>
      <c r="T12" t="s">
        <v>238</v>
      </c>
      <c r="U12" t="s">
        <v>239</v>
      </c>
      <c r="V12" s="55">
        <f t="shared" si="0"/>
        <v>43075</v>
      </c>
      <c r="W12" t="s">
        <v>240</v>
      </c>
      <c r="X12" t="s">
        <v>241</v>
      </c>
      <c r="Y12" t="s">
        <v>236</v>
      </c>
      <c r="Z12" t="s">
        <v>196</v>
      </c>
      <c r="AA12" t="s">
        <v>237</v>
      </c>
      <c r="AB12" s="19">
        <v>99999</v>
      </c>
      <c r="AC12" t="s">
        <v>226</v>
      </c>
      <c r="AD12" t="s">
        <v>242</v>
      </c>
      <c r="AE12" t="s">
        <v>244</v>
      </c>
      <c r="AF12" t="s">
        <v>234</v>
      </c>
      <c r="AG12" s="56">
        <v>53</v>
      </c>
      <c r="AH12">
        <v>83</v>
      </c>
      <c r="AI12" s="56">
        <v>4399</v>
      </c>
      <c r="AJ12" s="2">
        <v>461.89500000000004</v>
      </c>
    </row>
    <row r="13" spans="9:36">
      <c r="K13">
        <v>1372</v>
      </c>
      <c r="L13" s="55">
        <v>43073</v>
      </c>
      <c r="M13">
        <v>4</v>
      </c>
      <c r="N13" t="s">
        <v>235</v>
      </c>
      <c r="O13" t="s">
        <v>236</v>
      </c>
      <c r="P13" t="s">
        <v>196</v>
      </c>
      <c r="Q13" t="s">
        <v>237</v>
      </c>
      <c r="R13" s="19">
        <v>99999</v>
      </c>
      <c r="S13" t="s">
        <v>226</v>
      </c>
      <c r="T13" t="s">
        <v>238</v>
      </c>
      <c r="U13" t="s">
        <v>239</v>
      </c>
      <c r="V13" s="55">
        <f t="shared" si="0"/>
        <v>43075</v>
      </c>
      <c r="W13" t="s">
        <v>240</v>
      </c>
      <c r="X13" t="s">
        <v>241</v>
      </c>
      <c r="Y13" t="s">
        <v>236</v>
      </c>
      <c r="Z13" t="s">
        <v>196</v>
      </c>
      <c r="AA13" t="s">
        <v>237</v>
      </c>
      <c r="AB13" s="19">
        <v>99999</v>
      </c>
      <c r="AC13" t="s">
        <v>226</v>
      </c>
      <c r="AD13" t="s">
        <v>242</v>
      </c>
      <c r="AE13" t="s">
        <v>233</v>
      </c>
      <c r="AF13" t="s">
        <v>234</v>
      </c>
      <c r="AG13" s="56">
        <v>3.5</v>
      </c>
      <c r="AH13">
        <v>75</v>
      </c>
      <c r="AI13" s="56">
        <v>262.5</v>
      </c>
      <c r="AJ13" s="2">
        <v>26.25</v>
      </c>
    </row>
    <row r="14" spans="9:36">
      <c r="K14">
        <v>1373</v>
      </c>
      <c r="L14" s="55">
        <v>43081</v>
      </c>
      <c r="M14">
        <v>12</v>
      </c>
      <c r="N14" t="s">
        <v>245</v>
      </c>
      <c r="O14" t="s">
        <v>246</v>
      </c>
      <c r="P14" t="s">
        <v>224</v>
      </c>
      <c r="Q14" t="s">
        <v>225</v>
      </c>
      <c r="R14" s="19">
        <v>99999</v>
      </c>
      <c r="S14" t="s">
        <v>226</v>
      </c>
      <c r="T14" t="s">
        <v>227</v>
      </c>
      <c r="U14" t="s">
        <v>4</v>
      </c>
      <c r="V14" s="55">
        <f t="shared" si="0"/>
        <v>43083</v>
      </c>
      <c r="W14" t="s">
        <v>228</v>
      </c>
      <c r="X14" t="s">
        <v>247</v>
      </c>
      <c r="Y14" t="s">
        <v>246</v>
      </c>
      <c r="Z14" t="s">
        <v>224</v>
      </c>
      <c r="AA14" t="s">
        <v>225</v>
      </c>
      <c r="AB14" s="19">
        <v>99999</v>
      </c>
      <c r="AC14" t="s">
        <v>226</v>
      </c>
      <c r="AD14" t="s">
        <v>242</v>
      </c>
      <c r="AE14" t="s">
        <v>248</v>
      </c>
      <c r="AF14" t="s">
        <v>232</v>
      </c>
      <c r="AG14" s="56">
        <v>18</v>
      </c>
      <c r="AH14">
        <v>97</v>
      </c>
      <c r="AI14" s="56">
        <v>1746</v>
      </c>
      <c r="AJ14" s="2">
        <v>183.33000000000004</v>
      </c>
    </row>
    <row r="15" spans="9:36">
      <c r="K15">
        <v>1374</v>
      </c>
      <c r="L15" s="55">
        <v>43081</v>
      </c>
      <c r="M15">
        <v>12</v>
      </c>
      <c r="N15" t="s">
        <v>245</v>
      </c>
      <c r="O15" t="s">
        <v>246</v>
      </c>
      <c r="P15" t="s">
        <v>224</v>
      </c>
      <c r="Q15" t="s">
        <v>225</v>
      </c>
      <c r="R15" s="19">
        <v>99999</v>
      </c>
      <c r="S15" t="s">
        <v>226</v>
      </c>
      <c r="T15" t="s">
        <v>227</v>
      </c>
      <c r="U15" t="s">
        <v>4</v>
      </c>
      <c r="V15" s="55">
        <f t="shared" si="0"/>
        <v>43083</v>
      </c>
      <c r="W15" t="s">
        <v>228</v>
      </c>
      <c r="X15" t="s">
        <v>247</v>
      </c>
      <c r="Y15" t="s">
        <v>246</v>
      </c>
      <c r="Z15" t="s">
        <v>224</v>
      </c>
      <c r="AA15" t="s">
        <v>225</v>
      </c>
      <c r="AB15" s="19">
        <v>99999</v>
      </c>
      <c r="AC15" t="s">
        <v>226</v>
      </c>
      <c r="AD15" t="s">
        <v>242</v>
      </c>
      <c r="AE15" t="s">
        <v>249</v>
      </c>
      <c r="AF15" t="s">
        <v>232</v>
      </c>
      <c r="AG15" s="56">
        <v>46</v>
      </c>
      <c r="AH15">
        <v>61</v>
      </c>
      <c r="AI15" s="56">
        <v>2806</v>
      </c>
      <c r="AJ15" s="2">
        <v>291.82400000000001</v>
      </c>
    </row>
    <row r="16" spans="9:36">
      <c r="K16">
        <v>1375</v>
      </c>
      <c r="L16" s="55">
        <v>43077</v>
      </c>
      <c r="M16">
        <v>8</v>
      </c>
      <c r="N16" t="s">
        <v>250</v>
      </c>
      <c r="O16" t="s">
        <v>251</v>
      </c>
      <c r="P16" t="s">
        <v>252</v>
      </c>
      <c r="Q16" t="s">
        <v>253</v>
      </c>
      <c r="R16" s="19">
        <v>99999</v>
      </c>
      <c r="S16" t="s">
        <v>226</v>
      </c>
      <c r="T16" t="s">
        <v>254</v>
      </c>
      <c r="U16" t="s">
        <v>255</v>
      </c>
      <c r="V16" s="55">
        <f t="shared" si="0"/>
        <v>43079</v>
      </c>
      <c r="W16" t="s">
        <v>256</v>
      </c>
      <c r="X16" t="s">
        <v>257</v>
      </c>
      <c r="Y16" t="s">
        <v>251</v>
      </c>
      <c r="Z16" t="s">
        <v>252</v>
      </c>
      <c r="AA16" t="s">
        <v>253</v>
      </c>
      <c r="AB16" s="19">
        <v>99999</v>
      </c>
      <c r="AC16" t="s">
        <v>226</v>
      </c>
      <c r="AD16" t="s">
        <v>242</v>
      </c>
      <c r="AE16" t="s">
        <v>258</v>
      </c>
      <c r="AF16" t="s">
        <v>259</v>
      </c>
      <c r="AG16" s="56">
        <v>9.1999999999999993</v>
      </c>
      <c r="AH16">
        <v>28</v>
      </c>
      <c r="AI16" s="56">
        <v>257.59999999999997</v>
      </c>
      <c r="AJ16" s="2">
        <v>24.471999999999998</v>
      </c>
    </row>
    <row r="17" spans="11:36">
      <c r="K17">
        <v>1376</v>
      </c>
      <c r="L17" s="55">
        <v>43073</v>
      </c>
      <c r="M17">
        <v>4</v>
      </c>
      <c r="N17" t="s">
        <v>235</v>
      </c>
      <c r="O17" t="s">
        <v>236</v>
      </c>
      <c r="P17" t="s">
        <v>196</v>
      </c>
      <c r="Q17" t="s">
        <v>237</v>
      </c>
      <c r="R17" s="19">
        <v>99999</v>
      </c>
      <c r="S17" t="s">
        <v>226</v>
      </c>
      <c r="T17" t="s">
        <v>238</v>
      </c>
      <c r="U17" t="s">
        <v>239</v>
      </c>
      <c r="V17" s="55">
        <f t="shared" si="0"/>
        <v>43075</v>
      </c>
      <c r="W17" t="s">
        <v>256</v>
      </c>
      <c r="X17" t="s">
        <v>241</v>
      </c>
      <c r="Y17" t="s">
        <v>236</v>
      </c>
      <c r="Z17" t="s">
        <v>196</v>
      </c>
      <c r="AA17" t="s">
        <v>237</v>
      </c>
      <c r="AB17" s="19">
        <v>99999</v>
      </c>
      <c r="AC17" t="s">
        <v>226</v>
      </c>
      <c r="AD17" t="s">
        <v>230</v>
      </c>
      <c r="AE17" t="s">
        <v>258</v>
      </c>
      <c r="AF17" t="s">
        <v>259</v>
      </c>
      <c r="AG17" s="56">
        <v>9.1999999999999993</v>
      </c>
      <c r="AH17">
        <v>97</v>
      </c>
      <c r="AI17" s="56">
        <v>892.4</v>
      </c>
      <c r="AJ17" s="2">
        <v>93.702000000000012</v>
      </c>
    </row>
    <row r="18" spans="11:36">
      <c r="K18">
        <v>1377</v>
      </c>
      <c r="L18" s="55">
        <v>43098</v>
      </c>
      <c r="M18">
        <v>29</v>
      </c>
      <c r="N18" t="s">
        <v>260</v>
      </c>
      <c r="O18" t="s">
        <v>261</v>
      </c>
      <c r="P18" t="s">
        <v>262</v>
      </c>
      <c r="Q18" t="s">
        <v>263</v>
      </c>
      <c r="R18" s="19">
        <v>99999</v>
      </c>
      <c r="S18" t="s">
        <v>226</v>
      </c>
      <c r="T18" t="s">
        <v>264</v>
      </c>
      <c r="U18" t="s">
        <v>4</v>
      </c>
      <c r="V18" s="55">
        <f t="shared" si="0"/>
        <v>43100</v>
      </c>
      <c r="W18" t="s">
        <v>228</v>
      </c>
      <c r="X18" t="s">
        <v>265</v>
      </c>
      <c r="Y18" t="s">
        <v>261</v>
      </c>
      <c r="Z18" t="s">
        <v>262</v>
      </c>
      <c r="AA18" t="s">
        <v>263</v>
      </c>
      <c r="AB18" s="19">
        <v>99999</v>
      </c>
      <c r="AC18" t="s">
        <v>226</v>
      </c>
      <c r="AD18" t="s">
        <v>230</v>
      </c>
      <c r="AE18" t="s">
        <v>266</v>
      </c>
      <c r="AF18" t="s">
        <v>267</v>
      </c>
      <c r="AG18" s="56">
        <v>12.75</v>
      </c>
      <c r="AH18">
        <v>23</v>
      </c>
      <c r="AI18" s="56">
        <v>293.25</v>
      </c>
      <c r="AJ18" s="2">
        <v>29.325000000000003</v>
      </c>
    </row>
    <row r="19" spans="11:36">
      <c r="K19">
        <v>1378</v>
      </c>
      <c r="L19" s="55">
        <v>43072</v>
      </c>
      <c r="M19">
        <v>3</v>
      </c>
      <c r="N19" t="s">
        <v>268</v>
      </c>
      <c r="O19" t="s">
        <v>269</v>
      </c>
      <c r="P19" t="s">
        <v>270</v>
      </c>
      <c r="Q19" t="s">
        <v>271</v>
      </c>
      <c r="R19" s="19">
        <v>99999</v>
      </c>
      <c r="S19" t="s">
        <v>226</v>
      </c>
      <c r="T19" t="s">
        <v>227</v>
      </c>
      <c r="U19" t="s">
        <v>4</v>
      </c>
      <c r="V19" s="55">
        <f t="shared" si="0"/>
        <v>43074</v>
      </c>
      <c r="W19" t="s">
        <v>228</v>
      </c>
      <c r="X19" t="s">
        <v>272</v>
      </c>
      <c r="Y19" t="s">
        <v>269</v>
      </c>
      <c r="Z19" t="s">
        <v>270</v>
      </c>
      <c r="AA19" t="s">
        <v>271</v>
      </c>
      <c r="AB19" s="19">
        <v>99999</v>
      </c>
      <c r="AC19" t="s">
        <v>226</v>
      </c>
      <c r="AD19" t="s">
        <v>68</v>
      </c>
      <c r="AE19" t="s">
        <v>273</v>
      </c>
      <c r="AF19" t="s">
        <v>274</v>
      </c>
      <c r="AG19" s="56">
        <v>9.65</v>
      </c>
      <c r="AH19">
        <v>89</v>
      </c>
      <c r="AI19" s="56">
        <v>858.85</v>
      </c>
      <c r="AJ19" s="2">
        <v>81.59075</v>
      </c>
    </row>
    <row r="20" spans="11:36">
      <c r="K20">
        <v>1379</v>
      </c>
      <c r="L20" s="55">
        <v>43075</v>
      </c>
      <c r="M20">
        <v>6</v>
      </c>
      <c r="N20" t="s">
        <v>275</v>
      </c>
      <c r="O20" t="s">
        <v>276</v>
      </c>
      <c r="P20" t="s">
        <v>277</v>
      </c>
      <c r="Q20" t="s">
        <v>278</v>
      </c>
      <c r="R20" s="19">
        <v>99999</v>
      </c>
      <c r="S20" t="s">
        <v>226</v>
      </c>
      <c r="T20" t="s">
        <v>279</v>
      </c>
      <c r="U20" t="s">
        <v>255</v>
      </c>
      <c r="V20" s="55">
        <f t="shared" si="0"/>
        <v>43077</v>
      </c>
      <c r="W20" t="s">
        <v>228</v>
      </c>
      <c r="X20" t="s">
        <v>280</v>
      </c>
      <c r="Y20" t="s">
        <v>276</v>
      </c>
      <c r="Z20" t="s">
        <v>277</v>
      </c>
      <c r="AA20" t="s">
        <v>278</v>
      </c>
      <c r="AB20" s="19">
        <v>99999</v>
      </c>
      <c r="AC20" t="s">
        <v>226</v>
      </c>
      <c r="AD20" t="s">
        <v>242</v>
      </c>
      <c r="AE20" t="s">
        <v>281</v>
      </c>
      <c r="AF20" t="s">
        <v>282</v>
      </c>
      <c r="AG20" s="56">
        <v>40</v>
      </c>
      <c r="AH20">
        <v>25</v>
      </c>
      <c r="AI20" s="56">
        <v>1000</v>
      </c>
      <c r="AJ20" s="2">
        <v>96</v>
      </c>
    </row>
    <row r="21" spans="11:36">
      <c r="K21">
        <v>1380</v>
      </c>
      <c r="L21" s="55">
        <v>43097</v>
      </c>
      <c r="M21">
        <v>28</v>
      </c>
      <c r="N21" t="s">
        <v>283</v>
      </c>
      <c r="O21" t="s">
        <v>284</v>
      </c>
      <c r="P21" t="s">
        <v>285</v>
      </c>
      <c r="Q21" t="s">
        <v>286</v>
      </c>
      <c r="R21" s="19">
        <v>99999</v>
      </c>
      <c r="S21" t="s">
        <v>226</v>
      </c>
      <c r="T21" t="s">
        <v>287</v>
      </c>
      <c r="U21" t="s">
        <v>92</v>
      </c>
      <c r="V21" s="55">
        <f t="shared" si="0"/>
        <v>43099</v>
      </c>
      <c r="W21" t="s">
        <v>256</v>
      </c>
      <c r="X21" t="s">
        <v>288</v>
      </c>
      <c r="Y21" t="s">
        <v>284</v>
      </c>
      <c r="Z21" t="s">
        <v>285</v>
      </c>
      <c r="AA21" t="s">
        <v>286</v>
      </c>
      <c r="AB21" s="19">
        <v>99999</v>
      </c>
      <c r="AC21" t="s">
        <v>226</v>
      </c>
      <c r="AD21" t="s">
        <v>230</v>
      </c>
      <c r="AE21" t="s">
        <v>249</v>
      </c>
      <c r="AF21" t="s">
        <v>232</v>
      </c>
      <c r="AG21" s="56">
        <v>46</v>
      </c>
      <c r="AH21">
        <v>19</v>
      </c>
      <c r="AI21" s="56">
        <v>874</v>
      </c>
      <c r="AJ21" s="2">
        <v>89.14800000000001</v>
      </c>
    </row>
    <row r="22" spans="11:36">
      <c r="K22">
        <v>1381</v>
      </c>
      <c r="L22" s="55">
        <v>43077</v>
      </c>
      <c r="M22">
        <v>8</v>
      </c>
      <c r="N22" t="s">
        <v>250</v>
      </c>
      <c r="O22" t="s">
        <v>251</v>
      </c>
      <c r="P22" t="s">
        <v>252</v>
      </c>
      <c r="Q22" t="s">
        <v>253</v>
      </c>
      <c r="R22" s="19">
        <v>99999</v>
      </c>
      <c r="S22" t="s">
        <v>226</v>
      </c>
      <c r="T22" t="s">
        <v>254</v>
      </c>
      <c r="U22" t="s">
        <v>255</v>
      </c>
      <c r="V22" s="55">
        <f t="shared" si="0"/>
        <v>43079</v>
      </c>
      <c r="W22" t="s">
        <v>256</v>
      </c>
      <c r="X22" t="s">
        <v>257</v>
      </c>
      <c r="Y22" t="s">
        <v>251</v>
      </c>
      <c r="Z22" t="s">
        <v>252</v>
      </c>
      <c r="AA22" t="s">
        <v>253</v>
      </c>
      <c r="AB22" s="19">
        <v>99999</v>
      </c>
      <c r="AC22" t="s">
        <v>226</v>
      </c>
      <c r="AD22" t="s">
        <v>230</v>
      </c>
      <c r="AE22" t="s">
        <v>266</v>
      </c>
      <c r="AF22" t="s">
        <v>267</v>
      </c>
      <c r="AG22" s="56">
        <v>12.75</v>
      </c>
      <c r="AH22">
        <v>36</v>
      </c>
      <c r="AI22" s="56">
        <v>459</v>
      </c>
      <c r="AJ22" s="2">
        <v>45.441000000000003</v>
      </c>
    </row>
    <row r="23" spans="11:36">
      <c r="K23">
        <v>1382</v>
      </c>
      <c r="L23" s="55">
        <v>43079</v>
      </c>
      <c r="M23">
        <v>10</v>
      </c>
      <c r="N23" t="s">
        <v>289</v>
      </c>
      <c r="O23" t="s">
        <v>290</v>
      </c>
      <c r="P23" t="s">
        <v>291</v>
      </c>
      <c r="Q23" t="s">
        <v>292</v>
      </c>
      <c r="R23" s="19">
        <v>99999</v>
      </c>
      <c r="S23" t="s">
        <v>226</v>
      </c>
      <c r="T23" t="s">
        <v>293</v>
      </c>
      <c r="U23" t="s">
        <v>239</v>
      </c>
      <c r="V23" s="55">
        <f t="shared" si="0"/>
        <v>43081</v>
      </c>
      <c r="W23" t="s">
        <v>228</v>
      </c>
      <c r="X23" t="s">
        <v>294</v>
      </c>
      <c r="Y23" t="s">
        <v>290</v>
      </c>
      <c r="Z23" t="s">
        <v>291</v>
      </c>
      <c r="AA23" t="s">
        <v>292</v>
      </c>
      <c r="AB23" s="19">
        <v>99999</v>
      </c>
      <c r="AC23" t="s">
        <v>226</v>
      </c>
      <c r="AD23" t="s">
        <v>242</v>
      </c>
      <c r="AE23" t="s">
        <v>295</v>
      </c>
      <c r="AF23" t="s">
        <v>232</v>
      </c>
      <c r="AG23" s="56">
        <v>2.99</v>
      </c>
      <c r="AH23">
        <v>93</v>
      </c>
      <c r="AI23" s="56">
        <v>278.07</v>
      </c>
      <c r="AJ23" s="2">
        <v>26.416650000000001</v>
      </c>
    </row>
    <row r="24" spans="11:36">
      <c r="K24">
        <v>1383</v>
      </c>
      <c r="L24" s="55">
        <v>43076</v>
      </c>
      <c r="M24">
        <v>7</v>
      </c>
      <c r="N24" t="s">
        <v>296</v>
      </c>
      <c r="O24" t="s">
        <v>297</v>
      </c>
      <c r="P24" t="s">
        <v>298</v>
      </c>
      <c r="Q24" t="s">
        <v>299</v>
      </c>
      <c r="R24" s="19">
        <v>99999</v>
      </c>
      <c r="S24" t="s">
        <v>226</v>
      </c>
      <c r="T24" t="s">
        <v>254</v>
      </c>
      <c r="U24" t="s">
        <v>255</v>
      </c>
      <c r="X24" t="s">
        <v>300</v>
      </c>
      <c r="Y24" t="s">
        <v>297</v>
      </c>
      <c r="Z24" t="s">
        <v>298</v>
      </c>
      <c r="AA24" t="s">
        <v>299</v>
      </c>
      <c r="AB24" s="19">
        <v>99999</v>
      </c>
      <c r="AC24" t="s">
        <v>226</v>
      </c>
      <c r="AE24" t="s">
        <v>249</v>
      </c>
      <c r="AF24" t="s">
        <v>232</v>
      </c>
      <c r="AG24" s="56">
        <v>46</v>
      </c>
      <c r="AH24">
        <v>64</v>
      </c>
      <c r="AI24" s="56">
        <v>2944</v>
      </c>
      <c r="AJ24" s="2">
        <v>279.68</v>
      </c>
    </row>
    <row r="25" spans="11:36">
      <c r="K25">
        <v>1384</v>
      </c>
      <c r="L25" s="55">
        <v>43079</v>
      </c>
      <c r="M25">
        <v>10</v>
      </c>
      <c r="N25" t="s">
        <v>289</v>
      </c>
      <c r="O25" t="s">
        <v>290</v>
      </c>
      <c r="P25" t="s">
        <v>291</v>
      </c>
      <c r="Q25" t="s">
        <v>292</v>
      </c>
      <c r="R25" s="19">
        <v>99999</v>
      </c>
      <c r="S25" t="s">
        <v>226</v>
      </c>
      <c r="T25" t="s">
        <v>293</v>
      </c>
      <c r="U25" t="s">
        <v>239</v>
      </c>
      <c r="V25" s="55">
        <f t="shared" ref="V25:V27" si="1">L25+2</f>
        <v>43081</v>
      </c>
      <c r="W25" t="s">
        <v>240</v>
      </c>
      <c r="X25" t="s">
        <v>294</v>
      </c>
      <c r="Y25" t="s">
        <v>290</v>
      </c>
      <c r="Z25" t="s">
        <v>291</v>
      </c>
      <c r="AA25" t="s">
        <v>292</v>
      </c>
      <c r="AB25" s="19">
        <v>99999</v>
      </c>
      <c r="AC25" t="s">
        <v>226</v>
      </c>
      <c r="AE25" t="s">
        <v>301</v>
      </c>
      <c r="AF25" t="s">
        <v>302</v>
      </c>
      <c r="AG25" s="56">
        <v>25</v>
      </c>
      <c r="AH25">
        <v>84</v>
      </c>
      <c r="AI25" s="56">
        <v>2100</v>
      </c>
      <c r="AJ25" s="2">
        <v>220.5</v>
      </c>
    </row>
    <row r="26" spans="11:36">
      <c r="K26">
        <v>1385</v>
      </c>
      <c r="L26" s="55">
        <v>43079</v>
      </c>
      <c r="M26">
        <v>10</v>
      </c>
      <c r="N26" t="s">
        <v>289</v>
      </c>
      <c r="O26" t="s">
        <v>290</v>
      </c>
      <c r="P26" t="s">
        <v>291</v>
      </c>
      <c r="Q26" t="s">
        <v>292</v>
      </c>
      <c r="R26" s="19">
        <v>99999</v>
      </c>
      <c r="S26" t="s">
        <v>226</v>
      </c>
      <c r="T26" t="s">
        <v>293</v>
      </c>
      <c r="U26" t="s">
        <v>239</v>
      </c>
      <c r="V26" s="55">
        <f t="shared" si="1"/>
        <v>43081</v>
      </c>
      <c r="W26" t="s">
        <v>240</v>
      </c>
      <c r="X26" t="s">
        <v>294</v>
      </c>
      <c r="Y26" t="s">
        <v>290</v>
      </c>
      <c r="Z26" t="s">
        <v>291</v>
      </c>
      <c r="AA26" t="s">
        <v>292</v>
      </c>
      <c r="AB26" s="19">
        <v>99999</v>
      </c>
      <c r="AC26" t="s">
        <v>226</v>
      </c>
      <c r="AE26" t="s">
        <v>303</v>
      </c>
      <c r="AF26" t="s">
        <v>304</v>
      </c>
      <c r="AG26" s="56">
        <v>22</v>
      </c>
      <c r="AH26">
        <v>72</v>
      </c>
      <c r="AI26" s="56">
        <v>1584</v>
      </c>
      <c r="AJ26" s="2">
        <v>150.47999999999999</v>
      </c>
    </row>
    <row r="27" spans="11:36">
      <c r="K27">
        <v>1386</v>
      </c>
      <c r="L27" s="55">
        <v>43079</v>
      </c>
      <c r="M27">
        <v>10</v>
      </c>
      <c r="N27" t="s">
        <v>289</v>
      </c>
      <c r="O27" t="s">
        <v>290</v>
      </c>
      <c r="P27" t="s">
        <v>291</v>
      </c>
      <c r="Q27" t="s">
        <v>292</v>
      </c>
      <c r="R27" s="19">
        <v>99999</v>
      </c>
      <c r="S27" t="s">
        <v>226</v>
      </c>
      <c r="T27" t="s">
        <v>293</v>
      </c>
      <c r="U27" t="s">
        <v>239</v>
      </c>
      <c r="V27" s="55">
        <f t="shared" si="1"/>
        <v>43081</v>
      </c>
      <c r="W27" t="s">
        <v>240</v>
      </c>
      <c r="X27" t="s">
        <v>294</v>
      </c>
      <c r="Y27" t="s">
        <v>290</v>
      </c>
      <c r="Z27" t="s">
        <v>291</v>
      </c>
      <c r="AA27" t="s">
        <v>292</v>
      </c>
      <c r="AB27" s="19">
        <v>99999</v>
      </c>
      <c r="AC27" t="s">
        <v>226</v>
      </c>
      <c r="AE27" t="s">
        <v>258</v>
      </c>
      <c r="AF27" t="s">
        <v>259</v>
      </c>
      <c r="AG27" s="56">
        <v>9.1999999999999993</v>
      </c>
      <c r="AH27">
        <v>60</v>
      </c>
      <c r="AI27" s="56">
        <v>552</v>
      </c>
      <c r="AJ27" s="2">
        <v>56.856000000000002</v>
      </c>
    </row>
    <row r="28" spans="11:36">
      <c r="K28">
        <v>1387</v>
      </c>
      <c r="L28" s="55">
        <v>43080</v>
      </c>
      <c r="M28">
        <v>11</v>
      </c>
      <c r="N28" t="s">
        <v>305</v>
      </c>
      <c r="O28" t="s">
        <v>306</v>
      </c>
      <c r="P28" t="s">
        <v>197</v>
      </c>
      <c r="Q28" t="s">
        <v>307</v>
      </c>
      <c r="R28" s="19">
        <v>99999</v>
      </c>
      <c r="S28" t="s">
        <v>226</v>
      </c>
      <c r="T28" t="s">
        <v>287</v>
      </c>
      <c r="U28" t="s">
        <v>92</v>
      </c>
      <c r="W28" t="s">
        <v>256</v>
      </c>
      <c r="X28" t="s">
        <v>308</v>
      </c>
      <c r="Y28" t="s">
        <v>306</v>
      </c>
      <c r="Z28" t="s">
        <v>197</v>
      </c>
      <c r="AA28" t="s">
        <v>307</v>
      </c>
      <c r="AB28" s="19">
        <v>99999</v>
      </c>
      <c r="AC28" t="s">
        <v>226</v>
      </c>
      <c r="AE28" t="s">
        <v>233</v>
      </c>
      <c r="AF28" t="s">
        <v>234</v>
      </c>
      <c r="AG28" s="56">
        <v>3.5</v>
      </c>
      <c r="AH28">
        <v>67</v>
      </c>
      <c r="AI28" s="56">
        <v>234.5</v>
      </c>
      <c r="AJ28" s="2">
        <v>22.746500000000001</v>
      </c>
    </row>
    <row r="29" spans="11:36">
      <c r="K29">
        <v>1388</v>
      </c>
      <c r="L29" s="55">
        <v>43080</v>
      </c>
      <c r="M29">
        <v>11</v>
      </c>
      <c r="N29" t="s">
        <v>305</v>
      </c>
      <c r="O29" t="s">
        <v>306</v>
      </c>
      <c r="P29" t="s">
        <v>197</v>
      </c>
      <c r="Q29" t="s">
        <v>307</v>
      </c>
      <c r="R29" s="19">
        <v>99999</v>
      </c>
      <c r="S29" t="s">
        <v>226</v>
      </c>
      <c r="T29" t="s">
        <v>287</v>
      </c>
      <c r="U29" t="s">
        <v>92</v>
      </c>
      <c r="W29" t="s">
        <v>256</v>
      </c>
      <c r="X29" t="s">
        <v>308</v>
      </c>
      <c r="Y29" t="s">
        <v>306</v>
      </c>
      <c r="Z29" t="s">
        <v>197</v>
      </c>
      <c r="AA29" t="s">
        <v>307</v>
      </c>
      <c r="AB29" s="19">
        <v>99999</v>
      </c>
      <c r="AC29" t="s">
        <v>226</v>
      </c>
      <c r="AE29" t="s">
        <v>295</v>
      </c>
      <c r="AF29" t="s">
        <v>232</v>
      </c>
      <c r="AG29" s="56">
        <v>2.99</v>
      </c>
      <c r="AH29">
        <v>48</v>
      </c>
      <c r="AI29" s="56">
        <v>143.52000000000001</v>
      </c>
      <c r="AJ29" s="2">
        <v>13.634400000000001</v>
      </c>
    </row>
    <row r="30" spans="11:36">
      <c r="K30">
        <v>1389</v>
      </c>
      <c r="L30" s="55">
        <v>43070</v>
      </c>
      <c r="M30">
        <v>1</v>
      </c>
      <c r="N30" t="s">
        <v>309</v>
      </c>
      <c r="O30" t="s">
        <v>310</v>
      </c>
      <c r="P30" t="s">
        <v>311</v>
      </c>
      <c r="Q30" t="s">
        <v>312</v>
      </c>
      <c r="R30" s="19">
        <v>99999</v>
      </c>
      <c r="S30" t="s">
        <v>226</v>
      </c>
      <c r="T30" t="s">
        <v>254</v>
      </c>
      <c r="U30" t="s">
        <v>255</v>
      </c>
      <c r="X30" t="s">
        <v>313</v>
      </c>
      <c r="Y30" t="s">
        <v>310</v>
      </c>
      <c r="Z30" t="s">
        <v>311</v>
      </c>
      <c r="AA30" t="s">
        <v>312</v>
      </c>
      <c r="AB30" s="19">
        <v>99999</v>
      </c>
      <c r="AC30" t="s">
        <v>226</v>
      </c>
      <c r="AE30" t="s">
        <v>248</v>
      </c>
      <c r="AF30" t="s">
        <v>232</v>
      </c>
      <c r="AG30" s="56">
        <v>18</v>
      </c>
      <c r="AH30">
        <v>64</v>
      </c>
      <c r="AI30" s="56">
        <v>1152</v>
      </c>
      <c r="AJ30" s="2">
        <v>118.65600000000001</v>
      </c>
    </row>
    <row r="31" spans="11:36">
      <c r="K31">
        <v>1390</v>
      </c>
      <c r="L31" s="55">
        <v>43070</v>
      </c>
      <c r="M31">
        <v>1</v>
      </c>
      <c r="N31" t="s">
        <v>309</v>
      </c>
      <c r="O31" t="s">
        <v>310</v>
      </c>
      <c r="P31" t="s">
        <v>311</v>
      </c>
      <c r="Q31" t="s">
        <v>312</v>
      </c>
      <c r="R31" s="19">
        <v>99999</v>
      </c>
      <c r="S31" t="s">
        <v>226</v>
      </c>
      <c r="T31" t="s">
        <v>254</v>
      </c>
      <c r="U31" t="s">
        <v>255</v>
      </c>
      <c r="X31" t="s">
        <v>313</v>
      </c>
      <c r="Y31" t="s">
        <v>310</v>
      </c>
      <c r="Z31" t="s">
        <v>311</v>
      </c>
      <c r="AA31" t="s">
        <v>312</v>
      </c>
      <c r="AB31" s="19">
        <v>99999</v>
      </c>
      <c r="AC31" t="s">
        <v>226</v>
      </c>
      <c r="AE31" t="s">
        <v>249</v>
      </c>
      <c r="AF31" t="s">
        <v>232</v>
      </c>
      <c r="AG31" s="56">
        <v>46</v>
      </c>
      <c r="AH31">
        <v>82</v>
      </c>
      <c r="AI31" s="56">
        <v>3772</v>
      </c>
      <c r="AJ31" s="2">
        <v>392.28800000000007</v>
      </c>
    </row>
    <row r="32" spans="11:36">
      <c r="K32">
        <v>1391</v>
      </c>
      <c r="L32" s="55">
        <v>43070</v>
      </c>
      <c r="M32">
        <v>1</v>
      </c>
      <c r="N32" t="s">
        <v>309</v>
      </c>
      <c r="O32" t="s">
        <v>310</v>
      </c>
      <c r="P32" t="s">
        <v>311</v>
      </c>
      <c r="Q32" t="s">
        <v>312</v>
      </c>
      <c r="R32" s="19">
        <v>99999</v>
      </c>
      <c r="S32" t="s">
        <v>226</v>
      </c>
      <c r="T32" t="s">
        <v>254</v>
      </c>
      <c r="U32" t="s">
        <v>255</v>
      </c>
      <c r="X32" t="s">
        <v>313</v>
      </c>
      <c r="Y32" t="s">
        <v>310</v>
      </c>
      <c r="Z32" t="s">
        <v>311</v>
      </c>
      <c r="AA32" t="s">
        <v>312</v>
      </c>
      <c r="AB32" s="19">
        <v>99999</v>
      </c>
      <c r="AC32" t="s">
        <v>226</v>
      </c>
      <c r="AE32" t="s">
        <v>295</v>
      </c>
      <c r="AF32" t="s">
        <v>232</v>
      </c>
      <c r="AG32" s="56">
        <v>2.99</v>
      </c>
      <c r="AH32">
        <v>17</v>
      </c>
      <c r="AI32" s="56">
        <v>50.830000000000005</v>
      </c>
      <c r="AJ32" s="2">
        <v>5.1338300000000014</v>
      </c>
    </row>
    <row r="33" spans="11:36">
      <c r="K33">
        <v>1392</v>
      </c>
      <c r="L33" s="55">
        <v>43097</v>
      </c>
      <c r="M33">
        <v>28</v>
      </c>
      <c r="N33" t="s">
        <v>283</v>
      </c>
      <c r="O33" t="s">
        <v>284</v>
      </c>
      <c r="P33" t="s">
        <v>285</v>
      </c>
      <c r="Q33" t="s">
        <v>286</v>
      </c>
      <c r="R33" s="19">
        <v>99999</v>
      </c>
      <c r="S33" t="s">
        <v>226</v>
      </c>
      <c r="T33" t="s">
        <v>287</v>
      </c>
      <c r="U33" t="s">
        <v>92</v>
      </c>
      <c r="V33" s="55">
        <f t="shared" ref="V33:V58" si="2">L33+2</f>
        <v>43099</v>
      </c>
      <c r="W33" t="s">
        <v>256</v>
      </c>
      <c r="X33" t="s">
        <v>288</v>
      </c>
      <c r="Y33" t="s">
        <v>284</v>
      </c>
      <c r="Z33" t="s">
        <v>285</v>
      </c>
      <c r="AA33" t="s">
        <v>286</v>
      </c>
      <c r="AB33" s="19">
        <v>99999</v>
      </c>
      <c r="AC33" t="s">
        <v>226</v>
      </c>
      <c r="AD33" t="s">
        <v>242</v>
      </c>
      <c r="AE33" t="s">
        <v>273</v>
      </c>
      <c r="AF33" t="s">
        <v>274</v>
      </c>
      <c r="AG33" s="56">
        <v>9.65</v>
      </c>
      <c r="AH33">
        <v>38</v>
      </c>
      <c r="AI33" s="56">
        <v>366.7</v>
      </c>
      <c r="AJ33" s="2">
        <v>36.67</v>
      </c>
    </row>
    <row r="34" spans="11:36">
      <c r="K34">
        <v>1393</v>
      </c>
      <c r="L34" s="55">
        <v>43097</v>
      </c>
      <c r="M34">
        <v>28</v>
      </c>
      <c r="N34" t="s">
        <v>283</v>
      </c>
      <c r="O34" t="s">
        <v>284</v>
      </c>
      <c r="P34" t="s">
        <v>285</v>
      </c>
      <c r="Q34" t="s">
        <v>286</v>
      </c>
      <c r="R34" s="19">
        <v>99999</v>
      </c>
      <c r="S34" t="s">
        <v>226</v>
      </c>
      <c r="T34" t="s">
        <v>287</v>
      </c>
      <c r="U34" t="s">
        <v>92</v>
      </c>
      <c r="V34" s="55">
        <f t="shared" si="2"/>
        <v>43099</v>
      </c>
      <c r="W34" t="s">
        <v>256</v>
      </c>
      <c r="X34" t="s">
        <v>288</v>
      </c>
      <c r="Y34" t="s">
        <v>284</v>
      </c>
      <c r="Z34" t="s">
        <v>285</v>
      </c>
      <c r="AA34" t="s">
        <v>286</v>
      </c>
      <c r="AB34" s="19">
        <v>99999</v>
      </c>
      <c r="AC34" t="s">
        <v>226</v>
      </c>
      <c r="AD34" t="s">
        <v>242</v>
      </c>
      <c r="AE34" t="s">
        <v>314</v>
      </c>
      <c r="AF34" t="s">
        <v>315</v>
      </c>
      <c r="AG34" s="56">
        <v>18.399999999999999</v>
      </c>
      <c r="AH34">
        <v>25</v>
      </c>
      <c r="AI34" s="56">
        <v>459.99999999999994</v>
      </c>
      <c r="AJ34" s="2">
        <v>45.54</v>
      </c>
    </row>
    <row r="35" spans="11:36">
      <c r="K35">
        <v>1394</v>
      </c>
      <c r="L35" s="55">
        <v>43078</v>
      </c>
      <c r="M35">
        <v>9</v>
      </c>
      <c r="N35" t="s">
        <v>316</v>
      </c>
      <c r="O35" t="s">
        <v>317</v>
      </c>
      <c r="P35" t="s">
        <v>318</v>
      </c>
      <c r="Q35" t="s">
        <v>319</v>
      </c>
      <c r="R35" s="19">
        <v>99999</v>
      </c>
      <c r="S35" t="s">
        <v>226</v>
      </c>
      <c r="T35" t="s">
        <v>320</v>
      </c>
      <c r="U35" t="s">
        <v>4</v>
      </c>
      <c r="V35" s="55">
        <f t="shared" si="2"/>
        <v>43080</v>
      </c>
      <c r="W35" t="s">
        <v>240</v>
      </c>
      <c r="X35" t="s">
        <v>321</v>
      </c>
      <c r="Y35" t="s">
        <v>317</v>
      </c>
      <c r="Z35" t="s">
        <v>318</v>
      </c>
      <c r="AA35" t="s">
        <v>319</v>
      </c>
      <c r="AB35" s="19">
        <v>99999</v>
      </c>
      <c r="AC35" t="s">
        <v>226</v>
      </c>
      <c r="AD35" t="s">
        <v>230</v>
      </c>
      <c r="AE35" t="s">
        <v>322</v>
      </c>
      <c r="AF35" t="s">
        <v>323</v>
      </c>
      <c r="AG35" s="56">
        <v>19.5</v>
      </c>
      <c r="AH35">
        <v>85</v>
      </c>
      <c r="AI35" s="56">
        <v>1657.5</v>
      </c>
      <c r="AJ35" s="2">
        <v>165.75</v>
      </c>
    </row>
    <row r="36" spans="11:36">
      <c r="K36">
        <v>1395</v>
      </c>
      <c r="L36" s="55">
        <v>43078</v>
      </c>
      <c r="M36">
        <v>9</v>
      </c>
      <c r="N36" t="s">
        <v>316</v>
      </c>
      <c r="O36" t="s">
        <v>317</v>
      </c>
      <c r="P36" t="s">
        <v>318</v>
      </c>
      <c r="Q36" t="s">
        <v>319</v>
      </c>
      <c r="R36" s="19">
        <v>99999</v>
      </c>
      <c r="S36" t="s">
        <v>226</v>
      </c>
      <c r="T36" t="s">
        <v>320</v>
      </c>
      <c r="U36" t="s">
        <v>4</v>
      </c>
      <c r="V36" s="55">
        <f t="shared" si="2"/>
        <v>43080</v>
      </c>
      <c r="W36" t="s">
        <v>240</v>
      </c>
      <c r="X36" t="s">
        <v>321</v>
      </c>
      <c r="Y36" t="s">
        <v>317</v>
      </c>
      <c r="Z36" t="s">
        <v>318</v>
      </c>
      <c r="AA36" t="s">
        <v>319</v>
      </c>
      <c r="AB36" s="19">
        <v>99999</v>
      </c>
      <c r="AC36" t="s">
        <v>226</v>
      </c>
      <c r="AD36" t="s">
        <v>230</v>
      </c>
      <c r="AE36" t="s">
        <v>324</v>
      </c>
      <c r="AF36" t="s">
        <v>325</v>
      </c>
      <c r="AG36" s="56">
        <v>34.799999999999997</v>
      </c>
      <c r="AH36">
        <v>18</v>
      </c>
      <c r="AI36" s="56">
        <v>626.4</v>
      </c>
      <c r="AJ36" s="2">
        <v>61.3872</v>
      </c>
    </row>
    <row r="37" spans="11:36">
      <c r="K37">
        <v>1396</v>
      </c>
      <c r="L37" s="55">
        <v>43075</v>
      </c>
      <c r="M37">
        <v>6</v>
      </c>
      <c r="N37" t="s">
        <v>275</v>
      </c>
      <c r="O37" t="s">
        <v>276</v>
      </c>
      <c r="P37" t="s">
        <v>277</v>
      </c>
      <c r="Q37" t="s">
        <v>278</v>
      </c>
      <c r="R37" s="19">
        <v>99999</v>
      </c>
      <c r="S37" t="s">
        <v>226</v>
      </c>
      <c r="T37" t="s">
        <v>279</v>
      </c>
      <c r="U37" t="s">
        <v>255</v>
      </c>
      <c r="V37" s="55">
        <f t="shared" si="2"/>
        <v>43077</v>
      </c>
      <c r="W37" t="s">
        <v>228</v>
      </c>
      <c r="X37" t="s">
        <v>280</v>
      </c>
      <c r="Y37" t="s">
        <v>276</v>
      </c>
      <c r="Z37" t="s">
        <v>277</v>
      </c>
      <c r="AA37" t="s">
        <v>278</v>
      </c>
      <c r="AB37" s="19">
        <v>99999</v>
      </c>
      <c r="AC37" t="s">
        <v>226</v>
      </c>
      <c r="AD37" t="s">
        <v>242</v>
      </c>
      <c r="AE37" t="s">
        <v>231</v>
      </c>
      <c r="AF37" t="s">
        <v>232</v>
      </c>
      <c r="AG37" s="56">
        <v>14</v>
      </c>
      <c r="AH37">
        <v>85</v>
      </c>
      <c r="AI37" s="56">
        <v>1190</v>
      </c>
      <c r="AJ37" s="2">
        <v>115.42999999999999</v>
      </c>
    </row>
    <row r="38" spans="11:36">
      <c r="K38">
        <v>1397</v>
      </c>
      <c r="L38" s="55">
        <v>43077</v>
      </c>
      <c r="M38">
        <v>8</v>
      </c>
      <c r="N38" t="s">
        <v>250</v>
      </c>
      <c r="O38" t="s">
        <v>251</v>
      </c>
      <c r="P38" t="s">
        <v>252</v>
      </c>
      <c r="Q38" t="s">
        <v>253</v>
      </c>
      <c r="R38" s="19">
        <v>99999</v>
      </c>
      <c r="S38" t="s">
        <v>226</v>
      </c>
      <c r="T38" t="s">
        <v>254</v>
      </c>
      <c r="U38" t="s">
        <v>255</v>
      </c>
      <c r="V38" s="55">
        <f t="shared" si="2"/>
        <v>43079</v>
      </c>
      <c r="W38" t="s">
        <v>228</v>
      </c>
      <c r="X38" t="s">
        <v>257</v>
      </c>
      <c r="Y38" t="s">
        <v>251</v>
      </c>
      <c r="Z38" t="s">
        <v>252</v>
      </c>
      <c r="AA38" t="s">
        <v>253</v>
      </c>
      <c r="AB38" s="19">
        <v>99999</v>
      </c>
      <c r="AC38" t="s">
        <v>226</v>
      </c>
      <c r="AD38" t="s">
        <v>230</v>
      </c>
      <c r="AE38" t="s">
        <v>281</v>
      </c>
      <c r="AF38" t="s">
        <v>282</v>
      </c>
      <c r="AG38" s="56">
        <v>40</v>
      </c>
      <c r="AH38">
        <v>82</v>
      </c>
      <c r="AI38" s="56">
        <v>3280</v>
      </c>
      <c r="AJ38" s="2">
        <v>318.15999999999997</v>
      </c>
    </row>
    <row r="39" spans="11:36">
      <c r="K39">
        <v>1398</v>
      </c>
      <c r="L39" s="55">
        <v>43077</v>
      </c>
      <c r="M39">
        <v>8</v>
      </c>
      <c r="N39" t="s">
        <v>250</v>
      </c>
      <c r="O39" t="s">
        <v>251</v>
      </c>
      <c r="P39" t="s">
        <v>252</v>
      </c>
      <c r="Q39" t="s">
        <v>253</v>
      </c>
      <c r="R39" s="19">
        <v>99999</v>
      </c>
      <c r="S39" t="s">
        <v>226</v>
      </c>
      <c r="T39" t="s">
        <v>254</v>
      </c>
      <c r="U39" t="s">
        <v>255</v>
      </c>
      <c r="V39" s="55">
        <f t="shared" si="2"/>
        <v>43079</v>
      </c>
      <c r="W39" t="s">
        <v>228</v>
      </c>
      <c r="X39" t="s">
        <v>257</v>
      </c>
      <c r="Y39" t="s">
        <v>251</v>
      </c>
      <c r="Z39" t="s">
        <v>252</v>
      </c>
      <c r="AA39" t="s">
        <v>253</v>
      </c>
      <c r="AB39" s="19">
        <v>99999</v>
      </c>
      <c r="AC39" t="s">
        <v>226</v>
      </c>
      <c r="AD39" t="s">
        <v>230</v>
      </c>
      <c r="AE39" t="s">
        <v>258</v>
      </c>
      <c r="AF39" t="s">
        <v>259</v>
      </c>
      <c r="AG39" s="56">
        <v>9.1999999999999993</v>
      </c>
      <c r="AH39">
        <v>47</v>
      </c>
      <c r="AI39" s="56">
        <v>432.4</v>
      </c>
      <c r="AJ39" s="2">
        <v>41.510399999999997</v>
      </c>
    </row>
    <row r="40" spans="11:36">
      <c r="K40">
        <v>1399</v>
      </c>
      <c r="L40" s="55">
        <v>43094</v>
      </c>
      <c r="M40">
        <v>25</v>
      </c>
      <c r="N40" t="s">
        <v>326</v>
      </c>
      <c r="O40" t="s">
        <v>327</v>
      </c>
      <c r="P40" t="s">
        <v>291</v>
      </c>
      <c r="Q40" t="s">
        <v>292</v>
      </c>
      <c r="R40" s="19">
        <v>99999</v>
      </c>
      <c r="S40" t="s">
        <v>226</v>
      </c>
      <c r="T40" t="s">
        <v>293</v>
      </c>
      <c r="U40" t="s">
        <v>239</v>
      </c>
      <c r="V40" s="55">
        <f t="shared" si="2"/>
        <v>43096</v>
      </c>
      <c r="W40" t="s">
        <v>240</v>
      </c>
      <c r="X40" t="s">
        <v>328</v>
      </c>
      <c r="Y40" t="s">
        <v>327</v>
      </c>
      <c r="Z40" t="s">
        <v>291</v>
      </c>
      <c r="AA40" t="s">
        <v>292</v>
      </c>
      <c r="AB40" s="19">
        <v>99999</v>
      </c>
      <c r="AC40" t="s">
        <v>226</v>
      </c>
      <c r="AD40" t="s">
        <v>68</v>
      </c>
      <c r="AE40" t="s">
        <v>329</v>
      </c>
      <c r="AF40" t="s">
        <v>259</v>
      </c>
      <c r="AG40" s="56">
        <v>10</v>
      </c>
      <c r="AH40">
        <v>99</v>
      </c>
      <c r="AI40" s="56">
        <v>990</v>
      </c>
      <c r="AJ40" s="2">
        <v>99</v>
      </c>
    </row>
    <row r="41" spans="11:36">
      <c r="K41">
        <v>1400</v>
      </c>
      <c r="L41" s="55">
        <v>43095</v>
      </c>
      <c r="M41">
        <v>26</v>
      </c>
      <c r="N41" t="s">
        <v>330</v>
      </c>
      <c r="O41" t="s">
        <v>331</v>
      </c>
      <c r="P41" t="s">
        <v>197</v>
      </c>
      <c r="Q41" t="s">
        <v>307</v>
      </c>
      <c r="R41" s="19">
        <v>99999</v>
      </c>
      <c r="S41" t="s">
        <v>226</v>
      </c>
      <c r="T41" t="s">
        <v>287</v>
      </c>
      <c r="U41" t="s">
        <v>92</v>
      </c>
      <c r="V41" s="55">
        <f t="shared" si="2"/>
        <v>43097</v>
      </c>
      <c r="W41" t="s">
        <v>256</v>
      </c>
      <c r="X41" t="s">
        <v>332</v>
      </c>
      <c r="Y41" t="s">
        <v>331</v>
      </c>
      <c r="Z41" t="s">
        <v>197</v>
      </c>
      <c r="AA41" t="s">
        <v>307</v>
      </c>
      <c r="AB41" s="19">
        <v>99999</v>
      </c>
      <c r="AC41" t="s">
        <v>226</v>
      </c>
      <c r="AD41" t="s">
        <v>242</v>
      </c>
      <c r="AE41" t="s">
        <v>333</v>
      </c>
      <c r="AF41" t="s">
        <v>334</v>
      </c>
      <c r="AG41" s="56">
        <v>21.35</v>
      </c>
      <c r="AH41">
        <v>49</v>
      </c>
      <c r="AI41" s="56">
        <v>1046.1500000000001</v>
      </c>
      <c r="AJ41" s="2">
        <v>106.70730000000002</v>
      </c>
    </row>
    <row r="42" spans="11:36">
      <c r="K42">
        <v>1401</v>
      </c>
      <c r="L42" s="55">
        <v>43095</v>
      </c>
      <c r="M42">
        <v>26</v>
      </c>
      <c r="N42" t="s">
        <v>330</v>
      </c>
      <c r="O42" t="s">
        <v>331</v>
      </c>
      <c r="P42" t="s">
        <v>197</v>
      </c>
      <c r="Q42" t="s">
        <v>307</v>
      </c>
      <c r="R42" s="19">
        <v>99999</v>
      </c>
      <c r="S42" t="s">
        <v>226</v>
      </c>
      <c r="T42" t="s">
        <v>287</v>
      </c>
      <c r="U42" t="s">
        <v>92</v>
      </c>
      <c r="V42" s="55">
        <f t="shared" si="2"/>
        <v>43097</v>
      </c>
      <c r="W42" t="s">
        <v>256</v>
      </c>
      <c r="X42" t="s">
        <v>332</v>
      </c>
      <c r="Y42" t="s">
        <v>331</v>
      </c>
      <c r="Z42" t="s">
        <v>197</v>
      </c>
      <c r="AA42" t="s">
        <v>307</v>
      </c>
      <c r="AB42" s="19">
        <v>99999</v>
      </c>
      <c r="AC42" t="s">
        <v>226</v>
      </c>
      <c r="AD42" t="s">
        <v>242</v>
      </c>
      <c r="AE42" t="s">
        <v>273</v>
      </c>
      <c r="AF42" t="s">
        <v>274</v>
      </c>
      <c r="AG42" s="56">
        <v>9.65</v>
      </c>
      <c r="AH42">
        <v>72</v>
      </c>
      <c r="AI42" s="56">
        <v>694.80000000000007</v>
      </c>
      <c r="AJ42" s="2">
        <v>72.954000000000008</v>
      </c>
    </row>
    <row r="43" spans="11:36">
      <c r="K43">
        <v>1402</v>
      </c>
      <c r="L43" s="55">
        <v>43095</v>
      </c>
      <c r="M43">
        <v>26</v>
      </c>
      <c r="N43" t="s">
        <v>330</v>
      </c>
      <c r="O43" t="s">
        <v>331</v>
      </c>
      <c r="P43" t="s">
        <v>197</v>
      </c>
      <c r="Q43" t="s">
        <v>307</v>
      </c>
      <c r="R43" s="19">
        <v>99999</v>
      </c>
      <c r="S43" t="s">
        <v>226</v>
      </c>
      <c r="T43" t="s">
        <v>287</v>
      </c>
      <c r="U43" t="s">
        <v>92</v>
      </c>
      <c r="V43" s="55">
        <f t="shared" si="2"/>
        <v>43097</v>
      </c>
      <c r="W43" t="s">
        <v>256</v>
      </c>
      <c r="X43" t="s">
        <v>332</v>
      </c>
      <c r="Y43" t="s">
        <v>331</v>
      </c>
      <c r="Z43" t="s">
        <v>197</v>
      </c>
      <c r="AA43" t="s">
        <v>307</v>
      </c>
      <c r="AB43" s="19">
        <v>99999</v>
      </c>
      <c r="AC43" t="s">
        <v>226</v>
      </c>
      <c r="AD43" t="s">
        <v>242</v>
      </c>
      <c r="AE43" t="s">
        <v>314</v>
      </c>
      <c r="AF43" t="s">
        <v>315</v>
      </c>
      <c r="AG43" s="56">
        <v>18.399999999999999</v>
      </c>
      <c r="AH43">
        <v>99</v>
      </c>
      <c r="AI43" s="56">
        <v>1821.6</v>
      </c>
      <c r="AJ43" s="2">
        <v>191.268</v>
      </c>
    </row>
    <row r="44" spans="11:36">
      <c r="K44">
        <v>1403</v>
      </c>
      <c r="L44" s="55">
        <v>43098</v>
      </c>
      <c r="M44">
        <v>29</v>
      </c>
      <c r="N44" t="s">
        <v>260</v>
      </c>
      <c r="O44" t="s">
        <v>261</v>
      </c>
      <c r="P44" t="s">
        <v>262</v>
      </c>
      <c r="Q44" t="s">
        <v>263</v>
      </c>
      <c r="R44" s="19">
        <v>99999</v>
      </c>
      <c r="S44" t="s">
        <v>226</v>
      </c>
      <c r="T44" t="s">
        <v>264</v>
      </c>
      <c r="U44" t="s">
        <v>4</v>
      </c>
      <c r="V44" s="55">
        <f t="shared" si="2"/>
        <v>43100</v>
      </c>
      <c r="W44" t="s">
        <v>228</v>
      </c>
      <c r="X44" t="s">
        <v>265</v>
      </c>
      <c r="Y44" t="s">
        <v>261</v>
      </c>
      <c r="Z44" t="s">
        <v>262</v>
      </c>
      <c r="AA44" t="s">
        <v>263</v>
      </c>
      <c r="AB44" s="19">
        <v>99999</v>
      </c>
      <c r="AC44" t="s">
        <v>226</v>
      </c>
      <c r="AD44" t="s">
        <v>230</v>
      </c>
      <c r="AE44" t="s">
        <v>231</v>
      </c>
      <c r="AF44" t="s">
        <v>232</v>
      </c>
      <c r="AG44" s="56">
        <v>14</v>
      </c>
      <c r="AH44">
        <v>10</v>
      </c>
      <c r="AI44" s="56">
        <v>140</v>
      </c>
      <c r="AJ44" s="2">
        <v>13.86</v>
      </c>
    </row>
    <row r="45" spans="11:36">
      <c r="K45">
        <v>1404</v>
      </c>
      <c r="L45" s="55">
        <v>43075</v>
      </c>
      <c r="M45">
        <v>6</v>
      </c>
      <c r="N45" t="s">
        <v>275</v>
      </c>
      <c r="O45" t="s">
        <v>276</v>
      </c>
      <c r="P45" t="s">
        <v>277</v>
      </c>
      <c r="Q45" t="s">
        <v>278</v>
      </c>
      <c r="R45" s="19">
        <v>99999</v>
      </c>
      <c r="S45" t="s">
        <v>226</v>
      </c>
      <c r="T45" t="s">
        <v>279</v>
      </c>
      <c r="U45" t="s">
        <v>255</v>
      </c>
      <c r="V45" s="55">
        <f t="shared" si="2"/>
        <v>43077</v>
      </c>
      <c r="W45" t="s">
        <v>256</v>
      </c>
      <c r="X45" t="s">
        <v>280</v>
      </c>
      <c r="Y45" t="s">
        <v>276</v>
      </c>
      <c r="Z45" t="s">
        <v>277</v>
      </c>
      <c r="AA45" t="s">
        <v>278</v>
      </c>
      <c r="AB45" s="19">
        <v>99999</v>
      </c>
      <c r="AC45" t="s">
        <v>226</v>
      </c>
      <c r="AD45" t="s">
        <v>230</v>
      </c>
      <c r="AE45" t="s">
        <v>266</v>
      </c>
      <c r="AF45" t="s">
        <v>267</v>
      </c>
      <c r="AG45" s="56">
        <v>12.75</v>
      </c>
      <c r="AH45">
        <v>100</v>
      </c>
      <c r="AI45" s="56">
        <v>1275</v>
      </c>
      <c r="AJ45" s="2">
        <v>122.39999999999999</v>
      </c>
    </row>
    <row r="46" spans="11:36">
      <c r="K46">
        <v>1405</v>
      </c>
      <c r="L46" s="55">
        <v>43096</v>
      </c>
      <c r="M46">
        <v>27</v>
      </c>
      <c r="N46" t="s">
        <v>222</v>
      </c>
      <c r="O46" t="s">
        <v>223</v>
      </c>
      <c r="P46" t="s">
        <v>224</v>
      </c>
      <c r="Q46" t="s">
        <v>225</v>
      </c>
      <c r="R46" s="19">
        <v>99999</v>
      </c>
      <c r="S46" t="s">
        <v>226</v>
      </c>
      <c r="T46" t="s">
        <v>227</v>
      </c>
      <c r="U46" t="s">
        <v>4</v>
      </c>
      <c r="V46" s="55">
        <f t="shared" si="2"/>
        <v>43098</v>
      </c>
      <c r="W46" t="s">
        <v>228</v>
      </c>
      <c r="X46" t="s">
        <v>229</v>
      </c>
      <c r="Y46" t="s">
        <v>223</v>
      </c>
      <c r="Z46" t="s">
        <v>224</v>
      </c>
      <c r="AA46" t="s">
        <v>225</v>
      </c>
      <c r="AB46" s="19">
        <v>99999</v>
      </c>
      <c r="AC46" t="s">
        <v>226</v>
      </c>
      <c r="AD46" t="s">
        <v>230</v>
      </c>
      <c r="AF46" t="s">
        <v>335</v>
      </c>
      <c r="AG46" s="56">
        <v>0</v>
      </c>
      <c r="AH46">
        <v>0</v>
      </c>
      <c r="AI46" s="56">
        <v>0</v>
      </c>
      <c r="AJ46" s="2">
        <v>27</v>
      </c>
    </row>
    <row r="47" spans="11:36">
      <c r="K47">
        <v>1406</v>
      </c>
      <c r="L47" s="55">
        <v>43073</v>
      </c>
      <c r="M47">
        <v>4</v>
      </c>
      <c r="N47" t="s">
        <v>235</v>
      </c>
      <c r="O47" t="s">
        <v>236</v>
      </c>
      <c r="P47" t="s">
        <v>196</v>
      </c>
      <c r="Q47" t="s">
        <v>237</v>
      </c>
      <c r="R47" s="19">
        <v>99999</v>
      </c>
      <c r="S47" t="s">
        <v>226</v>
      </c>
      <c r="T47" t="s">
        <v>238</v>
      </c>
      <c r="U47" t="s">
        <v>239</v>
      </c>
      <c r="V47" s="55">
        <f t="shared" si="2"/>
        <v>43075</v>
      </c>
      <c r="W47" t="s">
        <v>240</v>
      </c>
      <c r="X47" t="s">
        <v>241</v>
      </c>
      <c r="Y47" t="s">
        <v>236</v>
      </c>
      <c r="Z47" t="s">
        <v>196</v>
      </c>
      <c r="AA47" t="s">
        <v>237</v>
      </c>
      <c r="AB47" s="19">
        <v>99999</v>
      </c>
      <c r="AC47" t="s">
        <v>226</v>
      </c>
      <c r="AD47" t="s">
        <v>242</v>
      </c>
      <c r="AE47" t="s">
        <v>336</v>
      </c>
      <c r="AF47" t="s">
        <v>302</v>
      </c>
      <c r="AG47" s="56">
        <v>81</v>
      </c>
      <c r="AH47">
        <v>62</v>
      </c>
      <c r="AI47" s="56">
        <v>1377</v>
      </c>
      <c r="AJ47" s="2">
        <v>117.93600000000001</v>
      </c>
    </row>
    <row r="48" spans="11:36">
      <c r="K48">
        <v>1407</v>
      </c>
      <c r="L48" s="55">
        <v>43073</v>
      </c>
      <c r="M48">
        <v>4</v>
      </c>
      <c r="N48" t="s">
        <v>235</v>
      </c>
      <c r="O48" t="s">
        <v>236</v>
      </c>
      <c r="P48" t="s">
        <v>196</v>
      </c>
      <c r="Q48" t="s">
        <v>237</v>
      </c>
      <c r="R48" s="19">
        <v>99999</v>
      </c>
      <c r="S48" t="s">
        <v>226</v>
      </c>
      <c r="T48" t="s">
        <v>238</v>
      </c>
      <c r="U48" t="s">
        <v>239</v>
      </c>
      <c r="V48" s="55">
        <f t="shared" si="2"/>
        <v>43075</v>
      </c>
      <c r="W48" t="s">
        <v>240</v>
      </c>
      <c r="X48" t="s">
        <v>241</v>
      </c>
      <c r="Y48" t="s">
        <v>236</v>
      </c>
      <c r="Z48" t="s">
        <v>196</v>
      </c>
      <c r="AA48" t="s">
        <v>237</v>
      </c>
      <c r="AB48" s="19">
        <v>99999</v>
      </c>
      <c r="AC48" t="s">
        <v>226</v>
      </c>
      <c r="AD48" t="s">
        <v>242</v>
      </c>
      <c r="AE48" t="s">
        <v>337</v>
      </c>
      <c r="AF48" t="s">
        <v>338</v>
      </c>
      <c r="AG48" s="56">
        <v>7</v>
      </c>
      <c r="AH48">
        <v>91</v>
      </c>
      <c r="AI48" s="56">
        <v>196</v>
      </c>
      <c r="AJ48" s="2">
        <v>13.719999999999999</v>
      </c>
    </row>
    <row r="49" spans="11:36">
      <c r="K49">
        <v>1408</v>
      </c>
      <c r="L49" s="55">
        <v>43081</v>
      </c>
      <c r="M49">
        <v>12</v>
      </c>
      <c r="N49" t="s">
        <v>245</v>
      </c>
      <c r="O49" t="s">
        <v>246</v>
      </c>
      <c r="P49" t="s">
        <v>224</v>
      </c>
      <c r="Q49" t="s">
        <v>225</v>
      </c>
      <c r="R49" s="19">
        <v>99999</v>
      </c>
      <c r="S49" t="s">
        <v>226</v>
      </c>
      <c r="T49" t="s">
        <v>227</v>
      </c>
      <c r="U49" t="s">
        <v>4</v>
      </c>
      <c r="V49" s="55">
        <f t="shared" si="2"/>
        <v>43083</v>
      </c>
      <c r="W49" t="s">
        <v>228</v>
      </c>
      <c r="X49" t="s">
        <v>247</v>
      </c>
      <c r="Y49" t="s">
        <v>246</v>
      </c>
      <c r="Z49" t="s">
        <v>224</v>
      </c>
      <c r="AA49" t="s">
        <v>225</v>
      </c>
      <c r="AB49" s="19">
        <v>99999</v>
      </c>
      <c r="AC49" t="s">
        <v>226</v>
      </c>
      <c r="AD49" t="s">
        <v>242</v>
      </c>
      <c r="AF49" t="s">
        <v>335</v>
      </c>
      <c r="AG49" s="56">
        <v>0</v>
      </c>
      <c r="AH49">
        <v>0</v>
      </c>
      <c r="AI49" s="56">
        <v>0</v>
      </c>
      <c r="AJ49" s="2">
        <v>8</v>
      </c>
    </row>
    <row r="50" spans="11:36">
      <c r="K50">
        <v>1409</v>
      </c>
      <c r="L50" s="55">
        <v>43077</v>
      </c>
      <c r="M50">
        <v>8</v>
      </c>
      <c r="N50" t="s">
        <v>250</v>
      </c>
      <c r="O50" t="s">
        <v>251</v>
      </c>
      <c r="P50" t="s">
        <v>252</v>
      </c>
      <c r="Q50" t="s">
        <v>253</v>
      </c>
      <c r="R50" s="19">
        <v>99999</v>
      </c>
      <c r="S50" t="s">
        <v>226</v>
      </c>
      <c r="T50" t="s">
        <v>254</v>
      </c>
      <c r="U50" t="s">
        <v>255</v>
      </c>
      <c r="V50" s="55">
        <f t="shared" si="2"/>
        <v>43079</v>
      </c>
      <c r="W50" t="s">
        <v>256</v>
      </c>
      <c r="X50" t="s">
        <v>257</v>
      </c>
      <c r="Y50" t="s">
        <v>251</v>
      </c>
      <c r="Z50" t="s">
        <v>252</v>
      </c>
      <c r="AA50" t="s">
        <v>253</v>
      </c>
      <c r="AB50" s="19">
        <v>99999</v>
      </c>
      <c r="AC50" t="s">
        <v>226</v>
      </c>
      <c r="AD50" t="s">
        <v>242</v>
      </c>
      <c r="AE50" t="s">
        <v>324</v>
      </c>
      <c r="AF50" t="s">
        <v>325</v>
      </c>
      <c r="AG50" s="56">
        <v>34.799999999999997</v>
      </c>
      <c r="AH50">
        <v>29</v>
      </c>
      <c r="AI50" s="56">
        <v>2923.2</v>
      </c>
      <c r="AJ50" s="2">
        <v>300.846</v>
      </c>
    </row>
    <row r="51" spans="11:36">
      <c r="K51">
        <v>1410</v>
      </c>
      <c r="L51" s="55">
        <v>43073</v>
      </c>
      <c r="M51">
        <v>4</v>
      </c>
      <c r="N51" t="s">
        <v>235</v>
      </c>
      <c r="O51" t="s">
        <v>236</v>
      </c>
      <c r="P51" t="s">
        <v>196</v>
      </c>
      <c r="Q51" t="s">
        <v>237</v>
      </c>
      <c r="R51" s="19">
        <v>99999</v>
      </c>
      <c r="S51" t="s">
        <v>226</v>
      </c>
      <c r="T51" t="s">
        <v>238</v>
      </c>
      <c r="U51" t="s">
        <v>239</v>
      </c>
      <c r="V51" s="55">
        <f t="shared" si="2"/>
        <v>43075</v>
      </c>
      <c r="W51" t="s">
        <v>256</v>
      </c>
      <c r="X51" t="s">
        <v>241</v>
      </c>
      <c r="Y51" t="s">
        <v>236</v>
      </c>
      <c r="Z51" t="s">
        <v>196</v>
      </c>
      <c r="AA51" t="s">
        <v>237</v>
      </c>
      <c r="AB51" s="19">
        <v>99999</v>
      </c>
      <c r="AC51" t="s">
        <v>226</v>
      </c>
      <c r="AD51" t="s">
        <v>230</v>
      </c>
      <c r="AF51" t="s">
        <v>335</v>
      </c>
      <c r="AG51" s="56">
        <v>0</v>
      </c>
      <c r="AH51">
        <v>0</v>
      </c>
      <c r="AI51" s="56">
        <v>0</v>
      </c>
      <c r="AJ51" s="2">
        <v>9</v>
      </c>
    </row>
    <row r="52" spans="11:36">
      <c r="K52">
        <v>1411</v>
      </c>
      <c r="L52" s="55">
        <v>7</v>
      </c>
      <c r="M52">
        <v>29</v>
      </c>
      <c r="N52" t="s">
        <v>260</v>
      </c>
      <c r="O52" t="s">
        <v>261</v>
      </c>
      <c r="P52" t="s">
        <v>262</v>
      </c>
      <c r="Q52" t="s">
        <v>263</v>
      </c>
      <c r="R52" s="19">
        <v>99999</v>
      </c>
      <c r="S52" t="s">
        <v>226</v>
      </c>
      <c r="T52" t="s">
        <v>264</v>
      </c>
      <c r="U52" t="s">
        <v>4</v>
      </c>
      <c r="V52" s="55">
        <f t="shared" si="2"/>
        <v>9</v>
      </c>
      <c r="W52" t="s">
        <v>228</v>
      </c>
      <c r="X52" t="s">
        <v>265</v>
      </c>
      <c r="Y52" t="s">
        <v>261</v>
      </c>
      <c r="Z52" t="s">
        <v>262</v>
      </c>
      <c r="AA52" t="s">
        <v>263</v>
      </c>
      <c r="AB52" s="19">
        <v>99999</v>
      </c>
      <c r="AC52" t="s">
        <v>226</v>
      </c>
      <c r="AD52" t="s">
        <v>230</v>
      </c>
      <c r="AF52" t="s">
        <v>335</v>
      </c>
      <c r="AG52" s="56">
        <v>0</v>
      </c>
      <c r="AH52">
        <v>0</v>
      </c>
      <c r="AI52" s="56">
        <v>0</v>
      </c>
      <c r="AJ52" s="2">
        <v>23</v>
      </c>
    </row>
    <row r="53" spans="11:36">
      <c r="K53">
        <v>1412</v>
      </c>
      <c r="L53" s="55">
        <v>43072</v>
      </c>
      <c r="M53">
        <v>3</v>
      </c>
      <c r="N53" t="s">
        <v>268</v>
      </c>
      <c r="O53" t="s">
        <v>269</v>
      </c>
      <c r="P53" t="s">
        <v>270</v>
      </c>
      <c r="Q53" t="s">
        <v>271</v>
      </c>
      <c r="R53" s="19">
        <v>99999</v>
      </c>
      <c r="S53" t="s">
        <v>226</v>
      </c>
      <c r="T53" t="s">
        <v>227</v>
      </c>
      <c r="U53" t="s">
        <v>4</v>
      </c>
      <c r="V53" s="55">
        <f t="shared" si="2"/>
        <v>43074</v>
      </c>
      <c r="W53" t="s">
        <v>228</v>
      </c>
      <c r="X53" t="s">
        <v>272</v>
      </c>
      <c r="Y53" t="s">
        <v>269</v>
      </c>
      <c r="Z53" t="s">
        <v>270</v>
      </c>
      <c r="AA53" t="s">
        <v>271</v>
      </c>
      <c r="AB53" s="19">
        <v>99999</v>
      </c>
      <c r="AC53" t="s">
        <v>226</v>
      </c>
      <c r="AD53" t="s">
        <v>68</v>
      </c>
      <c r="AE53" t="s">
        <v>339</v>
      </c>
      <c r="AF53" t="s">
        <v>304</v>
      </c>
      <c r="AG53" s="56">
        <v>10</v>
      </c>
      <c r="AH53">
        <v>49</v>
      </c>
      <c r="AI53" s="56">
        <v>280</v>
      </c>
      <c r="AJ53" s="2">
        <v>90.25</v>
      </c>
    </row>
    <row r="54" spans="11:36">
      <c r="K54">
        <v>1413</v>
      </c>
      <c r="L54" s="55">
        <v>43072</v>
      </c>
      <c r="M54">
        <v>3</v>
      </c>
      <c r="N54" t="s">
        <v>268</v>
      </c>
      <c r="O54" t="s">
        <v>269</v>
      </c>
      <c r="P54" t="s">
        <v>270</v>
      </c>
      <c r="Q54" t="s">
        <v>271</v>
      </c>
      <c r="R54" s="19">
        <v>99999</v>
      </c>
      <c r="S54" t="s">
        <v>226</v>
      </c>
      <c r="T54" t="s">
        <v>227</v>
      </c>
      <c r="U54" t="s">
        <v>4</v>
      </c>
      <c r="V54" s="55">
        <f t="shared" si="2"/>
        <v>43074</v>
      </c>
      <c r="W54" t="s">
        <v>228</v>
      </c>
      <c r="X54" t="s">
        <v>272</v>
      </c>
      <c r="Y54" t="s">
        <v>269</v>
      </c>
      <c r="Z54" t="s">
        <v>270</v>
      </c>
      <c r="AA54" t="s">
        <v>271</v>
      </c>
      <c r="AB54" s="19">
        <v>99999</v>
      </c>
      <c r="AC54" t="s">
        <v>226</v>
      </c>
      <c r="AD54" t="s">
        <v>68</v>
      </c>
      <c r="AE54" t="s">
        <v>281</v>
      </c>
      <c r="AF54" t="s">
        <v>282</v>
      </c>
      <c r="AG54" s="56">
        <v>40</v>
      </c>
      <c r="AH54">
        <v>29</v>
      </c>
      <c r="AI54" s="56">
        <v>480</v>
      </c>
      <c r="AJ54" s="2">
        <v>239.12</v>
      </c>
    </row>
    <row r="55" spans="11:36">
      <c r="K55">
        <v>1414</v>
      </c>
      <c r="L55" s="55">
        <v>43075</v>
      </c>
      <c r="M55">
        <v>6</v>
      </c>
      <c r="N55" t="s">
        <v>275</v>
      </c>
      <c r="O55" t="s">
        <v>276</v>
      </c>
      <c r="P55" t="s">
        <v>277</v>
      </c>
      <c r="Q55" t="s">
        <v>278</v>
      </c>
      <c r="R55" s="19">
        <v>99999</v>
      </c>
      <c r="S55" t="s">
        <v>226</v>
      </c>
      <c r="T55" t="s">
        <v>279</v>
      </c>
      <c r="U55" t="s">
        <v>255</v>
      </c>
      <c r="V55" s="55">
        <f t="shared" si="2"/>
        <v>43077</v>
      </c>
      <c r="W55" t="s">
        <v>228</v>
      </c>
      <c r="X55" t="s">
        <v>280</v>
      </c>
      <c r="Y55" t="s">
        <v>276</v>
      </c>
      <c r="Z55" t="s">
        <v>277</v>
      </c>
      <c r="AA55" t="s">
        <v>278</v>
      </c>
      <c r="AB55" s="19">
        <v>99999</v>
      </c>
      <c r="AC55" t="s">
        <v>226</v>
      </c>
      <c r="AD55" t="s">
        <v>242</v>
      </c>
      <c r="AF55" t="s">
        <v>335</v>
      </c>
      <c r="AG55" s="56">
        <v>0</v>
      </c>
      <c r="AH55">
        <v>0</v>
      </c>
      <c r="AI55" s="56">
        <v>0</v>
      </c>
      <c r="AJ55" s="2">
        <v>31</v>
      </c>
    </row>
    <row r="56" spans="11:36">
      <c r="K56">
        <v>1415</v>
      </c>
      <c r="L56" s="55">
        <v>43097</v>
      </c>
      <c r="M56">
        <v>28</v>
      </c>
      <c r="N56" t="s">
        <v>283</v>
      </c>
      <c r="O56" t="s">
        <v>284</v>
      </c>
      <c r="P56" t="s">
        <v>285</v>
      </c>
      <c r="Q56" t="s">
        <v>286</v>
      </c>
      <c r="R56" s="19">
        <v>99999</v>
      </c>
      <c r="S56" t="s">
        <v>226</v>
      </c>
      <c r="T56" t="s">
        <v>287</v>
      </c>
      <c r="U56" t="s">
        <v>92</v>
      </c>
      <c r="V56" s="55">
        <f t="shared" si="2"/>
        <v>43099</v>
      </c>
      <c r="W56" t="s">
        <v>256</v>
      </c>
      <c r="X56" t="s">
        <v>288</v>
      </c>
      <c r="Y56" t="s">
        <v>284</v>
      </c>
      <c r="Z56" t="s">
        <v>285</v>
      </c>
      <c r="AA56" t="s">
        <v>286</v>
      </c>
      <c r="AB56" s="19">
        <v>99999</v>
      </c>
      <c r="AC56" t="s">
        <v>226</v>
      </c>
      <c r="AD56" t="s">
        <v>230</v>
      </c>
      <c r="AF56" t="s">
        <v>335</v>
      </c>
      <c r="AG56" s="56">
        <v>0</v>
      </c>
      <c r="AH56">
        <v>0</v>
      </c>
      <c r="AI56" s="56">
        <v>0</v>
      </c>
      <c r="AJ56" s="2">
        <v>20</v>
      </c>
    </row>
    <row r="57" spans="11:36">
      <c r="K57">
        <v>1416</v>
      </c>
      <c r="L57" s="55">
        <v>43077</v>
      </c>
      <c r="M57">
        <v>8</v>
      </c>
      <c r="N57" t="s">
        <v>250</v>
      </c>
      <c r="O57" t="s">
        <v>251</v>
      </c>
      <c r="P57" t="s">
        <v>252</v>
      </c>
      <c r="Q57" t="s">
        <v>253</v>
      </c>
      <c r="R57" s="19">
        <v>99999</v>
      </c>
      <c r="S57" t="s">
        <v>226</v>
      </c>
      <c r="T57" t="s">
        <v>254</v>
      </c>
      <c r="U57" t="s">
        <v>255</v>
      </c>
      <c r="V57" s="55">
        <f t="shared" si="2"/>
        <v>43079</v>
      </c>
      <c r="W57" t="s">
        <v>256</v>
      </c>
      <c r="X57" t="s">
        <v>257</v>
      </c>
      <c r="Y57" t="s">
        <v>251</v>
      </c>
      <c r="Z57" t="s">
        <v>252</v>
      </c>
      <c r="AA57" t="s">
        <v>253</v>
      </c>
      <c r="AB57" s="19">
        <v>99999</v>
      </c>
      <c r="AC57" t="s">
        <v>226</v>
      </c>
      <c r="AD57" t="s">
        <v>230</v>
      </c>
      <c r="AF57" t="s">
        <v>335</v>
      </c>
      <c r="AG57" s="56">
        <v>0</v>
      </c>
      <c r="AH57">
        <v>0</v>
      </c>
      <c r="AI57" s="56">
        <v>0</v>
      </c>
      <c r="AJ57" s="2">
        <v>34</v>
      </c>
    </row>
    <row r="58" spans="11:36">
      <c r="K58">
        <v>1417</v>
      </c>
      <c r="L58" s="55">
        <v>43079</v>
      </c>
      <c r="M58">
        <v>10</v>
      </c>
      <c r="N58" t="s">
        <v>289</v>
      </c>
      <c r="O58" t="s">
        <v>290</v>
      </c>
      <c r="P58" t="s">
        <v>291</v>
      </c>
      <c r="Q58" t="s">
        <v>292</v>
      </c>
      <c r="R58" s="19">
        <v>99999</v>
      </c>
      <c r="S58" t="s">
        <v>226</v>
      </c>
      <c r="T58" t="s">
        <v>293</v>
      </c>
      <c r="U58" t="s">
        <v>239</v>
      </c>
      <c r="V58" s="55">
        <f t="shared" si="2"/>
        <v>43081</v>
      </c>
      <c r="W58" t="s">
        <v>228</v>
      </c>
      <c r="X58" t="s">
        <v>294</v>
      </c>
      <c r="Y58" t="s">
        <v>290</v>
      </c>
      <c r="Z58" t="s">
        <v>291</v>
      </c>
      <c r="AA58" t="s">
        <v>292</v>
      </c>
      <c r="AB58" s="19">
        <v>99999</v>
      </c>
      <c r="AC58" t="s">
        <v>226</v>
      </c>
      <c r="AD58" t="s">
        <v>242</v>
      </c>
      <c r="AE58" t="s">
        <v>340</v>
      </c>
      <c r="AF58" t="s">
        <v>234</v>
      </c>
      <c r="AG58" s="56">
        <v>10</v>
      </c>
      <c r="AH58">
        <v>81</v>
      </c>
      <c r="AI58" s="56">
        <v>450</v>
      </c>
      <c r="AJ58" s="2">
        <v>62.83</v>
      </c>
    </row>
    <row r="59" spans="11:36">
      <c r="K59">
        <v>1418</v>
      </c>
      <c r="L59" s="55">
        <v>43076</v>
      </c>
      <c r="M59">
        <v>7</v>
      </c>
      <c r="N59" t="s">
        <v>296</v>
      </c>
      <c r="O59" t="s">
        <v>297</v>
      </c>
      <c r="P59" t="s">
        <v>298</v>
      </c>
      <c r="Q59" t="s">
        <v>299</v>
      </c>
      <c r="R59" s="19">
        <v>99999</v>
      </c>
      <c r="S59" t="s">
        <v>226</v>
      </c>
      <c r="T59" t="s">
        <v>254</v>
      </c>
      <c r="U59" t="s">
        <v>255</v>
      </c>
      <c r="X59" t="s">
        <v>300</v>
      </c>
      <c r="Y59" t="s">
        <v>297</v>
      </c>
      <c r="Z59" t="s">
        <v>298</v>
      </c>
      <c r="AA59" t="s">
        <v>299</v>
      </c>
      <c r="AB59" s="19">
        <v>99999</v>
      </c>
      <c r="AC59" t="s">
        <v>226</v>
      </c>
      <c r="AF59" t="s">
        <v>335</v>
      </c>
      <c r="AG59" s="56">
        <v>0</v>
      </c>
      <c r="AH59">
        <v>0</v>
      </c>
      <c r="AI59" s="56">
        <v>0</v>
      </c>
      <c r="AJ59" s="2">
        <v>33</v>
      </c>
    </row>
    <row r="60" spans="11:36">
      <c r="K60">
        <v>1419</v>
      </c>
      <c r="L60" s="55">
        <v>43079</v>
      </c>
      <c r="M60">
        <v>10</v>
      </c>
      <c r="N60" t="s">
        <v>289</v>
      </c>
      <c r="O60" t="s">
        <v>290</v>
      </c>
      <c r="P60" t="s">
        <v>291</v>
      </c>
      <c r="Q60" t="s">
        <v>292</v>
      </c>
      <c r="R60" s="19">
        <v>99999</v>
      </c>
      <c r="S60" t="s">
        <v>226</v>
      </c>
      <c r="T60" t="s">
        <v>293</v>
      </c>
      <c r="U60" t="s">
        <v>239</v>
      </c>
      <c r="W60" t="s">
        <v>240</v>
      </c>
      <c r="X60" t="s">
        <v>294</v>
      </c>
      <c r="Y60" t="s">
        <v>290</v>
      </c>
      <c r="Z60" t="s">
        <v>291</v>
      </c>
      <c r="AA60" t="s">
        <v>292</v>
      </c>
      <c r="AB60" s="19">
        <v>99999</v>
      </c>
      <c r="AC60" t="s">
        <v>226</v>
      </c>
      <c r="AE60" t="s">
        <v>233</v>
      </c>
      <c r="AF60" t="s">
        <v>234</v>
      </c>
      <c r="AG60" s="56">
        <v>3.5</v>
      </c>
      <c r="AH60">
        <v>96</v>
      </c>
      <c r="AI60" s="56">
        <v>301</v>
      </c>
      <c r="AJ60" s="2">
        <v>21.315000000000001</v>
      </c>
    </row>
    <row r="61" spans="11:36">
      <c r="K61">
        <v>1420</v>
      </c>
      <c r="L61" s="55">
        <v>43080</v>
      </c>
      <c r="M61">
        <v>11</v>
      </c>
      <c r="N61" t="s">
        <v>305</v>
      </c>
      <c r="O61" t="s">
        <v>306</v>
      </c>
      <c r="P61" t="s">
        <v>197</v>
      </c>
      <c r="Q61" t="s">
        <v>307</v>
      </c>
      <c r="R61" s="19">
        <v>99999</v>
      </c>
      <c r="S61" t="s">
        <v>226</v>
      </c>
      <c r="T61" t="s">
        <v>287</v>
      </c>
      <c r="U61" t="s">
        <v>92</v>
      </c>
      <c r="W61" t="s">
        <v>256</v>
      </c>
      <c r="X61" t="s">
        <v>308</v>
      </c>
      <c r="Y61" t="s">
        <v>306</v>
      </c>
      <c r="Z61" t="s">
        <v>197</v>
      </c>
      <c r="AA61" t="s">
        <v>307</v>
      </c>
      <c r="AB61" s="19">
        <v>99999</v>
      </c>
      <c r="AC61" t="s">
        <v>226</v>
      </c>
      <c r="AE61" t="s">
        <v>281</v>
      </c>
      <c r="AF61" t="s">
        <v>282</v>
      </c>
      <c r="AG61" s="56">
        <v>40</v>
      </c>
      <c r="AH61">
        <v>81</v>
      </c>
      <c r="AI61" s="56">
        <v>3080</v>
      </c>
      <c r="AJ61" s="2">
        <v>378</v>
      </c>
    </row>
    <row r="62" spans="11:36">
      <c r="K62">
        <v>1421</v>
      </c>
      <c r="L62" s="55">
        <v>43070</v>
      </c>
      <c r="M62">
        <v>1</v>
      </c>
      <c r="N62" t="s">
        <v>309</v>
      </c>
      <c r="O62" t="s">
        <v>310</v>
      </c>
      <c r="P62" t="s">
        <v>311</v>
      </c>
      <c r="Q62" t="s">
        <v>312</v>
      </c>
      <c r="R62" s="19">
        <v>99999</v>
      </c>
      <c r="S62" t="s">
        <v>226</v>
      </c>
      <c r="T62" t="s">
        <v>254</v>
      </c>
      <c r="U62" t="s">
        <v>255</v>
      </c>
      <c r="W62" t="s">
        <v>256</v>
      </c>
      <c r="X62" t="s">
        <v>313</v>
      </c>
      <c r="Y62" t="s">
        <v>310</v>
      </c>
      <c r="Z62" t="s">
        <v>311</v>
      </c>
      <c r="AA62" t="s">
        <v>312</v>
      </c>
      <c r="AB62" s="19">
        <v>99999</v>
      </c>
      <c r="AC62" t="s">
        <v>226</v>
      </c>
      <c r="AE62" t="s">
        <v>314</v>
      </c>
      <c r="AF62" t="s">
        <v>315</v>
      </c>
      <c r="AG62" s="56">
        <v>18.399999999999999</v>
      </c>
      <c r="AH62">
        <v>88</v>
      </c>
      <c r="AI62" s="56">
        <v>680.8</v>
      </c>
      <c r="AJ62" s="2">
        <v>148.13839999999999</v>
      </c>
    </row>
    <row r="63" spans="11:36">
      <c r="K63">
        <v>1422</v>
      </c>
      <c r="L63" s="55">
        <v>43097</v>
      </c>
      <c r="M63">
        <v>28</v>
      </c>
      <c r="N63" t="s">
        <v>283</v>
      </c>
      <c r="O63" t="s">
        <v>284</v>
      </c>
      <c r="P63" t="s">
        <v>285</v>
      </c>
      <c r="Q63" t="s">
        <v>286</v>
      </c>
      <c r="R63" s="19">
        <v>99999</v>
      </c>
      <c r="S63" t="s">
        <v>226</v>
      </c>
      <c r="T63" t="s">
        <v>287</v>
      </c>
      <c r="U63" t="s">
        <v>92</v>
      </c>
      <c r="V63" s="55">
        <f t="shared" ref="V63:V71" si="3">L63+2</f>
        <v>43099</v>
      </c>
      <c r="W63" t="s">
        <v>256</v>
      </c>
      <c r="X63" t="s">
        <v>288</v>
      </c>
      <c r="Y63" t="s">
        <v>284</v>
      </c>
      <c r="Z63" t="s">
        <v>285</v>
      </c>
      <c r="AA63" t="s">
        <v>286</v>
      </c>
      <c r="AB63" s="19">
        <v>99999</v>
      </c>
      <c r="AC63" t="s">
        <v>226</v>
      </c>
      <c r="AD63" t="s">
        <v>242</v>
      </c>
      <c r="AE63" t="s">
        <v>249</v>
      </c>
      <c r="AF63" t="s">
        <v>232</v>
      </c>
      <c r="AG63" s="56">
        <v>46</v>
      </c>
      <c r="AH63">
        <v>92</v>
      </c>
      <c r="AI63" s="56">
        <v>1794</v>
      </c>
      <c r="AJ63" s="2">
        <v>365.14800000000002</v>
      </c>
    </row>
    <row r="64" spans="11:36">
      <c r="K64">
        <v>1423</v>
      </c>
      <c r="L64" s="55">
        <v>43078</v>
      </c>
      <c r="M64">
        <v>9</v>
      </c>
      <c r="N64" t="s">
        <v>316</v>
      </c>
      <c r="O64" t="s">
        <v>317</v>
      </c>
      <c r="P64" t="s">
        <v>318</v>
      </c>
      <c r="Q64" t="s">
        <v>319</v>
      </c>
      <c r="R64" s="19">
        <v>99999</v>
      </c>
      <c r="S64" t="s">
        <v>226</v>
      </c>
      <c r="T64" t="s">
        <v>320</v>
      </c>
      <c r="U64" t="s">
        <v>4</v>
      </c>
      <c r="V64" s="55">
        <f t="shared" si="3"/>
        <v>43080</v>
      </c>
      <c r="W64" t="s">
        <v>240</v>
      </c>
      <c r="X64" t="s">
        <v>321</v>
      </c>
      <c r="Y64" t="s">
        <v>317</v>
      </c>
      <c r="Z64" t="s">
        <v>318</v>
      </c>
      <c r="AA64" t="s">
        <v>319</v>
      </c>
      <c r="AB64" s="19">
        <v>99999</v>
      </c>
      <c r="AC64" t="s">
        <v>226</v>
      </c>
      <c r="AD64" t="s">
        <v>230</v>
      </c>
      <c r="AE64" t="s">
        <v>273</v>
      </c>
      <c r="AF64" t="s">
        <v>274</v>
      </c>
      <c r="AG64" s="56">
        <v>9.65</v>
      </c>
      <c r="AH64">
        <v>34</v>
      </c>
      <c r="AI64" s="56">
        <v>530.75</v>
      </c>
      <c r="AJ64" s="2">
        <v>68.582550000000012</v>
      </c>
    </row>
    <row r="65" spans="11:36">
      <c r="K65">
        <v>1424</v>
      </c>
      <c r="L65" s="55">
        <v>43075</v>
      </c>
      <c r="M65">
        <v>6</v>
      </c>
      <c r="N65" t="s">
        <v>275</v>
      </c>
      <c r="O65" t="s">
        <v>276</v>
      </c>
      <c r="P65" t="s">
        <v>277</v>
      </c>
      <c r="Q65" t="s">
        <v>278</v>
      </c>
      <c r="R65" s="19">
        <v>99999</v>
      </c>
      <c r="S65" t="s">
        <v>226</v>
      </c>
      <c r="T65" t="s">
        <v>279</v>
      </c>
      <c r="U65" t="s">
        <v>255</v>
      </c>
      <c r="V65" s="55">
        <f t="shared" si="3"/>
        <v>43077</v>
      </c>
      <c r="W65" t="s">
        <v>228</v>
      </c>
      <c r="X65" t="s">
        <v>280</v>
      </c>
      <c r="Y65" t="s">
        <v>276</v>
      </c>
      <c r="Z65" t="s">
        <v>277</v>
      </c>
      <c r="AA65" t="s">
        <v>278</v>
      </c>
      <c r="AB65" s="19">
        <v>99999</v>
      </c>
      <c r="AC65" t="s">
        <v>226</v>
      </c>
      <c r="AD65" t="s">
        <v>242</v>
      </c>
      <c r="AE65" t="s">
        <v>266</v>
      </c>
      <c r="AF65" t="s">
        <v>267</v>
      </c>
      <c r="AG65" s="56">
        <v>12.75</v>
      </c>
      <c r="AH65">
        <v>41</v>
      </c>
      <c r="AI65" s="56">
        <v>1096.5</v>
      </c>
      <c r="AJ65" s="2">
        <v>43.783500000000004</v>
      </c>
    </row>
    <row r="66" spans="11:36">
      <c r="K66">
        <v>1425</v>
      </c>
      <c r="L66" s="55">
        <v>43077</v>
      </c>
      <c r="M66">
        <v>8</v>
      </c>
      <c r="N66" t="s">
        <v>250</v>
      </c>
      <c r="O66" t="s">
        <v>251</v>
      </c>
      <c r="P66" t="s">
        <v>252</v>
      </c>
      <c r="Q66" t="s">
        <v>253</v>
      </c>
      <c r="R66" s="19">
        <v>99999</v>
      </c>
      <c r="S66" t="s">
        <v>226</v>
      </c>
      <c r="T66" t="s">
        <v>254</v>
      </c>
      <c r="U66" t="s">
        <v>255</v>
      </c>
      <c r="V66" s="55">
        <f t="shared" si="3"/>
        <v>43079</v>
      </c>
      <c r="W66" t="s">
        <v>228</v>
      </c>
      <c r="X66" t="s">
        <v>257</v>
      </c>
      <c r="Y66" t="s">
        <v>251</v>
      </c>
      <c r="Z66" t="s">
        <v>252</v>
      </c>
      <c r="AA66" t="s">
        <v>253</v>
      </c>
      <c r="AB66" s="19">
        <v>99999</v>
      </c>
      <c r="AC66" t="s">
        <v>226</v>
      </c>
      <c r="AD66" t="s">
        <v>230</v>
      </c>
      <c r="AE66" t="s">
        <v>266</v>
      </c>
      <c r="AF66" t="s">
        <v>267</v>
      </c>
      <c r="AG66" s="56">
        <v>12.75</v>
      </c>
      <c r="AH66">
        <v>67</v>
      </c>
      <c r="AI66" s="56">
        <v>1185.75</v>
      </c>
      <c r="AJ66" s="2">
        <v>82.875</v>
      </c>
    </row>
    <row r="67" spans="11:36">
      <c r="K67">
        <v>1426</v>
      </c>
      <c r="L67" s="55">
        <v>43094</v>
      </c>
      <c r="M67">
        <v>25</v>
      </c>
      <c r="N67" t="s">
        <v>326</v>
      </c>
      <c r="O67" t="s">
        <v>327</v>
      </c>
      <c r="P67" t="s">
        <v>291</v>
      </c>
      <c r="Q67" t="s">
        <v>292</v>
      </c>
      <c r="R67" s="19">
        <v>99999</v>
      </c>
      <c r="S67" t="s">
        <v>226</v>
      </c>
      <c r="T67" t="s">
        <v>293</v>
      </c>
      <c r="U67" t="s">
        <v>239</v>
      </c>
      <c r="V67" s="55">
        <f t="shared" si="3"/>
        <v>43096</v>
      </c>
      <c r="W67" t="s">
        <v>240</v>
      </c>
      <c r="X67" t="s">
        <v>328</v>
      </c>
      <c r="Y67" t="s">
        <v>327</v>
      </c>
      <c r="Z67" t="s">
        <v>291</v>
      </c>
      <c r="AA67" t="s">
        <v>292</v>
      </c>
      <c r="AB67" s="19">
        <v>99999</v>
      </c>
      <c r="AC67" t="s">
        <v>226</v>
      </c>
      <c r="AD67" t="s">
        <v>68</v>
      </c>
      <c r="AE67" t="s">
        <v>303</v>
      </c>
      <c r="AF67" t="s">
        <v>304</v>
      </c>
      <c r="AG67" s="56">
        <v>22</v>
      </c>
      <c r="AH67">
        <v>74</v>
      </c>
      <c r="AI67" s="56">
        <v>1166</v>
      </c>
      <c r="AJ67" s="2">
        <v>84.47999999999999</v>
      </c>
    </row>
    <row r="68" spans="11:36">
      <c r="K68">
        <v>1427</v>
      </c>
      <c r="L68" s="55">
        <v>43095</v>
      </c>
      <c r="M68">
        <v>26</v>
      </c>
      <c r="N68" t="s">
        <v>330</v>
      </c>
      <c r="O68" t="s">
        <v>331</v>
      </c>
      <c r="P68" t="s">
        <v>197</v>
      </c>
      <c r="Q68" t="s">
        <v>307</v>
      </c>
      <c r="R68" s="19">
        <v>99999</v>
      </c>
      <c r="S68" t="s">
        <v>226</v>
      </c>
      <c r="T68" t="s">
        <v>287</v>
      </c>
      <c r="U68" t="s">
        <v>92</v>
      </c>
      <c r="V68" s="55">
        <f t="shared" si="3"/>
        <v>43097</v>
      </c>
      <c r="W68" t="s">
        <v>256</v>
      </c>
      <c r="X68" t="s">
        <v>332</v>
      </c>
      <c r="Y68" t="s">
        <v>331</v>
      </c>
      <c r="Z68" t="s">
        <v>197</v>
      </c>
      <c r="AA68" t="s">
        <v>307</v>
      </c>
      <c r="AB68" s="19">
        <v>99999</v>
      </c>
      <c r="AC68" t="s">
        <v>226</v>
      </c>
      <c r="AD68" t="s">
        <v>242</v>
      </c>
      <c r="AE68" t="s">
        <v>301</v>
      </c>
      <c r="AF68" t="s">
        <v>302</v>
      </c>
      <c r="AG68" s="56">
        <v>25</v>
      </c>
      <c r="AH68">
        <v>24</v>
      </c>
      <c r="AI68" s="56">
        <v>1550</v>
      </c>
      <c r="AJ68" s="2">
        <v>164.15</v>
      </c>
    </row>
    <row r="69" spans="11:36">
      <c r="K69">
        <v>1428</v>
      </c>
      <c r="L69" s="55">
        <v>43098</v>
      </c>
      <c r="M69">
        <v>29</v>
      </c>
      <c r="N69" t="s">
        <v>260</v>
      </c>
      <c r="O69" t="s">
        <v>261</v>
      </c>
      <c r="P69" t="s">
        <v>262</v>
      </c>
      <c r="Q69" t="s">
        <v>263</v>
      </c>
      <c r="R69" s="19">
        <v>99999</v>
      </c>
      <c r="S69" t="s">
        <v>226</v>
      </c>
      <c r="T69" t="s">
        <v>264</v>
      </c>
      <c r="U69" t="s">
        <v>4</v>
      </c>
      <c r="V69" s="55">
        <f t="shared" si="3"/>
        <v>43100</v>
      </c>
      <c r="W69" t="s">
        <v>228</v>
      </c>
      <c r="X69" t="s">
        <v>265</v>
      </c>
      <c r="Y69" t="s">
        <v>261</v>
      </c>
      <c r="Z69" t="s">
        <v>262</v>
      </c>
      <c r="AA69" t="s">
        <v>263</v>
      </c>
      <c r="AB69" s="19">
        <v>99999</v>
      </c>
      <c r="AC69" t="s">
        <v>226</v>
      </c>
      <c r="AD69" t="s">
        <v>230</v>
      </c>
      <c r="AE69" t="s">
        <v>341</v>
      </c>
      <c r="AF69" t="s">
        <v>342</v>
      </c>
      <c r="AG69" s="56">
        <v>39</v>
      </c>
      <c r="AH69">
        <v>41</v>
      </c>
      <c r="AI69" s="56">
        <v>546</v>
      </c>
      <c r="AJ69" s="2">
        <v>193.01100000000002</v>
      </c>
    </row>
    <row r="70" spans="11:36">
      <c r="K70">
        <v>1429</v>
      </c>
      <c r="L70" s="55">
        <v>43075</v>
      </c>
      <c r="M70">
        <v>6</v>
      </c>
      <c r="N70" t="s">
        <v>275</v>
      </c>
      <c r="O70" t="s">
        <v>276</v>
      </c>
      <c r="P70" t="s">
        <v>277</v>
      </c>
      <c r="Q70" t="s">
        <v>278</v>
      </c>
      <c r="R70" s="19">
        <v>99999</v>
      </c>
      <c r="S70" t="s">
        <v>226</v>
      </c>
      <c r="T70" t="s">
        <v>279</v>
      </c>
      <c r="U70" t="s">
        <v>255</v>
      </c>
      <c r="V70" s="55">
        <f t="shared" si="3"/>
        <v>43077</v>
      </c>
      <c r="W70" t="s">
        <v>256</v>
      </c>
      <c r="X70" t="s">
        <v>280</v>
      </c>
      <c r="Y70" t="s">
        <v>276</v>
      </c>
      <c r="Z70" t="s">
        <v>277</v>
      </c>
      <c r="AA70" t="s">
        <v>278</v>
      </c>
      <c r="AB70" s="19">
        <v>99999</v>
      </c>
      <c r="AC70" t="s">
        <v>226</v>
      </c>
      <c r="AD70" t="s">
        <v>230</v>
      </c>
      <c r="AE70" t="s">
        <v>243</v>
      </c>
      <c r="AF70" t="s">
        <v>234</v>
      </c>
      <c r="AG70" s="56">
        <v>30</v>
      </c>
      <c r="AH70">
        <v>12</v>
      </c>
      <c r="AI70" s="56">
        <v>2190</v>
      </c>
      <c r="AJ70" s="2">
        <v>200.85</v>
      </c>
    </row>
    <row r="71" spans="11:36">
      <c r="K71">
        <v>1430</v>
      </c>
      <c r="L71" s="55">
        <v>43075</v>
      </c>
      <c r="M71">
        <v>6</v>
      </c>
      <c r="N71" t="s">
        <v>275</v>
      </c>
      <c r="O71" t="s">
        <v>276</v>
      </c>
      <c r="P71" t="s">
        <v>277</v>
      </c>
      <c r="Q71" t="s">
        <v>278</v>
      </c>
      <c r="R71" s="19">
        <v>99999</v>
      </c>
      <c r="S71" t="s">
        <v>226</v>
      </c>
      <c r="T71" t="s">
        <v>279</v>
      </c>
      <c r="U71" t="s">
        <v>255</v>
      </c>
      <c r="V71" s="55">
        <f t="shared" si="3"/>
        <v>43077</v>
      </c>
      <c r="W71" t="s">
        <v>256</v>
      </c>
      <c r="X71" t="s">
        <v>280</v>
      </c>
      <c r="Y71" t="s">
        <v>276</v>
      </c>
      <c r="Z71" t="s">
        <v>277</v>
      </c>
      <c r="AA71" t="s">
        <v>278</v>
      </c>
      <c r="AB71" s="19">
        <v>99999</v>
      </c>
      <c r="AC71" t="s">
        <v>226</v>
      </c>
      <c r="AD71" t="s">
        <v>230</v>
      </c>
      <c r="AE71" t="s">
        <v>244</v>
      </c>
      <c r="AF71" t="s">
        <v>234</v>
      </c>
      <c r="AG71" s="56">
        <v>53</v>
      </c>
      <c r="AH71">
        <v>68</v>
      </c>
      <c r="AI71" s="56">
        <v>3763</v>
      </c>
      <c r="AJ71" s="2">
        <v>225.62100000000001</v>
      </c>
    </row>
    <row r="72" spans="11:36">
      <c r="K72">
        <v>1431</v>
      </c>
      <c r="L72" s="55">
        <v>43073</v>
      </c>
      <c r="M72">
        <v>4</v>
      </c>
      <c r="N72" t="s">
        <v>235</v>
      </c>
      <c r="O72" t="s">
        <v>236</v>
      </c>
      <c r="P72" t="s">
        <v>196</v>
      </c>
      <c r="Q72" t="s">
        <v>237</v>
      </c>
      <c r="R72" s="19">
        <v>99999</v>
      </c>
      <c r="S72" t="s">
        <v>226</v>
      </c>
      <c r="T72" t="s">
        <v>238</v>
      </c>
      <c r="U72" t="s">
        <v>239</v>
      </c>
      <c r="X72" t="s">
        <v>241</v>
      </c>
      <c r="Y72" t="s">
        <v>236</v>
      </c>
      <c r="Z72" t="s">
        <v>196</v>
      </c>
      <c r="AA72" t="s">
        <v>237</v>
      </c>
      <c r="AB72" s="19">
        <v>99999</v>
      </c>
      <c r="AC72" t="s">
        <v>226</v>
      </c>
      <c r="AE72" t="s">
        <v>343</v>
      </c>
      <c r="AF72" t="s">
        <v>323</v>
      </c>
      <c r="AG72" s="56">
        <v>38</v>
      </c>
      <c r="AH72">
        <v>33</v>
      </c>
      <c r="AI72" s="56">
        <v>2812</v>
      </c>
      <c r="AJ72" s="2">
        <v>175.02800000000002</v>
      </c>
    </row>
    <row r="73" spans="11:36">
      <c r="K73">
        <v>1432</v>
      </c>
      <c r="L73" s="55">
        <v>43072</v>
      </c>
      <c r="M73">
        <v>3</v>
      </c>
      <c r="N73" t="s">
        <v>268</v>
      </c>
      <c r="O73" t="s">
        <v>269</v>
      </c>
      <c r="P73" t="s">
        <v>270</v>
      </c>
      <c r="Q73" t="s">
        <v>271</v>
      </c>
      <c r="R73" s="19">
        <v>99999</v>
      </c>
      <c r="S73" t="s">
        <v>226</v>
      </c>
      <c r="T73" t="s">
        <v>227</v>
      </c>
      <c r="U73" t="s">
        <v>4</v>
      </c>
      <c r="X73" t="s">
        <v>272</v>
      </c>
      <c r="Y73" t="s">
        <v>269</v>
      </c>
      <c r="Z73" t="s">
        <v>270</v>
      </c>
      <c r="AA73" t="s">
        <v>271</v>
      </c>
      <c r="AB73" s="19">
        <v>99999</v>
      </c>
      <c r="AC73" t="s">
        <v>226</v>
      </c>
      <c r="AE73" t="s">
        <v>295</v>
      </c>
      <c r="AF73" t="s">
        <v>232</v>
      </c>
      <c r="AG73" s="56">
        <v>2.99</v>
      </c>
      <c r="AH73">
        <v>12</v>
      </c>
      <c r="AI73" s="56">
        <v>296.01000000000005</v>
      </c>
      <c r="AJ73" s="2">
        <v>17.042999999999999</v>
      </c>
    </row>
    <row r="74" spans="11:36">
      <c r="K74">
        <v>1433</v>
      </c>
      <c r="L74" s="55">
        <v>43127</v>
      </c>
      <c r="M74">
        <v>27</v>
      </c>
      <c r="N74" t="s">
        <v>222</v>
      </c>
      <c r="O74" t="s">
        <v>223</v>
      </c>
      <c r="P74" t="s">
        <v>224</v>
      </c>
      <c r="Q74" t="s">
        <v>225</v>
      </c>
      <c r="R74" s="19">
        <v>99999</v>
      </c>
      <c r="S74" t="s">
        <v>226</v>
      </c>
      <c r="T74" t="s">
        <v>227</v>
      </c>
      <c r="U74" t="s">
        <v>4</v>
      </c>
      <c r="V74" s="55">
        <f>L74+2</f>
        <v>43129</v>
      </c>
      <c r="W74" t="s">
        <v>228</v>
      </c>
      <c r="X74" t="s">
        <v>229</v>
      </c>
      <c r="Y74" t="s">
        <v>223</v>
      </c>
      <c r="Z74" t="s">
        <v>224</v>
      </c>
      <c r="AA74" t="s">
        <v>225</v>
      </c>
      <c r="AB74" s="19">
        <v>99999</v>
      </c>
      <c r="AC74" t="s">
        <v>226</v>
      </c>
      <c r="AD74" t="s">
        <v>230</v>
      </c>
      <c r="AE74" t="s">
        <v>231</v>
      </c>
      <c r="AF74" t="s">
        <v>232</v>
      </c>
      <c r="AG74" s="2">
        <v>14</v>
      </c>
      <c r="AH74">
        <v>49</v>
      </c>
      <c r="AI74" s="56">
        <v>686</v>
      </c>
      <c r="AJ74" s="2">
        <v>66.542000000000002</v>
      </c>
    </row>
    <row r="75" spans="11:36">
      <c r="K75">
        <v>1434</v>
      </c>
      <c r="L75" s="55">
        <v>43127</v>
      </c>
      <c r="M75">
        <v>27</v>
      </c>
      <c r="N75" t="s">
        <v>222</v>
      </c>
      <c r="O75" t="s">
        <v>223</v>
      </c>
      <c r="P75" t="s">
        <v>224</v>
      </c>
      <c r="Q75" t="s">
        <v>225</v>
      </c>
      <c r="R75" s="19">
        <v>99999</v>
      </c>
      <c r="S75" t="s">
        <v>226</v>
      </c>
      <c r="T75" t="s">
        <v>227</v>
      </c>
      <c r="U75" t="s">
        <v>4</v>
      </c>
      <c r="V75" s="55">
        <f t="shared" ref="V75:V88" si="4">L75+2</f>
        <v>43129</v>
      </c>
      <c r="W75" t="s">
        <v>228</v>
      </c>
      <c r="X75" t="s">
        <v>229</v>
      </c>
      <c r="Y75" t="s">
        <v>223</v>
      </c>
      <c r="Z75" t="s">
        <v>224</v>
      </c>
      <c r="AA75" t="s">
        <v>225</v>
      </c>
      <c r="AB75" s="19">
        <v>99999</v>
      </c>
      <c r="AC75" t="s">
        <v>226</v>
      </c>
      <c r="AD75" t="s">
        <v>230</v>
      </c>
      <c r="AE75" t="s">
        <v>233</v>
      </c>
      <c r="AF75" t="s">
        <v>234</v>
      </c>
      <c r="AG75" s="2">
        <v>3.5</v>
      </c>
      <c r="AH75">
        <v>47</v>
      </c>
      <c r="AI75" s="56">
        <v>164.5</v>
      </c>
      <c r="AJ75" s="2">
        <v>16.6145</v>
      </c>
    </row>
    <row r="76" spans="11:36">
      <c r="K76">
        <v>1435</v>
      </c>
      <c r="L76" s="55">
        <v>43104</v>
      </c>
      <c r="M76">
        <v>4</v>
      </c>
      <c r="N76" t="s">
        <v>235</v>
      </c>
      <c r="O76" t="s">
        <v>236</v>
      </c>
      <c r="P76" t="s">
        <v>196</v>
      </c>
      <c r="Q76" t="s">
        <v>237</v>
      </c>
      <c r="R76" s="19">
        <v>99999</v>
      </c>
      <c r="S76" t="s">
        <v>226</v>
      </c>
      <c r="T76" t="s">
        <v>238</v>
      </c>
      <c r="U76" t="s">
        <v>239</v>
      </c>
      <c r="V76" s="55">
        <f t="shared" si="4"/>
        <v>43106</v>
      </c>
      <c r="W76" t="s">
        <v>240</v>
      </c>
      <c r="X76" t="s">
        <v>241</v>
      </c>
      <c r="Y76" t="s">
        <v>236</v>
      </c>
      <c r="Z76" t="s">
        <v>196</v>
      </c>
      <c r="AA76" t="s">
        <v>237</v>
      </c>
      <c r="AB76" s="19">
        <v>99999</v>
      </c>
      <c r="AC76" t="s">
        <v>226</v>
      </c>
      <c r="AD76" t="s">
        <v>242</v>
      </c>
      <c r="AE76" t="s">
        <v>243</v>
      </c>
      <c r="AF76" t="s">
        <v>234</v>
      </c>
      <c r="AG76" s="2">
        <v>30</v>
      </c>
      <c r="AH76">
        <v>69</v>
      </c>
      <c r="AI76" s="56">
        <v>2070</v>
      </c>
      <c r="AJ76" s="2">
        <v>198.72</v>
      </c>
    </row>
    <row r="77" spans="11:36">
      <c r="K77">
        <v>1436</v>
      </c>
      <c r="L77" s="55">
        <v>43104</v>
      </c>
      <c r="M77">
        <v>4</v>
      </c>
      <c r="N77" t="s">
        <v>235</v>
      </c>
      <c r="O77" t="s">
        <v>236</v>
      </c>
      <c r="P77" t="s">
        <v>196</v>
      </c>
      <c r="Q77" t="s">
        <v>237</v>
      </c>
      <c r="R77" s="19">
        <v>99999</v>
      </c>
      <c r="S77" t="s">
        <v>226</v>
      </c>
      <c r="T77" t="s">
        <v>238</v>
      </c>
      <c r="U77" t="s">
        <v>239</v>
      </c>
      <c r="V77" s="55">
        <f t="shared" si="4"/>
        <v>43106</v>
      </c>
      <c r="W77" t="s">
        <v>240</v>
      </c>
      <c r="X77" t="s">
        <v>241</v>
      </c>
      <c r="Y77" t="s">
        <v>236</v>
      </c>
      <c r="Z77" t="s">
        <v>196</v>
      </c>
      <c r="AA77" t="s">
        <v>237</v>
      </c>
      <c r="AB77" s="19">
        <v>99999</v>
      </c>
      <c r="AC77" t="s">
        <v>226</v>
      </c>
      <c r="AD77" t="s">
        <v>242</v>
      </c>
      <c r="AE77" t="s">
        <v>244</v>
      </c>
      <c r="AF77" t="s">
        <v>234</v>
      </c>
      <c r="AG77" s="2">
        <v>53</v>
      </c>
      <c r="AH77">
        <v>89</v>
      </c>
      <c r="AI77" s="56">
        <v>4717</v>
      </c>
      <c r="AJ77" s="2">
        <v>448.11500000000001</v>
      </c>
    </row>
    <row r="78" spans="11:36">
      <c r="K78">
        <v>1437</v>
      </c>
      <c r="L78" s="55">
        <v>43104</v>
      </c>
      <c r="M78">
        <v>4</v>
      </c>
      <c r="N78" t="s">
        <v>235</v>
      </c>
      <c r="O78" t="s">
        <v>236</v>
      </c>
      <c r="P78" t="s">
        <v>196</v>
      </c>
      <c r="Q78" t="s">
        <v>237</v>
      </c>
      <c r="R78" s="19">
        <v>99999</v>
      </c>
      <c r="S78" t="s">
        <v>226</v>
      </c>
      <c r="T78" t="s">
        <v>238</v>
      </c>
      <c r="U78" t="s">
        <v>239</v>
      </c>
      <c r="V78" s="55">
        <f t="shared" si="4"/>
        <v>43106</v>
      </c>
      <c r="W78" t="s">
        <v>240</v>
      </c>
      <c r="X78" t="s">
        <v>241</v>
      </c>
      <c r="Y78" t="s">
        <v>236</v>
      </c>
      <c r="Z78" t="s">
        <v>196</v>
      </c>
      <c r="AA78" t="s">
        <v>237</v>
      </c>
      <c r="AB78" s="19">
        <v>99999</v>
      </c>
      <c r="AC78" t="s">
        <v>226</v>
      </c>
      <c r="AD78" t="s">
        <v>242</v>
      </c>
      <c r="AE78" t="s">
        <v>233</v>
      </c>
      <c r="AF78" t="s">
        <v>234</v>
      </c>
      <c r="AG78" s="2">
        <v>3.5</v>
      </c>
      <c r="AH78">
        <v>11</v>
      </c>
      <c r="AI78" s="56">
        <v>38.5</v>
      </c>
      <c r="AJ78" s="2">
        <v>3.7345000000000002</v>
      </c>
    </row>
    <row r="79" spans="11:36">
      <c r="K79">
        <v>1438</v>
      </c>
      <c r="L79" s="55">
        <v>43112</v>
      </c>
      <c r="M79">
        <v>12</v>
      </c>
      <c r="N79" t="s">
        <v>245</v>
      </c>
      <c r="O79" t="s">
        <v>246</v>
      </c>
      <c r="P79" t="s">
        <v>224</v>
      </c>
      <c r="Q79" t="s">
        <v>225</v>
      </c>
      <c r="R79" s="19">
        <v>99999</v>
      </c>
      <c r="S79" t="s">
        <v>226</v>
      </c>
      <c r="T79" t="s">
        <v>227</v>
      </c>
      <c r="U79" t="s">
        <v>4</v>
      </c>
      <c r="V79" s="55">
        <f t="shared" si="4"/>
        <v>43114</v>
      </c>
      <c r="W79" t="s">
        <v>228</v>
      </c>
      <c r="X79" t="s">
        <v>247</v>
      </c>
      <c r="Y79" t="s">
        <v>246</v>
      </c>
      <c r="Z79" t="s">
        <v>224</v>
      </c>
      <c r="AA79" t="s">
        <v>225</v>
      </c>
      <c r="AB79" s="19">
        <v>99999</v>
      </c>
      <c r="AC79" t="s">
        <v>226</v>
      </c>
      <c r="AD79" t="s">
        <v>242</v>
      </c>
      <c r="AE79" t="s">
        <v>248</v>
      </c>
      <c r="AF79" t="s">
        <v>232</v>
      </c>
      <c r="AG79" s="2">
        <v>18</v>
      </c>
      <c r="AH79">
        <v>81</v>
      </c>
      <c r="AI79" s="56">
        <v>1458</v>
      </c>
      <c r="AJ79" s="2">
        <v>141.42600000000002</v>
      </c>
    </row>
    <row r="80" spans="11:36">
      <c r="K80">
        <v>1439</v>
      </c>
      <c r="L80" s="55">
        <v>43112</v>
      </c>
      <c r="M80">
        <v>12</v>
      </c>
      <c r="N80" t="s">
        <v>245</v>
      </c>
      <c r="O80" t="s">
        <v>246</v>
      </c>
      <c r="P80" t="s">
        <v>224</v>
      </c>
      <c r="Q80" t="s">
        <v>225</v>
      </c>
      <c r="R80" s="19">
        <v>99999</v>
      </c>
      <c r="S80" t="s">
        <v>226</v>
      </c>
      <c r="T80" t="s">
        <v>227</v>
      </c>
      <c r="U80" t="s">
        <v>4</v>
      </c>
      <c r="V80" s="55">
        <f t="shared" si="4"/>
        <v>43114</v>
      </c>
      <c r="W80" t="s">
        <v>228</v>
      </c>
      <c r="X80" t="s">
        <v>247</v>
      </c>
      <c r="Y80" t="s">
        <v>246</v>
      </c>
      <c r="Z80" t="s">
        <v>224</v>
      </c>
      <c r="AA80" t="s">
        <v>225</v>
      </c>
      <c r="AB80" s="19">
        <v>99999</v>
      </c>
      <c r="AC80" t="s">
        <v>226</v>
      </c>
      <c r="AD80" t="s">
        <v>242</v>
      </c>
      <c r="AE80" t="s">
        <v>249</v>
      </c>
      <c r="AF80" t="s">
        <v>232</v>
      </c>
      <c r="AG80" s="2">
        <v>46</v>
      </c>
      <c r="AH80">
        <v>44</v>
      </c>
      <c r="AI80" s="56">
        <v>2024</v>
      </c>
      <c r="AJ80" s="2">
        <v>198.352</v>
      </c>
    </row>
    <row r="81" spans="11:36">
      <c r="K81">
        <v>1440</v>
      </c>
      <c r="L81" s="55">
        <v>43108</v>
      </c>
      <c r="M81">
        <v>8</v>
      </c>
      <c r="N81" t="s">
        <v>250</v>
      </c>
      <c r="O81" t="s">
        <v>251</v>
      </c>
      <c r="P81" t="s">
        <v>252</v>
      </c>
      <c r="Q81" t="s">
        <v>253</v>
      </c>
      <c r="R81" s="19">
        <v>99999</v>
      </c>
      <c r="S81" t="s">
        <v>226</v>
      </c>
      <c r="T81" t="s">
        <v>254</v>
      </c>
      <c r="U81" t="s">
        <v>255</v>
      </c>
      <c r="V81" s="55">
        <f t="shared" si="4"/>
        <v>43110</v>
      </c>
      <c r="W81" t="s">
        <v>256</v>
      </c>
      <c r="X81" t="s">
        <v>257</v>
      </c>
      <c r="Y81" t="s">
        <v>251</v>
      </c>
      <c r="Z81" t="s">
        <v>252</v>
      </c>
      <c r="AA81" t="s">
        <v>253</v>
      </c>
      <c r="AB81" s="19">
        <v>99999</v>
      </c>
      <c r="AC81" t="s">
        <v>226</v>
      </c>
      <c r="AD81" t="s">
        <v>242</v>
      </c>
      <c r="AE81" t="s">
        <v>258</v>
      </c>
      <c r="AF81" t="s">
        <v>259</v>
      </c>
      <c r="AG81" s="2">
        <v>9.1999999999999993</v>
      </c>
      <c r="AH81">
        <v>38</v>
      </c>
      <c r="AI81" s="56">
        <v>349.59999999999997</v>
      </c>
      <c r="AJ81" s="2">
        <v>36.008800000000001</v>
      </c>
    </row>
    <row r="82" spans="11:36">
      <c r="K82">
        <v>1441</v>
      </c>
      <c r="L82" s="55">
        <v>43104</v>
      </c>
      <c r="M82">
        <v>4</v>
      </c>
      <c r="N82" t="s">
        <v>235</v>
      </c>
      <c r="O82" t="s">
        <v>236</v>
      </c>
      <c r="P82" t="s">
        <v>196</v>
      </c>
      <c r="Q82" t="s">
        <v>237</v>
      </c>
      <c r="R82" s="19">
        <v>99999</v>
      </c>
      <c r="S82" t="s">
        <v>226</v>
      </c>
      <c r="T82" t="s">
        <v>238</v>
      </c>
      <c r="U82" t="s">
        <v>239</v>
      </c>
      <c r="V82" s="55">
        <f t="shared" si="4"/>
        <v>43106</v>
      </c>
      <c r="W82" t="s">
        <v>256</v>
      </c>
      <c r="X82" t="s">
        <v>241</v>
      </c>
      <c r="Y82" t="s">
        <v>236</v>
      </c>
      <c r="Z82" t="s">
        <v>196</v>
      </c>
      <c r="AA82" t="s">
        <v>237</v>
      </c>
      <c r="AB82" s="19">
        <v>99999</v>
      </c>
      <c r="AC82" t="s">
        <v>226</v>
      </c>
      <c r="AD82" t="s">
        <v>230</v>
      </c>
      <c r="AE82" t="s">
        <v>258</v>
      </c>
      <c r="AF82" t="s">
        <v>259</v>
      </c>
      <c r="AG82" s="2">
        <v>9.1999999999999993</v>
      </c>
      <c r="AH82">
        <v>88</v>
      </c>
      <c r="AI82" s="56">
        <v>809.59999999999991</v>
      </c>
      <c r="AJ82" s="2">
        <v>79.340799999999987</v>
      </c>
    </row>
    <row r="83" spans="11:36">
      <c r="K83">
        <v>1442</v>
      </c>
      <c r="L83" s="55">
        <v>43129</v>
      </c>
      <c r="M83">
        <v>29</v>
      </c>
      <c r="N83" t="s">
        <v>260</v>
      </c>
      <c r="O83" t="s">
        <v>261</v>
      </c>
      <c r="P83" t="s">
        <v>262</v>
      </c>
      <c r="Q83" t="s">
        <v>263</v>
      </c>
      <c r="R83" s="19">
        <v>99999</v>
      </c>
      <c r="S83" t="s">
        <v>226</v>
      </c>
      <c r="T83" t="s">
        <v>264</v>
      </c>
      <c r="U83" t="s">
        <v>4</v>
      </c>
      <c r="V83" s="55">
        <f t="shared" si="4"/>
        <v>43131</v>
      </c>
      <c r="W83" t="s">
        <v>228</v>
      </c>
      <c r="X83" t="s">
        <v>265</v>
      </c>
      <c r="Y83" t="s">
        <v>261</v>
      </c>
      <c r="Z83" t="s">
        <v>262</v>
      </c>
      <c r="AA83" t="s">
        <v>263</v>
      </c>
      <c r="AB83" s="19">
        <v>99999</v>
      </c>
      <c r="AC83" t="s">
        <v>226</v>
      </c>
      <c r="AD83" t="s">
        <v>230</v>
      </c>
      <c r="AE83" t="s">
        <v>266</v>
      </c>
      <c r="AF83" t="s">
        <v>267</v>
      </c>
      <c r="AG83" s="2">
        <v>12.75</v>
      </c>
      <c r="AH83">
        <v>94</v>
      </c>
      <c r="AI83" s="56">
        <v>1198.5</v>
      </c>
      <c r="AJ83" s="2">
        <v>122.24700000000001</v>
      </c>
    </row>
    <row r="84" spans="11:36">
      <c r="K84">
        <v>1443</v>
      </c>
      <c r="L84" s="55">
        <v>43103</v>
      </c>
      <c r="M84">
        <v>3</v>
      </c>
      <c r="N84" t="s">
        <v>268</v>
      </c>
      <c r="O84" t="s">
        <v>269</v>
      </c>
      <c r="P84" t="s">
        <v>270</v>
      </c>
      <c r="Q84" t="s">
        <v>271</v>
      </c>
      <c r="R84" s="19">
        <v>99999</v>
      </c>
      <c r="S84" t="s">
        <v>226</v>
      </c>
      <c r="T84" t="s">
        <v>227</v>
      </c>
      <c r="U84" t="s">
        <v>4</v>
      </c>
      <c r="V84" s="55">
        <f t="shared" si="4"/>
        <v>43105</v>
      </c>
      <c r="W84" t="s">
        <v>228</v>
      </c>
      <c r="X84" t="s">
        <v>272</v>
      </c>
      <c r="Y84" t="s">
        <v>269</v>
      </c>
      <c r="Z84" t="s">
        <v>270</v>
      </c>
      <c r="AA84" t="s">
        <v>271</v>
      </c>
      <c r="AB84" s="19">
        <v>99999</v>
      </c>
      <c r="AC84" t="s">
        <v>226</v>
      </c>
      <c r="AD84" t="s">
        <v>68</v>
      </c>
      <c r="AE84" t="s">
        <v>273</v>
      </c>
      <c r="AF84" t="s">
        <v>274</v>
      </c>
      <c r="AG84" s="2">
        <v>9.65</v>
      </c>
      <c r="AH84">
        <v>91</v>
      </c>
      <c r="AI84" s="56">
        <v>878.15</v>
      </c>
      <c r="AJ84" s="2">
        <v>92.205749999999995</v>
      </c>
    </row>
    <row r="85" spans="11:36">
      <c r="K85">
        <v>1444</v>
      </c>
      <c r="L85" s="55">
        <v>43106</v>
      </c>
      <c r="M85">
        <v>6</v>
      </c>
      <c r="N85" t="s">
        <v>275</v>
      </c>
      <c r="O85" t="s">
        <v>276</v>
      </c>
      <c r="P85" t="s">
        <v>277</v>
      </c>
      <c r="Q85" t="s">
        <v>278</v>
      </c>
      <c r="R85" s="19">
        <v>99999</v>
      </c>
      <c r="S85" t="s">
        <v>226</v>
      </c>
      <c r="T85" t="s">
        <v>279</v>
      </c>
      <c r="U85" t="s">
        <v>255</v>
      </c>
      <c r="V85" s="55">
        <f t="shared" si="4"/>
        <v>43108</v>
      </c>
      <c r="W85" t="s">
        <v>228</v>
      </c>
      <c r="X85" t="s">
        <v>280</v>
      </c>
      <c r="Y85" t="s">
        <v>276</v>
      </c>
      <c r="Z85" t="s">
        <v>277</v>
      </c>
      <c r="AA85" t="s">
        <v>278</v>
      </c>
      <c r="AB85" s="19">
        <v>99999</v>
      </c>
      <c r="AC85" t="s">
        <v>226</v>
      </c>
      <c r="AD85" t="s">
        <v>242</v>
      </c>
      <c r="AE85" t="s">
        <v>281</v>
      </c>
      <c r="AF85" t="s">
        <v>282</v>
      </c>
      <c r="AG85" s="2">
        <v>40</v>
      </c>
      <c r="AH85">
        <v>32</v>
      </c>
      <c r="AI85" s="56">
        <v>1280</v>
      </c>
      <c r="AJ85" s="2">
        <v>133.12</v>
      </c>
    </row>
    <row r="86" spans="11:36">
      <c r="K86">
        <v>1445</v>
      </c>
      <c r="L86" s="55">
        <v>43128</v>
      </c>
      <c r="M86">
        <v>28</v>
      </c>
      <c r="N86" t="s">
        <v>283</v>
      </c>
      <c r="O86" t="s">
        <v>284</v>
      </c>
      <c r="P86" t="s">
        <v>285</v>
      </c>
      <c r="Q86" t="s">
        <v>286</v>
      </c>
      <c r="R86" s="19">
        <v>99999</v>
      </c>
      <c r="S86" t="s">
        <v>226</v>
      </c>
      <c r="T86" t="s">
        <v>287</v>
      </c>
      <c r="U86" t="s">
        <v>92</v>
      </c>
      <c r="V86" s="55">
        <f t="shared" si="4"/>
        <v>43130</v>
      </c>
      <c r="W86" t="s">
        <v>256</v>
      </c>
      <c r="X86" t="s">
        <v>288</v>
      </c>
      <c r="Y86" t="s">
        <v>284</v>
      </c>
      <c r="Z86" t="s">
        <v>285</v>
      </c>
      <c r="AA86" t="s">
        <v>286</v>
      </c>
      <c r="AB86" s="19">
        <v>99999</v>
      </c>
      <c r="AC86" t="s">
        <v>226</v>
      </c>
      <c r="AD86" t="s">
        <v>230</v>
      </c>
      <c r="AE86" t="s">
        <v>249</v>
      </c>
      <c r="AF86" t="s">
        <v>232</v>
      </c>
      <c r="AG86" s="2">
        <v>46</v>
      </c>
      <c r="AH86">
        <v>55</v>
      </c>
      <c r="AI86" s="56">
        <v>2530</v>
      </c>
      <c r="AJ86" s="2">
        <v>253</v>
      </c>
    </row>
    <row r="87" spans="11:36">
      <c r="K87">
        <v>1446</v>
      </c>
      <c r="L87" s="55">
        <v>43108</v>
      </c>
      <c r="M87">
        <v>8</v>
      </c>
      <c r="N87" t="s">
        <v>250</v>
      </c>
      <c r="O87" t="s">
        <v>251</v>
      </c>
      <c r="P87" t="s">
        <v>252</v>
      </c>
      <c r="Q87" t="s">
        <v>253</v>
      </c>
      <c r="R87" s="19">
        <v>99999</v>
      </c>
      <c r="S87" t="s">
        <v>226</v>
      </c>
      <c r="T87" t="s">
        <v>254</v>
      </c>
      <c r="U87" t="s">
        <v>255</v>
      </c>
      <c r="V87" s="55">
        <f t="shared" si="4"/>
        <v>43110</v>
      </c>
      <c r="W87" t="s">
        <v>256</v>
      </c>
      <c r="X87" t="s">
        <v>257</v>
      </c>
      <c r="Y87" t="s">
        <v>251</v>
      </c>
      <c r="Z87" t="s">
        <v>252</v>
      </c>
      <c r="AA87" t="s">
        <v>253</v>
      </c>
      <c r="AB87" s="19">
        <v>99999</v>
      </c>
      <c r="AC87" t="s">
        <v>226</v>
      </c>
      <c r="AD87" t="s">
        <v>230</v>
      </c>
      <c r="AE87" t="s">
        <v>266</v>
      </c>
      <c r="AF87" t="s">
        <v>267</v>
      </c>
      <c r="AG87" s="2">
        <v>12.75</v>
      </c>
      <c r="AH87">
        <v>47</v>
      </c>
      <c r="AI87" s="56">
        <v>599.25</v>
      </c>
      <c r="AJ87" s="2">
        <v>61.722750000000005</v>
      </c>
    </row>
    <row r="88" spans="11:36">
      <c r="K88">
        <v>1447</v>
      </c>
      <c r="L88" s="55">
        <v>43110</v>
      </c>
      <c r="M88">
        <v>10</v>
      </c>
      <c r="N88" t="s">
        <v>289</v>
      </c>
      <c r="O88" t="s">
        <v>290</v>
      </c>
      <c r="P88" t="s">
        <v>291</v>
      </c>
      <c r="Q88" t="s">
        <v>292</v>
      </c>
      <c r="R88" s="19">
        <v>99999</v>
      </c>
      <c r="S88" t="s">
        <v>226</v>
      </c>
      <c r="T88" t="s">
        <v>293</v>
      </c>
      <c r="U88" t="s">
        <v>239</v>
      </c>
      <c r="V88" s="55">
        <f t="shared" si="4"/>
        <v>43112</v>
      </c>
      <c r="W88" t="s">
        <v>228</v>
      </c>
      <c r="X88" t="s">
        <v>294</v>
      </c>
      <c r="Y88" t="s">
        <v>290</v>
      </c>
      <c r="Z88" t="s">
        <v>291</v>
      </c>
      <c r="AA88" t="s">
        <v>292</v>
      </c>
      <c r="AB88" s="19">
        <v>99999</v>
      </c>
      <c r="AC88" t="s">
        <v>226</v>
      </c>
      <c r="AD88" t="s">
        <v>242</v>
      </c>
      <c r="AE88" t="s">
        <v>295</v>
      </c>
      <c r="AF88" t="s">
        <v>232</v>
      </c>
      <c r="AG88" s="2">
        <v>2.99</v>
      </c>
      <c r="AH88">
        <v>90</v>
      </c>
      <c r="AI88" s="56">
        <v>269.10000000000002</v>
      </c>
      <c r="AJ88" s="2">
        <v>27.717300000000005</v>
      </c>
    </row>
  </sheetData>
  <hyperlinks>
    <hyperlink ref="I1" location="'List of Topics'!A1" display="Return to List of Topics sheet"/>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codeName="Sheet43"/>
  <dimension ref="A1:AG166"/>
  <sheetViews>
    <sheetView workbookViewId="0">
      <selection activeCell="K80" sqref="K80"/>
    </sheetView>
  </sheetViews>
  <sheetFormatPr defaultRowHeight="15" customHeight="1"/>
  <cols>
    <col min="1" max="1" width="3.5703125" customWidth="1"/>
    <col min="11" max="11" width="20" customWidth="1"/>
    <col min="12" max="12" width="16.85546875" bestFit="1" customWidth="1"/>
    <col min="13" max="13" width="12.85546875" bestFit="1" customWidth="1"/>
    <col min="14" max="16" width="9.140625" customWidth="1"/>
    <col min="18" max="26" width="9.140625" customWidth="1"/>
    <col min="30" max="30" width="19.5703125" customWidth="1"/>
    <col min="31" max="31" width="16.85546875" customWidth="1"/>
    <col min="32" max="32" width="12.85546875" customWidth="1"/>
    <col min="33" max="33" width="9.85546875" bestFit="1" customWidth="1"/>
  </cols>
  <sheetData>
    <row r="1" spans="1:11" ht="15" customHeight="1">
      <c r="A1" s="26"/>
      <c r="I1" s="1" t="s">
        <v>107</v>
      </c>
    </row>
    <row r="3" spans="1:11" ht="15" customHeight="1">
      <c r="K3" s="16" t="s">
        <v>195</v>
      </c>
    </row>
    <row r="27" spans="1:12" ht="15" customHeight="1">
      <c r="A27" s="25"/>
      <c r="K27" s="16" t="s">
        <v>194</v>
      </c>
    </row>
    <row r="28" spans="1:12" ht="15" customHeight="1">
      <c r="A28" s="25"/>
      <c r="K28" t="s">
        <v>56</v>
      </c>
      <c r="L28" s="52">
        <v>20000</v>
      </c>
    </row>
    <row r="29" spans="1:12" ht="15" customHeight="1">
      <c r="K29" t="s">
        <v>58</v>
      </c>
      <c r="L29" s="52">
        <v>5000</v>
      </c>
    </row>
    <row r="30" spans="1:12" ht="15" customHeight="1">
      <c r="K30" t="s">
        <v>53</v>
      </c>
      <c r="L30" s="9">
        <f>L28-L29</f>
        <v>15000</v>
      </c>
    </row>
    <row r="31" spans="1:12" ht="15" customHeight="1">
      <c r="K31" t="s">
        <v>54</v>
      </c>
      <c r="L31" s="12">
        <v>6.5000000000000002E-2</v>
      </c>
    </row>
    <row r="32" spans="1:12" ht="15" customHeight="1">
      <c r="K32" t="s">
        <v>193</v>
      </c>
      <c r="L32" s="51">
        <v>36</v>
      </c>
    </row>
    <row r="34" spans="11:12" ht="15" customHeight="1">
      <c r="K34" t="s">
        <v>55</v>
      </c>
      <c r="L34" s="11">
        <f>PMT(L31/12,L32,-L30)</f>
        <v>459.7350431476512</v>
      </c>
    </row>
    <row r="35" spans="11:12" ht="15" customHeight="1">
      <c r="K35" t="s">
        <v>60</v>
      </c>
      <c r="L35" s="11">
        <f>L34*L32-L30</f>
        <v>1550.4615533154429</v>
      </c>
    </row>
    <row r="37" spans="11:12" ht="15" customHeight="1">
      <c r="K37" s="16" t="s">
        <v>57</v>
      </c>
    </row>
    <row r="38" spans="11:12" ht="15" customHeight="1">
      <c r="K38" s="5" t="s">
        <v>59</v>
      </c>
      <c r="L38" s="5" t="s">
        <v>55</v>
      </c>
    </row>
    <row r="39" spans="11:12" ht="15" customHeight="1">
      <c r="L39" s="50">
        <f>L34</f>
        <v>459.7350431476512</v>
      </c>
    </row>
    <row r="40" spans="11:12" ht="15" customHeight="1">
      <c r="K40" s="10">
        <v>0.06</v>
      </c>
      <c r="L40" s="2"/>
    </row>
    <row r="41" spans="11:12" ht="15" customHeight="1">
      <c r="K41" s="10">
        <v>6.25E-2</v>
      </c>
      <c r="L41" s="2"/>
    </row>
    <row r="42" spans="11:12" ht="15" customHeight="1">
      <c r="K42" s="10">
        <v>6.5000000000000002E-2</v>
      </c>
      <c r="L42" s="2"/>
    </row>
    <row r="43" spans="11:12" ht="15" customHeight="1">
      <c r="K43" s="10">
        <v>6.7500000000000004E-2</v>
      </c>
      <c r="L43" s="2"/>
    </row>
    <row r="44" spans="11:12" ht="15" customHeight="1">
      <c r="K44" s="10">
        <v>7.0000000000000007E-2</v>
      </c>
      <c r="L44" s="2"/>
    </row>
    <row r="46" spans="11:12" ht="15" customHeight="1">
      <c r="K46" s="16" t="s">
        <v>191</v>
      </c>
    </row>
    <row r="68" spans="3:31" ht="15" customHeight="1">
      <c r="C68" s="20"/>
    </row>
    <row r="70" spans="3:31" ht="15" customHeight="1">
      <c r="K70" s="16" t="s">
        <v>190</v>
      </c>
      <c r="AD70" s="16" t="s">
        <v>190</v>
      </c>
    </row>
    <row r="71" spans="3:31" ht="15" customHeight="1">
      <c r="K71" s="5" t="s">
        <v>56</v>
      </c>
      <c r="L71" s="5" t="s">
        <v>55</v>
      </c>
      <c r="AD71" s="5" t="s">
        <v>56</v>
      </c>
      <c r="AE71" s="5" t="s">
        <v>55</v>
      </c>
    </row>
    <row r="72" spans="3:31" ht="15" customHeight="1">
      <c r="L72" s="2"/>
      <c r="AE72" s="24">
        <f>L34</f>
        <v>459.7350431476512</v>
      </c>
    </row>
    <row r="73" spans="3:31" ht="15" customHeight="1">
      <c r="K73" s="4"/>
      <c r="L73" s="2"/>
      <c r="AD73" s="4">
        <v>18000</v>
      </c>
      <c r="AE73" s="11">
        <f t="dataTable" ref="AE73:AE80" dt2D="0" dtr="0" r1="L28" ca="1"/>
        <v>398.43703739463103</v>
      </c>
    </row>
    <row r="74" spans="3:31" ht="15" customHeight="1">
      <c r="K74" s="4"/>
      <c r="L74" s="2"/>
      <c r="AD74" s="4">
        <v>19000</v>
      </c>
      <c r="AE74" s="11">
        <v>429.08604027114109</v>
      </c>
    </row>
    <row r="75" spans="3:31" ht="15" customHeight="1">
      <c r="K75" s="4"/>
      <c r="L75" s="2"/>
      <c r="AD75" s="4">
        <v>20000</v>
      </c>
      <c r="AE75" s="11">
        <v>459.7350431476512</v>
      </c>
    </row>
    <row r="76" spans="3:31" ht="15" customHeight="1">
      <c r="K76" s="4"/>
      <c r="L76" s="2"/>
      <c r="AD76" s="4">
        <v>21000</v>
      </c>
      <c r="AE76" s="11">
        <v>490.38404602416131</v>
      </c>
    </row>
    <row r="77" spans="3:31" ht="15" customHeight="1">
      <c r="K77" s="4"/>
      <c r="L77" s="2"/>
      <c r="AD77" s="4">
        <v>22000</v>
      </c>
      <c r="AE77" s="11">
        <v>521.03304890067136</v>
      </c>
    </row>
    <row r="78" spans="3:31" ht="15" customHeight="1">
      <c r="K78" s="4"/>
      <c r="L78" s="2"/>
      <c r="AD78" s="4">
        <v>23000</v>
      </c>
      <c r="AE78" s="11">
        <v>551.68205177718141</v>
      </c>
    </row>
    <row r="79" spans="3:31" ht="15" customHeight="1">
      <c r="K79" s="4"/>
      <c r="L79" s="2"/>
      <c r="AD79" s="4">
        <v>24000</v>
      </c>
      <c r="AE79" s="11">
        <v>582.33105465369147</v>
      </c>
    </row>
    <row r="80" spans="3:31" ht="15" customHeight="1">
      <c r="L80" s="2"/>
      <c r="AD80" s="4">
        <v>25000</v>
      </c>
      <c r="AE80" s="11">
        <v>612.98005753020163</v>
      </c>
    </row>
    <row r="83" spans="11:32" ht="15" customHeight="1">
      <c r="K83" s="16" t="s">
        <v>61</v>
      </c>
    </row>
    <row r="84" spans="11:32" ht="15" customHeight="1">
      <c r="K84" s="5" t="s">
        <v>62</v>
      </c>
      <c r="L84" s="5" t="s">
        <v>55</v>
      </c>
      <c r="M84" s="5" t="s">
        <v>63</v>
      </c>
    </row>
    <row r="85" spans="11:32" ht="15" customHeight="1">
      <c r="L85" s="50">
        <f>L34</f>
        <v>459.7350431476512</v>
      </c>
      <c r="M85" s="50">
        <f>L35</f>
        <v>1550.4615533154429</v>
      </c>
    </row>
    <row r="86" spans="11:32" ht="15" customHeight="1">
      <c r="K86" s="10">
        <v>0.06</v>
      </c>
      <c r="L86" s="11">
        <f t="dataTable" ref="L86:M90" dt2D="0" dtr="0" r1="L31"/>
        <v>456.32906177333962</v>
      </c>
      <c r="M86" s="11">
        <v>1427.846223840228</v>
      </c>
    </row>
    <row r="87" spans="11:32" ht="15" customHeight="1">
      <c r="K87" s="10">
        <v>6.25E-2</v>
      </c>
      <c r="L87" s="11">
        <v>458.03012274982649</v>
      </c>
      <c r="M87" s="11">
        <v>1489.0844189937525</v>
      </c>
    </row>
    <row r="88" spans="11:32" ht="15" customHeight="1">
      <c r="K88" s="10">
        <v>6.5000000000000002E-2</v>
      </c>
      <c r="L88" s="11">
        <v>459.7350431476512</v>
      </c>
      <c r="M88" s="11">
        <v>1550.4615533154429</v>
      </c>
    </row>
    <row r="89" spans="11:32" ht="15" customHeight="1">
      <c r="K89" s="10">
        <v>6.7500000000000004E-2</v>
      </c>
      <c r="L89" s="11">
        <v>461.44382067035963</v>
      </c>
      <c r="M89" s="11">
        <v>1611.9775441329475</v>
      </c>
    </row>
    <row r="90" spans="11:32" ht="15" customHeight="1">
      <c r="K90" s="10">
        <v>7.0000000000000007E-2</v>
      </c>
      <c r="L90" s="11">
        <v>463.15645298057785</v>
      </c>
      <c r="M90" s="11">
        <v>1673.6323073008025</v>
      </c>
    </row>
    <row r="91" spans="11:32" ht="15" customHeight="1">
      <c r="AD91" s="16" t="s">
        <v>190</v>
      </c>
    </row>
    <row r="92" spans="11:32" ht="15" customHeight="1">
      <c r="K92" s="16" t="s">
        <v>190</v>
      </c>
      <c r="AD92" s="5" t="s">
        <v>193</v>
      </c>
      <c r="AE92" s="5" t="s">
        <v>55</v>
      </c>
      <c r="AF92" s="5" t="s">
        <v>63</v>
      </c>
    </row>
    <row r="93" spans="11:32" ht="15" customHeight="1">
      <c r="K93" s="5" t="s">
        <v>193</v>
      </c>
      <c r="L93" s="5" t="s">
        <v>55</v>
      </c>
      <c r="M93" s="5" t="s">
        <v>63</v>
      </c>
      <c r="AE93" s="24">
        <f>L34</f>
        <v>459.7350431476512</v>
      </c>
      <c r="AF93" s="24">
        <f>L35</f>
        <v>1550.4615533154429</v>
      </c>
    </row>
    <row r="94" spans="11:32" ht="15" customHeight="1">
      <c r="K94" s="16"/>
      <c r="L94" s="11"/>
      <c r="M94" s="11"/>
      <c r="AD94">
        <v>12</v>
      </c>
      <c r="AE94" s="2">
        <f t="dataTable" ref="AE94:AF97" dt2D="0" dtr="0" r1="L32" ca="1"/>
        <v>1294.4462544042347</v>
      </c>
      <c r="AF94" s="2">
        <v>533.35505285081672</v>
      </c>
    </row>
    <row r="95" spans="11:32" ht="15" customHeight="1">
      <c r="L95" s="11"/>
      <c r="M95" s="11"/>
      <c r="AD95">
        <v>24</v>
      </c>
      <c r="AE95" s="2">
        <v>668.19377150267178</v>
      </c>
      <c r="AF95" s="2">
        <v>1036.6505160641227</v>
      </c>
    </row>
    <row r="96" spans="11:32" ht="15" customHeight="1">
      <c r="L96" s="11"/>
      <c r="M96" s="11"/>
      <c r="AD96">
        <v>36</v>
      </c>
      <c r="AE96" s="2">
        <v>459.7350431476512</v>
      </c>
      <c r="AF96" s="2">
        <v>1550.4615533154429</v>
      </c>
    </row>
    <row r="97" spans="11:32" ht="15" customHeight="1">
      <c r="L97" s="11"/>
      <c r="M97" s="11"/>
      <c r="AD97">
        <v>48</v>
      </c>
      <c r="AE97" s="2">
        <v>355.72429393346891</v>
      </c>
      <c r="AF97" s="2">
        <v>2074.766108806507</v>
      </c>
    </row>
    <row r="98" spans="11:32" ht="15" customHeight="1">
      <c r="L98" s="11"/>
      <c r="M98" s="11"/>
    </row>
    <row r="99" spans="11:32" ht="15" customHeight="1">
      <c r="L99" s="11"/>
      <c r="M99" s="11"/>
    </row>
    <row r="100" spans="11:32" ht="15" customHeight="1">
      <c r="L100" s="11"/>
      <c r="M100" s="11"/>
    </row>
    <row r="101" spans="11:32" ht="15" customHeight="1">
      <c r="K101" s="16" t="s">
        <v>192</v>
      </c>
    </row>
    <row r="102" spans="11:32" ht="15" customHeight="1">
      <c r="K102" s="50">
        <f>L34</f>
        <v>459.7350431476512</v>
      </c>
      <c r="L102" s="9">
        <v>4000</v>
      </c>
      <c r="M102" s="9">
        <v>5000</v>
      </c>
      <c r="N102" s="9">
        <v>6000</v>
      </c>
    </row>
    <row r="103" spans="11:32" ht="15" customHeight="1">
      <c r="K103" s="10">
        <v>0.06</v>
      </c>
      <c r="L103" s="11">
        <f t="dataTable" ref="L103:N107" dt2D="1" dtr="1" r1="L29" r2="L31" ca="1"/>
        <v>486.75099922489562</v>
      </c>
      <c r="M103" s="11">
        <v>456.32906177333962</v>
      </c>
      <c r="N103" s="11">
        <v>425.90712432178367</v>
      </c>
    </row>
    <row r="104" spans="11:32" ht="15" customHeight="1">
      <c r="K104" s="10">
        <v>6.25E-2</v>
      </c>
      <c r="L104" s="11">
        <v>488.56546426648168</v>
      </c>
      <c r="M104" s="11">
        <v>458.03012274982649</v>
      </c>
      <c r="N104" s="11">
        <v>427.49478123317141</v>
      </c>
    </row>
    <row r="105" spans="11:32" ht="15" customHeight="1">
      <c r="K105" s="10">
        <v>6.5000000000000002E-2</v>
      </c>
      <c r="L105" s="11">
        <v>490.38404602416131</v>
      </c>
      <c r="M105" s="11">
        <v>459.7350431476512</v>
      </c>
      <c r="N105" s="11">
        <v>429.08604027114109</v>
      </c>
    </row>
    <row r="106" spans="11:32" ht="15" customHeight="1">
      <c r="K106" s="10">
        <v>6.7500000000000004E-2</v>
      </c>
      <c r="L106" s="11">
        <v>492.20674204838355</v>
      </c>
      <c r="M106" s="11">
        <v>461.44382067035963</v>
      </c>
      <c r="N106" s="11">
        <v>430.6808992923356</v>
      </c>
    </row>
    <row r="107" spans="11:32" ht="15" customHeight="1">
      <c r="K107" s="10">
        <v>7.0000000000000007E-2</v>
      </c>
      <c r="L107" s="11">
        <v>494.03354984594972</v>
      </c>
      <c r="M107" s="11">
        <v>463.15645298057785</v>
      </c>
      <c r="N107" s="11">
        <v>432.27935611520604</v>
      </c>
    </row>
    <row r="109" spans="11:32" ht="15" customHeight="1">
      <c r="K109" s="16" t="s">
        <v>191</v>
      </c>
    </row>
    <row r="123" spans="11:33" ht="15" customHeight="1">
      <c r="K123" s="16" t="s">
        <v>190</v>
      </c>
      <c r="AD123" s="16" t="s">
        <v>64</v>
      </c>
    </row>
    <row r="124" spans="11:33" ht="15" customHeight="1">
      <c r="AD124" s="24">
        <f>L35</f>
        <v>1550.4615533154429</v>
      </c>
      <c r="AE124" s="9">
        <v>4000</v>
      </c>
      <c r="AF124" s="9">
        <v>5000</v>
      </c>
      <c r="AG124" s="9">
        <v>6000</v>
      </c>
    </row>
    <row r="125" spans="11:33" ht="15" customHeight="1">
      <c r="AD125">
        <v>12</v>
      </c>
      <c r="AE125" s="11">
        <f t="dataTable" ref="AE125:AG129" dt2D="1" dtr="1" r1="L29" r2="L32" ca="1"/>
        <v>568.91205637420353</v>
      </c>
      <c r="AF125" s="11">
        <v>533.35505285081672</v>
      </c>
      <c r="AG125" s="11">
        <v>497.79804932742991</v>
      </c>
    </row>
    <row r="126" spans="11:33" ht="15" customHeight="1">
      <c r="AD126">
        <v>24</v>
      </c>
      <c r="AE126" s="11">
        <v>1105.7605504683997</v>
      </c>
      <c r="AF126" s="11">
        <v>1036.6505160641227</v>
      </c>
      <c r="AG126" s="11">
        <v>967.54048165984932</v>
      </c>
    </row>
    <row r="127" spans="11:33" ht="15" customHeight="1">
      <c r="AD127">
        <v>36</v>
      </c>
      <c r="AE127" s="11">
        <v>1653.8256568698052</v>
      </c>
      <c r="AF127" s="11">
        <v>1550.4615533154429</v>
      </c>
      <c r="AG127" s="11">
        <v>1447.0974497610787</v>
      </c>
    </row>
    <row r="128" spans="11:33" ht="15" customHeight="1">
      <c r="AD128">
        <v>48</v>
      </c>
      <c r="AE128" s="11">
        <v>2213.0838493936062</v>
      </c>
      <c r="AF128" s="11">
        <v>2074.766108806507</v>
      </c>
      <c r="AG128" s="11">
        <v>1936.4483682194077</v>
      </c>
    </row>
    <row r="129" spans="11:33" ht="15" customHeight="1">
      <c r="AD129">
        <v>60</v>
      </c>
      <c r="AE129" s="11">
        <v>2783.5022899795804</v>
      </c>
      <c r="AF129" s="11">
        <v>2609.5333968558516</v>
      </c>
      <c r="AG129" s="11">
        <v>2435.5645037321301</v>
      </c>
    </row>
    <row r="136" spans="11:33" ht="15" customHeight="1">
      <c r="K136" s="16" t="s">
        <v>162</v>
      </c>
    </row>
    <row r="154" spans="2:2" ht="15" customHeight="1">
      <c r="B154" s="16"/>
    </row>
    <row r="158" spans="2:2" ht="15" customHeight="1">
      <c r="B158" s="16"/>
    </row>
    <row r="166" spans="2:2" ht="15" customHeight="1">
      <c r="B166" s="16"/>
    </row>
  </sheetData>
  <hyperlinks>
    <hyperlink ref="I1" location="'List of Topics'!A1" display="Return to List of Topics sheet"/>
  </hyperlink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sheetPr codeName="wsTopic6"/>
  <dimension ref="A1:AD90"/>
  <sheetViews>
    <sheetView workbookViewId="0">
      <selection activeCell="M13" sqref="M13"/>
    </sheetView>
  </sheetViews>
  <sheetFormatPr defaultRowHeight="15" customHeight="1"/>
  <cols>
    <col min="1" max="1" width="3.5703125" customWidth="1"/>
    <col min="12" max="12" width="13.28515625" customWidth="1"/>
    <col min="13" max="13" width="23.7109375" customWidth="1"/>
    <col min="14" max="14" width="16.85546875" customWidth="1"/>
    <col min="17" max="23" width="9.140625" customWidth="1"/>
    <col min="29" max="29" width="13.5703125" customWidth="1"/>
    <col min="30" max="30" width="9.5703125" customWidth="1"/>
  </cols>
  <sheetData>
    <row r="1" spans="1:30" ht="15" customHeight="1">
      <c r="A1" s="26"/>
      <c r="I1" s="1" t="s">
        <v>107</v>
      </c>
    </row>
    <row r="6" spans="1:30" ht="15" customHeight="1">
      <c r="K6" t="s">
        <v>7</v>
      </c>
    </row>
    <row r="7" spans="1:30" ht="15" customHeight="1">
      <c r="K7" t="s">
        <v>8</v>
      </c>
    </row>
    <row r="8" spans="1:30" ht="15" customHeight="1">
      <c r="K8" t="s">
        <v>9</v>
      </c>
    </row>
    <row r="10" spans="1:30" ht="15" customHeight="1">
      <c r="K10" s="5" t="s">
        <v>10</v>
      </c>
      <c r="L10" s="5" t="s">
        <v>11</v>
      </c>
      <c r="M10" s="5" t="s">
        <v>12</v>
      </c>
      <c r="N10" s="5" t="s">
        <v>13</v>
      </c>
      <c r="AC10" s="5" t="s">
        <v>14</v>
      </c>
      <c r="AD10" s="5" t="s">
        <v>15</v>
      </c>
    </row>
    <row r="11" spans="1:30" ht="15" customHeight="1">
      <c r="K11">
        <v>1</v>
      </c>
      <c r="L11">
        <v>100</v>
      </c>
      <c r="M11" s="43"/>
      <c r="N11" s="43"/>
      <c r="AC11" s="44" t="str">
        <f>IF(L11&lt;=50,"yes","no")</f>
        <v>no</v>
      </c>
      <c r="AD11" s="43">
        <f>IF(L11&lt;=50,200-L11,0)</f>
        <v>0</v>
      </c>
    </row>
    <row r="12" spans="1:30" ht="15" customHeight="1">
      <c r="K12">
        <v>2</v>
      </c>
      <c r="L12">
        <v>40</v>
      </c>
      <c r="M12" s="43"/>
      <c r="N12" s="43"/>
      <c r="AC12" s="44" t="str">
        <f>IF(L12&lt;=50,"yes","no")</f>
        <v>yes</v>
      </c>
      <c r="AD12" s="43">
        <f>IF(L12&lt;=50,200-L12,0)</f>
        <v>160</v>
      </c>
    </row>
    <row r="13" spans="1:30" ht="15" customHeight="1">
      <c r="K13">
        <v>3</v>
      </c>
      <c r="L13">
        <v>20</v>
      </c>
      <c r="M13" s="43"/>
      <c r="N13" s="43"/>
      <c r="AC13" s="44" t="str">
        <f>IF(L13&lt;=50,"yes","no")</f>
        <v>yes</v>
      </c>
      <c r="AD13" s="43">
        <f>IF(L13&lt;=50,200-L13,0)</f>
        <v>180</v>
      </c>
    </row>
    <row r="14" spans="1:30" ht="15" customHeight="1">
      <c r="K14">
        <v>4</v>
      </c>
      <c r="L14">
        <v>70</v>
      </c>
      <c r="M14" s="43"/>
      <c r="N14" s="43"/>
      <c r="AC14" s="44" t="str">
        <f>IF(L14&lt;=50,"yes","no")</f>
        <v>no</v>
      </c>
      <c r="AD14" s="43">
        <f>IF(L14&lt;=50,200-L14,0)</f>
        <v>0</v>
      </c>
    </row>
    <row r="23" spans="11:29" ht="15" customHeight="1">
      <c r="K23" t="s">
        <v>16</v>
      </c>
    </row>
    <row r="24" spans="11:29" ht="15" customHeight="1">
      <c r="K24" t="s">
        <v>163</v>
      </c>
    </row>
    <row r="26" spans="11:29" ht="15" customHeight="1">
      <c r="K26" s="5" t="s">
        <v>17</v>
      </c>
      <c r="L26" s="5" t="s">
        <v>18</v>
      </c>
      <c r="M26" s="7" t="s">
        <v>19</v>
      </c>
      <c r="AC26" s="7" t="s">
        <v>19</v>
      </c>
    </row>
    <row r="27" spans="11:29" ht="15" customHeight="1">
      <c r="K27">
        <v>1</v>
      </c>
      <c r="L27">
        <v>70</v>
      </c>
      <c r="M27" s="45"/>
      <c r="AC27" s="45" t="str">
        <f t="shared" ref="AC27:AC32" si="0">IF(L27&gt;=90,"A",IF(L27&gt;=60,"S","U"))</f>
        <v>S</v>
      </c>
    </row>
    <row r="28" spans="11:29" ht="15" customHeight="1">
      <c r="K28">
        <v>2</v>
      </c>
      <c r="L28">
        <v>95</v>
      </c>
      <c r="M28" s="45"/>
      <c r="AC28" s="45" t="str">
        <f t="shared" si="0"/>
        <v>A</v>
      </c>
    </row>
    <row r="29" spans="11:29" ht="15" customHeight="1">
      <c r="K29">
        <v>3</v>
      </c>
      <c r="L29">
        <v>55</v>
      </c>
      <c r="M29" s="45"/>
      <c r="AC29" s="45" t="str">
        <f t="shared" si="0"/>
        <v>U</v>
      </c>
    </row>
    <row r="30" spans="11:29" ht="15" customHeight="1">
      <c r="K30">
        <v>4</v>
      </c>
      <c r="L30">
        <v>80</v>
      </c>
      <c r="M30" s="45"/>
      <c r="AC30" s="45" t="str">
        <f t="shared" si="0"/>
        <v>S</v>
      </c>
    </row>
    <row r="31" spans="11:29" ht="15" customHeight="1">
      <c r="K31">
        <v>5</v>
      </c>
      <c r="L31">
        <v>60</v>
      </c>
      <c r="M31" s="45"/>
      <c r="AC31" s="45" t="str">
        <f t="shared" si="0"/>
        <v>S</v>
      </c>
    </row>
    <row r="32" spans="11:29" ht="15" customHeight="1">
      <c r="K32">
        <v>6</v>
      </c>
      <c r="L32">
        <v>90</v>
      </c>
      <c r="M32" s="45"/>
      <c r="AC32" s="45" t="str">
        <f t="shared" si="0"/>
        <v>A</v>
      </c>
    </row>
    <row r="33" spans="3:11" ht="15" customHeight="1">
      <c r="C33" s="20"/>
    </row>
    <row r="46" spans="3:11" ht="15" customHeight="1">
      <c r="K46" t="s">
        <v>20</v>
      </c>
    </row>
    <row r="47" spans="3:11" ht="15" customHeight="1">
      <c r="K47" t="s">
        <v>21</v>
      </c>
    </row>
    <row r="49" spans="11:29" ht="15" customHeight="1">
      <c r="K49" s="5" t="s">
        <v>3</v>
      </c>
      <c r="L49" s="5" t="s">
        <v>22</v>
      </c>
      <c r="M49" s="7" t="s">
        <v>23</v>
      </c>
    </row>
    <row r="50" spans="11:29" ht="15" customHeight="1">
      <c r="K50">
        <v>1</v>
      </c>
      <c r="L50" s="5" t="s">
        <v>24</v>
      </c>
      <c r="M50" s="7"/>
      <c r="AC50" s="7" t="s">
        <v>26</v>
      </c>
    </row>
    <row r="51" spans="11:29" ht="15" customHeight="1">
      <c r="K51">
        <v>2</v>
      </c>
      <c r="L51" s="5" t="s">
        <v>25</v>
      </c>
      <c r="M51" s="7"/>
      <c r="AC51" s="7"/>
    </row>
    <row r="52" spans="11:29" ht="15" customHeight="1">
      <c r="K52">
        <v>3</v>
      </c>
      <c r="L52" s="5" t="s">
        <v>24</v>
      </c>
      <c r="M52" s="46"/>
      <c r="AC52" s="7" t="str">
        <f>IF(AND(L50="Up",L51="Up",L52="Up"),"Yes","No")</f>
        <v>No</v>
      </c>
    </row>
    <row r="53" spans="11:29" ht="15" customHeight="1">
      <c r="K53">
        <v>4</v>
      </c>
      <c r="L53" s="5" t="s">
        <v>24</v>
      </c>
      <c r="M53" s="46"/>
      <c r="AC53" s="7" t="str">
        <f>IF(AND(L51="Up",L52="Up",L53="Up"),"Yes","No")</f>
        <v>No</v>
      </c>
    </row>
    <row r="54" spans="11:29" ht="15" customHeight="1">
      <c r="K54">
        <v>5</v>
      </c>
      <c r="L54" s="5" t="s">
        <v>24</v>
      </c>
      <c r="M54" s="46"/>
      <c r="AC54" s="7" t="str">
        <f>IF(AND(L52="Up",L53="Up",L54="Up"),"Yes","No")</f>
        <v>Yes</v>
      </c>
    </row>
    <row r="55" spans="11:29" ht="15" customHeight="1">
      <c r="K55">
        <v>6</v>
      </c>
      <c r="L55" s="5" t="s">
        <v>25</v>
      </c>
      <c r="M55" s="46"/>
      <c r="AC55" s="7" t="str">
        <f>IF(AND(L53="Up",L54="Up",L55="Up"),"Yes","No")</f>
        <v>No</v>
      </c>
    </row>
    <row r="61" spans="11:29" ht="15" customHeight="1">
      <c r="K61" t="s">
        <v>27</v>
      </c>
    </row>
    <row r="62" spans="11:29" ht="15" customHeight="1">
      <c r="K62" t="s">
        <v>28</v>
      </c>
    </row>
    <row r="64" spans="11:29" ht="15" customHeight="1">
      <c r="K64" s="5" t="s">
        <v>17</v>
      </c>
      <c r="L64" s="5" t="s">
        <v>29</v>
      </c>
      <c r="M64" s="5" t="s">
        <v>30</v>
      </c>
      <c r="N64" s="5" t="s">
        <v>31</v>
      </c>
      <c r="O64" s="5" t="s">
        <v>32</v>
      </c>
      <c r="P64" s="5" t="s">
        <v>33</v>
      </c>
      <c r="Q64" s="5"/>
      <c r="R64" s="5"/>
      <c r="S64" s="5"/>
      <c r="T64" s="5"/>
      <c r="U64" s="5"/>
      <c r="V64" s="5"/>
      <c r="W64" s="5"/>
      <c r="AC64" s="5" t="s">
        <v>33</v>
      </c>
    </row>
    <row r="65" spans="11:29" ht="15" customHeight="1">
      <c r="K65">
        <v>1</v>
      </c>
      <c r="L65">
        <v>87</v>
      </c>
      <c r="M65">
        <v>83</v>
      </c>
      <c r="N65">
        <v>83</v>
      </c>
      <c r="O65">
        <v>80</v>
      </c>
      <c r="P65" s="40"/>
      <c r="Q65" s="6"/>
      <c r="R65" s="6"/>
      <c r="S65" s="6"/>
      <c r="T65" s="6"/>
      <c r="U65" s="6"/>
      <c r="V65" s="6"/>
      <c r="W65" s="6"/>
      <c r="AC65">
        <f t="shared" ref="AC65:AC70" si="1">IF(OR(L65&gt;=95,M65&gt;=95,N65&gt;=95,O65&gt;=95),0.01*SUM(L65:O65),0)</f>
        <v>0</v>
      </c>
    </row>
    <row r="66" spans="11:29" ht="15" customHeight="1">
      <c r="K66">
        <v>2</v>
      </c>
      <c r="L66">
        <v>77</v>
      </c>
      <c r="M66">
        <v>72</v>
      </c>
      <c r="N66">
        <v>74</v>
      </c>
      <c r="O66">
        <v>97</v>
      </c>
      <c r="P66" s="40"/>
      <c r="Q66" s="6"/>
      <c r="R66" s="6"/>
      <c r="S66" s="6"/>
      <c r="T66" s="6"/>
      <c r="U66" s="6"/>
      <c r="V66" s="6"/>
      <c r="W66" s="6"/>
      <c r="AC66">
        <f t="shared" si="1"/>
        <v>3.2</v>
      </c>
    </row>
    <row r="67" spans="11:29" ht="15" customHeight="1">
      <c r="K67">
        <v>3</v>
      </c>
      <c r="L67">
        <v>80</v>
      </c>
      <c r="M67">
        <v>95</v>
      </c>
      <c r="N67">
        <v>79</v>
      </c>
      <c r="O67">
        <v>75</v>
      </c>
      <c r="P67" s="40"/>
      <c r="Q67" s="6"/>
      <c r="R67" s="6"/>
      <c r="S67" s="6"/>
      <c r="T67" s="6"/>
      <c r="U67" s="6"/>
      <c r="V67" s="6"/>
      <c r="W67" s="6"/>
      <c r="AC67">
        <f t="shared" si="1"/>
        <v>3.29</v>
      </c>
    </row>
    <row r="68" spans="11:29" ht="15" customHeight="1">
      <c r="K68">
        <v>4</v>
      </c>
      <c r="L68">
        <v>82</v>
      </c>
      <c r="M68">
        <v>87</v>
      </c>
      <c r="N68">
        <v>96</v>
      </c>
      <c r="O68">
        <v>88</v>
      </c>
      <c r="P68" s="40"/>
      <c r="Q68" s="6"/>
      <c r="R68" s="6"/>
      <c r="S68" s="6"/>
      <c r="T68" s="6"/>
      <c r="U68" s="6"/>
      <c r="V68" s="6"/>
      <c r="W68" s="6"/>
      <c r="AC68">
        <f t="shared" si="1"/>
        <v>3.5300000000000002</v>
      </c>
    </row>
    <row r="69" spans="11:29" ht="15" customHeight="1">
      <c r="K69">
        <v>5</v>
      </c>
      <c r="L69">
        <v>78</v>
      </c>
      <c r="M69">
        <v>94</v>
      </c>
      <c r="N69">
        <v>81</v>
      </c>
      <c r="O69">
        <v>79</v>
      </c>
      <c r="P69" s="40"/>
      <c r="Q69" s="6"/>
      <c r="R69" s="6"/>
      <c r="S69" s="6"/>
      <c r="T69" s="6"/>
      <c r="U69" s="6"/>
      <c r="V69" s="6"/>
      <c r="W69" s="6"/>
      <c r="AC69">
        <f t="shared" si="1"/>
        <v>0</v>
      </c>
    </row>
    <row r="70" spans="11:29" ht="15" customHeight="1">
      <c r="K70">
        <v>6</v>
      </c>
      <c r="L70">
        <v>75</v>
      </c>
      <c r="M70">
        <v>83</v>
      </c>
      <c r="N70">
        <v>80</v>
      </c>
      <c r="O70">
        <v>72</v>
      </c>
      <c r="P70" s="40"/>
      <c r="Q70" s="6"/>
      <c r="R70" s="6"/>
      <c r="S70" s="6"/>
      <c r="T70" s="6"/>
      <c r="U70" s="6"/>
      <c r="V70" s="6"/>
      <c r="W70" s="6"/>
      <c r="AC70">
        <f t="shared" si="1"/>
        <v>0</v>
      </c>
    </row>
    <row r="90" spans="2:2" ht="15" customHeight="1">
      <c r="B90" s="16"/>
    </row>
  </sheetData>
  <hyperlinks>
    <hyperlink ref="I1" location="'List of Topics'!A1" display="Return to List of Topics sheet"/>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sheetPr codeName="wsTopic7"/>
  <dimension ref="A1:AH90"/>
  <sheetViews>
    <sheetView workbookViewId="0">
      <selection activeCell="M43" sqref="M43"/>
    </sheetView>
  </sheetViews>
  <sheetFormatPr defaultRowHeight="15" customHeight="1"/>
  <cols>
    <col min="1" max="1" width="3.5703125" customWidth="1"/>
    <col min="12" max="12" width="9.7109375" bestFit="1" customWidth="1"/>
    <col min="19" max="25" width="9.140625" customWidth="1"/>
  </cols>
  <sheetData>
    <row r="1" spans="1:9" ht="15" customHeight="1">
      <c r="A1" s="26"/>
      <c r="I1" s="1" t="s">
        <v>107</v>
      </c>
    </row>
    <row r="29" spans="3:3" ht="15" customHeight="1">
      <c r="C29" s="20"/>
    </row>
    <row r="42" spans="11:16" ht="15" customHeight="1">
      <c r="K42" s="7" t="s">
        <v>17</v>
      </c>
      <c r="L42" s="5" t="s">
        <v>18</v>
      </c>
      <c r="M42" s="7" t="s">
        <v>19</v>
      </c>
      <c r="O42" t="s">
        <v>34</v>
      </c>
    </row>
    <row r="43" spans="11:16" ht="15" customHeight="1">
      <c r="K43" s="7">
        <v>1</v>
      </c>
      <c r="L43">
        <v>67</v>
      </c>
      <c r="M43" s="47" t="str">
        <f t="shared" ref="M43:M51" si="0">VLOOKUP(L43,$O$43:$P$47,2)</f>
        <v>D</v>
      </c>
      <c r="O43">
        <v>0</v>
      </c>
      <c r="P43" s="7" t="s">
        <v>35</v>
      </c>
    </row>
    <row r="44" spans="11:16" ht="15" customHeight="1">
      <c r="K44" s="7">
        <v>2</v>
      </c>
      <c r="L44">
        <v>72</v>
      </c>
      <c r="M44" s="7" t="str">
        <f t="shared" si="0"/>
        <v>C</v>
      </c>
      <c r="O44">
        <v>60</v>
      </c>
      <c r="P44" s="7" t="s">
        <v>36</v>
      </c>
    </row>
    <row r="45" spans="11:16" ht="15" customHeight="1">
      <c r="K45" s="7">
        <v>3</v>
      </c>
      <c r="L45">
        <v>77</v>
      </c>
      <c r="M45" s="7" t="str">
        <f t="shared" si="0"/>
        <v>C</v>
      </c>
      <c r="O45">
        <v>70</v>
      </c>
      <c r="P45" s="7" t="s">
        <v>37</v>
      </c>
    </row>
    <row r="46" spans="11:16" ht="15" customHeight="1">
      <c r="K46" s="7">
        <v>4</v>
      </c>
      <c r="L46">
        <v>70</v>
      </c>
      <c r="M46" s="7" t="str">
        <f t="shared" si="0"/>
        <v>C</v>
      </c>
      <c r="O46">
        <v>80</v>
      </c>
      <c r="P46" s="7" t="s">
        <v>38</v>
      </c>
    </row>
    <row r="47" spans="11:16" ht="15" customHeight="1">
      <c r="K47" s="7">
        <v>5</v>
      </c>
      <c r="L47">
        <v>66</v>
      </c>
      <c r="M47" s="7" t="str">
        <f t="shared" si="0"/>
        <v>D</v>
      </c>
      <c r="O47">
        <v>90</v>
      </c>
      <c r="P47" s="7" t="s">
        <v>39</v>
      </c>
    </row>
    <row r="48" spans="11:16" ht="15" customHeight="1">
      <c r="K48" s="7">
        <v>6</v>
      </c>
      <c r="L48">
        <v>81</v>
      </c>
      <c r="M48" s="7" t="str">
        <f t="shared" si="0"/>
        <v>B</v>
      </c>
    </row>
    <row r="49" spans="11:34" ht="15" customHeight="1">
      <c r="K49" s="7">
        <v>7</v>
      </c>
      <c r="L49">
        <v>93</v>
      </c>
      <c r="M49" s="7" t="str">
        <f t="shared" si="0"/>
        <v>A</v>
      </c>
    </row>
    <row r="50" spans="11:34" ht="15" customHeight="1">
      <c r="K50" s="7">
        <v>8</v>
      </c>
      <c r="L50">
        <v>59</v>
      </c>
      <c r="M50" s="7" t="str">
        <f t="shared" si="0"/>
        <v>F</v>
      </c>
    </row>
    <row r="51" spans="11:34" ht="15" customHeight="1">
      <c r="K51" s="7">
        <v>9</v>
      </c>
      <c r="L51">
        <v>90</v>
      </c>
      <c r="M51" s="7" t="str">
        <f t="shared" si="0"/>
        <v>A</v>
      </c>
    </row>
    <row r="53" spans="11:34" ht="15" customHeight="1">
      <c r="K53" s="7" t="s">
        <v>40</v>
      </c>
      <c r="L53" s="5" t="s">
        <v>2</v>
      </c>
      <c r="M53" s="5" t="s">
        <v>1</v>
      </c>
      <c r="AE53" t="s">
        <v>1</v>
      </c>
      <c r="AG53" t="s">
        <v>34</v>
      </c>
    </row>
    <row r="54" spans="11:34" ht="15" customHeight="1">
      <c r="K54" s="7">
        <v>1</v>
      </c>
      <c r="L54">
        <v>373</v>
      </c>
      <c r="M54" s="41"/>
      <c r="AE54" s="48">
        <f t="shared" ref="AE54:AE61" si="1">VLOOKUP(L54,$AG$54:$AH$56,2)*L54</f>
        <v>932.5</v>
      </c>
      <c r="AG54" s="3">
        <v>0</v>
      </c>
      <c r="AH54" s="48">
        <v>3</v>
      </c>
    </row>
    <row r="55" spans="11:34" ht="15" customHeight="1">
      <c r="K55" s="7">
        <v>2</v>
      </c>
      <c r="L55">
        <v>475</v>
      </c>
      <c r="M55" s="41"/>
      <c r="AE55" s="48">
        <f t="shared" si="1"/>
        <v>950</v>
      </c>
      <c r="AG55" s="3">
        <v>300</v>
      </c>
      <c r="AH55" s="48">
        <v>2.5</v>
      </c>
    </row>
    <row r="56" spans="11:34" ht="15" customHeight="1">
      <c r="K56" s="7">
        <v>3</v>
      </c>
      <c r="L56">
        <v>459</v>
      </c>
      <c r="M56" s="41"/>
      <c r="AE56" s="48">
        <f t="shared" si="1"/>
        <v>918</v>
      </c>
      <c r="AG56" s="3">
        <v>400</v>
      </c>
      <c r="AH56" s="48">
        <v>2</v>
      </c>
    </row>
    <row r="57" spans="11:34" ht="15" customHeight="1">
      <c r="K57" s="7">
        <v>4</v>
      </c>
      <c r="L57">
        <v>441</v>
      </c>
      <c r="M57" s="41"/>
      <c r="AE57" s="48">
        <f t="shared" si="1"/>
        <v>882</v>
      </c>
    </row>
    <row r="58" spans="11:34" ht="15" customHeight="1">
      <c r="K58" s="7">
        <v>5</v>
      </c>
      <c r="L58">
        <v>238</v>
      </c>
      <c r="M58" s="41"/>
      <c r="AE58" s="48">
        <f t="shared" si="1"/>
        <v>714</v>
      </c>
    </row>
    <row r="59" spans="11:34" ht="15" customHeight="1">
      <c r="K59" s="7">
        <v>6</v>
      </c>
      <c r="L59">
        <v>349</v>
      </c>
      <c r="M59" s="41"/>
      <c r="AE59" s="48">
        <f t="shared" si="1"/>
        <v>872.5</v>
      </c>
    </row>
    <row r="60" spans="11:34" ht="15" customHeight="1">
      <c r="K60" s="7">
        <v>7</v>
      </c>
      <c r="L60">
        <v>344</v>
      </c>
      <c r="M60" s="41"/>
      <c r="AE60" s="48">
        <f t="shared" si="1"/>
        <v>860</v>
      </c>
    </row>
    <row r="61" spans="11:34" ht="15" customHeight="1">
      <c r="K61" s="7">
        <v>8</v>
      </c>
      <c r="L61">
        <v>203</v>
      </c>
      <c r="M61" s="41"/>
      <c r="AE61" s="48">
        <f t="shared" si="1"/>
        <v>609</v>
      </c>
    </row>
    <row r="62" spans="11:34" ht="15" customHeight="1">
      <c r="M62" s="4"/>
      <c r="AC62" s="2"/>
    </row>
    <row r="63" spans="11:34" ht="15" customHeight="1">
      <c r="M63" s="4"/>
      <c r="AC63" s="2"/>
    </row>
    <row r="64" spans="11:34" ht="15" customHeight="1">
      <c r="M64" s="4"/>
      <c r="AC64" s="2"/>
    </row>
    <row r="65" spans="11:31" ht="15" customHeight="1">
      <c r="M65" s="4"/>
      <c r="AC65" s="2"/>
    </row>
    <row r="66" spans="11:31" ht="15" customHeight="1">
      <c r="M66" s="4"/>
      <c r="AC66" s="2"/>
    </row>
    <row r="69" spans="11:31" ht="15" customHeight="1">
      <c r="K69" s="8" t="s">
        <v>17</v>
      </c>
      <c r="L69" t="s">
        <v>19</v>
      </c>
      <c r="M69" t="s">
        <v>41</v>
      </c>
      <c r="O69" t="s">
        <v>19</v>
      </c>
      <c r="P69" t="s">
        <v>41</v>
      </c>
      <c r="AE69" t="s">
        <v>41</v>
      </c>
    </row>
    <row r="70" spans="11:31" ht="15" customHeight="1">
      <c r="K70" t="s">
        <v>42</v>
      </c>
      <c r="L70" s="7" t="s">
        <v>38</v>
      </c>
      <c r="M70" s="40"/>
      <c r="O70" s="7" t="s">
        <v>39</v>
      </c>
      <c r="P70">
        <v>4</v>
      </c>
      <c r="AE70" s="3">
        <f t="shared" ref="AE70:AE77" si="2">VLOOKUP(L70,$O$70:$P$77,2,FALSE)</f>
        <v>3</v>
      </c>
    </row>
    <row r="71" spans="11:31" ht="15" customHeight="1">
      <c r="K71" t="s">
        <v>43</v>
      </c>
      <c r="L71" s="7" t="s">
        <v>44</v>
      </c>
      <c r="M71" s="40"/>
      <c r="O71" s="7" t="s">
        <v>44</v>
      </c>
      <c r="P71">
        <v>3.7</v>
      </c>
      <c r="AE71" s="3">
        <f t="shared" si="2"/>
        <v>3.7</v>
      </c>
    </row>
    <row r="72" spans="11:31" ht="15" customHeight="1">
      <c r="K72" t="s">
        <v>45</v>
      </c>
      <c r="L72" s="7" t="s">
        <v>46</v>
      </c>
      <c r="M72" s="40"/>
      <c r="O72" s="7" t="s">
        <v>47</v>
      </c>
      <c r="P72">
        <v>3.3</v>
      </c>
      <c r="AE72" s="3">
        <f t="shared" si="2"/>
        <v>2.2999999999999998</v>
      </c>
    </row>
    <row r="73" spans="11:31" ht="15" customHeight="1">
      <c r="K73" t="s">
        <v>48</v>
      </c>
      <c r="L73" s="7" t="s">
        <v>49</v>
      </c>
      <c r="M73" s="40"/>
      <c r="O73" s="7" t="s">
        <v>38</v>
      </c>
      <c r="P73">
        <v>3</v>
      </c>
      <c r="AE73" s="3">
        <f t="shared" si="2"/>
        <v>2.7</v>
      </c>
    </row>
    <row r="74" spans="11:31" ht="15" customHeight="1">
      <c r="K74" t="s">
        <v>50</v>
      </c>
      <c r="L74" s="7" t="s">
        <v>47</v>
      </c>
      <c r="M74" s="40"/>
      <c r="O74" s="7" t="s">
        <v>49</v>
      </c>
      <c r="P74">
        <v>2.7</v>
      </c>
      <c r="AE74" s="3">
        <f t="shared" si="2"/>
        <v>3.3</v>
      </c>
    </row>
    <row r="75" spans="11:31" ht="15" customHeight="1">
      <c r="K75" t="s">
        <v>6</v>
      </c>
      <c r="L75" s="7" t="s">
        <v>39</v>
      </c>
      <c r="M75" s="40"/>
      <c r="O75" s="7" t="s">
        <v>46</v>
      </c>
      <c r="P75">
        <v>2.2999999999999998</v>
      </c>
      <c r="AE75" s="3">
        <f t="shared" si="2"/>
        <v>4</v>
      </c>
    </row>
    <row r="76" spans="11:31" ht="15" customHeight="1">
      <c r="K76" t="s">
        <v>51</v>
      </c>
      <c r="L76" s="7" t="s">
        <v>37</v>
      </c>
      <c r="M76" s="40"/>
      <c r="O76" s="7" t="s">
        <v>37</v>
      </c>
      <c r="P76">
        <v>2</v>
      </c>
      <c r="AE76" s="3">
        <f t="shared" si="2"/>
        <v>2</v>
      </c>
    </row>
    <row r="77" spans="11:31" ht="15" customHeight="1">
      <c r="K77" t="s">
        <v>65</v>
      </c>
      <c r="L77" s="7" t="s">
        <v>36</v>
      </c>
      <c r="M77" s="40"/>
      <c r="O77" s="7" t="s">
        <v>52</v>
      </c>
      <c r="P77">
        <v>1.7</v>
      </c>
      <c r="AE77" s="3" t="e">
        <f t="shared" si="2"/>
        <v>#N/A</v>
      </c>
    </row>
    <row r="90" spans="2:2" ht="15" customHeight="1">
      <c r="B90" s="16"/>
    </row>
  </sheetData>
  <hyperlinks>
    <hyperlink ref="I1" location="'List of Topics'!A1" display="Return to List of Topics sheet"/>
  </hyperlink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sheetPr codeName="Sheet10"/>
  <dimension ref="A1:R58"/>
  <sheetViews>
    <sheetView showGridLines="0" zoomScaleNormal="100" workbookViewId="0">
      <selection activeCell="L7" sqref="L7"/>
    </sheetView>
  </sheetViews>
  <sheetFormatPr defaultColWidth="8.85546875" defaultRowHeight="15" customHeight="1"/>
  <cols>
    <col min="1" max="1" width="3.5703125" customWidth="1"/>
    <col min="11" max="11" width="19.28515625" bestFit="1" customWidth="1"/>
    <col min="12" max="12" width="10.140625" customWidth="1"/>
    <col min="13" max="13" width="7.28515625" customWidth="1"/>
    <col min="14" max="14" width="10.5703125" customWidth="1"/>
    <col min="15" max="15" width="15.7109375" bestFit="1" customWidth="1"/>
    <col min="16" max="16" width="18.5703125" bestFit="1" customWidth="1"/>
    <col min="18" max="18" width="15.42578125" customWidth="1"/>
  </cols>
  <sheetData>
    <row r="1" spans="1:18" ht="15" customHeight="1">
      <c r="A1" s="26"/>
      <c r="I1" s="1" t="s">
        <v>107</v>
      </c>
    </row>
    <row r="3" spans="1:18" ht="15" customHeight="1">
      <c r="K3" s="16" t="s">
        <v>117</v>
      </c>
    </row>
    <row r="4" spans="1:18" ht="15" customHeight="1">
      <c r="K4" t="s">
        <v>118</v>
      </c>
      <c r="L4" s="3" t="s">
        <v>119</v>
      </c>
      <c r="M4" s="3" t="s">
        <v>120</v>
      </c>
      <c r="N4" s="3" t="s">
        <v>121</v>
      </c>
      <c r="O4" s="3" t="s">
        <v>122</v>
      </c>
      <c r="P4" s="3" t="s">
        <v>123</v>
      </c>
      <c r="Q4" s="3" t="s">
        <v>124</v>
      </c>
      <c r="R4" s="3" t="s">
        <v>125</v>
      </c>
    </row>
    <row r="6" spans="1:18" ht="15" customHeight="1">
      <c r="K6" s="16" t="s">
        <v>126</v>
      </c>
      <c r="L6" s="18"/>
      <c r="M6" s="17"/>
      <c r="N6" s="17"/>
      <c r="P6" s="20"/>
      <c r="Q6" s="20"/>
    </row>
    <row r="7" spans="1:18" ht="15" customHeight="1">
      <c r="K7" t="s">
        <v>66</v>
      </c>
      <c r="L7" s="38" t="s">
        <v>5</v>
      </c>
      <c r="M7" s="39"/>
      <c r="N7" s="39"/>
      <c r="O7" s="3"/>
      <c r="P7" s="3"/>
      <c r="Q7" s="3"/>
      <c r="R7" s="3"/>
    </row>
    <row r="8" spans="1:18" ht="15" customHeight="1">
      <c r="K8" t="s">
        <v>127</v>
      </c>
      <c r="L8" s="38"/>
      <c r="M8" s="39"/>
      <c r="N8" s="39"/>
      <c r="O8" s="3"/>
      <c r="P8" s="3"/>
      <c r="Q8" s="3"/>
      <c r="R8" s="3"/>
    </row>
    <row r="9" spans="1:18" ht="15" customHeight="1">
      <c r="K9" t="s">
        <v>128</v>
      </c>
      <c r="L9" s="38"/>
      <c r="M9" s="39"/>
      <c r="N9" s="39"/>
      <c r="O9" s="3"/>
      <c r="P9" s="3"/>
      <c r="Q9" s="3"/>
      <c r="R9" s="3"/>
    </row>
    <row r="10" spans="1:18" ht="15" customHeight="1">
      <c r="K10" t="s">
        <v>129</v>
      </c>
      <c r="L10" s="38"/>
      <c r="M10" s="39"/>
      <c r="N10" s="39"/>
      <c r="O10" s="3"/>
      <c r="P10" s="3"/>
      <c r="Q10" s="3"/>
      <c r="R10" s="3"/>
    </row>
    <row r="11" spans="1:18" ht="15" customHeight="1">
      <c r="K11" t="s">
        <v>130</v>
      </c>
      <c r="L11" s="38"/>
      <c r="M11" s="39"/>
      <c r="N11" s="39"/>
      <c r="O11" s="3"/>
      <c r="P11" s="3"/>
      <c r="Q11" s="3"/>
      <c r="R11" s="3"/>
    </row>
    <row r="12" spans="1:18" ht="15" customHeight="1">
      <c r="K12" t="s">
        <v>131</v>
      </c>
      <c r="L12" s="38"/>
      <c r="M12" s="39"/>
      <c r="N12" s="39"/>
      <c r="O12" s="3"/>
      <c r="P12" s="3"/>
      <c r="Q12" s="3"/>
      <c r="R12" s="3"/>
    </row>
    <row r="13" spans="1:18" ht="15" customHeight="1">
      <c r="K13" t="s">
        <v>132</v>
      </c>
      <c r="L13" s="38"/>
      <c r="M13" s="39"/>
      <c r="N13" s="39"/>
      <c r="O13" s="3"/>
      <c r="P13" s="3"/>
      <c r="Q13" s="3"/>
      <c r="R13" s="3"/>
    </row>
    <row r="14" spans="1:18" ht="15" customHeight="1">
      <c r="K14" t="s">
        <v>133</v>
      </c>
      <c r="L14" s="38"/>
      <c r="M14" s="39"/>
      <c r="N14" s="39"/>
      <c r="O14" s="3"/>
      <c r="P14" s="3"/>
      <c r="Q14" s="3"/>
      <c r="R14" s="3"/>
    </row>
    <row r="15" spans="1:18" ht="15" customHeight="1">
      <c r="K15" t="s">
        <v>134</v>
      </c>
      <c r="L15" s="38"/>
      <c r="M15" s="39"/>
      <c r="N15" s="39"/>
      <c r="O15" s="3"/>
      <c r="P15" s="3"/>
      <c r="Q15" s="3"/>
      <c r="R15" s="3"/>
    </row>
    <row r="16" spans="1:18" ht="15" customHeight="1">
      <c r="K16" t="s">
        <v>135</v>
      </c>
      <c r="L16" s="38"/>
      <c r="M16" s="39"/>
      <c r="N16" s="39"/>
      <c r="O16" s="3"/>
      <c r="P16" s="3"/>
      <c r="Q16" s="3"/>
      <c r="R16" s="3"/>
    </row>
    <row r="18" spans="3:18" ht="15" customHeight="1">
      <c r="K18" s="16" t="s">
        <v>136</v>
      </c>
      <c r="O18" s="16" t="s">
        <v>137</v>
      </c>
    </row>
    <row r="19" spans="3:18" ht="15" customHeight="1">
      <c r="K19" s="35">
        <v>123.78</v>
      </c>
      <c r="L19" s="3">
        <v>123</v>
      </c>
      <c r="M19" s="3">
        <v>78</v>
      </c>
      <c r="O19" s="13">
        <v>41326</v>
      </c>
      <c r="P19" s="3">
        <v>2013</v>
      </c>
      <c r="Q19" s="3">
        <v>2</v>
      </c>
      <c r="R19" s="3">
        <v>21</v>
      </c>
    </row>
    <row r="21" spans="3:18" ht="15" customHeight="1">
      <c r="K21" s="16" t="s">
        <v>138</v>
      </c>
      <c r="M21" s="20"/>
      <c r="O21" s="16" t="s">
        <v>139</v>
      </c>
    </row>
    <row r="22" spans="3:18" ht="15" customHeight="1">
      <c r="K22" s="27">
        <v>126.9</v>
      </c>
      <c r="L22" s="3"/>
      <c r="M22" s="3"/>
      <c r="O22" s="13">
        <v>40911</v>
      </c>
      <c r="P22" s="3"/>
      <c r="Q22" s="3"/>
      <c r="R22" s="3"/>
    </row>
    <row r="23" spans="3:18" ht="15" customHeight="1">
      <c r="K23" s="35">
        <v>321.45</v>
      </c>
      <c r="L23" s="3"/>
      <c r="M23" s="3"/>
      <c r="O23" s="13">
        <v>36611</v>
      </c>
      <c r="P23" s="3"/>
      <c r="Q23" s="3"/>
      <c r="R23" s="3"/>
    </row>
    <row r="24" spans="3:18" ht="15" customHeight="1">
      <c r="K24" s="35">
        <v>860.22</v>
      </c>
      <c r="L24" s="3"/>
      <c r="M24" s="3"/>
      <c r="O24" s="13">
        <v>36287</v>
      </c>
      <c r="P24" s="3"/>
      <c r="Q24" s="3"/>
      <c r="R24" s="3"/>
    </row>
    <row r="25" spans="3:18" ht="15" customHeight="1">
      <c r="K25" s="35">
        <v>98.14</v>
      </c>
      <c r="L25" s="3"/>
      <c r="M25" s="3"/>
      <c r="O25" s="13">
        <v>39542</v>
      </c>
      <c r="P25" s="3"/>
      <c r="Q25" s="3"/>
      <c r="R25" s="3"/>
    </row>
    <row r="26" spans="3:18" ht="15" customHeight="1">
      <c r="K26" s="35">
        <v>113.67</v>
      </c>
      <c r="L26" s="3"/>
      <c r="M26" s="3"/>
      <c r="O26" s="13">
        <v>27928</v>
      </c>
      <c r="P26" s="3"/>
      <c r="Q26" s="3"/>
      <c r="R26" s="3"/>
    </row>
    <row r="27" spans="3:18" ht="15" customHeight="1">
      <c r="K27" s="35">
        <v>85.62</v>
      </c>
      <c r="L27" s="3"/>
      <c r="M27" s="3"/>
      <c r="O27" s="13">
        <v>36614</v>
      </c>
      <c r="P27" s="3"/>
      <c r="Q27" s="3"/>
      <c r="R27" s="3"/>
    </row>
    <row r="28" spans="3:18" ht="15" customHeight="1">
      <c r="K28" s="35">
        <v>256.48</v>
      </c>
      <c r="L28" s="3"/>
      <c r="M28" s="3"/>
      <c r="O28" s="13">
        <v>41998</v>
      </c>
      <c r="P28" s="3"/>
      <c r="Q28" s="3"/>
      <c r="R28" s="3"/>
    </row>
    <row r="29" spans="3:18" ht="15" customHeight="1">
      <c r="C29" s="20"/>
      <c r="K29" s="2"/>
    </row>
    <row r="58" spans="2:2" ht="15" customHeight="1">
      <c r="B58" s="16"/>
    </row>
  </sheetData>
  <hyperlinks>
    <hyperlink ref="I1" location="'List of Topics'!A1" display="Return to List of Topics sheet"/>
  </hyperlinks>
  <pageMargins left="0.7" right="0.7" top="0.75" bottom="0.75" header="0.3" footer="0.3"/>
  <pageSetup orientation="portrait" verticalDpi="0" r:id="rId1"/>
  <drawing r:id="rId2"/>
</worksheet>
</file>

<file path=xl/worksheets/sheet13.xml><?xml version="1.0" encoding="utf-8"?>
<worksheet xmlns="http://schemas.openxmlformats.org/spreadsheetml/2006/main" xmlns:r="http://schemas.openxmlformats.org/officeDocument/2006/relationships">
  <sheetPr codeName="Sheet1"/>
  <dimension ref="A1:K30"/>
  <sheetViews>
    <sheetView showGridLines="0" showRowColHeaders="0" workbookViewId="0">
      <selection activeCell="M2" sqref="M2"/>
    </sheetView>
  </sheetViews>
  <sheetFormatPr defaultRowHeight="15" customHeight="1"/>
  <cols>
    <col min="1" max="1" width="3.5703125" customWidth="1"/>
  </cols>
  <sheetData>
    <row r="1" spans="1:11" ht="15" customHeight="1">
      <c r="A1" s="26"/>
      <c r="I1" s="1" t="s">
        <v>107</v>
      </c>
    </row>
    <row r="3" spans="1:11" ht="15" customHeight="1">
      <c r="K3" s="16" t="s">
        <v>142</v>
      </c>
    </row>
    <row r="9" spans="1:11" ht="15" customHeight="1">
      <c r="K9" s="16"/>
    </row>
    <row r="10" spans="1:11" ht="15" customHeight="1">
      <c r="K10" s="16" t="s">
        <v>198</v>
      </c>
    </row>
    <row r="30" spans="2:2" ht="15" customHeight="1">
      <c r="B30" s="16"/>
    </row>
  </sheetData>
  <hyperlinks>
    <hyperlink ref="I1" location="'List of Topics'!A1" display="Return to List of Topics sheet"/>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uts:outSpaceData xmlns:outs="http://schemas.microsoft.com/office/2009/outspace/metadata">
  <outs:relatedDates>
    <outs:relatedDate>
      <outs:type>3</outs:type>
      <outs:displayName>Last Modified</outs:displayName>
      <outs:dateTime>2009-08-18T00:02:20Z</outs:dateTime>
      <outs:isPinned>true</outs:isPinned>
    </outs:relatedDate>
    <outs:relatedDate>
      <outs:type>2</outs:type>
      <outs:displayName>Created</outs:displayName>
      <outs:dateTime>2009-07-18T21:37:59Z</outs:dateTime>
      <outs:isPinned>true</outs:isPinned>
    </outs:relatedDate>
    <outs:relatedDate>
      <outs:type>4</outs:type>
      <outs:displayName>Last Printed</outs:displayName>
      <outs:dateTime/>
      <outs:isPinned>true</outs:isPinned>
    </outs:relatedDate>
  </outs:relatedDates>
  <outs:relatedDocuments>
    <outs:relatedDocument>
      <outs:type>2</outs:type>
      <outs:displayName>Other documents in current folder</outs:displayName>
      <outs:uri/>
      <outs:isPinned>true</outs:isPinned>
    </outs:relatedDocument>
  </outs:relatedDocuments>
  <outs:relatedPeople>
    <outs:relatedPeopleItem>
      <outs:category>Author</outs:category>
      <outs:people>
        <outs:relatedPerson>
          <outs:displayName>Chris Albright</outs:displayName>
          <outs:accountName/>
        </outs:relatedPerson>
      </outs:people>
      <outs:source>0</outs:source>
      <outs:isPinned>true</outs:isPinned>
    </outs:relatedPeopleItem>
    <outs:relatedPeopleItem>
      <outs:category>Last modified by</outs:category>
      <outs:people>
        <outs:relatedPerson>
          <outs:displayName>albright</outs:displayName>
          <outs:accountName/>
        </outs:relatedPerson>
      </outs:people>
      <outs:source>0</outs:source>
      <outs:isPinned>true</outs:isPinned>
    </outs:relatedPeopleItem>
    <outs:relatedPeopleItem>
      <outs:category>Manager</outs:category>
      <outs:people/>
      <outs:source>0</outs:source>
      <outs:isPinned>false</outs:isPinned>
    </outs:relatedPeopleItem>
  </outs:relatedPeople>
  <propertyMetadataList xmlns="http://schemas.microsoft.com/office/2009/outspace/metadata">
    <propertyMetadata>
      <type>0</type>
      <propertyId>2228224</propertyId>
      <propertyName/>
      <isPinned>true</isPinned>
    </propertyMetadata>
    <propertyMetadata>
      <type>0</type>
      <propertyId>14</propertyId>
      <propertyName/>
      <isPinned>true</isPinned>
    </propertyMetadata>
    <propertyMetadata>
      <type>0</type>
      <propertyId>8</propertyId>
      <propertyName/>
      <isPinned>true</isPinned>
    </propertyMetadata>
    <propertyMetadata>
      <type>0</type>
      <propertyId>6</propertyId>
      <propertyName/>
      <isPinned>false</isPinned>
    </propertyMetadata>
    <propertyMetadata>
      <type>0</type>
      <propertyId>655365</propertyId>
      <propertyName/>
      <isPinned>false</isPinned>
    </propertyMetadata>
    <propertyMetadata>
      <type>0</type>
      <propertyId>1</propertyId>
      <propertyName/>
      <isPinned>false</isPinned>
    </propertyMetadata>
    <propertyMetadata>
      <type>0</type>
      <propertyId>0</propertyId>
      <propertyName/>
      <isPinned>true</isPinned>
    </propertyMetadata>
    <propertyMetadata>
      <type>0</type>
      <propertyId>13</propertyId>
      <propertyName/>
      <isPinned>false</isPinned>
    </propertyMetadata>
    <propertyMetadata>
      <type>0</type>
      <propertyId>1179653</propertyId>
      <propertyName/>
      <isPinned>false</isPinned>
    </propertyMetadata>
    <propertyMetadata>
      <type>0</type>
      <propertyId>22</propertyId>
      <propertyName/>
      <isPinned>false</isPinned>
    </propertyMetadata>
  </propertyMetadataList>
  <outs:corruptMetadataWasLost/>
</outs:outSpaceData>
</file>

<file path=customXml/itemProps1.xml><?xml version="1.0" encoding="utf-8"?>
<ds:datastoreItem xmlns:ds="http://schemas.openxmlformats.org/officeDocument/2006/customXml" ds:itemID="{31F34752-A58E-45E9-A6CC-17FC203A9BF9}">
  <ds:schemaRefs>
    <ds:schemaRef ds:uri="http://schemas.microsoft.com/office/2009/outspace/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Introduction</vt:lpstr>
      <vt:lpstr>List of Topics</vt:lpstr>
      <vt:lpstr>Documenting Your Work</vt:lpstr>
      <vt:lpstr>Data Validation</vt:lpstr>
      <vt:lpstr>Quick Analysis</vt:lpstr>
      <vt:lpstr>Tables</vt:lpstr>
      <vt:lpstr>Pivot Tables</vt:lpstr>
      <vt:lpstr>Pivot - example</vt:lpstr>
      <vt:lpstr>Data Tables</vt:lpstr>
      <vt:lpstr>IF</vt:lpstr>
      <vt:lpstr>VLOOKUP</vt:lpstr>
      <vt:lpstr>Flash Fill</vt:lpstr>
      <vt:lpstr>Developer Ribbon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Prestige Consulting Group</dc:creator>
  <cp:lastModifiedBy>mzf</cp:lastModifiedBy>
  <cp:lastPrinted>2016-02-22T18:49:58Z</cp:lastPrinted>
  <dcterms:created xsi:type="dcterms:W3CDTF">2009-07-18T21:37:59Z</dcterms:created>
  <dcterms:modified xsi:type="dcterms:W3CDTF">2021-07-13T12:26:52Z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