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5662F52A-49B3-4628-9956-B16C9A11771F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1" l="1"/>
  <c r="G10" i="1" l="1"/>
  <c r="E9" i="1"/>
  <c r="E6" i="1"/>
  <c r="E18" i="1"/>
  <c r="E12" i="1"/>
  <c r="E11" i="1"/>
  <c r="G6" i="1"/>
  <c r="G7" i="1"/>
  <c r="E10" i="1"/>
  <c r="E8" i="1"/>
  <c r="E17" i="1" s="1"/>
  <c r="E7" i="1"/>
  <c r="E5" i="1"/>
  <c r="E16" i="1"/>
  <c r="E15" i="1"/>
  <c r="E4" i="1"/>
  <c r="E3" i="1"/>
  <c r="G3" i="1" l="1"/>
  <c r="G9" i="1"/>
  <c r="E13" i="1"/>
  <c r="G5" i="1"/>
  <c r="G8" i="1"/>
</calcChain>
</file>

<file path=xl/sharedStrings.xml><?xml version="1.0" encoding="utf-8"?>
<sst xmlns="http://schemas.openxmlformats.org/spreadsheetml/2006/main" count="64" uniqueCount="55">
  <si>
    <t>Test Item</t>
    <phoneticPr fontId="1" type="noConversion"/>
  </si>
  <si>
    <t>DUT</t>
    <phoneticPr fontId="1" type="noConversion"/>
  </si>
  <si>
    <t>Project</t>
    <phoneticPr fontId="1" type="noConversion"/>
  </si>
  <si>
    <t>100G Switch</t>
    <phoneticPr fontId="1" type="noConversion"/>
  </si>
  <si>
    <t>1G Switch</t>
    <phoneticPr fontId="1" type="noConversion"/>
  </si>
  <si>
    <t>Headnode</t>
    <phoneticPr fontId="1" type="noConversion"/>
  </si>
  <si>
    <t>DHCP Server</t>
    <phoneticPr fontId="1" type="noConversion"/>
  </si>
  <si>
    <t>Cables</t>
    <phoneticPr fontId="1" type="noConversion"/>
  </si>
  <si>
    <t>100G LAN Cable (Long)</t>
    <phoneticPr fontId="1" type="noConversion"/>
  </si>
  <si>
    <t>100G LAN Cable (Short)</t>
    <phoneticPr fontId="1" type="noConversion"/>
  </si>
  <si>
    <t>Comupute Server</t>
    <phoneticPr fontId="1" type="noConversion"/>
  </si>
  <si>
    <t>Rack</t>
    <phoneticPr fontId="1" type="noConversion"/>
  </si>
  <si>
    <t>Notebook (for Remote)</t>
    <phoneticPr fontId="1" type="noConversion"/>
  </si>
  <si>
    <t>USB Hub</t>
    <phoneticPr fontId="1" type="noConversion"/>
  </si>
  <si>
    <t>CP Debug Cable</t>
    <phoneticPr fontId="1" type="noConversion"/>
  </si>
  <si>
    <t>Backup Item</t>
    <phoneticPr fontId="1" type="noConversion"/>
  </si>
  <si>
    <t>Power Cord (C13/C14)</t>
    <phoneticPr fontId="1" type="noConversion"/>
  </si>
  <si>
    <t>Power Cord (C13/AC)</t>
    <phoneticPr fontId="1" type="noConversion"/>
  </si>
  <si>
    <t>Serial Console Cable</t>
    <phoneticPr fontId="1" type="noConversion"/>
  </si>
  <si>
    <t>Sample Size</t>
    <phoneticPr fontId="1" type="noConversion"/>
  </si>
  <si>
    <t>Rack Quantity</t>
    <phoneticPr fontId="1" type="noConversion"/>
  </si>
  <si>
    <t>L11</t>
    <phoneticPr fontId="1" type="noConversion"/>
  </si>
  <si>
    <t>L10</t>
    <phoneticPr fontId="1" type="noConversion"/>
  </si>
  <si>
    <t>Test Information</t>
    <phoneticPr fontId="1" type="noConversion"/>
  </si>
  <si>
    <t>Screw Driver Kit</t>
    <phoneticPr fontId="1" type="noConversion"/>
  </si>
  <si>
    <t>Sliding Rail (Rack Side)</t>
    <phoneticPr fontId="1" type="noConversion"/>
  </si>
  <si>
    <t>Sliding Rail (DUT Side)</t>
    <phoneticPr fontId="1" type="noConversion"/>
  </si>
  <si>
    <t>Mini SAS Cable (Long)</t>
    <phoneticPr fontId="1" type="noConversion"/>
  </si>
  <si>
    <t>Mini SAS Cable (Short)</t>
    <phoneticPr fontId="1" type="noConversion"/>
  </si>
  <si>
    <t>PMDU (with RM)</t>
    <phoneticPr fontId="1" type="noConversion"/>
  </si>
  <si>
    <t>#</t>
    <phoneticPr fontId="1" type="noConversion"/>
  </si>
  <si>
    <t>Network Hub</t>
    <phoneticPr fontId="1" type="noConversion"/>
  </si>
  <si>
    <t>Graphic Card (for Debug)</t>
    <phoneticPr fontId="1" type="noConversion"/>
  </si>
  <si>
    <t>Clonezilla USB (for Debug)</t>
    <phoneticPr fontId="1" type="noConversion"/>
  </si>
  <si>
    <t>Note</t>
    <phoneticPr fontId="1" type="noConversion"/>
  </si>
  <si>
    <r>
      <t xml:space="preserve">Power Whip </t>
    </r>
    <r>
      <rPr>
        <b/>
        <sz val="11"/>
        <color theme="1"/>
        <rFont val="Nirmala UI Semilight"/>
        <family val="2"/>
      </rPr>
      <t>(*1)</t>
    </r>
    <phoneticPr fontId="1" type="noConversion"/>
  </si>
  <si>
    <r>
      <t xml:space="preserve">USB to LAN </t>
    </r>
    <r>
      <rPr>
        <b/>
        <sz val="11"/>
        <rFont val="Nirmala UI Semilight"/>
        <family val="2"/>
      </rPr>
      <t>(*2)</t>
    </r>
    <phoneticPr fontId="1" type="noConversion"/>
  </si>
  <si>
    <r>
      <t xml:space="preserve">Power Board </t>
    </r>
    <r>
      <rPr>
        <b/>
        <sz val="11"/>
        <color theme="1"/>
        <rFont val="Nirmala UI Semilight"/>
        <family val="2"/>
      </rPr>
      <t>(*3)</t>
    </r>
    <phoneticPr fontId="1" type="noConversion"/>
  </si>
  <si>
    <t>USB Extension Cable</t>
    <phoneticPr fontId="1" type="noConversion"/>
  </si>
  <si>
    <t>Wind Shield</t>
    <phoneticPr fontId="1" type="noConversion"/>
  </si>
  <si>
    <t>Rack Unit Capacity</t>
    <phoneticPr fontId="1" type="noConversion"/>
  </si>
  <si>
    <t>How to Use</t>
    <phoneticPr fontId="1" type="noConversion"/>
  </si>
  <si>
    <t>-</t>
    <phoneticPr fontId="1" type="noConversion"/>
  </si>
  <si>
    <t xml:space="preserve"> 1. Enter the test information in the green table.</t>
    <phoneticPr fontId="1" type="noConversion"/>
  </si>
  <si>
    <t xml:space="preserve"> 2. Equipment need to prepared will generated in the blue table.</t>
    <phoneticPr fontId="1" type="noConversion"/>
  </si>
  <si>
    <t xml:space="preserve"> 3. Backup items need to be estimated by tester themself.</t>
    <phoneticPr fontId="1" type="noConversion"/>
  </si>
  <si>
    <r>
      <t xml:space="preserve">1G LAN Cable </t>
    </r>
    <r>
      <rPr>
        <b/>
        <sz val="11"/>
        <color theme="1"/>
        <rFont val="Nirmala UI Semilight"/>
        <family val="2"/>
      </rPr>
      <t>(*4)</t>
    </r>
    <r>
      <rPr>
        <sz val="11"/>
        <color theme="1"/>
        <rFont val="Nirmala UI Semilight"/>
        <family val="2"/>
      </rPr>
      <t xml:space="preserve"> </t>
    </r>
    <phoneticPr fontId="1" type="noConversion"/>
  </si>
  <si>
    <t xml:space="preserve"> *0. These numbers are minimum requirements.</t>
    <phoneticPr fontId="1" type="noConversion"/>
  </si>
  <si>
    <t xml:space="preserve"> *1. The estimation is based on one power whip per rack.</t>
    <phoneticPr fontId="1" type="noConversion"/>
  </si>
  <si>
    <t xml:space="preserve"> *2. Reserve 2 of it for headnode and OA.</t>
    <phoneticPr fontId="1" type="noConversion"/>
  </si>
  <si>
    <t xml:space="preserve"> *3. Reserve 1 of it for headnode.</t>
    <phoneticPr fontId="1" type="noConversion"/>
  </si>
  <si>
    <t xml:space="preserve"> *4. Reserve 3 of it for headnode and RM.</t>
    <phoneticPr fontId="1" type="noConversion"/>
  </si>
  <si>
    <t xml:space="preserve"> *5. Some items can be used by turns. It may lower the numbers.</t>
    <phoneticPr fontId="1" type="noConversion"/>
  </si>
  <si>
    <t>C2195</t>
  </si>
  <si>
    <t>RDT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</si>
</sst>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Nirmala UI Semilight"/>
      <family val="2"/>
    </font>
    <font>
      <sz val="11"/>
      <name val="Nirmala UI Semilight"/>
      <family val="2"/>
    </font>
    <font>
      <b/>
      <sz val="11"/>
      <color theme="1"/>
      <name val="Nirmala UI Semilight"/>
      <family val="2"/>
    </font>
    <font>
      <b/>
      <sz val="11"/>
      <name val="Nirmala UI Semilight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34" xfId="0" applyFont="1" applyFill="1" applyBorder="1" applyAlignment="1">
      <alignment horizontal="center" vertical="center"/>
    </xf>
    <xf numFmtId="0" fontId="2" fillId="7" borderId="31" xfId="0" applyFont="1" applyFill="1" applyBorder="1" applyAlignment="1">
      <alignment horizontal="center" vertical="center"/>
    </xf>
    <xf numFmtId="0" fontId="2" fillId="7" borderId="3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1" xfId="0" applyFont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8"/>
  <sheetViews>
    <sheetView tabSelected="1" zoomScale="120" zoomScaleNormal="120" workbookViewId="0">
      <selection activeCell="F22" sqref="F22"/>
    </sheetView>
  </sheetViews>
  <sheetFormatPr defaultRowHeight="16.8" x14ac:dyDescent="0.4"/>
  <cols>
    <col min="1" max="1" width="3.625" style="2" customWidth="1"/>
    <col min="2" max="2" width="21.25" style="1" customWidth="1"/>
    <col min="3" max="3" width="20.75" style="1" customWidth="1"/>
    <col min="4" max="4" width="30.625" style="1" customWidth="1"/>
    <col min="5" max="5" width="8.125" style="1" customWidth="1"/>
    <col min="6" max="6" width="30.625" style="1" customWidth="1"/>
    <col min="7" max="7" width="8.125" style="1" customWidth="1"/>
    <col min="8" max="8" width="3.625" style="2" customWidth="1"/>
    <col min="9" max="9" width="9" style="2"/>
    <col min="10" max="10" width="9" style="3"/>
    <col min="11" max="11" width="11.25" style="3" customWidth="1"/>
    <col min="12" max="14" width="9" style="3"/>
    <col min="15" max="16384" width="9" style="2"/>
  </cols>
  <sheetData>
    <row r="1" spans="2:15" ht="17.399999999999999" thickBot="1" x14ac:dyDescent="0.45"/>
    <row r="2" spans="2:15" ht="17.399999999999999" thickBot="1" x14ac:dyDescent="0.45">
      <c r="B2" s="49" t="s">
        <v>23</v>
      </c>
      <c r="C2" s="50"/>
      <c r="D2" s="29" t="s">
        <v>21</v>
      </c>
      <c r="E2" s="28" t="s">
        <v>30</v>
      </c>
      <c r="F2" s="27" t="s">
        <v>7</v>
      </c>
      <c r="G2" s="28" t="s">
        <v>30</v>
      </c>
      <c r="I2" s="51" t="s">
        <v>41</v>
      </c>
      <c r="J2" s="52"/>
      <c r="K2" s="52"/>
      <c r="L2" s="52"/>
      <c r="M2" s="52"/>
      <c r="N2" s="52"/>
      <c r="O2" s="53"/>
    </row>
    <row r="3" spans="2:15" x14ac:dyDescent="0.4">
      <c r="B3" s="5" t="s">
        <v>2</v>
      </c>
      <c r="C3" s="8" t="s">
        <v>53</v>
      </c>
      <c r="D3" s="20" t="s">
        <v>11</v>
      </c>
      <c r="E3" s="10">
        <f>$C$6</f>
        <v>1</v>
      </c>
      <c r="F3" s="20" t="s">
        <v>8</v>
      </c>
      <c r="G3" s="13">
        <f>_xlfn.IFS(AND($C$3="C2080", $C$6&gt;0), $C$5+$E$6, $C$3="C2195", $C$5+$E$6, $C$3="S2295", $C$5+$E$6, AND($C$3="C2030", $C$6&gt;0), $C$5+$E$6, AND($C$3="S2130", $C$6&gt;0), $C$5+$E$6, AND($C$3="S2260", $C$6&gt;0), $C$5+$E$6, AND($C$3="F2010", $C$6&gt;0), $E$16, TRUE, 0)</f>
        <v>21</v>
      </c>
      <c r="I3" s="54" t="s">
        <v>43</v>
      </c>
      <c r="J3" s="55"/>
      <c r="K3" s="55"/>
      <c r="L3" s="55"/>
      <c r="M3" s="55"/>
      <c r="N3" s="55"/>
      <c r="O3" s="56"/>
    </row>
    <row r="4" spans="2:15" x14ac:dyDescent="0.4">
      <c r="B4" s="6" t="s">
        <v>0</v>
      </c>
      <c r="C4" s="4" t="s">
        <v>54</v>
      </c>
      <c r="D4" s="21" t="s">
        <v>29</v>
      </c>
      <c r="E4" s="11">
        <f>$C$6</f>
        <v>1</v>
      </c>
      <c r="F4" s="21" t="s">
        <v>9</v>
      </c>
      <c r="G4" s="14">
        <f>_xlfn.IFS(AND($C$3="C2080", $C$6&gt;0), $C$5, $C$3="C2195", $C$5, $C$3="S2295", $C$5, TRUE, 0)</f>
        <v>20</v>
      </c>
      <c r="I4" s="34" t="s">
        <v>44</v>
      </c>
      <c r="J4" s="35"/>
      <c r="K4" s="35"/>
      <c r="L4" s="35"/>
      <c r="M4" s="35"/>
      <c r="N4" s="35"/>
      <c r="O4" s="36"/>
    </row>
    <row r="5" spans="2:15" ht="17.399999999999999" thickBot="1" x14ac:dyDescent="0.45">
      <c r="B5" s="6" t="s">
        <v>19</v>
      </c>
      <c r="C5" s="4">
        <v>20</v>
      </c>
      <c r="D5" s="21" t="s">
        <v>35</v>
      </c>
      <c r="E5" s="11">
        <f>$C$6</f>
        <v>1</v>
      </c>
      <c r="F5" s="21" t="s">
        <v>46</v>
      </c>
      <c r="G5" s="14">
        <f>IF($C$6&gt;0, $E$4+2*$E$8+$C$5,$E$17)</f>
        <v>23</v>
      </c>
      <c r="I5" s="40" t="s">
        <v>45</v>
      </c>
      <c r="J5" s="41"/>
      <c r="K5" s="41"/>
      <c r="L5" s="41"/>
      <c r="M5" s="41"/>
      <c r="N5" s="41"/>
      <c r="O5" s="42"/>
    </row>
    <row r="6" spans="2:15" ht="17.399999999999999" thickBot="1" x14ac:dyDescent="0.45">
      <c r="B6" s="6" t="s">
        <v>20</v>
      </c>
      <c r="C6" s="4">
        <v>1</v>
      </c>
      <c r="D6" s="21" t="s">
        <v>3</v>
      </c>
      <c r="E6" s="11">
        <f>IF(AND($C$6=0,OR($C$3="C2195", $C$3="S2295")), 1, $C$6)</f>
        <v>1</v>
      </c>
      <c r="F6" s="21" t="s">
        <v>27</v>
      </c>
      <c r="G6" s="14">
        <f>IF($C$3="F2010", 2*$C$5, 0)</f>
        <v>0</v>
      </c>
      <c r="J6" s="2"/>
      <c r="K6" s="2"/>
      <c r="L6" s="2"/>
      <c r="M6" s="2"/>
      <c r="N6" s="2"/>
    </row>
    <row r="7" spans="2:15" ht="17.399999999999999" thickBot="1" x14ac:dyDescent="0.45">
      <c r="B7" s="7" t="s">
        <v>40</v>
      </c>
      <c r="C7" s="9">
        <v>48</v>
      </c>
      <c r="D7" s="21" t="s">
        <v>4</v>
      </c>
      <c r="E7" s="11">
        <f>$C$6</f>
        <v>1</v>
      </c>
      <c r="F7" s="21" t="s">
        <v>28</v>
      </c>
      <c r="G7" s="14">
        <f>IF($C$3="F2010", 2*$C$5, 0)</f>
        <v>0</v>
      </c>
      <c r="I7" s="46" t="s">
        <v>34</v>
      </c>
      <c r="J7" s="47"/>
      <c r="K7" s="47"/>
      <c r="L7" s="47"/>
      <c r="M7" s="47"/>
      <c r="N7" s="47"/>
      <c r="O7" s="48"/>
    </row>
    <row r="8" spans="2:15" x14ac:dyDescent="0.4">
      <c r="D8" s="21" t="s">
        <v>5</v>
      </c>
      <c r="E8" s="11">
        <f>$C$6</f>
        <v>1</v>
      </c>
      <c r="F8" s="21" t="s">
        <v>17</v>
      </c>
      <c r="G8" s="14">
        <f>$E$18+$E$6</f>
        <v>2</v>
      </c>
      <c r="I8" s="37" t="s">
        <v>47</v>
      </c>
      <c r="J8" s="38"/>
      <c r="K8" s="38"/>
      <c r="L8" s="38"/>
      <c r="M8" s="38"/>
      <c r="N8" s="38"/>
      <c r="O8" s="39"/>
    </row>
    <row r="9" spans="2:15" x14ac:dyDescent="0.4">
      <c r="B9" s="3"/>
      <c r="C9" s="3"/>
      <c r="D9" s="21" t="s">
        <v>6</v>
      </c>
      <c r="E9" s="11">
        <f>IF(AND($C$6=0,OR($C$3="C2195", $C$3="S2295")), 1, $C$6)</f>
        <v>1</v>
      </c>
      <c r="F9" s="21" t="s">
        <v>16</v>
      </c>
      <c r="G9" s="14">
        <f>$E$7</f>
        <v>1</v>
      </c>
      <c r="I9" s="43" t="s">
        <v>48</v>
      </c>
      <c r="J9" s="44"/>
      <c r="K9" s="44"/>
      <c r="L9" s="44"/>
      <c r="M9" s="44"/>
      <c r="N9" s="44"/>
      <c r="O9" s="45"/>
    </row>
    <row r="10" spans="2:15" ht="17.399999999999999" thickBot="1" x14ac:dyDescent="0.45">
      <c r="B10" s="3"/>
      <c r="C10" s="3"/>
      <c r="D10" s="21" t="s">
        <v>12</v>
      </c>
      <c r="E10" s="11">
        <f>$C$6</f>
        <v>1</v>
      </c>
      <c r="F10" s="24" t="s">
        <v>14</v>
      </c>
      <c r="G10" s="16">
        <f>IF(AND(OR($C$3="C2080",$C$3="C2195", $C$3="S2295"), $C$4&lt;&gt;"RDT", $C$6=0), $C$5, 0)</f>
        <v>0</v>
      </c>
      <c r="I10" s="43" t="s">
        <v>49</v>
      </c>
      <c r="J10" s="44"/>
      <c r="K10" s="44"/>
      <c r="L10" s="44"/>
      <c r="M10" s="44"/>
      <c r="N10" s="44"/>
      <c r="O10" s="45"/>
    </row>
    <row r="11" spans="2:15" ht="17.399999999999999" thickBot="1" x14ac:dyDescent="0.45">
      <c r="D11" s="21" t="s">
        <v>25</v>
      </c>
      <c r="E11" s="11">
        <f>IF($C$6&gt;0,2*$C$5,0)</f>
        <v>40</v>
      </c>
      <c r="F11" s="30" t="s">
        <v>15</v>
      </c>
      <c r="G11" s="30" t="s">
        <v>30</v>
      </c>
      <c r="I11" s="43" t="s">
        <v>50</v>
      </c>
      <c r="J11" s="44"/>
      <c r="K11" s="44"/>
      <c r="L11" s="44"/>
      <c r="M11" s="44"/>
      <c r="N11" s="44"/>
      <c r="O11" s="45"/>
    </row>
    <row r="12" spans="2:15" x14ac:dyDescent="0.4">
      <c r="D12" s="21" t="s">
        <v>26</v>
      </c>
      <c r="E12" s="11">
        <f>IF($C$6&gt;0,2*$C$5,0)</f>
        <v>40</v>
      </c>
      <c r="F12" s="31" t="s">
        <v>13</v>
      </c>
      <c r="G12" s="18" t="s">
        <v>42</v>
      </c>
      <c r="I12" s="34" t="s">
        <v>51</v>
      </c>
      <c r="J12" s="35"/>
      <c r="K12" s="35"/>
      <c r="L12" s="35"/>
      <c r="M12" s="35"/>
      <c r="N12" s="35"/>
      <c r="O12" s="36"/>
    </row>
    <row r="13" spans="2:15" ht="17.399999999999999" thickBot="1" x14ac:dyDescent="0.45">
      <c r="D13" s="24" t="s">
        <v>39</v>
      </c>
      <c r="E13" s="17">
        <f>IF($C$6&gt;0, $C$7-$C$5-$E$7, 0)</f>
        <v>27</v>
      </c>
      <c r="F13" s="32" t="s">
        <v>38</v>
      </c>
      <c r="G13" s="14" t="s">
        <v>42</v>
      </c>
      <c r="I13" s="40" t="s">
        <v>52</v>
      </c>
      <c r="J13" s="41"/>
      <c r="K13" s="41"/>
      <c r="L13" s="41"/>
      <c r="M13" s="41"/>
      <c r="N13" s="41"/>
      <c r="O13" s="42"/>
    </row>
    <row r="14" spans="2:15" ht="17.399999999999999" thickBot="1" x14ac:dyDescent="0.45">
      <c r="D14" s="26" t="s">
        <v>22</v>
      </c>
      <c r="E14" s="26" t="s">
        <v>30</v>
      </c>
      <c r="F14" s="32" t="s">
        <v>31</v>
      </c>
      <c r="G14" s="14" t="s">
        <v>42</v>
      </c>
    </row>
    <row r="15" spans="2:15" x14ac:dyDescent="0.4">
      <c r="D15" s="25" t="s">
        <v>1</v>
      </c>
      <c r="E15" s="19">
        <f>$C$5</f>
        <v>20</v>
      </c>
      <c r="F15" s="32" t="s">
        <v>32</v>
      </c>
      <c r="G15" s="14" t="s">
        <v>42</v>
      </c>
    </row>
    <row r="16" spans="2:15" x14ac:dyDescent="0.4">
      <c r="D16" s="21" t="s">
        <v>10</v>
      </c>
      <c r="E16" s="11">
        <f>IF($C$3="F2010", 2*$C$5, 0)</f>
        <v>0</v>
      </c>
      <c r="F16" s="32" t="s">
        <v>33</v>
      </c>
      <c r="G16" s="14" t="s">
        <v>42</v>
      </c>
    </row>
    <row r="17" spans="4:7" x14ac:dyDescent="0.4">
      <c r="D17" s="22" t="s">
        <v>36</v>
      </c>
      <c r="E17" s="11">
        <f>IF($C$6&gt;0, 2*$E$8,$C$5)</f>
        <v>2</v>
      </c>
      <c r="F17" s="32" t="s">
        <v>18</v>
      </c>
      <c r="G17" s="14" t="s">
        <v>42</v>
      </c>
    </row>
    <row r="18" spans="4:7" ht="17.399999999999999" thickBot="1" x14ac:dyDescent="0.45">
      <c r="D18" s="23" t="s">
        <v>37</v>
      </c>
      <c r="E18" s="12">
        <f>IF($C$6&gt;0, $C$6, $C$5)</f>
        <v>1</v>
      </c>
      <c r="F18" s="33" t="s">
        <v>24</v>
      </c>
      <c r="G18" s="15" t="s">
        <v>42</v>
      </c>
    </row>
  </sheetData>
  <mergeCells count="12">
    <mergeCell ref="I7:O7"/>
    <mergeCell ref="B2:C2"/>
    <mergeCell ref="I2:O2"/>
    <mergeCell ref="I3:O3"/>
    <mergeCell ref="I4:O4"/>
    <mergeCell ref="I5:O5"/>
    <mergeCell ref="I12:O12"/>
    <mergeCell ref="I8:O8"/>
    <mergeCell ref="I13:O13"/>
    <mergeCell ref="I11:O11"/>
    <mergeCell ref="I10:O10"/>
    <mergeCell ref="I9:O9"/>
  </mergeCells>
  <phoneticPr fontId="1" type="noConversion"/>
  <dataValidations count="4">
    <dataValidation type="list" allowBlank="1" showInputMessage="1" showErrorMessage="1" sqref="C3" xr:uid="{0F38158B-8E2C-49D8-AD67-B48F9F821B7B}">
      <formula1>"C2030, C2080, C2195, F2010, S2130, S2260, S2295"</formula1>
    </dataValidation>
    <dataValidation type="list" allowBlank="1" showInputMessage="1" showErrorMessage="1" sqref="C4" xr:uid="{9245A0E5-A022-4585-B20F-AD66F58B575C}">
      <formula1>"Cold and Hot, HTHH, RDT, Thermal Cycling"</formula1>
    </dataValidation>
    <dataValidation type="list" allowBlank="1" showInputMessage="1" showErrorMessage="1" sqref="C6" xr:uid="{C20968C0-8070-4376-9746-4D4092D102C8}">
      <formula1>"0, 1, 2"</formula1>
    </dataValidation>
    <dataValidation type="list" allowBlank="1" showInputMessage="1" showErrorMessage="1" sqref="C7" xr:uid="{9251224C-B9B3-4BA9-89D5-48B69D477C6C}">
      <formula1>"42, 48"</formula1>
    </dataValidation>
  </dataValidations>
  <pageMargins left="0.7" right="0.7" top="0.75" bottom="0.75" header="0.3" footer="0.3"/>
  <pageSetup paperSize="9" orientation="portrait" r:id="rId1"/>
  <ignoredErrors>
    <ignoredError sqref="E6 E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SF Tsai/WYHQ/Wiwynn</dc:creator>
  <cp:lastModifiedBy>Hugo SF Tsai/WYHQ/Wiwynn</cp:lastModifiedBy>
  <dcterms:created xsi:type="dcterms:W3CDTF">2015-06-05T18:19:34Z</dcterms:created>
  <dcterms:modified xsi:type="dcterms:W3CDTF">2022-08-24T03:48:55Z</dcterms:modified>
</cp:coreProperties>
</file>