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skar\SynologyDrive\Programowanie\TranSimCS\"/>
    </mc:Choice>
  </mc:AlternateContent>
  <xr:revisionPtr revIDLastSave="0" documentId="13_ncr:1_{978C53DB-BB45-43D7-879E-3F1924D8B78E}" xr6:coauthVersionLast="47" xr6:coauthVersionMax="47" xr10:uidLastSave="{00000000-0000-0000-0000-000000000000}"/>
  <bookViews>
    <workbookView xWindow="-108" yWindow="-108" windowWidth="23256" windowHeight="13896" xr2:uid="{036270F5-5EDC-46C1-94DD-C4A6BED584FF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16" i="1"/>
  <c r="H15" i="1"/>
  <c r="H14" i="1"/>
  <c r="L9" i="1"/>
  <c r="L8" i="1"/>
  <c r="H8" i="1"/>
  <c r="H9" i="1" s="1"/>
  <c r="H6" i="1"/>
  <c r="H5" i="1"/>
  <c r="K3" i="1"/>
  <c r="K2" i="1"/>
  <c r="B9" i="1"/>
  <c r="B7" i="1"/>
  <c r="D10" i="1"/>
  <c r="D9" i="1"/>
  <c r="D8" i="1"/>
  <c r="E7" i="1"/>
  <c r="D7" i="1"/>
  <c r="B5" i="1"/>
  <c r="D4" i="1"/>
  <c r="L7" i="1" l="1"/>
  <c r="L10" i="1" s="1"/>
  <c r="H10" i="1"/>
  <c r="L11" i="1" s="1"/>
</calcChain>
</file>

<file path=xl/sharedStrings.xml><?xml version="1.0" encoding="utf-8"?>
<sst xmlns="http://schemas.openxmlformats.org/spreadsheetml/2006/main" count="41" uniqueCount="41">
  <si>
    <t>Średnia liczba osób na mieszkanie</t>
  </si>
  <si>
    <t>Średnia liczba mieszkań na kondygnację</t>
  </si>
  <si>
    <t>Średnia liczba kondygnacji na blok</t>
  </si>
  <si>
    <t>Liczba bloków N - S</t>
  </si>
  <si>
    <t>Liczba bloków W - E</t>
  </si>
  <si>
    <t>Liczba bloków ogółem</t>
  </si>
  <si>
    <t>NA KAŻDY ELEMENT</t>
  </si>
  <si>
    <t>WYMIARY MIASTA</t>
  </si>
  <si>
    <t>Skok osi N-S</t>
  </si>
  <si>
    <t>OSOBY NA BLOK</t>
  </si>
  <si>
    <t>Skok osi W - E</t>
  </si>
  <si>
    <t>Wymiary miasta</t>
  </si>
  <si>
    <t>Pole powierzchni (m2)</t>
  </si>
  <si>
    <t>Pole powierzchni (km2)</t>
  </si>
  <si>
    <t>Pole powierzchni bloku</t>
  </si>
  <si>
    <t>LICZBA OSÓB</t>
  </si>
  <si>
    <t>OS / KM2</t>
  </si>
  <si>
    <t>NATĘŻENIE RUCHU</t>
  </si>
  <si>
    <t>Liczba samochodów na osobę</t>
  </si>
  <si>
    <t>Liczba przejazdów na dobę</t>
  </si>
  <si>
    <t>ns+1</t>
  </si>
  <si>
    <t>we+1</t>
  </si>
  <si>
    <t>Łączna sieć drogowa (m)</t>
  </si>
  <si>
    <t>Łączna sieć drogowa (km)</t>
  </si>
  <si>
    <t>Średnia długość przejazdu (m)</t>
  </si>
  <si>
    <t>Łączna ilość przejazdów na dobę</t>
  </si>
  <si>
    <t>Łączna długość przejazdów (km/d)</t>
  </si>
  <si>
    <t>Łączna długość przejazdów (m/d)</t>
  </si>
  <si>
    <t>Średni dobowy ruch na drogę</t>
  </si>
  <si>
    <t>WARIANT 2: 1/2 RUCHU NA OBWODNICY</t>
  </si>
  <si>
    <t>km/d razem na obwodnicy</t>
  </si>
  <si>
    <t>Średni dobowy ruch na obwodnicy</t>
  </si>
  <si>
    <t>Długość obwodnicy (m)</t>
  </si>
  <si>
    <t>Średni dobowy ruch na ulicach</t>
  </si>
  <si>
    <t>Długość obwodnicy (km)</t>
  </si>
  <si>
    <t>ZANIECZYSZCZENIA</t>
  </si>
  <si>
    <t xml:space="preserve">Średnie emisje (kg/km) </t>
  </si>
  <si>
    <t>Wszystkie emisje z transportu (kg/km)</t>
  </si>
  <si>
    <t>Średnie emisje (kg/d) na km drogi</t>
  </si>
  <si>
    <t>Emisje na obywatela (kg/d)</t>
  </si>
  <si>
    <t>DOBROBYT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</si>
</sst>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7F7F7F"/>
      </right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8">
    <xf numFmtId="0" fontId="0" fillId="0" borderId="0" xfId="0"/>
    <xf numFmtId="0" fontId="2" fillId="3" borderId="2" xfId="2"/>
    <xf numFmtId="0" fontId="1" fillId="2" borderId="1" xfId="1"/>
    <xf numFmtId="0" fontId="1" fillId="2" borderId="3" xfId="1" applyBorder="1"/>
    <xf numFmtId="0" fontId="0" fillId="4" borderId="0" xfId="0" applyFill="1"/>
    <xf numFmtId="0" fontId="0" fillId="5" borderId="0" xfId="0" applyFill="1"/>
    <xf numFmtId="0" fontId="3" fillId="3" borderId="1" xfId="3"/>
    <xf numFmtId="0" fontId="0" fillId="0" borderId="0" xfId="0" applyAlignment="1">
      <alignment horizontal="center"/>
    </xf>
  </cellXfs>
  <cellStyles count="4">
    <cellStyle name="Dane wejściowe" xfId="1" builtinId="20"/>
    <cellStyle name="Dane wyjściowe" xfId="2" builtinId="21"/>
    <cellStyle name="Normalny" xfId="0" builtinId="0"/>
    <cellStyle name="Obliczenia" xfId="3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BBD64-3C4F-4383-A42C-A400E6416F10}">
  <dimension ref="A1:N18"/>
  <sheetViews>
    <sheetView tabSelected="1" workbookViewId="0">
      <selection activeCell="J13" sqref="J13"/>
    </sheetView>
  </sheetViews>
  <sheetFormatPr defaultRowHeight="14.4" x14ac:dyDescent="0.3"/>
  <cols>
    <col min="1" max="1" width="34.6640625" customWidth="1"/>
    <col min="2" max="2" width="15" customWidth="1"/>
    <col min="3" max="3" width="19.44140625" customWidth="1"/>
    <col min="5" max="5" width="8.5546875" customWidth="1"/>
    <col min="6" max="6" width="7.109375" customWidth="1"/>
    <col min="7" max="7" width="31.6640625" customWidth="1"/>
    <col min="8" max="8" width="11.6640625" customWidth="1"/>
    <col min="9" max="9" width="1.5546875" customWidth="1"/>
    <col min="11" max="11" width="28" customWidth="1"/>
  </cols>
  <sheetData>
    <row r="1" spans="1:14" x14ac:dyDescent="0.3">
      <c r="A1" t="s">
        <v>6</v>
      </c>
      <c r="C1" t="s">
        <v>7</v>
      </c>
      <c r="G1" t="s">
        <v>17</v>
      </c>
    </row>
    <row r="2" spans="1:14" x14ac:dyDescent="0.3">
      <c r="A2" s="2" t="s">
        <v>0</v>
      </c>
      <c r="B2" s="2">
        <v>2</v>
      </c>
      <c r="C2" s="2" t="s">
        <v>3</v>
      </c>
      <c r="D2" s="2">
        <v>100</v>
      </c>
      <c r="G2" t="s">
        <v>18</v>
      </c>
      <c r="H2">
        <v>0.1</v>
      </c>
      <c r="J2" t="s">
        <v>20</v>
      </c>
      <c r="K2">
        <f>D2+1</f>
        <v>101</v>
      </c>
    </row>
    <row r="3" spans="1:14" x14ac:dyDescent="0.3">
      <c r="A3" s="2" t="s">
        <v>1</v>
      </c>
      <c r="B3" s="2">
        <v>8</v>
      </c>
      <c r="C3" s="2" t="s">
        <v>4</v>
      </c>
      <c r="D3" s="2">
        <v>100</v>
      </c>
      <c r="G3" t="s">
        <v>19</v>
      </c>
      <c r="H3">
        <v>2</v>
      </c>
      <c r="J3" t="s">
        <v>21</v>
      </c>
      <c r="K3">
        <f>D3+1</f>
        <v>101</v>
      </c>
    </row>
    <row r="4" spans="1:14" x14ac:dyDescent="0.3">
      <c r="A4" s="2" t="s">
        <v>2</v>
      </c>
      <c r="B4" s="2">
        <v>15</v>
      </c>
      <c r="C4" s="2" t="s">
        <v>5</v>
      </c>
      <c r="D4" s="2">
        <f>D2*D3</f>
        <v>10000</v>
      </c>
      <c r="G4" t="s">
        <v>24</v>
      </c>
      <c r="H4">
        <v>2000</v>
      </c>
    </row>
    <row r="5" spans="1:14" x14ac:dyDescent="0.3">
      <c r="A5" s="6" t="s">
        <v>9</v>
      </c>
      <c r="B5" s="6">
        <f>B2*B3*B4</f>
        <v>240</v>
      </c>
      <c r="C5" s="2" t="s">
        <v>8</v>
      </c>
      <c r="D5" s="2">
        <v>64</v>
      </c>
      <c r="G5" t="s">
        <v>22</v>
      </c>
      <c r="H5">
        <f xml:space="preserve">  K2 * K3 * (D5+D6)</f>
        <v>1305728</v>
      </c>
    </row>
    <row r="6" spans="1:14" x14ac:dyDescent="0.3">
      <c r="C6" s="2" t="s">
        <v>10</v>
      </c>
      <c r="D6" s="2">
        <v>64</v>
      </c>
      <c r="G6" t="s">
        <v>23</v>
      </c>
      <c r="H6">
        <f>H5/1000</f>
        <v>1305.7280000000001</v>
      </c>
      <c r="K6" s="7" t="s">
        <v>29</v>
      </c>
      <c r="L6" s="7"/>
      <c r="M6" s="7"/>
      <c r="N6" s="7"/>
    </row>
    <row r="7" spans="1:14" x14ac:dyDescent="0.3">
      <c r="A7" s="6" t="s">
        <v>15</v>
      </c>
      <c r="B7" s="6">
        <f>B5*D4</f>
        <v>2400000</v>
      </c>
      <c r="C7" s="3" t="s">
        <v>11</v>
      </c>
      <c r="D7" s="4">
        <f>D5*D2</f>
        <v>6400</v>
      </c>
      <c r="E7" s="5">
        <f>D3*D6</f>
        <v>6400</v>
      </c>
      <c r="G7" t="s">
        <v>25</v>
      </c>
      <c r="H7">
        <f>H2*H3*B7</f>
        <v>480000</v>
      </c>
      <c r="K7" t="s">
        <v>30</v>
      </c>
      <c r="L7">
        <f>H9/2</f>
        <v>480000</v>
      </c>
    </row>
    <row r="8" spans="1:14" x14ac:dyDescent="0.3">
      <c r="C8" s="3" t="s">
        <v>12</v>
      </c>
      <c r="D8">
        <f>D7*E7</f>
        <v>40960000</v>
      </c>
      <c r="G8" t="s">
        <v>27</v>
      </c>
      <c r="H8">
        <f>H7*H4</f>
        <v>960000000</v>
      </c>
      <c r="K8" t="s">
        <v>32</v>
      </c>
      <c r="L8">
        <f>(K2*D5+K3*D6)*2</f>
        <v>25856</v>
      </c>
    </row>
    <row r="9" spans="1:14" x14ac:dyDescent="0.3">
      <c r="A9" s="1" t="s">
        <v>16</v>
      </c>
      <c r="B9" s="1">
        <f>B7/D9</f>
        <v>58593.75</v>
      </c>
      <c r="C9" s="3" t="s">
        <v>13</v>
      </c>
      <c r="D9">
        <f>D8/1000000</f>
        <v>40.96</v>
      </c>
      <c r="G9" t="s">
        <v>26</v>
      </c>
      <c r="H9">
        <f>H8/1000</f>
        <v>960000</v>
      </c>
      <c r="K9" t="s">
        <v>34</v>
      </c>
      <c r="L9">
        <f>L8/1000</f>
        <v>25.856000000000002</v>
      </c>
    </row>
    <row r="10" spans="1:14" x14ac:dyDescent="0.3">
      <c r="C10" s="3" t="s">
        <v>14</v>
      </c>
      <c r="D10">
        <f>D5*D6</f>
        <v>4096</v>
      </c>
      <c r="G10" t="s">
        <v>28</v>
      </c>
      <c r="H10">
        <f>H9/H6</f>
        <v>735.22203705519064</v>
      </c>
      <c r="K10" t="s">
        <v>31</v>
      </c>
      <c r="L10">
        <f>L7/L9</f>
        <v>18564.356435643564</v>
      </c>
    </row>
    <row r="11" spans="1:14" x14ac:dyDescent="0.3">
      <c r="K11" t="s">
        <v>33</v>
      </c>
      <c r="L11">
        <f>H10/2</f>
        <v>367.61101852759532</v>
      </c>
    </row>
    <row r="12" spans="1:14" x14ac:dyDescent="0.3">
      <c r="G12" t="s">
        <v>35</v>
      </c>
    </row>
    <row r="13" spans="1:14" x14ac:dyDescent="0.3">
      <c r="G13" t="s">
        <v>36</v>
      </c>
      <c r="H13">
        <v>0.15</v>
      </c>
    </row>
    <row r="14" spans="1:14" x14ac:dyDescent="0.3">
      <c r="G14" t="s">
        <v>37</v>
      </c>
      <c r="H14">
        <f>H9*H13</f>
        <v>144000</v>
      </c>
    </row>
    <row r="15" spans="1:14" x14ac:dyDescent="0.3">
      <c r="G15" t="s">
        <v>38</v>
      </c>
      <c r="H15">
        <f>H14/H6</f>
        <v>110.2833055582786</v>
      </c>
    </row>
    <row r="16" spans="1:14" x14ac:dyDescent="0.3">
      <c r="G16" t="s">
        <v>39</v>
      </c>
      <c r="H16">
        <f>H14/B7</f>
        <v>0.06</v>
      </c>
    </row>
    <row r="18" spans="7:7" x14ac:dyDescent="0.3">
      <c r="G18" t="s">
        <v>40</v>
      </c>
    </row>
  </sheetData>
  <mergeCells count="1">
    <mergeCell ref="K6:N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 Balcerzak</dc:creator>
  <cp:lastModifiedBy>Oskar Balcerzak</cp:lastModifiedBy>
  <dcterms:created xsi:type="dcterms:W3CDTF">2025-10-21T18:25:20Z</dcterms:created>
  <dcterms:modified xsi:type="dcterms:W3CDTF">2025-10-21T19:02:00Z</dcterms:modified>
</cp:coreProperties>
</file>