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ddie\Dropbox\Programs\C++\Blitzball\Rich's League\"/>
    </mc:Choice>
  </mc:AlternateContent>
  <bookViews>
    <workbookView xWindow="0" yWindow="120" windowWidth="10038" windowHeight="7518"/>
  </bookViews>
  <sheets>
    <sheet name="Kingdom Krew" sheetId="28" r:id="rId1"/>
    <sheet name="Marlboro Mayhem League 6" sheetId="25" r:id="rId2"/>
    <sheet name="Highwind Diamonds League 6" sheetId="24" r:id="rId3"/>
    <sheet name="Marlboro Mayhem Leage 5" sheetId="20" r:id="rId4"/>
    <sheet name="Goalie Stats" sheetId="22" r:id="rId5"/>
  </sheets>
  <calcPr calcId="162913"/>
</workbook>
</file>

<file path=xl/calcChain.xml><?xml version="1.0" encoding="utf-8"?>
<calcChain xmlns="http://schemas.openxmlformats.org/spreadsheetml/2006/main">
  <c r="D38" i="28" l="1"/>
  <c r="A38" i="28"/>
  <c r="D37" i="28"/>
  <c r="A37" i="28"/>
  <c r="D36" i="28"/>
  <c r="A36" i="28"/>
  <c r="D35" i="28"/>
  <c r="A35" i="28"/>
  <c r="D34" i="28"/>
  <c r="A34" i="28"/>
  <c r="D33" i="28"/>
  <c r="A33" i="28"/>
  <c r="D32" i="28"/>
  <c r="A32" i="28"/>
  <c r="D31" i="28"/>
  <c r="A31" i="28"/>
  <c r="A28" i="28"/>
  <c r="A27" i="28"/>
  <c r="A26" i="28"/>
  <c r="A25" i="28"/>
  <c r="A24" i="28"/>
  <c r="A23" i="28"/>
  <c r="A22" i="28"/>
  <c r="A21" i="28"/>
  <c r="A18" i="28"/>
  <c r="G12" i="28"/>
  <c r="F12" i="28"/>
  <c r="E12" i="28"/>
  <c r="D12" i="28"/>
  <c r="C12" i="28"/>
  <c r="B12" i="28"/>
  <c r="T9" i="28"/>
  <c r="G9" i="28"/>
  <c r="F9" i="28"/>
  <c r="E9" i="28"/>
  <c r="D9" i="28"/>
  <c r="C9" i="28"/>
  <c r="B9" i="28"/>
  <c r="T8" i="28"/>
  <c r="G8" i="28"/>
  <c r="F8" i="28"/>
  <c r="E8" i="28"/>
  <c r="D8" i="28"/>
  <c r="C8" i="28"/>
  <c r="B8" i="28"/>
  <c r="T7" i="28"/>
  <c r="G7" i="28"/>
  <c r="F7" i="28"/>
  <c r="E7" i="28"/>
  <c r="D7" i="28"/>
  <c r="C7" i="28"/>
  <c r="B7" i="28"/>
  <c r="T6" i="28"/>
  <c r="G6" i="28"/>
  <c r="F6" i="28"/>
  <c r="E6" i="28"/>
  <c r="D6" i="28"/>
  <c r="C6" i="28"/>
  <c r="B6" i="28"/>
  <c r="T5" i="28"/>
  <c r="G5" i="28"/>
  <c r="F5" i="28"/>
  <c r="E5" i="28"/>
  <c r="D5" i="28"/>
  <c r="C5" i="28"/>
  <c r="B5" i="28"/>
  <c r="T4" i="28"/>
  <c r="G4" i="28"/>
  <c r="F4" i="28"/>
  <c r="E4" i="28"/>
  <c r="D4" i="28"/>
  <c r="C4" i="28"/>
  <c r="B4" i="28"/>
  <c r="T3" i="28"/>
  <c r="G3" i="28"/>
  <c r="F3" i="28"/>
  <c r="E3" i="28"/>
  <c r="D3" i="28"/>
  <c r="C3" i="28"/>
  <c r="B3" i="28"/>
  <c r="T2" i="28"/>
  <c r="G2" i="28"/>
  <c r="F2" i="28"/>
  <c r="E2" i="28"/>
  <c r="D2" i="28"/>
  <c r="C2" i="28"/>
  <c r="B2" i="28"/>
  <c r="G13" i="28" l="1"/>
  <c r="C11" i="28"/>
  <c r="B11" i="28"/>
  <c r="D11" i="28"/>
  <c r="E13" i="28"/>
  <c r="B10" i="28"/>
  <c r="D13" i="28"/>
  <c r="F10" i="28"/>
  <c r="E11" i="28"/>
  <c r="F13" i="28"/>
  <c r="G11" i="28"/>
  <c r="D10" i="28"/>
  <c r="F11" i="28"/>
  <c r="B13" i="28"/>
  <c r="C10" i="28"/>
  <c r="E10" i="28"/>
  <c r="C13" i="28"/>
  <c r="G10" i="28"/>
  <c r="D38" i="25"/>
  <c r="A38" i="25"/>
  <c r="D37" i="25"/>
  <c r="A37" i="25"/>
  <c r="D36" i="25"/>
  <c r="A36" i="25"/>
  <c r="D35" i="25"/>
  <c r="A35" i="25"/>
  <c r="D34" i="25"/>
  <c r="A34" i="25"/>
  <c r="D33" i="25"/>
  <c r="A33" i="25"/>
  <c r="D32" i="25"/>
  <c r="A32" i="25"/>
  <c r="D31" i="25"/>
  <c r="A31" i="25"/>
  <c r="A28" i="25"/>
  <c r="A27" i="25"/>
  <c r="A26" i="25"/>
  <c r="A25" i="25"/>
  <c r="A24" i="25"/>
  <c r="A23" i="25"/>
  <c r="A22" i="25"/>
  <c r="A21" i="25"/>
  <c r="A18" i="25"/>
  <c r="G12" i="25"/>
  <c r="F12" i="25"/>
  <c r="E12" i="25"/>
  <c r="D12" i="25"/>
  <c r="C12" i="25"/>
  <c r="B12" i="25"/>
  <c r="T9" i="25"/>
  <c r="G9" i="25"/>
  <c r="F9" i="25"/>
  <c r="E9" i="25"/>
  <c r="D9" i="25"/>
  <c r="C9" i="25"/>
  <c r="B9" i="25"/>
  <c r="T8" i="25"/>
  <c r="G8" i="25"/>
  <c r="F8" i="25"/>
  <c r="E8" i="25"/>
  <c r="D8" i="25"/>
  <c r="C8" i="25"/>
  <c r="B8" i="25"/>
  <c r="T7" i="25"/>
  <c r="G7" i="25"/>
  <c r="F7" i="25"/>
  <c r="E7" i="25"/>
  <c r="D7" i="25"/>
  <c r="C7" i="25"/>
  <c r="B7" i="25"/>
  <c r="T6" i="25"/>
  <c r="G6" i="25"/>
  <c r="F6" i="25"/>
  <c r="E6" i="25"/>
  <c r="D6" i="25"/>
  <c r="C6" i="25"/>
  <c r="B6" i="25"/>
  <c r="T5" i="25"/>
  <c r="G5" i="25"/>
  <c r="F5" i="25"/>
  <c r="E5" i="25"/>
  <c r="D5" i="25"/>
  <c r="C5" i="25"/>
  <c r="B5" i="25"/>
  <c r="T4" i="25"/>
  <c r="G4" i="25"/>
  <c r="F4" i="25"/>
  <c r="E4" i="25"/>
  <c r="D4" i="25"/>
  <c r="C4" i="25"/>
  <c r="B4" i="25"/>
  <c r="T3" i="25"/>
  <c r="G3" i="25"/>
  <c r="F3" i="25"/>
  <c r="E3" i="25"/>
  <c r="D3" i="25"/>
  <c r="C3" i="25"/>
  <c r="B3" i="25"/>
  <c r="T2" i="25"/>
  <c r="G2" i="25"/>
  <c r="F2" i="25"/>
  <c r="E2" i="25"/>
  <c r="D2" i="25"/>
  <c r="C2" i="25"/>
  <c r="C11" i="25" s="1"/>
  <c r="B2" i="25"/>
  <c r="D38" i="24"/>
  <c r="A38" i="24"/>
  <c r="D37" i="24"/>
  <c r="A37" i="24"/>
  <c r="D36" i="24"/>
  <c r="A36" i="24"/>
  <c r="D35" i="24"/>
  <c r="A35" i="24"/>
  <c r="D34" i="24"/>
  <c r="A34" i="24"/>
  <c r="D33" i="24"/>
  <c r="A33" i="24"/>
  <c r="D32" i="24"/>
  <c r="A32" i="24"/>
  <c r="D31" i="24"/>
  <c r="A31" i="24"/>
  <c r="A28" i="24"/>
  <c r="A27" i="24"/>
  <c r="A26" i="24"/>
  <c r="A25" i="24"/>
  <c r="A24" i="24"/>
  <c r="A23" i="24"/>
  <c r="A22" i="24"/>
  <c r="A21" i="24"/>
  <c r="A18" i="24"/>
  <c r="G12" i="24"/>
  <c r="F12" i="24"/>
  <c r="E12" i="24"/>
  <c r="D12" i="24"/>
  <c r="C12" i="24"/>
  <c r="B12" i="24"/>
  <c r="T9" i="24"/>
  <c r="G9" i="24"/>
  <c r="F9" i="24"/>
  <c r="E9" i="24"/>
  <c r="D9" i="24"/>
  <c r="C9" i="24"/>
  <c r="B9" i="24"/>
  <c r="T8" i="24"/>
  <c r="G8" i="24"/>
  <c r="F8" i="24"/>
  <c r="E8" i="24"/>
  <c r="D8" i="24"/>
  <c r="C8" i="24"/>
  <c r="B8" i="24"/>
  <c r="T7" i="24"/>
  <c r="G7" i="24"/>
  <c r="F7" i="24"/>
  <c r="E7" i="24"/>
  <c r="D7" i="24"/>
  <c r="C7" i="24"/>
  <c r="B7" i="24"/>
  <c r="T6" i="24"/>
  <c r="G6" i="24"/>
  <c r="F6" i="24"/>
  <c r="E6" i="24"/>
  <c r="D6" i="24"/>
  <c r="C6" i="24"/>
  <c r="B6" i="24"/>
  <c r="T5" i="24"/>
  <c r="G5" i="24"/>
  <c r="F5" i="24"/>
  <c r="E5" i="24"/>
  <c r="D5" i="24"/>
  <c r="C5" i="24"/>
  <c r="B5" i="24"/>
  <c r="T4" i="24"/>
  <c r="G4" i="24"/>
  <c r="F4" i="24"/>
  <c r="E4" i="24"/>
  <c r="D4" i="24"/>
  <c r="C4" i="24"/>
  <c r="B4" i="24"/>
  <c r="T3" i="24"/>
  <c r="G3" i="24"/>
  <c r="F3" i="24"/>
  <c r="E3" i="24"/>
  <c r="D3" i="24"/>
  <c r="C3" i="24"/>
  <c r="B3" i="24"/>
  <c r="T2" i="24"/>
  <c r="G2" i="24"/>
  <c r="F2" i="24"/>
  <c r="E2" i="24"/>
  <c r="D2" i="24"/>
  <c r="C2" i="24"/>
  <c r="B2" i="24"/>
  <c r="B11" i="24" s="1"/>
  <c r="C11" i="24" l="1"/>
  <c r="G11" i="24"/>
  <c r="B11" i="25"/>
  <c r="E11" i="25"/>
  <c r="E11" i="24"/>
  <c r="F11" i="25"/>
  <c r="D11" i="25"/>
  <c r="D11" i="24"/>
  <c r="F11" i="24"/>
  <c r="G11" i="25"/>
  <c r="B10" i="25"/>
  <c r="D10" i="25"/>
  <c r="F10" i="25"/>
  <c r="C10" i="25"/>
  <c r="E10" i="25"/>
  <c r="G10" i="25"/>
  <c r="B10" i="24"/>
  <c r="D10" i="24"/>
  <c r="F10" i="24"/>
  <c r="C10" i="24"/>
  <c r="E10" i="24"/>
  <c r="G10" i="24"/>
  <c r="R29" i="22" l="1"/>
  <c r="R30" i="22"/>
  <c r="R31" i="22"/>
  <c r="R32" i="22"/>
  <c r="R33" i="22"/>
  <c r="R34" i="22"/>
  <c r="R35" i="22"/>
  <c r="R36" i="22"/>
  <c r="R28" i="22"/>
  <c r="M29" i="22"/>
  <c r="M30" i="22"/>
  <c r="M31" i="22"/>
  <c r="M32" i="22"/>
  <c r="M33" i="22"/>
  <c r="M34" i="22"/>
  <c r="M35" i="22"/>
  <c r="M36" i="22"/>
  <c r="M28" i="22"/>
  <c r="H29" i="22"/>
  <c r="H30" i="22"/>
  <c r="H31" i="22"/>
  <c r="H28" i="22"/>
  <c r="C29" i="22"/>
  <c r="C30" i="22"/>
  <c r="C31" i="22"/>
  <c r="C32" i="22"/>
  <c r="C33" i="22"/>
  <c r="C34" i="22"/>
  <c r="C35" i="22"/>
  <c r="C36" i="22"/>
  <c r="C28" i="22"/>
  <c r="H13" i="22"/>
  <c r="H14" i="22"/>
  <c r="H15" i="22"/>
  <c r="H16" i="22"/>
  <c r="H17" i="22"/>
  <c r="H12" i="22"/>
  <c r="C13" i="22"/>
  <c r="C14" i="22"/>
  <c r="C15" i="22"/>
  <c r="C16" i="22"/>
  <c r="C17" i="22"/>
  <c r="C18" i="22"/>
  <c r="C19" i="22"/>
  <c r="C20" i="22"/>
  <c r="C21" i="22"/>
  <c r="C12" i="22"/>
  <c r="D8" i="22"/>
  <c r="E8" i="22"/>
  <c r="F8" i="22"/>
  <c r="G8" i="22"/>
  <c r="H8" i="22"/>
  <c r="I8" i="22"/>
  <c r="J8" i="22"/>
  <c r="K8" i="22"/>
  <c r="C8" i="22"/>
  <c r="A27" i="20" l="1"/>
  <c r="A28" i="20"/>
  <c r="A26" i="20"/>
  <c r="A25" i="20"/>
  <c r="A24" i="20"/>
  <c r="A23" i="20"/>
  <c r="A22" i="20"/>
  <c r="A21" i="20"/>
  <c r="G12" i="20"/>
  <c r="F12" i="20"/>
  <c r="E12" i="20"/>
  <c r="D12" i="20"/>
  <c r="C12" i="20"/>
  <c r="B12" i="20"/>
  <c r="G9" i="20"/>
  <c r="G8" i="20"/>
  <c r="G7" i="20"/>
  <c r="G6" i="20"/>
  <c r="G5" i="20"/>
  <c r="G4" i="20"/>
  <c r="G3" i="20"/>
  <c r="G2" i="20"/>
  <c r="G11" i="20" l="1"/>
  <c r="G10" i="20"/>
  <c r="D38" i="20" l="1"/>
  <c r="D37" i="20"/>
  <c r="D36" i="20"/>
  <c r="D35" i="20"/>
  <c r="D34" i="20"/>
  <c r="D33" i="20"/>
  <c r="D32" i="20"/>
  <c r="D31" i="20"/>
  <c r="A38" i="20"/>
  <c r="A37" i="20"/>
  <c r="A36" i="20"/>
  <c r="A35" i="20"/>
  <c r="A34" i="20"/>
  <c r="A33" i="20"/>
  <c r="A32" i="20"/>
  <c r="A31" i="20"/>
  <c r="B2" i="20"/>
  <c r="A18" i="20"/>
  <c r="F9" i="20"/>
  <c r="E9" i="20"/>
  <c r="D9" i="20"/>
  <c r="C9" i="20"/>
  <c r="B9" i="20"/>
  <c r="F8" i="20"/>
  <c r="E8" i="20"/>
  <c r="D8" i="20"/>
  <c r="C8" i="20"/>
  <c r="B8" i="20"/>
  <c r="F7" i="20"/>
  <c r="E7" i="20"/>
  <c r="D7" i="20"/>
  <c r="C7" i="20"/>
  <c r="B7" i="20"/>
  <c r="F6" i="20"/>
  <c r="E6" i="20"/>
  <c r="D6" i="20"/>
  <c r="C6" i="20"/>
  <c r="B6" i="20"/>
  <c r="F5" i="20"/>
  <c r="E5" i="20"/>
  <c r="D5" i="20"/>
  <c r="C5" i="20"/>
  <c r="B5" i="20"/>
  <c r="F4" i="20"/>
  <c r="E4" i="20"/>
  <c r="D4" i="20"/>
  <c r="C4" i="20"/>
  <c r="B4" i="20"/>
  <c r="F3" i="20"/>
  <c r="E3" i="20"/>
  <c r="D3" i="20"/>
  <c r="C3" i="20"/>
  <c r="B3" i="20"/>
  <c r="F2" i="20"/>
  <c r="E2" i="20"/>
  <c r="D2" i="20"/>
  <c r="T9" i="20"/>
  <c r="T8" i="20"/>
  <c r="T7" i="20"/>
  <c r="T6" i="20"/>
  <c r="T5" i="20"/>
  <c r="T4" i="20"/>
  <c r="T3" i="20"/>
  <c r="F10" i="20" l="1"/>
  <c r="F11" i="20"/>
  <c r="E11" i="20"/>
  <c r="E10" i="20"/>
  <c r="B11" i="20"/>
  <c r="B10" i="20"/>
  <c r="D11" i="20"/>
  <c r="D10" i="20"/>
  <c r="T2" i="20"/>
  <c r="C2" i="20"/>
  <c r="C11" i="20" l="1"/>
  <c r="C10" i="20"/>
</calcChain>
</file>

<file path=xl/sharedStrings.xml><?xml version="1.0" encoding="utf-8"?>
<sst xmlns="http://schemas.openxmlformats.org/spreadsheetml/2006/main" count="589" uniqueCount="154">
  <si>
    <t>END</t>
  </si>
  <si>
    <t>PASS</t>
  </si>
  <si>
    <t>SHOT</t>
  </si>
  <si>
    <t>ATTACK</t>
  </si>
  <si>
    <t>BLOCK</t>
  </si>
  <si>
    <t>CATCH</t>
  </si>
  <si>
    <t>TCK SLP</t>
  </si>
  <si>
    <t>GRIP</t>
  </si>
  <si>
    <t>ELITE</t>
  </si>
  <si>
    <t>BRAWL</t>
  </si>
  <si>
    <t>GOLD</t>
  </si>
  <si>
    <t>JECHT</t>
  </si>
  <si>
    <t>VOLLEY</t>
  </si>
  <si>
    <t>ALL-RND</t>
  </si>
  <si>
    <t>Max Stat</t>
  </si>
  <si>
    <t>Min Stat</t>
  </si>
  <si>
    <t>Base Stat</t>
  </si>
  <si>
    <t>NAME</t>
  </si>
  <si>
    <t>3 END</t>
  </si>
  <si>
    <t>2 PAS</t>
  </si>
  <si>
    <t>1 CA</t>
  </si>
  <si>
    <t>3 BLK</t>
  </si>
  <si>
    <t>1 PAS</t>
  </si>
  <si>
    <t>1 ATK</t>
  </si>
  <si>
    <t>1 BLK</t>
  </si>
  <si>
    <t>3 ATK</t>
  </si>
  <si>
    <t>1 END</t>
  </si>
  <si>
    <t>2 SHT</t>
  </si>
  <si>
    <t>3 PAS</t>
  </si>
  <si>
    <t>2 ATK</t>
  </si>
  <si>
    <t>2 END</t>
  </si>
  <si>
    <t>3 SHT</t>
  </si>
  <si>
    <t>1 SHT</t>
  </si>
  <si>
    <t>2 BLK</t>
  </si>
  <si>
    <t>RISK</t>
  </si>
  <si>
    <t>NORMAL</t>
  </si>
  <si>
    <t>LEVEL</t>
  </si>
  <si>
    <t>Player Data Output</t>
  </si>
  <si>
    <t>Team Data Output</t>
  </si>
  <si>
    <t>INITIALS</t>
  </si>
  <si>
    <t>Ignore This</t>
  </si>
  <si>
    <t>League Max</t>
  </si>
  <si>
    <t>KEEPA</t>
  </si>
  <si>
    <t>S GOAL</t>
  </si>
  <si>
    <t>Stamina</t>
  </si>
  <si>
    <t>Player</t>
  </si>
  <si>
    <t>Position</t>
  </si>
  <si>
    <t>New</t>
  </si>
  <si>
    <t>B or Bench = Bench</t>
  </si>
  <si>
    <t>LF = Left Forward</t>
  </si>
  <si>
    <t>RF = Right Forward</t>
  </si>
  <si>
    <t>C = Center</t>
  </si>
  <si>
    <t>LD = Left Defender</t>
  </si>
  <si>
    <t>RD = Right Defender</t>
  </si>
  <si>
    <t>G = Goalie</t>
  </si>
  <si>
    <t>All Else will result in an error</t>
  </si>
  <si>
    <t>Positions</t>
  </si>
  <si>
    <t>How to Submit Line-up</t>
  </si>
  <si>
    <t>Copy cells A31-38 and B31-38</t>
  </si>
  <si>
    <t>Send submission to Bob on forum PM</t>
  </si>
  <si>
    <t>That's it</t>
  </si>
  <si>
    <t>Stamina and New Stamina are for your benefit only</t>
  </si>
  <si>
    <t>How to Submit Team</t>
  </si>
  <si>
    <t>Copy cell A18 (Team data) and send to Bob via Forum PM</t>
  </si>
  <si>
    <t>Copy cells A21 to A28 and send to Bob via Forum PM</t>
  </si>
  <si>
    <t>Name team on book tab (bottom left, currently either "Team 1" or "Team 2")</t>
  </si>
  <si>
    <t>Create unique team initials in cell N23</t>
  </si>
  <si>
    <t>Create Team using A cells 2-9 and H-R cells 2-9</t>
  </si>
  <si>
    <t>TYPE</t>
  </si>
  <si>
    <t>1.5 CA</t>
  </si>
  <si>
    <t>Risk:</t>
  </si>
  <si>
    <t>HIGH = -30% to 30% random on all stats</t>
  </si>
  <si>
    <t>NORMAL = -20% to 20% random on all stats</t>
  </si>
  <si>
    <t>LOW = -10% to 10% random on all stats</t>
  </si>
  <si>
    <t>Type:</t>
  </si>
  <si>
    <t>BH = "Ball Hog" END up, PAS down</t>
  </si>
  <si>
    <t>TP = "Team Player" PAS up, ATK down</t>
  </si>
  <si>
    <t>BF = "Butter Fingers" BLK up, CA down</t>
  </si>
  <si>
    <t>C = "Catcher" CA up, SHT down</t>
  </si>
  <si>
    <t>Type Bonus:</t>
  </si>
  <si>
    <t>If HIGH risk, good stat +15%, bad stat -15%</t>
  </si>
  <si>
    <t>If NORMAL risk, good stat +10%, bad stat -10%</t>
  </si>
  <si>
    <t>If LOW risk, good stat +5%, bad stat -5%</t>
  </si>
  <si>
    <t>NO</t>
  </si>
  <si>
    <t>NO = "Normal/Screw this crap" No ups, no downs</t>
  </si>
  <si>
    <t>AW = "Attention Whore" SHT up, END down</t>
  </si>
  <si>
    <t>PB = "Penalty Box" ATK up, BLK down</t>
  </si>
  <si>
    <t>Cloud</t>
  </si>
  <si>
    <t>Brother</t>
  </si>
  <si>
    <t>Shinra</t>
  </si>
  <si>
    <t>Zack</t>
  </si>
  <si>
    <t>Rufus</t>
  </si>
  <si>
    <t>Tidus</t>
  </si>
  <si>
    <t>Ritz</t>
  </si>
  <si>
    <t>MAR</t>
  </si>
  <si>
    <t>Ashe</t>
  </si>
  <si>
    <t>CA</t>
  </si>
  <si>
    <t>BF</t>
  </si>
  <si>
    <t>BH</t>
  </si>
  <si>
    <t>LOW</t>
  </si>
  <si>
    <t>Create unique team initials in cell O23</t>
  </si>
  <si>
    <t>LF</t>
  </si>
  <si>
    <t>RF</t>
  </si>
  <si>
    <t>C</t>
  </si>
  <si>
    <t>RD</t>
  </si>
  <si>
    <t>LD</t>
  </si>
  <si>
    <t>G</t>
  </si>
  <si>
    <t>B</t>
  </si>
  <si>
    <t>PB</t>
  </si>
  <si>
    <t>HIGH</t>
  </si>
  <si>
    <t>Leage 05</t>
  </si>
  <si>
    <t>Shots</t>
  </si>
  <si>
    <t>Against</t>
  </si>
  <si>
    <t>Caught</t>
  </si>
  <si>
    <t>Deflect</t>
  </si>
  <si>
    <t>Score</t>
  </si>
  <si>
    <t>Difference</t>
  </si>
  <si>
    <t>Goers</t>
  </si>
  <si>
    <t>Magic</t>
  </si>
  <si>
    <t>Mercs</t>
  </si>
  <si>
    <t>Night</t>
  </si>
  <si>
    <t>Guests</t>
  </si>
  <si>
    <t>Love</t>
  </si>
  <si>
    <t>Grizzly</t>
  </si>
  <si>
    <t>Sublime</t>
  </si>
  <si>
    <t>MAD Ex</t>
  </si>
  <si>
    <t>Score Dif</t>
  </si>
  <si>
    <t>Stat Dif</t>
  </si>
  <si>
    <t>Scor Diff</t>
  </si>
  <si>
    <t>Stat Diff</t>
  </si>
  <si>
    <t>Loveless</t>
  </si>
  <si>
    <t>Score Diff</t>
  </si>
  <si>
    <t>Mad Exp</t>
  </si>
  <si>
    <t>Mag Miss</t>
  </si>
  <si>
    <t>Reks</t>
  </si>
  <si>
    <t>Shara</t>
  </si>
  <si>
    <t>Guinness</t>
  </si>
  <si>
    <t>Macgregor</t>
  </si>
  <si>
    <t>Wakka</t>
  </si>
  <si>
    <t>Vincent</t>
  </si>
  <si>
    <t>Biggs</t>
  </si>
  <si>
    <t>Rin</t>
  </si>
  <si>
    <t>Angeal</t>
  </si>
  <si>
    <t>DMD</t>
  </si>
  <si>
    <t>Sora</t>
  </si>
  <si>
    <t>Riku</t>
  </si>
  <si>
    <t>Kairi</t>
  </si>
  <si>
    <t>Roxas</t>
  </si>
  <si>
    <t>Ansem</t>
  </si>
  <si>
    <t>Axel</t>
  </si>
  <si>
    <t>Xion</t>
  </si>
  <si>
    <t>Xehanort</t>
  </si>
  <si>
    <t>AW</t>
  </si>
  <si>
    <t>KHK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</si>
</sst>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EA22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3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7" xfId="0" applyFill="1" applyBorder="1"/>
    <xf numFmtId="0" fontId="0" fillId="0" borderId="9" xfId="0" applyFill="1" applyBorder="1"/>
    <xf numFmtId="0" fontId="0" fillId="7" borderId="1" xfId="0" applyFill="1" applyBorder="1"/>
    <xf numFmtId="0" fontId="0" fillId="5" borderId="1" xfId="0" applyFill="1" applyBorder="1" applyAlignment="1">
      <alignment horizontal="center"/>
    </xf>
    <xf numFmtId="0" fontId="1" fillId="4" borderId="10" xfId="0" applyFont="1" applyFill="1" applyBorder="1"/>
    <xf numFmtId="0" fontId="1" fillId="4" borderId="10" xfId="0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0" xfId="0" applyFill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1" borderId="1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EA227"/>
      <color rgb="FFFF6565"/>
      <color rgb="FFE5823F"/>
      <color rgb="FFB95A19"/>
      <color rgb="FF8B4513"/>
      <color rgb="FF76581C"/>
      <color rgb="FFEFAE0B"/>
      <color rgb="FF107303"/>
      <color rgb="FF1FCB27"/>
      <color rgb="FF20E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zoomScale="85" zoomScaleNormal="85" workbookViewId="0">
      <pane xSplit="1" topLeftCell="B1" activePane="topRight" state="frozen"/>
      <selection pane="topRight" activeCell="I8" sqref="I8"/>
    </sheetView>
  </sheetViews>
  <sheetFormatPr defaultRowHeight="14.4" x14ac:dyDescent="0.55000000000000004"/>
  <cols>
    <col min="1" max="1" width="45.83984375" customWidth="1"/>
    <col min="8" max="9" width="9.15625" customWidth="1"/>
    <col min="10" max="20" width="8.68359375" customWidth="1"/>
    <col min="21" max="21" width="8.83984375" style="43"/>
  </cols>
  <sheetData>
    <row r="1" spans="1:24" x14ac:dyDescent="0.55000000000000004">
      <c r="A1" s="24" t="s">
        <v>17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19" t="s">
        <v>34</v>
      </c>
      <c r="I1" s="19" t="s">
        <v>68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24" t="s">
        <v>13</v>
      </c>
      <c r="R1" s="41" t="s">
        <v>43</v>
      </c>
      <c r="S1" s="24" t="s">
        <v>42</v>
      </c>
      <c r="T1" s="24" t="s">
        <v>36</v>
      </c>
      <c r="U1" s="28"/>
      <c r="V1" s="27"/>
    </row>
    <row r="2" spans="1:24" x14ac:dyDescent="0.55000000000000004">
      <c r="A2" s="22" t="s">
        <v>144</v>
      </c>
      <c r="B2" s="25">
        <f>SUM(J2)*3+(P2)*2+(M2)+(O2)*2+(Q2)+(W7)</f>
        <v>53</v>
      </c>
      <c r="C2" s="25">
        <f>SUM(N2)*3+(J2)*2+(L2)+(K2)*2+(Q2)+(R2)+(W7)</f>
        <v>50</v>
      </c>
      <c r="D2" s="25">
        <f>SUM(P2)*3+(O2)*2+(N2)*2+(Q2)+(S2)*2+(W7)</f>
        <v>37</v>
      </c>
      <c r="E2" s="25">
        <f>SUM(M2)*3+(L2)*2+(O2)*2+(Q2)+(W7)</f>
        <v>37</v>
      </c>
      <c r="F2" s="25">
        <f>SUM(K2)*3+(L2)*2+(M2)+(N2)+(P2)+(Q2)+(W7)</f>
        <v>21</v>
      </c>
      <c r="G2" s="25">
        <f>FLOOR(SUM(J2)+(K2)+(+L2)+(M2)+(Q2)+(R2)*1.5+(S2)+(W7),1)</f>
        <v>18</v>
      </c>
      <c r="H2" s="51" t="s">
        <v>35</v>
      </c>
      <c r="I2" s="51" t="s">
        <v>97</v>
      </c>
      <c r="J2" s="22">
        <v>10</v>
      </c>
      <c r="K2" s="22">
        <v>0</v>
      </c>
      <c r="L2" s="22">
        <v>5</v>
      </c>
      <c r="M2" s="22">
        <v>2</v>
      </c>
      <c r="N2" s="22">
        <v>8</v>
      </c>
      <c r="O2" s="22">
        <v>10</v>
      </c>
      <c r="P2" s="22">
        <v>0</v>
      </c>
      <c r="Q2" s="22">
        <v>0</v>
      </c>
      <c r="R2" s="23"/>
      <c r="S2" s="23"/>
      <c r="T2" s="35">
        <f t="shared" ref="T2:T9" si="0">SUM(J2:S2)</f>
        <v>35</v>
      </c>
      <c r="U2" s="27"/>
      <c r="V2" s="27"/>
      <c r="W2" s="5"/>
      <c r="X2" s="5"/>
    </row>
    <row r="3" spans="1:24" x14ac:dyDescent="0.55000000000000004">
      <c r="A3" s="6" t="s">
        <v>145</v>
      </c>
      <c r="B3" s="26">
        <f>SUM(J3)*3+(P3)*2+(M3)+(O3)*2+(Q3)+(W7)</f>
        <v>60</v>
      </c>
      <c r="C3" s="44">
        <f>SUM(N3)*3+(J3)*2+(L3)+(K3)*2+(Q3)+(R3)+(W7)</f>
        <v>10</v>
      </c>
      <c r="D3" s="26">
        <f>SUM(P3)*3+(O3)*2+(N3)*2+(Q3)+(S3)*2+(W7)</f>
        <v>68</v>
      </c>
      <c r="E3" s="26">
        <f>SUM(M3)*3+(L3)*2+(O3)*2+(Q3)+(W7)</f>
        <v>43</v>
      </c>
      <c r="F3" s="26">
        <f>SUM(K3)*3+(L3)*2+(M3)+(N3)+(P3)+(Q3)+(W7)</f>
        <v>26</v>
      </c>
      <c r="G3" s="44">
        <f>FLOOR(SUM(J3)+(K3)+(+L3)+(M3)+(Q3)+(R3)*1.5+(S3)+(W7),1)</f>
        <v>9</v>
      </c>
      <c r="H3" s="52" t="s">
        <v>35</v>
      </c>
      <c r="I3" s="52" t="s">
        <v>98</v>
      </c>
      <c r="J3" s="6">
        <v>1</v>
      </c>
      <c r="K3" s="6">
        <v>1</v>
      </c>
      <c r="L3" s="6">
        <v>2</v>
      </c>
      <c r="M3" s="6">
        <v>4</v>
      </c>
      <c r="N3" s="6">
        <v>1</v>
      </c>
      <c r="O3" s="6">
        <v>13</v>
      </c>
      <c r="P3" s="6">
        <v>13</v>
      </c>
      <c r="Q3" s="6"/>
      <c r="R3" s="7"/>
      <c r="S3" s="7"/>
      <c r="T3" s="45">
        <f t="shared" si="0"/>
        <v>35</v>
      </c>
      <c r="U3" s="27"/>
      <c r="V3" s="27"/>
      <c r="W3" s="28"/>
      <c r="X3" s="27"/>
    </row>
    <row r="4" spans="1:24" x14ac:dyDescent="0.55000000000000004">
      <c r="A4" s="22" t="s">
        <v>149</v>
      </c>
      <c r="B4" s="25">
        <f>SUM(J4)*3+(P4)*2+(M4)+(O4)*2+(Q4)+(W7)</f>
        <v>22</v>
      </c>
      <c r="C4" s="25">
        <f>SUM(N4)*3+(J4)*2+(L4)+(K4)*2+(Q4)+(R4)+(W7)</f>
        <v>43</v>
      </c>
      <c r="D4" s="25">
        <f>SUM(P4)*3+(O4)*2+(N4)*2+(Q4)+(S4)*2+(W7)</f>
        <v>10</v>
      </c>
      <c r="E4" s="25">
        <f>SUM(M4)*3+(L4)*2+(O4)*2+(Q4)+(W7)</f>
        <v>51</v>
      </c>
      <c r="F4" s="25">
        <f>SUM(K4)*3+(L4)*2+(M4)+(N4)+(P4)+(Q4)+(W7)</f>
        <v>58</v>
      </c>
      <c r="G4" s="25">
        <f>FLOOR(SUM(J4)+(K4)+(+L4)+(M4)+(Q4)+(R4)*1.5+(S4)+(W7),1)</f>
        <v>32</v>
      </c>
      <c r="H4" s="51" t="s">
        <v>109</v>
      </c>
      <c r="I4" s="51" t="s">
        <v>152</v>
      </c>
      <c r="J4" s="22">
        <v>3</v>
      </c>
      <c r="K4" s="22">
        <v>8</v>
      </c>
      <c r="L4" s="22">
        <v>10</v>
      </c>
      <c r="M4" s="22">
        <v>9</v>
      </c>
      <c r="N4" s="22">
        <v>3</v>
      </c>
      <c r="O4" s="22">
        <v>1</v>
      </c>
      <c r="P4" s="22">
        <v>0</v>
      </c>
      <c r="Q4" s="22">
        <v>1</v>
      </c>
      <c r="R4" s="23"/>
      <c r="S4" s="23"/>
      <c r="T4" s="35">
        <f t="shared" si="0"/>
        <v>35</v>
      </c>
      <c r="U4" s="27"/>
      <c r="V4" s="27"/>
    </row>
    <row r="5" spans="1:24" x14ac:dyDescent="0.55000000000000004">
      <c r="A5" s="6" t="s">
        <v>150</v>
      </c>
      <c r="B5" s="26">
        <f>SUM(J5)*3+(P5)*2+(M5)+(O5)*2+(Q5)+(W7)</f>
        <v>41</v>
      </c>
      <c r="C5" s="44">
        <f>SUM(N5)*3+(J5)*2+(L5)+(K5)*2+(Q5)+(R5)+(W7)</f>
        <v>41</v>
      </c>
      <c r="D5" s="26">
        <f>SUM(P5)*3+(O5)*2+(N5)*2+(Q5)+(S5)*2+(W7)</f>
        <v>1</v>
      </c>
      <c r="E5" s="26">
        <f>SUM(M5)*3+(L5)*2+(O5)*2+(Q5)+(W7)</f>
        <v>51</v>
      </c>
      <c r="F5" s="26">
        <f>SUM(K5)*3+(L5)*2+(M5)+(N5)+(P5)+(Q5)+(W7)</f>
        <v>46</v>
      </c>
      <c r="G5" s="44">
        <f>FLOOR(SUM(J5)+(K5)+(+L5)+(M5)+(Q5)+(R5)*1.5+(S5)+(W7),1)</f>
        <v>36</v>
      </c>
      <c r="H5" s="52" t="s">
        <v>35</v>
      </c>
      <c r="I5" s="52" t="s">
        <v>103</v>
      </c>
      <c r="J5" s="6">
        <v>10</v>
      </c>
      <c r="K5" s="6">
        <v>5</v>
      </c>
      <c r="L5" s="6">
        <v>10</v>
      </c>
      <c r="M5" s="6">
        <v>10</v>
      </c>
      <c r="N5" s="6">
        <v>0</v>
      </c>
      <c r="O5" s="6">
        <v>0</v>
      </c>
      <c r="P5" s="6">
        <v>0</v>
      </c>
      <c r="Q5" s="6"/>
      <c r="R5" s="7"/>
      <c r="S5" s="7"/>
      <c r="T5" s="45">
        <f t="shared" si="0"/>
        <v>35</v>
      </c>
      <c r="U5" s="27"/>
    </row>
    <row r="6" spans="1:24" x14ac:dyDescent="0.55000000000000004">
      <c r="A6" s="22" t="s">
        <v>151</v>
      </c>
      <c r="B6" s="25">
        <f>SUM(J6)*3+(P6)*2+(M6)+(O6)*2+(Q6)+(W7)</f>
        <v>22</v>
      </c>
      <c r="C6" s="25">
        <f>SUM(N6)*3+(J6)*2+(L6)+(K6)*2+(Q6)+(R6)+(W7)</f>
        <v>38</v>
      </c>
      <c r="D6" s="25">
        <f>SUM(P6)*3+(O6)*2+(N6)*2+(Q6)+(S6)*2+(W7)</f>
        <v>14</v>
      </c>
      <c r="E6" s="25">
        <f>SUM(M6)*3+(L6)*2+(O6)*2+(Q6)+(W7)</f>
        <v>24</v>
      </c>
      <c r="F6" s="25">
        <f>SUM(K6)*3+(L6)*2+(M6)+(N6)+(P6)+(Q6)+(W7)</f>
        <v>26</v>
      </c>
      <c r="G6" s="25">
        <f>FLOOR(SUM(J6)+(K6)+(+L6)+(M6)+(Q6)+(R6)*1.5+(S6)+(W7),1)</f>
        <v>43</v>
      </c>
      <c r="H6" s="51" t="s">
        <v>35</v>
      </c>
      <c r="I6" s="51" t="s">
        <v>103</v>
      </c>
      <c r="J6" s="22">
        <v>2</v>
      </c>
      <c r="K6" s="22">
        <v>2</v>
      </c>
      <c r="L6" s="22">
        <v>2</v>
      </c>
      <c r="M6" s="22">
        <v>2</v>
      </c>
      <c r="N6" s="22"/>
      <c r="O6" s="22"/>
      <c r="P6" s="22"/>
      <c r="Q6" s="22">
        <v>13</v>
      </c>
      <c r="R6" s="23">
        <v>14</v>
      </c>
      <c r="S6" s="23"/>
      <c r="T6" s="35">
        <f t="shared" si="0"/>
        <v>35</v>
      </c>
      <c r="U6" s="27"/>
      <c r="V6" s="2" t="s">
        <v>40</v>
      </c>
      <c r="W6" s="3"/>
    </row>
    <row r="7" spans="1:24" x14ac:dyDescent="0.55000000000000004">
      <c r="A7" s="6" t="s">
        <v>146</v>
      </c>
      <c r="B7" s="26">
        <f>SUM(J7)*3+(P7)*2+(M7)+(O7)*2+(Q7)+(W7)</f>
        <v>35</v>
      </c>
      <c r="C7" s="44">
        <f>SUM(N7)*3+(J7)*2+(L7)+(K7)*2+(Q7)+(R7)+(W7)</f>
        <v>30</v>
      </c>
      <c r="D7" s="26">
        <f>SUM(P7)*3+(O7)*2+(N7)*2+(Q7)+(S7)*2+(W7)</f>
        <v>1</v>
      </c>
      <c r="E7" s="26">
        <f>SUM(M7)*3+(L7)*2+(O7)*2+(Q7)+(W7)</f>
        <v>70</v>
      </c>
      <c r="F7" s="26">
        <f>SUM(K7)*3+(L7)*2+(M7)+(N7)+(P7)+(Q7)+(W7)</f>
        <v>44</v>
      </c>
      <c r="G7" s="44">
        <f>FLOOR(SUM(J7)+(K7)+(+L7)+(M7)+(Q7)+(R7)*1.5+(S7)+(W7),1)</f>
        <v>36</v>
      </c>
      <c r="H7" s="52" t="s">
        <v>99</v>
      </c>
      <c r="I7" s="52" t="s">
        <v>97</v>
      </c>
      <c r="J7" s="6">
        <v>7</v>
      </c>
      <c r="K7" s="6">
        <v>0</v>
      </c>
      <c r="L7" s="6">
        <v>15</v>
      </c>
      <c r="M7" s="6">
        <v>13</v>
      </c>
      <c r="N7" s="6"/>
      <c r="O7" s="6"/>
      <c r="P7" s="6"/>
      <c r="Q7" s="6"/>
      <c r="R7" s="7"/>
      <c r="S7" s="7"/>
      <c r="T7" s="45">
        <f t="shared" si="0"/>
        <v>35</v>
      </c>
      <c r="U7" s="27"/>
      <c r="V7" s="33" t="s">
        <v>16</v>
      </c>
      <c r="W7" s="34">
        <v>1</v>
      </c>
    </row>
    <row r="8" spans="1:24" x14ac:dyDescent="0.55000000000000004">
      <c r="A8" s="22" t="s">
        <v>147</v>
      </c>
      <c r="B8" s="25">
        <f>SUM(J8)*3+(P8)*2+(M8)+(O8)*2+(Q8)+(W7)</f>
        <v>34</v>
      </c>
      <c r="C8" s="25">
        <f>SUM(N8)*3+(J8)*2+(L8)+(K8)*2+(Q8)+(R8)+(W7)</f>
        <v>59</v>
      </c>
      <c r="D8" s="25">
        <f>SUM(P8)*3+(O8)*2+(N8)*2+(Q8)+(S8)*2+(W7)</f>
        <v>51</v>
      </c>
      <c r="E8" s="25">
        <f>SUM(M8)*3+(L8)*2+(O8)*2+(Q8)+(W7)</f>
        <v>34</v>
      </c>
      <c r="F8" s="25">
        <f>SUM(K8)*3+(L8)*2+(M8)+(N8)+(P8)+(Q8)+(W7)</f>
        <v>27</v>
      </c>
      <c r="G8" s="25">
        <f>FLOOR(SUM(J8)+(K8)+(+L8)+(M8)+(Q8)+(R8)*1.5+(S8)+(W7),1)</f>
        <v>11</v>
      </c>
      <c r="H8" s="51" t="s">
        <v>35</v>
      </c>
      <c r="I8" s="51" t="s">
        <v>83</v>
      </c>
      <c r="J8" s="22">
        <v>4</v>
      </c>
      <c r="K8" s="22">
        <v>0</v>
      </c>
      <c r="L8" s="22">
        <v>5</v>
      </c>
      <c r="M8" s="22">
        <v>1</v>
      </c>
      <c r="N8" s="22">
        <v>15</v>
      </c>
      <c r="O8" s="22">
        <v>10</v>
      </c>
      <c r="P8" s="22">
        <v>0</v>
      </c>
      <c r="Q8" s="22">
        <v>0</v>
      </c>
      <c r="R8" s="23">
        <v>0</v>
      </c>
      <c r="S8" s="23"/>
      <c r="T8" s="35">
        <f t="shared" si="0"/>
        <v>35</v>
      </c>
      <c r="U8" s="27"/>
    </row>
    <row r="9" spans="1:24" x14ac:dyDescent="0.55000000000000004">
      <c r="A9" s="6" t="s">
        <v>148</v>
      </c>
      <c r="B9" s="26">
        <f>SUM(J9)*3+(P9)*2+(M9)+(O9)*2+(Q9)+(W7)</f>
        <v>48</v>
      </c>
      <c r="C9" s="44">
        <f>SUM(N9)*3+(J9)*2+(L9)+(K9)*2+(Q9)+(R9)+(W7)</f>
        <v>26</v>
      </c>
      <c r="D9" s="26">
        <f>SUM(P9)*3+(O9)*2+(N9)*2+(Q9)+(S9)*2+(W7)</f>
        <v>46</v>
      </c>
      <c r="E9" s="26">
        <f>SUM(M9)*3+(L9)*2+(O9)*2+(Q9)+(W7)</f>
        <v>49</v>
      </c>
      <c r="F9" s="26">
        <f>SUM(K9)*3+(L9)*2+(M9)+(N9)+(P9)+(Q9)+(W7)</f>
        <v>25</v>
      </c>
      <c r="G9" s="44">
        <f>FLOOR(SUM(J9)+(K9)+(+L9)+(M9)+(Q9)+(R9)*1.5+(S9)+(W7),1)</f>
        <v>22</v>
      </c>
      <c r="H9" s="52" t="s">
        <v>35</v>
      </c>
      <c r="I9" s="52" t="s">
        <v>97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13</v>
      </c>
      <c r="P9" s="6">
        <v>0</v>
      </c>
      <c r="Q9" s="6">
        <v>17</v>
      </c>
      <c r="R9" s="7">
        <v>0</v>
      </c>
      <c r="S9" s="7"/>
      <c r="T9" s="45">
        <f t="shared" si="0"/>
        <v>35</v>
      </c>
      <c r="U9" s="27"/>
    </row>
    <row r="10" spans="1:24" x14ac:dyDescent="0.55000000000000004">
      <c r="A10" s="36" t="s">
        <v>14</v>
      </c>
      <c r="B10" s="36">
        <f t="shared" ref="B10:G10" si="1">MAX(B2:B9)</f>
        <v>60</v>
      </c>
      <c r="C10" s="36">
        <f t="shared" si="1"/>
        <v>59</v>
      </c>
      <c r="D10" s="36">
        <f t="shared" si="1"/>
        <v>68</v>
      </c>
      <c r="E10" s="36">
        <f t="shared" si="1"/>
        <v>70</v>
      </c>
      <c r="F10" s="36">
        <f t="shared" si="1"/>
        <v>58</v>
      </c>
      <c r="G10" s="36">
        <f t="shared" si="1"/>
        <v>43</v>
      </c>
      <c r="H10" s="1"/>
      <c r="I10" s="1"/>
      <c r="J10" s="20"/>
      <c r="K10" s="20"/>
      <c r="L10" s="20"/>
      <c r="M10" s="20"/>
      <c r="N10" s="20" t="s">
        <v>27</v>
      </c>
      <c r="O10" s="20" t="s">
        <v>27</v>
      </c>
      <c r="P10" s="20" t="s">
        <v>31</v>
      </c>
      <c r="Q10" s="20" t="s">
        <v>32</v>
      </c>
      <c r="R10" s="42"/>
      <c r="S10" s="42" t="s">
        <v>27</v>
      </c>
    </row>
    <row r="11" spans="1:24" x14ac:dyDescent="0.55000000000000004">
      <c r="A11" s="36" t="s">
        <v>15</v>
      </c>
      <c r="B11" s="36">
        <f t="shared" ref="B11:G11" si="2">MIN(B2:B9)</f>
        <v>22</v>
      </c>
      <c r="C11" s="36">
        <f t="shared" si="2"/>
        <v>10</v>
      </c>
      <c r="D11" s="36">
        <f t="shared" si="2"/>
        <v>1</v>
      </c>
      <c r="E11" s="36">
        <f t="shared" si="2"/>
        <v>24</v>
      </c>
      <c r="F11" s="36">
        <f t="shared" si="2"/>
        <v>21</v>
      </c>
      <c r="G11" s="36">
        <f t="shared" si="2"/>
        <v>9</v>
      </c>
      <c r="J11" s="20" t="s">
        <v>19</v>
      </c>
      <c r="K11" s="20" t="s">
        <v>19</v>
      </c>
      <c r="L11" s="20" t="s">
        <v>22</v>
      </c>
      <c r="M11" s="20"/>
      <c r="N11" s="20" t="s">
        <v>28</v>
      </c>
      <c r="O11" s="20"/>
      <c r="P11" s="20"/>
      <c r="Q11" s="20" t="s">
        <v>22</v>
      </c>
      <c r="R11" s="20" t="s">
        <v>22</v>
      </c>
      <c r="S11" s="20"/>
    </row>
    <row r="12" spans="1:24" x14ac:dyDescent="0.55000000000000004">
      <c r="A12" s="36" t="s">
        <v>41</v>
      </c>
      <c r="B12" s="36">
        <f>FLOOR(1+ 3*(G15)/2 + (G15),1)</f>
        <v>88</v>
      </c>
      <c r="C12" s="36">
        <f>FLOOR(1+ 3*(G15)/2 + (G15),1)</f>
        <v>88</v>
      </c>
      <c r="D12" s="36">
        <f>FLOOR(1+ 3*(G15)/2 + (G15),1)</f>
        <v>88</v>
      </c>
      <c r="E12" s="36">
        <f>FLOOR(1+ 3*(G15)/2 + (G15),1)</f>
        <v>88</v>
      </c>
      <c r="F12" s="36">
        <f>FLOOR(1+ 3*(G15)/2 + (G15),1)</f>
        <v>88</v>
      </c>
      <c r="G12" s="36">
        <f>FLOOR(1+1.5*(G15)/2+(G15)/2,1)</f>
        <v>44</v>
      </c>
      <c r="J12" s="20" t="s">
        <v>18</v>
      </c>
      <c r="K12" s="20"/>
      <c r="L12" s="20"/>
      <c r="M12" s="20" t="s">
        <v>26</v>
      </c>
      <c r="N12" s="20"/>
      <c r="O12" s="20" t="s">
        <v>30</v>
      </c>
      <c r="P12" s="20" t="s">
        <v>30</v>
      </c>
      <c r="Q12" s="20" t="s">
        <v>26</v>
      </c>
      <c r="R12" s="20"/>
      <c r="S12" s="20"/>
    </row>
    <row r="13" spans="1:24" x14ac:dyDescent="0.55000000000000004">
      <c r="A13" s="28"/>
      <c r="B13" s="28">
        <f>SUM(B2:B9)</f>
        <v>315</v>
      </c>
      <c r="C13" s="28">
        <f t="shared" ref="C13:G13" si="3">SUM(C2:C9)</f>
        <v>297</v>
      </c>
      <c r="D13" s="28">
        <f t="shared" si="3"/>
        <v>228</v>
      </c>
      <c r="E13" s="28">
        <f t="shared" si="3"/>
        <v>359</v>
      </c>
      <c r="F13" s="28">
        <f t="shared" si="3"/>
        <v>273</v>
      </c>
      <c r="G13" s="28">
        <f t="shared" si="3"/>
        <v>207</v>
      </c>
      <c r="H13" s="27"/>
      <c r="I13" s="27"/>
      <c r="J13" s="20"/>
      <c r="K13" s="20"/>
      <c r="L13" s="20" t="s">
        <v>29</v>
      </c>
      <c r="M13" s="20" t="s">
        <v>25</v>
      </c>
      <c r="N13" s="20"/>
      <c r="O13" s="20" t="s">
        <v>29</v>
      </c>
      <c r="P13" s="20"/>
      <c r="Q13" s="20" t="s">
        <v>23</v>
      </c>
      <c r="R13" s="20"/>
      <c r="S13" s="20"/>
    </row>
    <row r="14" spans="1:24" x14ac:dyDescent="0.55000000000000004">
      <c r="A14" s="28"/>
      <c r="B14" s="28"/>
      <c r="C14" s="28"/>
      <c r="D14" s="28"/>
      <c r="E14" s="28"/>
      <c r="F14" s="28"/>
      <c r="G14" s="24" t="s">
        <v>36</v>
      </c>
      <c r="H14" s="27"/>
      <c r="I14" s="27"/>
      <c r="J14" s="20"/>
      <c r="K14" s="20" t="s">
        <v>21</v>
      </c>
      <c r="L14" s="20" t="s">
        <v>33</v>
      </c>
      <c r="M14" s="20" t="s">
        <v>24</v>
      </c>
      <c r="N14" s="20" t="s">
        <v>24</v>
      </c>
      <c r="O14" s="20"/>
      <c r="P14" s="20" t="s">
        <v>24</v>
      </c>
      <c r="Q14" s="20" t="s">
        <v>24</v>
      </c>
      <c r="R14" s="20"/>
      <c r="S14" s="20"/>
    </row>
    <row r="15" spans="1:24" x14ac:dyDescent="0.55000000000000004">
      <c r="A15" s="28"/>
      <c r="B15" s="28"/>
      <c r="C15" s="28"/>
      <c r="D15" s="28"/>
      <c r="E15" s="28"/>
      <c r="F15" s="28"/>
      <c r="G15" s="29">
        <v>35</v>
      </c>
      <c r="H15" s="27"/>
      <c r="I15" s="27"/>
      <c r="J15" s="21" t="s">
        <v>20</v>
      </c>
      <c r="K15" s="21" t="s">
        <v>20</v>
      </c>
      <c r="L15" s="21" t="s">
        <v>20</v>
      </c>
      <c r="M15" s="21" t="s">
        <v>20</v>
      </c>
      <c r="N15" s="21"/>
      <c r="O15" s="21"/>
      <c r="P15" s="21"/>
      <c r="Q15" s="21" t="s">
        <v>20</v>
      </c>
      <c r="R15" s="21" t="s">
        <v>69</v>
      </c>
      <c r="S15" s="21" t="s">
        <v>20</v>
      </c>
    </row>
    <row r="16" spans="1:24" x14ac:dyDescent="0.55000000000000004">
      <c r="A16" s="27"/>
      <c r="B16" s="28"/>
      <c r="C16" s="28"/>
      <c r="D16" s="28"/>
      <c r="E16" s="28"/>
      <c r="F16" s="28"/>
      <c r="G16" s="28"/>
      <c r="H16" s="28"/>
      <c r="I16" s="28"/>
      <c r="J16" s="27"/>
      <c r="K16" s="28"/>
      <c r="L16" s="28"/>
      <c r="M16" s="28"/>
      <c r="N16" s="28"/>
      <c r="O16" s="28"/>
      <c r="P16" s="28"/>
      <c r="Q16" s="28"/>
    </row>
    <row r="17" spans="1:24" x14ac:dyDescent="0.55000000000000004">
      <c r="A17" s="37" t="s">
        <v>38</v>
      </c>
      <c r="B17" s="18"/>
      <c r="J17" s="27"/>
      <c r="K17" s="27"/>
      <c r="L17" s="27"/>
      <c r="M17" s="27"/>
      <c r="N17" s="27"/>
      <c r="O17" s="28"/>
      <c r="P17" s="27" t="s">
        <v>70</v>
      </c>
      <c r="Q17" s="27"/>
      <c r="R17" s="27"/>
      <c r="S17" s="28"/>
      <c r="T17" s="28"/>
      <c r="U17" s="28"/>
    </row>
    <row r="18" spans="1:24" x14ac:dyDescent="0.55000000000000004">
      <c r="A18" s="30" t="str">
        <f ca="1">(O23) &amp; "=" &amp; RIGHT(CELL("filename",A1),LEN(CELL("filename",A1))-FIND("]",CELL("filename",A1))) &amp; ":" &amp; (A2) &amp; "|" &amp; (A3) &amp; "|" &amp; (A4) &amp; "|" &amp; (A5) &amp; "|" &amp; (A6) &amp; "|" &amp; (A7) &amp; "|" &amp; (A8) &amp; "|" &amp; (A9)</f>
        <v>KHK=Kingdom Krew:Sora|Riku|Axel|Xion|Xehanort|Kairi|Roxas|Ansem</v>
      </c>
      <c r="B18" s="17"/>
      <c r="C18" s="31"/>
      <c r="D18" s="31"/>
      <c r="E18" s="31"/>
      <c r="F18" s="31"/>
      <c r="G18" s="31"/>
      <c r="H18" s="32"/>
      <c r="I18" s="28"/>
      <c r="J18" s="27"/>
      <c r="K18" s="28"/>
      <c r="L18" s="28"/>
      <c r="M18" s="28"/>
      <c r="N18" s="28"/>
      <c r="O18" s="28"/>
      <c r="P18" s="40" t="s">
        <v>71</v>
      </c>
      <c r="Q18" s="28"/>
      <c r="R18" s="27"/>
      <c r="S18" s="27"/>
      <c r="T18" s="27"/>
      <c r="U18" s="27"/>
    </row>
    <row r="19" spans="1:24" x14ac:dyDescent="0.55000000000000004">
      <c r="A19" s="40"/>
      <c r="B19" s="27"/>
      <c r="C19" s="28"/>
      <c r="D19" s="1"/>
      <c r="E19" s="1"/>
      <c r="F19" s="1"/>
      <c r="G19" s="1"/>
      <c r="H19" s="1"/>
      <c r="I19" s="1"/>
      <c r="J19" s="27"/>
      <c r="K19" s="28"/>
      <c r="L19" s="28"/>
      <c r="M19" s="28"/>
      <c r="N19" s="28"/>
      <c r="O19" s="28"/>
      <c r="P19" s="40" t="s">
        <v>72</v>
      </c>
      <c r="Q19" s="28"/>
      <c r="R19" s="27"/>
      <c r="S19" s="27"/>
      <c r="T19" s="27"/>
      <c r="U19" s="27"/>
    </row>
    <row r="20" spans="1:24" x14ac:dyDescent="0.55000000000000004">
      <c r="A20" s="38" t="s">
        <v>37</v>
      </c>
      <c r="B20" s="18"/>
      <c r="C20" s="1"/>
      <c r="D20" s="1"/>
      <c r="E20" s="1"/>
      <c r="F20" t="s">
        <v>62</v>
      </c>
      <c r="L20" s="28"/>
      <c r="M20" s="28"/>
      <c r="N20" s="28"/>
      <c r="O20" s="28"/>
      <c r="P20" s="40" t="s">
        <v>73</v>
      </c>
      <c r="Q20" s="28"/>
      <c r="R20" s="27"/>
      <c r="S20" s="27"/>
      <c r="T20" s="27"/>
      <c r="U20" s="27"/>
    </row>
    <row r="21" spans="1:24" x14ac:dyDescent="0.55000000000000004">
      <c r="A21" s="39" t="str">
        <f t="shared" ref="A21:A28" si="4">(A2) &amp; "=" &amp; IF(ISBLANK(J2),"0",(J2)) &amp; "|" &amp; IF(ISBLANK(K2),"0",(K2)) &amp; "|" &amp; IF(ISBLANK(L2),"0",(L2)) &amp; "|" &amp; IF(ISBLANK(M2),"0",(M2)) &amp; "|" &amp; IF(ISBLANK(N2),"0",(N2)) &amp; "|" &amp; IF(ISBLANK(O2),"0",(O2)) &amp; "|" &amp; IF(ISBLANK(P2),"0",(P2)) &amp; "|" &amp; IF(ISBLANK(Q2),"0",(Q2))&amp; "|" &amp; IF(ISBLANK(R2),"0",(R2))  &amp; "|" &amp; IF(ISBLANK(S2),"0",(S2)) &amp; "|" &amp; (H2)&amp; "|" &amp; (I2)</f>
        <v>Sora=10|0|5|2|8|10|0|0|0|0|NORMAL|BF</v>
      </c>
      <c r="B21" s="14"/>
      <c r="C21" s="8"/>
      <c r="D21" s="9"/>
      <c r="E21" s="1"/>
      <c r="F21" t="s">
        <v>65</v>
      </c>
      <c r="L21" s="27"/>
      <c r="O21" s="1"/>
      <c r="P21" s="28"/>
      <c r="Q21" s="27"/>
      <c r="R21" s="27"/>
      <c r="S21" s="28"/>
      <c r="T21" s="28"/>
      <c r="U21" s="28"/>
      <c r="V21" s="28"/>
      <c r="W21" s="28"/>
      <c r="X21" s="28"/>
    </row>
    <row r="22" spans="1:24" x14ac:dyDescent="0.55000000000000004">
      <c r="A22" s="39" t="str">
        <f t="shared" si="4"/>
        <v>Riku=1|1|2|4|1|13|13|0|0|0|NORMAL|BH</v>
      </c>
      <c r="B22" s="15"/>
      <c r="C22" s="10"/>
      <c r="D22" s="11"/>
      <c r="E22" s="1"/>
      <c r="F22" t="s">
        <v>100</v>
      </c>
      <c r="L22" s="27"/>
      <c r="O22" s="24" t="s">
        <v>39</v>
      </c>
      <c r="P22" s="28"/>
      <c r="Q22" s="40"/>
      <c r="R22" s="27"/>
      <c r="S22" s="27"/>
      <c r="T22" s="27"/>
      <c r="U22" s="27"/>
      <c r="V22" s="27"/>
      <c r="W22" s="27"/>
      <c r="X22" s="27"/>
    </row>
    <row r="23" spans="1:24" x14ac:dyDescent="0.55000000000000004">
      <c r="A23" s="39" t="str">
        <f t="shared" si="4"/>
        <v>Axel=3|8|10|9|3|1|0|1|0|0|HIGH|AW</v>
      </c>
      <c r="B23" s="15"/>
      <c r="C23" s="10"/>
      <c r="D23" s="11"/>
      <c r="E23" s="1"/>
      <c r="F23" t="s">
        <v>67</v>
      </c>
      <c r="L23" s="27"/>
      <c r="O23" s="29" t="s">
        <v>153</v>
      </c>
      <c r="P23" s="28"/>
      <c r="Q23" s="40"/>
      <c r="R23" s="27"/>
      <c r="S23" s="27"/>
      <c r="T23" s="27"/>
      <c r="U23" s="27"/>
      <c r="V23" s="27"/>
      <c r="W23" s="27"/>
      <c r="X23" s="27"/>
    </row>
    <row r="24" spans="1:24" x14ac:dyDescent="0.55000000000000004">
      <c r="A24" s="39" t="str">
        <f t="shared" si="4"/>
        <v>Xion=10|5|10|10|0|0|0|0|0|0|NORMAL|C</v>
      </c>
      <c r="B24" s="15"/>
      <c r="C24" s="10"/>
      <c r="D24" s="11"/>
      <c r="E24" s="1"/>
      <c r="F24" t="s">
        <v>63</v>
      </c>
      <c r="L24" s="27"/>
      <c r="O24" s="4"/>
      <c r="P24" s="28"/>
      <c r="Q24" s="27"/>
      <c r="R24" s="27"/>
      <c r="S24" s="28"/>
      <c r="T24" s="28"/>
      <c r="U24" s="28"/>
      <c r="V24" s="28"/>
      <c r="W24" s="28"/>
      <c r="X24" s="28"/>
    </row>
    <row r="25" spans="1:24" x14ac:dyDescent="0.55000000000000004">
      <c r="A25" s="39" t="str">
        <f t="shared" si="4"/>
        <v>Xehanort=2|2|2|2|0|0|0|13|14|0|NORMAL|C</v>
      </c>
      <c r="B25" s="15"/>
      <c r="C25" s="15"/>
      <c r="D25" s="16"/>
      <c r="F25" t="s">
        <v>64</v>
      </c>
      <c r="L25" s="27"/>
      <c r="M25" s="27"/>
      <c r="N25" s="27"/>
      <c r="O25" t="s">
        <v>74</v>
      </c>
      <c r="P25" s="27"/>
      <c r="R25" s="28"/>
      <c r="S25" s="28"/>
      <c r="T25" s="28"/>
      <c r="U25" s="28"/>
      <c r="V25" s="28"/>
      <c r="W25" s="28"/>
      <c r="X25" s="28"/>
    </row>
    <row r="26" spans="1:24" x14ac:dyDescent="0.55000000000000004">
      <c r="A26" s="39" t="str">
        <f t="shared" si="4"/>
        <v>Kairi=7|0|15|13|0|0|0|0|0|0|LOW|BF</v>
      </c>
      <c r="B26" s="15"/>
      <c r="C26" s="15"/>
      <c r="D26" s="16"/>
      <c r="L26" s="27"/>
      <c r="M26" s="27"/>
      <c r="N26" s="27"/>
      <c r="O26" t="s">
        <v>75</v>
      </c>
      <c r="P26" s="27"/>
      <c r="R26" s="27"/>
      <c r="S26" s="27"/>
      <c r="T26" s="27"/>
      <c r="U26" s="27"/>
      <c r="V26" s="27"/>
      <c r="W26" s="27"/>
      <c r="X26" s="27"/>
    </row>
    <row r="27" spans="1:24" x14ac:dyDescent="0.55000000000000004">
      <c r="A27" s="39" t="str">
        <f t="shared" si="4"/>
        <v>Roxas=4|0|5|1|15|10|0|0|0|0|NORMAL|NO</v>
      </c>
      <c r="B27" s="15"/>
      <c r="C27" s="15"/>
      <c r="D27" s="16"/>
      <c r="L27" s="27"/>
      <c r="M27" s="27"/>
      <c r="N27" s="27"/>
      <c r="O27" t="s">
        <v>76</v>
      </c>
      <c r="P27" s="27"/>
      <c r="R27" s="27"/>
      <c r="S27" s="27"/>
      <c r="T27" s="27"/>
      <c r="U27" s="27"/>
      <c r="V27" s="27"/>
      <c r="W27" s="27"/>
      <c r="X27" s="27"/>
    </row>
    <row r="28" spans="1:24" x14ac:dyDescent="0.55000000000000004">
      <c r="A28" s="39" t="str">
        <f t="shared" si="4"/>
        <v>Ansem=1|1|1|1|1|13|0|17|0|0|NORMAL|BF</v>
      </c>
      <c r="B28" s="12"/>
      <c r="C28" s="12"/>
      <c r="D28" s="13"/>
      <c r="O28" t="s">
        <v>85</v>
      </c>
    </row>
    <row r="29" spans="1:24" x14ac:dyDescent="0.55000000000000004">
      <c r="A29" s="27"/>
      <c r="B29" s="27"/>
      <c r="C29" s="27"/>
      <c r="D29" s="27"/>
      <c r="E29" s="27"/>
      <c r="M29" s="27"/>
      <c r="N29" s="27"/>
      <c r="O29" s="27" t="s">
        <v>86</v>
      </c>
    </row>
    <row r="30" spans="1:24" x14ac:dyDescent="0.55000000000000004">
      <c r="A30" s="46" t="s">
        <v>45</v>
      </c>
      <c r="B30" s="47" t="s">
        <v>46</v>
      </c>
      <c r="C30" s="47" t="s">
        <v>44</v>
      </c>
      <c r="D30" s="47" t="s">
        <v>47</v>
      </c>
      <c r="E30" s="28"/>
      <c r="F30" s="50" t="s">
        <v>56</v>
      </c>
      <c r="I30" t="s">
        <v>57</v>
      </c>
      <c r="M30" s="27"/>
      <c r="N30" s="27"/>
      <c r="O30" s="27" t="s">
        <v>77</v>
      </c>
    </row>
    <row r="31" spans="1:24" x14ac:dyDescent="0.55000000000000004">
      <c r="A31" s="48" t="str">
        <f t="shared" ref="A31:A38" si="5">(A2)</f>
        <v>Sora</v>
      </c>
      <c r="B31" s="49" t="s">
        <v>105</v>
      </c>
      <c r="C31" s="49">
        <v>7</v>
      </c>
      <c r="D31" s="49">
        <f t="shared" ref="D31:D38" si="6">IF(B31="lf", (C31)-3, IF(B31="rf", (C31)-3, IF(B31="c", (C31)-2, IF(B31="ld", (C31)-2, IF(B31="rd", (C31)-2, IF(B31="g", (C31)-1, IF(B31="bench", 10, IF(B31="b", 10, "Invalid"))))))))</f>
        <v>5</v>
      </c>
      <c r="E31" s="27"/>
      <c r="F31" t="s">
        <v>48</v>
      </c>
      <c r="I31" t="s">
        <v>58</v>
      </c>
      <c r="O31" s="27" t="s">
        <v>78</v>
      </c>
    </row>
    <row r="32" spans="1:24" x14ac:dyDescent="0.55000000000000004">
      <c r="A32" s="48" t="str">
        <f t="shared" si="5"/>
        <v>Riku</v>
      </c>
      <c r="B32" s="49" t="s">
        <v>103</v>
      </c>
      <c r="C32" s="49">
        <v>4</v>
      </c>
      <c r="D32" s="49">
        <f t="shared" si="6"/>
        <v>2</v>
      </c>
      <c r="E32" s="27"/>
      <c r="F32" t="s">
        <v>49</v>
      </c>
      <c r="I32" t="s">
        <v>59</v>
      </c>
      <c r="O32" s="27" t="s">
        <v>84</v>
      </c>
    </row>
    <row r="33" spans="1:15" x14ac:dyDescent="0.55000000000000004">
      <c r="A33" s="48" t="str">
        <f t="shared" si="5"/>
        <v>Axel</v>
      </c>
      <c r="B33" s="49" t="s">
        <v>102</v>
      </c>
      <c r="C33" s="49">
        <v>10</v>
      </c>
      <c r="D33" s="49">
        <f t="shared" si="6"/>
        <v>7</v>
      </c>
      <c r="E33" s="27"/>
      <c r="F33" t="s">
        <v>50</v>
      </c>
      <c r="I33" t="s">
        <v>60</v>
      </c>
    </row>
    <row r="34" spans="1:15" x14ac:dyDescent="0.55000000000000004">
      <c r="A34" s="48" t="str">
        <f t="shared" si="5"/>
        <v>Xion</v>
      </c>
      <c r="B34" s="49" t="s">
        <v>101</v>
      </c>
      <c r="C34" s="49">
        <v>10</v>
      </c>
      <c r="D34" s="49">
        <f t="shared" si="6"/>
        <v>7</v>
      </c>
      <c r="E34" s="27"/>
      <c r="F34" t="s">
        <v>51</v>
      </c>
      <c r="I34" t="s">
        <v>61</v>
      </c>
      <c r="O34" t="s">
        <v>79</v>
      </c>
    </row>
    <row r="35" spans="1:15" x14ac:dyDescent="0.55000000000000004">
      <c r="A35" s="48" t="str">
        <f t="shared" si="5"/>
        <v>Xehanort</v>
      </c>
      <c r="B35" s="49" t="s">
        <v>107</v>
      </c>
      <c r="C35" s="49">
        <v>6</v>
      </c>
      <c r="D35" s="49">
        <f t="shared" si="6"/>
        <v>10</v>
      </c>
      <c r="E35" s="27"/>
      <c r="F35" t="s">
        <v>52</v>
      </c>
      <c r="O35" t="s">
        <v>80</v>
      </c>
    </row>
    <row r="36" spans="1:15" x14ac:dyDescent="0.55000000000000004">
      <c r="A36" s="48" t="str">
        <f t="shared" si="5"/>
        <v>Kairi</v>
      </c>
      <c r="B36" s="49" t="s">
        <v>104</v>
      </c>
      <c r="C36" s="49">
        <v>8</v>
      </c>
      <c r="D36" s="49">
        <f t="shared" si="6"/>
        <v>6</v>
      </c>
      <c r="E36" s="27"/>
      <c r="F36" t="s">
        <v>53</v>
      </c>
      <c r="O36" t="s">
        <v>81</v>
      </c>
    </row>
    <row r="37" spans="1:15" x14ac:dyDescent="0.55000000000000004">
      <c r="A37" s="48" t="str">
        <f t="shared" si="5"/>
        <v>Roxas</v>
      </c>
      <c r="B37" s="49" t="s">
        <v>106</v>
      </c>
      <c r="C37" s="49">
        <v>4</v>
      </c>
      <c r="D37" s="49">
        <f t="shared" si="6"/>
        <v>3</v>
      </c>
      <c r="E37" s="27"/>
      <c r="F37" t="s">
        <v>54</v>
      </c>
      <c r="O37" t="s">
        <v>82</v>
      </c>
    </row>
    <row r="38" spans="1:15" x14ac:dyDescent="0.55000000000000004">
      <c r="A38" s="48" t="str">
        <f t="shared" si="5"/>
        <v>Ansem</v>
      </c>
      <c r="B38" s="49" t="s">
        <v>107</v>
      </c>
      <c r="C38" s="49">
        <v>4</v>
      </c>
      <c r="D38" s="49">
        <f t="shared" si="6"/>
        <v>10</v>
      </c>
      <c r="F38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85" zoomScaleNormal="85" workbookViewId="0">
      <pane xSplit="1" topLeftCell="B1" activePane="topRight" state="frozen"/>
      <selection pane="topRight" activeCell="A31" sqref="A31:B38"/>
    </sheetView>
  </sheetViews>
  <sheetFormatPr defaultRowHeight="14.4" x14ac:dyDescent="0.55000000000000004"/>
  <cols>
    <col min="1" max="1" width="45.83984375" customWidth="1"/>
    <col min="8" max="9" width="9.15625" customWidth="1"/>
    <col min="10" max="20" width="8.68359375" customWidth="1"/>
  </cols>
  <sheetData>
    <row r="1" spans="1:23" x14ac:dyDescent="0.55000000000000004">
      <c r="A1" s="24" t="s">
        <v>17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19" t="s">
        <v>34</v>
      </c>
      <c r="I1" s="19" t="s">
        <v>68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41" t="s">
        <v>43</v>
      </c>
      <c r="S1" s="24" t="s">
        <v>42</v>
      </c>
      <c r="T1" s="24" t="s">
        <v>36</v>
      </c>
      <c r="U1" s="28"/>
      <c r="V1" s="27"/>
    </row>
    <row r="2" spans="1:23" x14ac:dyDescent="0.55000000000000004">
      <c r="A2" s="22" t="s">
        <v>88</v>
      </c>
      <c r="B2" s="25">
        <f>SUM(J2)*3+(P2)*2+(M2)+(O2)*2+(Q2)+(W7)</f>
        <v>40</v>
      </c>
      <c r="C2" s="25">
        <f>SUM(N2)*3+(J2)*2+(L2)+(K2)*2+(Q2)+(R2)+(W7)</f>
        <v>36</v>
      </c>
      <c r="D2" s="25">
        <f>SUM(P2)*3+(O2)*2+(N2)*2+(Q2)+(S2)*2+(W7)</f>
        <v>1</v>
      </c>
      <c r="E2" s="25">
        <f>SUM(M2)*3+(L2)*2+(O2)*2+(Q2)+(W7)</f>
        <v>59</v>
      </c>
      <c r="F2" s="25">
        <f>SUM(K2)*3+(L2)*2+(M2)+(N2)+(P2)+(Q2)+(W7)</f>
        <v>44</v>
      </c>
      <c r="G2" s="25">
        <f>FLOOR(SUM(J2)+(K2)+(+L2)+(M2)+(Q2)+(R2)*1.5+(S2)+(W7),1)</f>
        <v>36</v>
      </c>
      <c r="H2" s="51" t="s">
        <v>35</v>
      </c>
      <c r="I2" s="51" t="s">
        <v>108</v>
      </c>
      <c r="J2" s="22">
        <v>9</v>
      </c>
      <c r="K2" s="22">
        <v>3</v>
      </c>
      <c r="L2" s="22">
        <v>11</v>
      </c>
      <c r="M2" s="22">
        <v>12</v>
      </c>
      <c r="N2" s="22"/>
      <c r="O2" s="22"/>
      <c r="P2" s="22"/>
      <c r="Q2" s="22"/>
      <c r="R2" s="22"/>
      <c r="S2" s="22"/>
      <c r="T2" s="35">
        <f t="shared" ref="T2:T9" si="0">SUM(J2:S2)</f>
        <v>35</v>
      </c>
      <c r="U2" s="27"/>
      <c r="V2" s="27"/>
      <c r="W2" s="5"/>
    </row>
    <row r="3" spans="1:23" x14ac:dyDescent="0.55000000000000004">
      <c r="A3" s="6" t="s">
        <v>92</v>
      </c>
      <c r="B3" s="26">
        <f>SUM(J3)*3+(P3)*2+(M3)+(O3)*2+(Q3)+(W7)</f>
        <v>69</v>
      </c>
      <c r="C3" s="44">
        <f>SUM(N3)*3+(J3)*2+(L3)+(K3)*2+(Q3)+(R3)+(W7)</f>
        <v>6</v>
      </c>
      <c r="D3" s="26">
        <f>SUM(P3)*3+(O3)*2+(N3)*2+(Q3)+(S3)*2+(W7)</f>
        <v>76</v>
      </c>
      <c r="E3" s="26">
        <f>SUM(M3)*3+(L3)*2+(O3)*2+(Q3)+(W7)</f>
        <v>39</v>
      </c>
      <c r="F3" s="26">
        <f>SUM(K3)*3+(L3)*2+(M3)+(N3)+(P3)+(Q3)+(W7)</f>
        <v>20</v>
      </c>
      <c r="G3" s="44">
        <f>FLOOR(SUM(J3)+(K3)+(+L3)+(M3)+(Q3)+(R3)*1.5+(S3)+(W7),1)</f>
        <v>6</v>
      </c>
      <c r="H3" s="52" t="s">
        <v>35</v>
      </c>
      <c r="I3" s="52" t="s">
        <v>98</v>
      </c>
      <c r="J3" s="6">
        <v>2</v>
      </c>
      <c r="K3" s="6"/>
      <c r="L3" s="6">
        <v>1</v>
      </c>
      <c r="M3" s="6">
        <v>2</v>
      </c>
      <c r="N3" s="6"/>
      <c r="O3" s="6">
        <v>15</v>
      </c>
      <c r="P3" s="6">
        <v>15</v>
      </c>
      <c r="Q3" s="6"/>
      <c r="R3" s="6"/>
      <c r="S3" s="6"/>
      <c r="T3" s="45">
        <f t="shared" si="0"/>
        <v>35</v>
      </c>
      <c r="U3" s="27"/>
      <c r="V3" s="27"/>
      <c r="W3" s="28"/>
    </row>
    <row r="4" spans="1:23" x14ac:dyDescent="0.55000000000000004">
      <c r="A4" s="22" t="s">
        <v>90</v>
      </c>
      <c r="B4" s="25">
        <f>SUM(J4)*3+(P4)*2+(M4)+(O4)*2+(Q4)+(W7)</f>
        <v>48</v>
      </c>
      <c r="C4" s="25">
        <f>SUM(N4)*3+(J4)*2+(L4)+(K4)*2+(Q4)+(R4)+(W7)</f>
        <v>43</v>
      </c>
      <c r="D4" s="25">
        <f>SUM(P4)*3+(O4)*2+(N4)*2+(Q4)+(S4)*2+(W7)</f>
        <v>1</v>
      </c>
      <c r="E4" s="25">
        <f>SUM(M4)*3+(L4)*2+(O4)*2+(Q4)+(W7)</f>
        <v>46</v>
      </c>
      <c r="F4" s="25">
        <f>SUM(K4)*3+(L4)*2+(M4)+(N4)+(P4)+(Q4)+(W7)</f>
        <v>42</v>
      </c>
      <c r="G4" s="25">
        <f>FLOOR(SUM(J4)+(K4)+(+L4)+(M4)+(Q4)+(R4)*1.5+(S4)+(W7),1)</f>
        <v>36</v>
      </c>
      <c r="H4" s="51" t="s">
        <v>109</v>
      </c>
      <c r="I4" s="51" t="s">
        <v>97</v>
      </c>
      <c r="J4" s="22">
        <v>12</v>
      </c>
      <c r="K4" s="22">
        <v>6</v>
      </c>
      <c r="L4" s="22">
        <v>6</v>
      </c>
      <c r="M4" s="22">
        <v>11</v>
      </c>
      <c r="N4" s="22">
        <v>0</v>
      </c>
      <c r="O4" s="22"/>
      <c r="P4" s="22"/>
      <c r="Q4" s="22"/>
      <c r="R4" s="22"/>
      <c r="S4" s="22"/>
      <c r="T4" s="35">
        <f t="shared" si="0"/>
        <v>35</v>
      </c>
      <c r="U4" s="27"/>
      <c r="V4" s="27"/>
    </row>
    <row r="5" spans="1:23" x14ac:dyDescent="0.55000000000000004">
      <c r="A5" s="6" t="s">
        <v>87</v>
      </c>
      <c r="B5" s="26">
        <f>SUM(J5)*3+(P5)*2+(M5)+(O5)*2+(Q5)+(W7)</f>
        <v>41</v>
      </c>
      <c r="C5" s="44">
        <f>SUM(N5)*3+(J5)*2+(L5)+(K5)*2+(Q5)+(R5)+(W7)</f>
        <v>48</v>
      </c>
      <c r="D5" s="26">
        <f>SUM(P5)*3+(O5)*2+(N5)*2+(Q5)+(S5)*2+(W7)</f>
        <v>1</v>
      </c>
      <c r="E5" s="26">
        <f>SUM(M5)*3+(L5)*2+(O5)*2+(Q5)+(W7)</f>
        <v>43</v>
      </c>
      <c r="F5" s="26">
        <f>SUM(K5)*3+(L5)*2+(M5)+(N5)+(P5)+(Q5)+(W7)</f>
        <v>47</v>
      </c>
      <c r="G5" s="44">
        <f>FLOOR(SUM(J5)+(K5)+(+L5)+(M5)+(Q5)+(R5)*1.5+(S5)+(W7),1)</f>
        <v>36</v>
      </c>
      <c r="H5" s="52" t="s">
        <v>35</v>
      </c>
      <c r="I5" s="52" t="s">
        <v>97</v>
      </c>
      <c r="J5" s="6">
        <v>12</v>
      </c>
      <c r="K5" s="6">
        <v>4</v>
      </c>
      <c r="L5" s="6">
        <v>15</v>
      </c>
      <c r="M5" s="6">
        <v>4</v>
      </c>
      <c r="N5" s="6"/>
      <c r="O5" s="6">
        <v>0</v>
      </c>
      <c r="P5" s="6">
        <v>0</v>
      </c>
      <c r="Q5" s="6"/>
      <c r="R5" s="6"/>
      <c r="S5" s="6"/>
      <c r="T5" s="45">
        <f t="shared" si="0"/>
        <v>35</v>
      </c>
      <c r="U5" s="27"/>
    </row>
    <row r="6" spans="1:23" x14ac:dyDescent="0.55000000000000004">
      <c r="A6" s="22" t="s">
        <v>91</v>
      </c>
      <c r="B6" s="25">
        <f>SUM(J6)*3+(P6)*2+(M6)+(O6)*2+(Q6)+(W7)</f>
        <v>42</v>
      </c>
      <c r="C6" s="25">
        <f>SUM(N6)*3+(J6)*2+(L6)+(K6)*2+(Q6)+(R6)+(W7)</f>
        <v>35</v>
      </c>
      <c r="D6" s="25">
        <f>SUM(P6)*3+(O6)*2+(N6)*2+(Q6)+(S6)*2+(W7)</f>
        <v>1</v>
      </c>
      <c r="E6" s="25">
        <f>SUM(M6)*3+(L6)*2+(O6)*2+(Q6)+(W7)</f>
        <v>59</v>
      </c>
      <c r="F6" s="25">
        <f>SUM(K6)*3+(L6)*2+(M6)+(N6)+(P6)+(Q6)+(W7)</f>
        <v>43</v>
      </c>
      <c r="G6" s="25">
        <f>FLOOR(SUM(J6)+(K6)+(+L6)+(M6)+(Q6)+(R6)*1.5+(S6)+(W7),1)</f>
        <v>36</v>
      </c>
      <c r="H6" s="51" t="s">
        <v>35</v>
      </c>
      <c r="I6" s="51" t="s">
        <v>83</v>
      </c>
      <c r="J6" s="22">
        <v>9</v>
      </c>
      <c r="K6" s="22">
        <v>4</v>
      </c>
      <c r="L6" s="22">
        <v>8</v>
      </c>
      <c r="M6" s="22">
        <v>14</v>
      </c>
      <c r="N6" s="22"/>
      <c r="O6" s="22"/>
      <c r="P6" s="22"/>
      <c r="Q6" s="22"/>
      <c r="R6" s="22"/>
      <c r="S6" s="22"/>
      <c r="T6" s="35">
        <f t="shared" si="0"/>
        <v>35</v>
      </c>
      <c r="U6" s="27"/>
      <c r="V6" s="2" t="s">
        <v>40</v>
      </c>
      <c r="W6" s="3"/>
    </row>
    <row r="7" spans="1:23" x14ac:dyDescent="0.55000000000000004">
      <c r="A7" s="6" t="s">
        <v>89</v>
      </c>
      <c r="B7" s="26">
        <f>SUM(J7)*3+(P7)*2+(M7)+(O7)*2+(Q7)+(W7)</f>
        <v>26</v>
      </c>
      <c r="C7" s="44">
        <f>SUM(N7)*3+(J7)*2+(L7)+(K7)*2+(Q7)+(R7)+(W7)</f>
        <v>39</v>
      </c>
      <c r="D7" s="26">
        <f>SUM(P7)*3+(O7)*2+(N7)*2+(Q7)+(S7)*2+(W7)</f>
        <v>14</v>
      </c>
      <c r="E7" s="26">
        <f>SUM(M7)*3+(L7)*2+(O7)*2+(Q7)+(W7)</f>
        <v>33</v>
      </c>
      <c r="F7" s="26">
        <f>SUM(K7)*3+(L7)*2+(M7)+(N7)+(P7)+(Q7)+(W7)</f>
        <v>41</v>
      </c>
      <c r="G7" s="44">
        <f>FLOOR(SUM(J7)+(K7)+(+L7)+(M7)+(Q7)+(R7)*1.5+(S7)+(W7),1)</f>
        <v>39</v>
      </c>
      <c r="H7" s="52" t="s">
        <v>99</v>
      </c>
      <c r="I7" s="52" t="s">
        <v>103</v>
      </c>
      <c r="J7" s="6">
        <v>3</v>
      </c>
      <c r="K7" s="6">
        <v>6</v>
      </c>
      <c r="L7" s="6">
        <v>3</v>
      </c>
      <c r="M7" s="6">
        <v>5</v>
      </c>
      <c r="N7" s="6">
        <v>0</v>
      </c>
      <c r="O7" s="6">
        <v>0</v>
      </c>
      <c r="P7" s="6">
        <v>0</v>
      </c>
      <c r="Q7" s="6">
        <v>11</v>
      </c>
      <c r="R7" s="6">
        <v>6</v>
      </c>
      <c r="S7" s="6">
        <v>1</v>
      </c>
      <c r="T7" s="45">
        <f t="shared" si="0"/>
        <v>35</v>
      </c>
      <c r="U7" s="27"/>
      <c r="V7" s="33" t="s">
        <v>16</v>
      </c>
      <c r="W7" s="34">
        <v>1</v>
      </c>
    </row>
    <row r="8" spans="1:23" x14ac:dyDescent="0.55000000000000004">
      <c r="A8" s="22" t="s">
        <v>95</v>
      </c>
      <c r="B8" s="25">
        <f>SUM(J8)*3+(P8)*2+(M8)+(O8)*2+(Q8)+(W7)</f>
        <v>48</v>
      </c>
      <c r="C8" s="25">
        <f>SUM(N8)*3+(J8)*2+(L8)+(K8)*2+(Q8)+(R8)+(W7)</f>
        <v>34</v>
      </c>
      <c r="D8" s="25">
        <f>SUM(P8)*3+(O8)*2+(N8)*2+(Q8)+(S8)*2+(W7)</f>
        <v>74</v>
      </c>
      <c r="E8" s="25">
        <f>SUM(M8)*3+(L8)*2+(O8)*2+(Q8)+(W7)</f>
        <v>29</v>
      </c>
      <c r="F8" s="25">
        <f>SUM(K8)*3+(L8)*2+(M8)+(N8)+(P8)+(Q8)+(W7)</f>
        <v>26</v>
      </c>
      <c r="G8" s="25">
        <f>FLOOR(SUM(J8)+(K8)+(+L8)+(M8)+(Q8)+(R8)*1.5+(S8)+(W7),1)</f>
        <v>5</v>
      </c>
      <c r="H8" s="51" t="s">
        <v>99</v>
      </c>
      <c r="I8" s="51" t="s">
        <v>83</v>
      </c>
      <c r="J8" s="22">
        <v>1</v>
      </c>
      <c r="K8" s="22"/>
      <c r="L8" s="22">
        <v>1</v>
      </c>
      <c r="M8" s="22">
        <v>2</v>
      </c>
      <c r="N8" s="22">
        <v>10</v>
      </c>
      <c r="O8" s="22">
        <v>10</v>
      </c>
      <c r="P8" s="22">
        <v>11</v>
      </c>
      <c r="Q8" s="22"/>
      <c r="R8" s="22"/>
      <c r="S8" s="22"/>
      <c r="T8" s="35">
        <f t="shared" si="0"/>
        <v>35</v>
      </c>
      <c r="U8" s="27"/>
    </row>
    <row r="9" spans="1:23" x14ac:dyDescent="0.55000000000000004">
      <c r="A9" s="6" t="s">
        <v>134</v>
      </c>
      <c r="B9" s="26">
        <f>SUM(J9)*3+(P9)*2+(M9)+(O9)*2+(Q9)+(W7)</f>
        <v>55</v>
      </c>
      <c r="C9" s="44">
        <f>SUM(N9)*3+(J9)*2+(L9)+(K9)*2+(Q9)+(R9)+(W7)</f>
        <v>8</v>
      </c>
      <c r="D9" s="26">
        <f>SUM(P9)*3+(O9)*2+(N9)*2+(Q9)+(S9)*2+(W7)</f>
        <v>55</v>
      </c>
      <c r="E9" s="26">
        <f>SUM(M9)*3+(L9)*2+(O9)*2+(Q9)+(W7)</f>
        <v>56</v>
      </c>
      <c r="F9" s="26">
        <f>SUM(K9)*3+(L9)*2+(M9)+(N9)+(P9)+(Q9)+(W7)</f>
        <v>28</v>
      </c>
      <c r="G9" s="44">
        <f>FLOOR(SUM(J9)+(K9)+(+L9)+(M9)+(Q9)+(R9)*1.5+(S9)+(W7),1)</f>
        <v>14</v>
      </c>
      <c r="H9" s="52" t="s">
        <v>99</v>
      </c>
      <c r="I9" s="52" t="s">
        <v>83</v>
      </c>
      <c r="J9" s="6">
        <v>1</v>
      </c>
      <c r="K9" s="6"/>
      <c r="L9" s="6">
        <v>5</v>
      </c>
      <c r="M9" s="6">
        <v>7</v>
      </c>
      <c r="N9" s="6">
        <v>0</v>
      </c>
      <c r="O9" s="6">
        <v>12</v>
      </c>
      <c r="P9" s="6">
        <v>10</v>
      </c>
      <c r="Q9" s="6"/>
      <c r="R9" s="6"/>
      <c r="S9" s="6"/>
      <c r="T9" s="45">
        <f t="shared" si="0"/>
        <v>35</v>
      </c>
      <c r="U9" s="27"/>
    </row>
    <row r="10" spans="1:23" x14ac:dyDescent="0.55000000000000004">
      <c r="A10" s="36" t="s">
        <v>14</v>
      </c>
      <c r="B10" s="36">
        <f t="shared" ref="B10:G10" si="1">MAX(B2:B9)</f>
        <v>69</v>
      </c>
      <c r="C10" s="36">
        <f t="shared" si="1"/>
        <v>48</v>
      </c>
      <c r="D10" s="36">
        <f t="shared" si="1"/>
        <v>76</v>
      </c>
      <c r="E10" s="36">
        <f t="shared" si="1"/>
        <v>59</v>
      </c>
      <c r="F10" s="36">
        <f t="shared" si="1"/>
        <v>47</v>
      </c>
      <c r="G10" s="36">
        <f t="shared" si="1"/>
        <v>39</v>
      </c>
      <c r="H10" s="1"/>
      <c r="I10" s="1"/>
      <c r="J10" s="20"/>
      <c r="K10" s="20"/>
      <c r="L10" s="20"/>
      <c r="M10" s="20"/>
      <c r="N10" s="20" t="s">
        <v>27</v>
      </c>
      <c r="O10" s="20" t="s">
        <v>27</v>
      </c>
      <c r="P10" s="20" t="s">
        <v>31</v>
      </c>
      <c r="Q10" s="20" t="s">
        <v>32</v>
      </c>
      <c r="R10" s="42"/>
      <c r="S10" s="42" t="s">
        <v>27</v>
      </c>
    </row>
    <row r="11" spans="1:23" x14ac:dyDescent="0.55000000000000004">
      <c r="A11" s="36" t="s">
        <v>15</v>
      </c>
      <c r="B11" s="36">
        <f t="shared" ref="B11:G11" si="2">MIN(B2:B9)</f>
        <v>26</v>
      </c>
      <c r="C11" s="36">
        <f t="shared" si="2"/>
        <v>6</v>
      </c>
      <c r="D11" s="36">
        <f t="shared" si="2"/>
        <v>1</v>
      </c>
      <c r="E11" s="36">
        <f t="shared" si="2"/>
        <v>29</v>
      </c>
      <c r="F11" s="36">
        <f t="shared" si="2"/>
        <v>20</v>
      </c>
      <c r="G11" s="36">
        <f t="shared" si="2"/>
        <v>5</v>
      </c>
      <c r="J11" s="20" t="s">
        <v>19</v>
      </c>
      <c r="K11" s="20" t="s">
        <v>19</v>
      </c>
      <c r="L11" s="20" t="s">
        <v>22</v>
      </c>
      <c r="M11" s="20"/>
      <c r="N11" s="20" t="s">
        <v>28</v>
      </c>
      <c r="O11" s="20"/>
      <c r="P11" s="20"/>
      <c r="Q11" s="20" t="s">
        <v>22</v>
      </c>
      <c r="R11" s="20" t="s">
        <v>22</v>
      </c>
      <c r="S11" s="20"/>
    </row>
    <row r="12" spans="1:23" x14ac:dyDescent="0.55000000000000004">
      <c r="A12" s="36" t="s">
        <v>41</v>
      </c>
      <c r="B12" s="36">
        <f>FLOOR(1+ 3*(G15)/2 + (G15),1)</f>
        <v>88</v>
      </c>
      <c r="C12" s="36">
        <f>FLOOR(1+ 3*(G15)/2 + (G15),1)</f>
        <v>88</v>
      </c>
      <c r="D12" s="36">
        <f>FLOOR(1+ 3*(G15)/2 + (G15),1)</f>
        <v>88</v>
      </c>
      <c r="E12" s="36">
        <f>FLOOR(1+ 3*(G15)/2 + (G15),1)</f>
        <v>88</v>
      </c>
      <c r="F12" s="36">
        <f>FLOOR(1+ 3*(G15)/2 + (G15),1)</f>
        <v>88</v>
      </c>
      <c r="G12" s="36">
        <f>FLOOR(1+1.5*(G15)/2+(G15)/2,1)</f>
        <v>44</v>
      </c>
      <c r="J12" s="20" t="s">
        <v>18</v>
      </c>
      <c r="K12" s="20"/>
      <c r="L12" s="20"/>
      <c r="M12" s="20" t="s">
        <v>26</v>
      </c>
      <c r="N12" s="20"/>
      <c r="O12" s="20" t="s">
        <v>30</v>
      </c>
      <c r="P12" s="20" t="s">
        <v>30</v>
      </c>
      <c r="Q12" s="20" t="s">
        <v>26</v>
      </c>
      <c r="R12" s="20"/>
      <c r="S12" s="20"/>
    </row>
    <row r="13" spans="1:23" x14ac:dyDescent="0.55000000000000004">
      <c r="A13" s="28"/>
      <c r="B13" s="28"/>
      <c r="C13" s="28"/>
      <c r="D13" s="28"/>
      <c r="E13" s="28"/>
      <c r="F13" s="28"/>
      <c r="G13" s="28"/>
      <c r="H13" s="27"/>
      <c r="I13" s="27"/>
      <c r="J13" s="20"/>
      <c r="K13" s="20"/>
      <c r="L13" s="20" t="s">
        <v>29</v>
      </c>
      <c r="M13" s="20" t="s">
        <v>25</v>
      </c>
      <c r="N13" s="20"/>
      <c r="O13" s="20" t="s">
        <v>29</v>
      </c>
      <c r="P13" s="20"/>
      <c r="Q13" s="20" t="s">
        <v>23</v>
      </c>
      <c r="R13" s="20"/>
      <c r="S13" s="20"/>
    </row>
    <row r="14" spans="1:23" x14ac:dyDescent="0.55000000000000004">
      <c r="A14" s="28"/>
      <c r="B14" s="28"/>
      <c r="C14" s="28"/>
      <c r="D14" s="28"/>
      <c r="E14" s="28"/>
      <c r="F14" s="28"/>
      <c r="G14" s="24" t="s">
        <v>36</v>
      </c>
      <c r="H14" s="27"/>
      <c r="I14" s="27"/>
      <c r="J14" s="20"/>
      <c r="K14" s="20" t="s">
        <v>21</v>
      </c>
      <c r="L14" s="20" t="s">
        <v>33</v>
      </c>
      <c r="M14" s="20" t="s">
        <v>24</v>
      </c>
      <c r="N14" s="20" t="s">
        <v>24</v>
      </c>
      <c r="O14" s="20"/>
      <c r="P14" s="20" t="s">
        <v>24</v>
      </c>
      <c r="Q14" s="20" t="s">
        <v>24</v>
      </c>
      <c r="R14" s="20"/>
      <c r="S14" s="20"/>
    </row>
    <row r="15" spans="1:23" x14ac:dyDescent="0.55000000000000004">
      <c r="A15" s="28"/>
      <c r="B15" s="28"/>
      <c r="C15" s="28"/>
      <c r="D15" s="28"/>
      <c r="E15" s="28"/>
      <c r="F15" s="28"/>
      <c r="G15" s="29">
        <v>35</v>
      </c>
      <c r="H15" s="27"/>
      <c r="I15" s="27"/>
      <c r="J15" s="21" t="s">
        <v>20</v>
      </c>
      <c r="K15" s="21" t="s">
        <v>20</v>
      </c>
      <c r="L15" s="21" t="s">
        <v>20</v>
      </c>
      <c r="M15" s="21" t="s">
        <v>20</v>
      </c>
      <c r="N15" s="21"/>
      <c r="O15" s="21"/>
      <c r="P15" s="21"/>
      <c r="Q15" s="21" t="s">
        <v>20</v>
      </c>
      <c r="R15" s="21" t="s">
        <v>69</v>
      </c>
      <c r="S15" s="21" t="s">
        <v>20</v>
      </c>
    </row>
    <row r="16" spans="1:23" x14ac:dyDescent="0.55000000000000004">
      <c r="A16" s="22"/>
      <c r="B16" s="25"/>
      <c r="C16" s="25"/>
      <c r="D16" s="25"/>
      <c r="E16" s="25"/>
      <c r="F16" s="25"/>
      <c r="G16" s="25"/>
      <c r="H16" s="51"/>
      <c r="I16" s="51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35"/>
      <c r="U16" s="43"/>
    </row>
    <row r="17" spans="1:23" x14ac:dyDescent="0.55000000000000004">
      <c r="A17" s="37" t="s">
        <v>38</v>
      </c>
      <c r="B17" s="18"/>
      <c r="J17" s="27"/>
      <c r="K17" s="27"/>
      <c r="L17" s="27"/>
      <c r="M17" s="27"/>
      <c r="N17" s="28"/>
      <c r="O17" s="28"/>
      <c r="P17" s="27" t="s">
        <v>70</v>
      </c>
      <c r="Q17" s="27"/>
      <c r="R17" s="28"/>
      <c r="S17" s="28"/>
      <c r="T17" s="28"/>
      <c r="U17" s="28"/>
      <c r="V17" s="28"/>
      <c r="W17" s="28"/>
    </row>
    <row r="18" spans="1:23" x14ac:dyDescent="0.55000000000000004">
      <c r="A18" s="30" t="str">
        <f ca="1">(O23) &amp; "=" &amp; RIGHT(CELL("filename",A1),LEN(CELL("filename",A1))-FIND("]",CELL("filename",A1))) &amp; ":" &amp; (A2) &amp; "|" &amp; (A3) &amp; "|" &amp; (A4) &amp; "|" &amp; (A5) &amp; "|" &amp; (A6) &amp; "|" &amp; (A7) &amp; "|" &amp; (A8) &amp; "|" &amp; (A9)</f>
        <v>MAR=Marlboro Mayhem League 6:Brother|Tidus|Zack|Cloud|Rufus|Shinra|Ashe|Reks</v>
      </c>
      <c r="B18" s="17"/>
      <c r="C18" s="31"/>
      <c r="D18" s="31"/>
      <c r="E18" s="31"/>
      <c r="F18" s="31"/>
      <c r="G18" s="31"/>
      <c r="H18" s="32"/>
      <c r="I18" s="28"/>
      <c r="J18" s="27"/>
      <c r="K18" s="28"/>
      <c r="L18" s="28"/>
      <c r="M18" s="28"/>
      <c r="N18" s="28"/>
      <c r="O18" s="28"/>
      <c r="P18" s="40" t="s">
        <v>71</v>
      </c>
      <c r="Q18" s="27"/>
      <c r="R18" s="27"/>
      <c r="S18" s="27"/>
      <c r="T18" s="27"/>
      <c r="U18" s="27"/>
      <c r="V18" s="27"/>
      <c r="W18" s="27"/>
    </row>
    <row r="19" spans="1:23" x14ac:dyDescent="0.55000000000000004">
      <c r="A19" s="40"/>
      <c r="B19" s="27"/>
      <c r="C19" s="28"/>
      <c r="D19" s="1"/>
      <c r="E19" s="1"/>
      <c r="F19" s="1"/>
      <c r="G19" s="1"/>
      <c r="H19" s="1"/>
      <c r="I19" s="1"/>
      <c r="J19" s="27"/>
      <c r="K19" s="28"/>
      <c r="L19" s="28"/>
      <c r="M19" s="28"/>
      <c r="N19" s="28"/>
      <c r="O19" s="28"/>
      <c r="P19" s="40" t="s">
        <v>72</v>
      </c>
      <c r="Q19" s="27"/>
      <c r="R19" s="27"/>
      <c r="S19" s="27"/>
      <c r="T19" s="27"/>
      <c r="U19" s="27"/>
      <c r="V19" s="27"/>
      <c r="W19" s="27"/>
    </row>
    <row r="20" spans="1:23" x14ac:dyDescent="0.55000000000000004">
      <c r="A20" s="38" t="s">
        <v>37</v>
      </c>
      <c r="B20" s="18"/>
      <c r="C20" s="1"/>
      <c r="D20" s="1"/>
      <c r="E20" s="1"/>
      <c r="F20" t="s">
        <v>62</v>
      </c>
      <c r="L20" s="28"/>
      <c r="M20" s="28"/>
      <c r="N20" s="28"/>
      <c r="O20" s="28"/>
      <c r="P20" s="40" t="s">
        <v>73</v>
      </c>
      <c r="Q20" s="27"/>
      <c r="R20" s="27"/>
      <c r="S20" s="27"/>
      <c r="T20" s="27"/>
      <c r="U20" s="27"/>
      <c r="V20" s="28"/>
      <c r="W20" s="28"/>
    </row>
    <row r="21" spans="1:23" x14ac:dyDescent="0.55000000000000004">
      <c r="A21" s="39" t="str">
        <f t="shared" ref="A21:A28" si="3">(A2) &amp; "=" &amp; IF(ISBLANK(J2),"0",(J2)) &amp; "|" &amp; IF(ISBLANK(K2),"0",(K2)) &amp; "|" &amp; IF(ISBLANK(L2),"0",(L2)) &amp; "|" &amp; IF(ISBLANK(M2),"0",(M2)) &amp; "|" &amp; IF(ISBLANK(N2),"0",(N2)) &amp; "|" &amp; IF(ISBLANK(O2),"0",(O2)) &amp; "|" &amp; IF(ISBLANK(P2),"0",(P2)) &amp; "|" &amp; IF(ISBLANK(Q2),"0",(Q2))&amp; "|" &amp; IF(ISBLANK(R2),"0",(R2))  &amp; "|" &amp; IF(ISBLANK(S2),"0",(S2)) &amp; "|" &amp; (H2)&amp; "|" &amp; (I2)</f>
        <v>Brother=9|3|11|12|0|0|0|0|0|0|NORMAL|PB</v>
      </c>
      <c r="B21" s="14"/>
      <c r="C21" s="8"/>
      <c r="D21" s="9"/>
      <c r="E21" s="1"/>
      <c r="F21" t="s">
        <v>65</v>
      </c>
      <c r="L21" s="27"/>
      <c r="O21" s="1"/>
      <c r="P21" s="28"/>
      <c r="Q21" s="27"/>
      <c r="R21" s="28"/>
      <c r="S21" s="28"/>
      <c r="T21" s="28"/>
      <c r="U21" s="28"/>
      <c r="V21" s="28"/>
      <c r="W21" s="28"/>
    </row>
    <row r="22" spans="1:23" x14ac:dyDescent="0.55000000000000004">
      <c r="A22" s="39" t="str">
        <f t="shared" si="3"/>
        <v>Tidus=2|0|1|2|0|15|15|0|0|0|NORMAL|BH</v>
      </c>
      <c r="B22" s="15"/>
      <c r="C22" s="10"/>
      <c r="D22" s="11"/>
      <c r="E22" s="1"/>
      <c r="F22" t="s">
        <v>100</v>
      </c>
      <c r="L22" s="27"/>
      <c r="O22" s="24" t="s">
        <v>39</v>
      </c>
      <c r="P22" s="28"/>
      <c r="Q22" s="27"/>
      <c r="R22" s="27"/>
      <c r="S22" s="27"/>
      <c r="T22" s="27"/>
      <c r="U22" s="27"/>
      <c r="V22" s="27"/>
      <c r="W22" s="27"/>
    </row>
    <row r="23" spans="1:23" x14ac:dyDescent="0.55000000000000004">
      <c r="A23" s="39" t="str">
        <f t="shared" si="3"/>
        <v>Zack=12|6|6|11|0|0|0|0|0|0|HIGH|BF</v>
      </c>
      <c r="B23" s="15"/>
      <c r="C23" s="10"/>
      <c r="D23" s="11"/>
      <c r="E23" s="1"/>
      <c r="F23" t="s">
        <v>67</v>
      </c>
      <c r="L23" s="27"/>
      <c r="O23" s="29" t="s">
        <v>94</v>
      </c>
      <c r="P23" s="28"/>
      <c r="Q23" s="27"/>
      <c r="R23" s="27"/>
      <c r="S23" s="27"/>
      <c r="T23" s="27"/>
      <c r="U23" s="27"/>
      <c r="V23" s="27"/>
      <c r="W23" s="27"/>
    </row>
    <row r="24" spans="1:23" x14ac:dyDescent="0.55000000000000004">
      <c r="A24" s="39" t="str">
        <f t="shared" si="3"/>
        <v>Cloud=12|4|15|4|0|0|0|0|0|0|NORMAL|BF</v>
      </c>
      <c r="B24" s="15"/>
      <c r="C24" s="10"/>
      <c r="D24" s="11"/>
      <c r="E24" s="1"/>
      <c r="F24" t="s">
        <v>63</v>
      </c>
      <c r="L24" s="27"/>
      <c r="O24" s="4"/>
      <c r="P24" s="28"/>
      <c r="Q24" s="27"/>
      <c r="R24" s="28"/>
      <c r="S24" s="28"/>
      <c r="T24" s="28"/>
      <c r="U24" s="28"/>
    </row>
    <row r="25" spans="1:23" x14ac:dyDescent="0.55000000000000004">
      <c r="A25" s="39" t="str">
        <f t="shared" si="3"/>
        <v>Rufus=9|4|8|14|0|0|0|0|0|0|NORMAL|NO</v>
      </c>
      <c r="B25" s="15"/>
      <c r="C25" s="15"/>
      <c r="D25" s="16"/>
      <c r="F25" t="s">
        <v>64</v>
      </c>
      <c r="L25" s="27"/>
      <c r="M25" s="27"/>
      <c r="N25" s="27"/>
      <c r="O25" t="s">
        <v>74</v>
      </c>
      <c r="P25" s="27"/>
      <c r="R25" s="28"/>
      <c r="S25" s="28"/>
      <c r="T25" s="28"/>
      <c r="U25" s="28"/>
    </row>
    <row r="26" spans="1:23" x14ac:dyDescent="0.55000000000000004">
      <c r="A26" s="39" t="str">
        <f t="shared" si="3"/>
        <v>Shinra=3|6|3|5|0|0|0|11|6|1|LOW|C</v>
      </c>
      <c r="B26" s="15"/>
      <c r="C26" s="15"/>
      <c r="D26" s="16"/>
      <c r="L26" s="27"/>
      <c r="M26" s="27"/>
      <c r="N26" s="27"/>
      <c r="O26" t="s">
        <v>75</v>
      </c>
      <c r="P26" s="27"/>
      <c r="R26" s="27"/>
      <c r="S26" s="27"/>
      <c r="T26" s="27"/>
      <c r="U26" s="27"/>
    </row>
    <row r="27" spans="1:23" x14ac:dyDescent="0.55000000000000004">
      <c r="A27" s="39" t="str">
        <f t="shared" si="3"/>
        <v>Ashe=1|0|1|2|10|10|11|0|0|0|LOW|NO</v>
      </c>
      <c r="B27" s="15"/>
      <c r="C27" s="15"/>
      <c r="D27" s="16"/>
      <c r="L27" s="27"/>
      <c r="M27" s="27"/>
      <c r="N27" s="27"/>
      <c r="O27" t="s">
        <v>76</v>
      </c>
      <c r="P27" s="27"/>
      <c r="R27" s="27"/>
      <c r="S27" s="27"/>
      <c r="T27" s="27"/>
      <c r="U27" s="27"/>
    </row>
    <row r="28" spans="1:23" x14ac:dyDescent="0.55000000000000004">
      <c r="A28" s="39" t="str">
        <f t="shared" si="3"/>
        <v>Reks=1|0|5|7|0|12|10|0|0|0|LOW|NO</v>
      </c>
      <c r="B28" s="12"/>
      <c r="C28" s="12"/>
      <c r="D28" s="13"/>
      <c r="O28" t="s">
        <v>85</v>
      </c>
      <c r="T28" s="43"/>
      <c r="U28" s="43"/>
    </row>
    <row r="29" spans="1:23" x14ac:dyDescent="0.55000000000000004">
      <c r="A29" s="27"/>
      <c r="B29" s="27"/>
      <c r="C29" s="27"/>
      <c r="D29" s="27"/>
      <c r="E29" s="27"/>
      <c r="M29" s="27"/>
      <c r="N29" s="27"/>
      <c r="O29" s="27" t="s">
        <v>86</v>
      </c>
      <c r="T29" s="43"/>
      <c r="U29" s="43"/>
    </row>
    <row r="30" spans="1:23" x14ac:dyDescent="0.55000000000000004">
      <c r="A30" s="46" t="s">
        <v>45</v>
      </c>
      <c r="B30" s="47" t="s">
        <v>46</v>
      </c>
      <c r="C30" s="47" t="s">
        <v>44</v>
      </c>
      <c r="D30" s="47" t="s">
        <v>47</v>
      </c>
      <c r="E30" s="28"/>
      <c r="F30" s="50" t="s">
        <v>56</v>
      </c>
      <c r="I30" t="s">
        <v>57</v>
      </c>
      <c r="M30" s="27"/>
      <c r="N30" s="27"/>
      <c r="O30" s="27" t="s">
        <v>77</v>
      </c>
      <c r="T30" s="43"/>
      <c r="U30" s="43"/>
    </row>
    <row r="31" spans="1:23" x14ac:dyDescent="0.55000000000000004">
      <c r="A31" s="48" t="str">
        <f t="shared" ref="A31:A38" si="4">(A2)</f>
        <v>Brother</v>
      </c>
      <c r="B31" s="49" t="s">
        <v>105</v>
      </c>
      <c r="C31" s="49">
        <v>2</v>
      </c>
      <c r="D31" s="49">
        <f t="shared" ref="D31:D38" si="5">IF(B31="lf", (C31)-3, IF(B31="rf", (C31)-3, IF(B31="c", (C31)-2, IF(B31="ld", (C31)-2, IF(B31="rd", (C31)-2, IF(B31="g", (C31)-1, IF(B31="bench", 10, IF(B31="b", 10, "Invalid"))))))))</f>
        <v>0</v>
      </c>
      <c r="E31" s="27"/>
      <c r="F31" t="s">
        <v>48</v>
      </c>
      <c r="I31" t="s">
        <v>58</v>
      </c>
      <c r="O31" s="27" t="s">
        <v>78</v>
      </c>
      <c r="T31" s="43"/>
      <c r="U31" s="43"/>
    </row>
    <row r="32" spans="1:23" x14ac:dyDescent="0.55000000000000004">
      <c r="A32" s="48" t="str">
        <f t="shared" si="4"/>
        <v>Tidus</v>
      </c>
      <c r="B32" s="49" t="s">
        <v>102</v>
      </c>
      <c r="C32" s="49">
        <v>4</v>
      </c>
      <c r="D32" s="49">
        <f t="shared" si="5"/>
        <v>1</v>
      </c>
      <c r="E32" s="27"/>
      <c r="F32" t="s">
        <v>49</v>
      </c>
      <c r="I32" t="s">
        <v>59</v>
      </c>
      <c r="O32" s="27" t="s">
        <v>84</v>
      </c>
    </row>
    <row r="33" spans="1:15" x14ac:dyDescent="0.55000000000000004">
      <c r="A33" s="48" t="str">
        <f t="shared" si="4"/>
        <v>Zack</v>
      </c>
      <c r="B33" s="49" t="s">
        <v>107</v>
      </c>
      <c r="C33" s="49">
        <v>0</v>
      </c>
      <c r="D33" s="49">
        <f t="shared" si="5"/>
        <v>10</v>
      </c>
      <c r="E33" s="27"/>
      <c r="F33" t="s">
        <v>50</v>
      </c>
      <c r="I33" t="s">
        <v>60</v>
      </c>
    </row>
    <row r="34" spans="1:15" x14ac:dyDescent="0.55000000000000004">
      <c r="A34" s="48" t="str">
        <f t="shared" si="4"/>
        <v>Cloud</v>
      </c>
      <c r="B34" s="49" t="s">
        <v>101</v>
      </c>
      <c r="C34" s="49">
        <v>8</v>
      </c>
      <c r="D34" s="49">
        <f t="shared" si="5"/>
        <v>5</v>
      </c>
      <c r="E34" s="27"/>
      <c r="F34" t="s">
        <v>51</v>
      </c>
      <c r="I34" t="s">
        <v>61</v>
      </c>
      <c r="O34" t="s">
        <v>79</v>
      </c>
    </row>
    <row r="35" spans="1:15" x14ac:dyDescent="0.55000000000000004">
      <c r="A35" s="48" t="str">
        <f t="shared" si="4"/>
        <v>Rufus</v>
      </c>
      <c r="B35" s="49" t="s">
        <v>104</v>
      </c>
      <c r="C35" s="49">
        <v>10</v>
      </c>
      <c r="D35" s="49">
        <f t="shared" si="5"/>
        <v>8</v>
      </c>
      <c r="E35" s="27"/>
      <c r="F35" t="s">
        <v>52</v>
      </c>
      <c r="O35" t="s">
        <v>80</v>
      </c>
    </row>
    <row r="36" spans="1:15" x14ac:dyDescent="0.55000000000000004">
      <c r="A36" s="48" t="str">
        <f t="shared" si="4"/>
        <v>Shinra</v>
      </c>
      <c r="B36" s="49" t="s">
        <v>106</v>
      </c>
      <c r="C36" s="49">
        <v>4</v>
      </c>
      <c r="D36" s="49">
        <f t="shared" si="5"/>
        <v>3</v>
      </c>
      <c r="E36" s="27"/>
      <c r="F36" t="s">
        <v>53</v>
      </c>
      <c r="O36" t="s">
        <v>81</v>
      </c>
    </row>
    <row r="37" spans="1:15" x14ac:dyDescent="0.55000000000000004">
      <c r="A37" s="48" t="str">
        <f t="shared" si="4"/>
        <v>Ashe</v>
      </c>
      <c r="B37" s="49" t="s">
        <v>103</v>
      </c>
      <c r="C37" s="49">
        <v>8</v>
      </c>
      <c r="D37" s="49">
        <f t="shared" si="5"/>
        <v>6</v>
      </c>
      <c r="E37" s="27"/>
      <c r="F37" t="s">
        <v>54</v>
      </c>
      <c r="O37" t="s">
        <v>82</v>
      </c>
    </row>
    <row r="38" spans="1:15" x14ac:dyDescent="0.55000000000000004">
      <c r="A38" s="48" t="str">
        <f t="shared" si="4"/>
        <v>Reks</v>
      </c>
      <c r="B38" s="49" t="s">
        <v>107</v>
      </c>
      <c r="C38" s="49">
        <v>10</v>
      </c>
      <c r="D38" s="49">
        <f t="shared" si="5"/>
        <v>10</v>
      </c>
      <c r="F38" t="s"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zoomScale="85" zoomScaleNormal="85" workbookViewId="0">
      <pane xSplit="1" topLeftCell="B1" activePane="topRight" state="frozen"/>
      <selection pane="topRight" activeCell="A27" sqref="A27"/>
    </sheetView>
  </sheetViews>
  <sheetFormatPr defaultRowHeight="14.4" x14ac:dyDescent="0.55000000000000004"/>
  <cols>
    <col min="1" max="1" width="45.83984375" customWidth="1"/>
    <col min="8" max="9" width="9.15625" customWidth="1"/>
    <col min="10" max="20" width="8.68359375" customWidth="1"/>
    <col min="21" max="21" width="9.15625" style="43"/>
  </cols>
  <sheetData>
    <row r="1" spans="1:24" x14ac:dyDescent="0.55000000000000004">
      <c r="A1" s="24" t="s">
        <v>17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19" t="s">
        <v>34</v>
      </c>
      <c r="I1" s="19" t="s">
        <v>68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24" t="s">
        <v>13</v>
      </c>
      <c r="R1" s="41" t="s">
        <v>43</v>
      </c>
      <c r="S1" s="24" t="s">
        <v>42</v>
      </c>
      <c r="T1" s="24" t="s">
        <v>36</v>
      </c>
      <c r="U1" s="28"/>
      <c r="V1" s="27"/>
    </row>
    <row r="2" spans="1:24" x14ac:dyDescent="0.55000000000000004">
      <c r="A2" s="22" t="s">
        <v>135</v>
      </c>
      <c r="B2" s="25">
        <f>SUM(J2)*3+(P2)*2+(M2)+(O2)*2+(Q2)+(W7)</f>
        <v>57</v>
      </c>
      <c r="C2" s="25">
        <f>SUM(N2)*3+(J2)*2+(L2)+(K2)*2+(Q2)+(R2)+(W7)</f>
        <v>12</v>
      </c>
      <c r="D2" s="25">
        <f>SUM(P2)*3+(O2)*2+(N2)*2+(Q2)+(S2)*2+(W7)</f>
        <v>58</v>
      </c>
      <c r="E2" s="25">
        <f>SUM(M2)*3+(L2)*2+(O2)*2+(Q2)+(W7)</f>
        <v>58</v>
      </c>
      <c r="F2" s="25">
        <f>SUM(K2)*3+(L2)*2+(M2)+(N2)+(P2)+(Q2)+(W7)</f>
        <v>20</v>
      </c>
      <c r="G2" s="25">
        <f>FLOOR(SUM(J2)+(K2)+(+L2)+(M2)+(Q2)+(R2)*1.5+(S2)+(W7),1)</f>
        <v>11</v>
      </c>
      <c r="H2" s="51" t="s">
        <v>109</v>
      </c>
      <c r="I2" s="51" t="s">
        <v>108</v>
      </c>
      <c r="J2" s="22">
        <v>1</v>
      </c>
      <c r="K2" s="22"/>
      <c r="L2" s="22"/>
      <c r="M2" s="22">
        <v>9</v>
      </c>
      <c r="N2" s="22">
        <v>3</v>
      </c>
      <c r="O2" s="22">
        <v>15</v>
      </c>
      <c r="P2" s="22">
        <v>7</v>
      </c>
      <c r="Q2" s="22"/>
      <c r="R2" s="23"/>
      <c r="S2" s="23"/>
      <c r="T2" s="35">
        <f t="shared" ref="T2:T9" si="0">SUM(J2:S2)</f>
        <v>35</v>
      </c>
      <c r="U2" s="27"/>
      <c r="V2" s="27"/>
      <c r="W2" s="5"/>
      <c r="X2" s="5"/>
    </row>
    <row r="3" spans="1:24" x14ac:dyDescent="0.55000000000000004">
      <c r="A3" s="6" t="s">
        <v>142</v>
      </c>
      <c r="B3" s="26">
        <f>SUM(J3)*3+(P3)*2+(M3)+(O3)*2+(Q3)+(W7)</f>
        <v>65</v>
      </c>
      <c r="C3" s="44">
        <f>SUM(N3)*3+(J3)*2+(L3)+(K3)*2+(Q3)+(R3)+(W7)</f>
        <v>6</v>
      </c>
      <c r="D3" s="26">
        <f>SUM(P3)*3+(O3)*2+(N3)*2+(Q3)+(S3)*2+(W7)</f>
        <v>84</v>
      </c>
      <c r="E3" s="26">
        <f>SUM(M3)*3+(L3)*2+(O3)*2+(Q3)+(W7)</f>
        <v>35</v>
      </c>
      <c r="F3" s="26">
        <f>SUM(K3)*3+(L3)*2+(M3)+(N3)+(P3)+(Q3)+(W7)</f>
        <v>23</v>
      </c>
      <c r="G3" s="44">
        <f>FLOOR(SUM(J3)+(K3)+(+L3)+(M3)+(Q3)+(R3)*1.5+(S3)+(W7),1)</f>
        <v>3</v>
      </c>
      <c r="H3" s="52" t="s">
        <v>35</v>
      </c>
      <c r="I3" s="52" t="s">
        <v>98</v>
      </c>
      <c r="J3" s="6"/>
      <c r="K3" s="6"/>
      <c r="L3" s="6">
        <v>2</v>
      </c>
      <c r="M3" s="6"/>
      <c r="N3" s="6">
        <v>1</v>
      </c>
      <c r="O3" s="6">
        <v>15</v>
      </c>
      <c r="P3" s="6">
        <v>17</v>
      </c>
      <c r="Q3" s="6"/>
      <c r="R3" s="7"/>
      <c r="S3" s="7"/>
      <c r="T3" s="45">
        <f t="shared" si="0"/>
        <v>35</v>
      </c>
      <c r="U3" s="27"/>
      <c r="V3" s="27"/>
      <c r="W3" s="28"/>
      <c r="X3" s="27"/>
    </row>
    <row r="4" spans="1:24" x14ac:dyDescent="0.55000000000000004">
      <c r="A4" s="22" t="s">
        <v>139</v>
      </c>
      <c r="B4" s="25">
        <f>SUM(J4)*3+(P4)*2+(M4)+(O4)*2+(Q4)+(W7)</f>
        <v>48</v>
      </c>
      <c r="C4" s="25">
        <f>SUM(N4)*3+(J4)*2+(L4)+(K4)*2+(Q4)+(R4)+(W7)</f>
        <v>39</v>
      </c>
      <c r="D4" s="25">
        <f>SUM(P4)*3+(O4)*2+(N4)*2+(Q4)+(S4)*2+(W7)</f>
        <v>70</v>
      </c>
      <c r="E4" s="25">
        <f>SUM(M4)*3+(L4)*2+(O4)*2+(Q4)+(W7)</f>
        <v>32</v>
      </c>
      <c r="F4" s="25">
        <f>SUM(K4)*3+(L4)*2+(M4)+(N4)+(P4)+(Q4)+(W7)</f>
        <v>22</v>
      </c>
      <c r="G4" s="25">
        <f>FLOOR(SUM(J4)+(K4)+(+L4)+(M4)+(Q4)+(R4)*1.5+(S4)+(W7),1)</f>
        <v>5</v>
      </c>
      <c r="H4" s="51" t="s">
        <v>99</v>
      </c>
      <c r="I4" s="51" t="s">
        <v>83</v>
      </c>
      <c r="J4" s="22">
        <v>2</v>
      </c>
      <c r="K4" s="22"/>
      <c r="L4" s="22">
        <v>1</v>
      </c>
      <c r="M4" s="22">
        <v>1</v>
      </c>
      <c r="N4" s="22">
        <v>11</v>
      </c>
      <c r="O4" s="22">
        <v>13</v>
      </c>
      <c r="P4" s="22">
        <v>7</v>
      </c>
      <c r="Q4" s="22"/>
      <c r="R4" s="23"/>
      <c r="S4" s="23"/>
      <c r="T4" s="35">
        <f t="shared" si="0"/>
        <v>35</v>
      </c>
      <c r="U4" s="27"/>
      <c r="V4" s="27"/>
    </row>
    <row r="5" spans="1:24" x14ac:dyDescent="0.55000000000000004">
      <c r="A5" s="6" t="s">
        <v>138</v>
      </c>
      <c r="B5" s="26">
        <f>SUM(J5)*3+(P5)*2+(M5)+(O5)*2+(Q5)+(W7)</f>
        <v>48</v>
      </c>
      <c r="C5" s="44">
        <f>SUM(N5)*3+(J5)*2+(L5)+(K5)*2+(Q5)+(R5)+(W7)</f>
        <v>56</v>
      </c>
      <c r="D5" s="26">
        <f>SUM(P5)*3+(O5)*2+(N5)*2+(Q5)+(S5)*2+(W7)</f>
        <v>17</v>
      </c>
      <c r="E5" s="26">
        <f>SUM(M5)*3+(L5)*2+(O5)*2+(Q5)+(W7)</f>
        <v>37</v>
      </c>
      <c r="F5" s="26">
        <f>SUM(K5)*3+(L5)*2+(M5)+(N5)+(P5)+(Q5)+(W7)</f>
        <v>30</v>
      </c>
      <c r="G5" s="44">
        <f>FLOOR(SUM(J5)+(K5)+(+L5)+(M5)+(Q5)+(R5)*1.5+(S5)+(W7),1)</f>
        <v>28</v>
      </c>
      <c r="H5" s="52" t="s">
        <v>109</v>
      </c>
      <c r="I5" s="52" t="s">
        <v>97</v>
      </c>
      <c r="J5" s="6">
        <v>13</v>
      </c>
      <c r="K5" s="6"/>
      <c r="L5" s="6">
        <v>8</v>
      </c>
      <c r="M5" s="6">
        <v>6</v>
      </c>
      <c r="N5" s="6">
        <v>7</v>
      </c>
      <c r="O5" s="6">
        <v>1</v>
      </c>
      <c r="P5" s="6"/>
      <c r="Q5" s="6"/>
      <c r="R5" s="7"/>
      <c r="S5" s="7"/>
      <c r="T5" s="45">
        <f t="shared" si="0"/>
        <v>35</v>
      </c>
      <c r="U5" s="27"/>
    </row>
    <row r="6" spans="1:24" x14ac:dyDescent="0.55000000000000004">
      <c r="A6" s="22" t="s">
        <v>140</v>
      </c>
      <c r="B6" s="25">
        <f>SUM(J6)*3+(P6)*2+(M6)+(O6)*2+(Q6)+(W7)</f>
        <v>52</v>
      </c>
      <c r="C6" s="25">
        <f>SUM(N6)*3+(J6)*2+(L6)+(K6)*2+(Q6)+(R6)+(W7)</f>
        <v>34</v>
      </c>
      <c r="D6" s="25">
        <f>SUM(P6)*3+(O6)*2+(N6)*2+(Q6)+(S6)*2+(W7)</f>
        <v>1</v>
      </c>
      <c r="E6" s="25">
        <f>SUM(M6)*3+(L6)*2+(O6)*2+(Q6)+(W7)</f>
        <v>60</v>
      </c>
      <c r="F6" s="25">
        <f>SUM(K6)*3+(L6)*2+(M6)+(N6)+(P6)+(Q6)+(W7)</f>
        <v>33</v>
      </c>
      <c r="G6" s="25">
        <f>FLOOR(SUM(J6)+(K6)+(+L6)+(M6)+(Q6)+(R6)*1.5+(S6)+(W7),1)</f>
        <v>36</v>
      </c>
      <c r="H6" s="51" t="s">
        <v>109</v>
      </c>
      <c r="I6" s="51" t="s">
        <v>83</v>
      </c>
      <c r="J6" s="22">
        <v>12</v>
      </c>
      <c r="K6" s="22">
        <v>1</v>
      </c>
      <c r="L6" s="22">
        <v>7</v>
      </c>
      <c r="M6" s="22">
        <v>15</v>
      </c>
      <c r="N6" s="22"/>
      <c r="O6" s="22"/>
      <c r="P6" s="22"/>
      <c r="Q6" s="22"/>
      <c r="R6" s="23"/>
      <c r="S6" s="23"/>
      <c r="T6" s="35">
        <f t="shared" si="0"/>
        <v>35</v>
      </c>
      <c r="U6" s="27"/>
      <c r="V6" s="2" t="s">
        <v>40</v>
      </c>
      <c r="W6" s="3"/>
    </row>
    <row r="7" spans="1:24" x14ac:dyDescent="0.55000000000000004">
      <c r="A7" s="6" t="s">
        <v>137</v>
      </c>
      <c r="B7" s="26">
        <f>SUM(J7)*3+(P7)*2+(M7)+(O7)*2+(Q7)+(W7)</f>
        <v>43</v>
      </c>
      <c r="C7" s="44">
        <f>SUM(N7)*3+(J7)*2+(L7)+(K7)*2+(Q7)+(R7)+(W7)</f>
        <v>34</v>
      </c>
      <c r="D7" s="26">
        <f>SUM(P7)*3+(O7)*2+(N7)*2+(Q7)+(S7)*2+(W7)</f>
        <v>1</v>
      </c>
      <c r="E7" s="26">
        <f>SUM(M7)*3+(L7)*2+(O7)*2+(Q7)+(W7)</f>
        <v>63</v>
      </c>
      <c r="F7" s="26">
        <f>SUM(K7)*3+(L7)*2+(M7)+(N7)+(P7)+(Q7)+(W7)</f>
        <v>39</v>
      </c>
      <c r="G7" s="44">
        <f>FLOOR(SUM(J7)+(K7)+(+L7)+(M7)+(Q7)+(R7)*1.5+(S7)+(W7),1)</f>
        <v>36</v>
      </c>
      <c r="H7" s="52" t="s">
        <v>35</v>
      </c>
      <c r="I7" s="52" t="s">
        <v>108</v>
      </c>
      <c r="J7" s="6">
        <v>10</v>
      </c>
      <c r="K7" s="6">
        <v>0</v>
      </c>
      <c r="L7" s="6">
        <v>13</v>
      </c>
      <c r="M7" s="6">
        <v>12</v>
      </c>
      <c r="N7" s="6"/>
      <c r="O7" s="6"/>
      <c r="P7" s="6"/>
      <c r="Q7" s="6"/>
      <c r="R7" s="7"/>
      <c r="S7" s="7"/>
      <c r="T7" s="45">
        <f t="shared" si="0"/>
        <v>35</v>
      </c>
      <c r="U7" s="27"/>
      <c r="V7" s="33" t="s">
        <v>16</v>
      </c>
      <c r="W7" s="34">
        <v>1</v>
      </c>
    </row>
    <row r="8" spans="1:24" x14ac:dyDescent="0.55000000000000004">
      <c r="A8" s="22" t="s">
        <v>136</v>
      </c>
      <c r="B8" s="25">
        <f>SUM(J8)*3+(P8)*2+(M8)+(O8)*2+(Q8)+(W7)</f>
        <v>23</v>
      </c>
      <c r="C8" s="25">
        <f>SUM(N8)*3+(J8)*2+(L8)+(K8)*2+(Q8)+(R8)+(W7)</f>
        <v>34</v>
      </c>
      <c r="D8" s="25">
        <f>SUM(P8)*3+(O8)*2+(N8)*2+(Q8)+(S8)*2+(W7)</f>
        <v>14</v>
      </c>
      <c r="E8" s="25">
        <f>SUM(M8)*3+(L8)*2+(O8)*2+(Q8)+(W7)</f>
        <v>25</v>
      </c>
      <c r="F8" s="25">
        <f>SUM(K8)*3+(L8)*2+(M8)+(N8)+(P8)+(Q8)+(W7)</f>
        <v>21</v>
      </c>
      <c r="G8" s="25">
        <f>FLOOR(SUM(J8)+(K8)+(+L8)+(M8)+(Q8)+(R8)*1.5+(S8)+(W7),1)</f>
        <v>43</v>
      </c>
      <c r="H8" s="51" t="s">
        <v>99</v>
      </c>
      <c r="I8" s="51" t="s">
        <v>103</v>
      </c>
      <c r="J8" s="22">
        <v>2</v>
      </c>
      <c r="K8" s="22">
        <v>1</v>
      </c>
      <c r="L8" s="22">
        <v>1</v>
      </c>
      <c r="M8" s="22">
        <v>4</v>
      </c>
      <c r="N8" s="22"/>
      <c r="O8" s="22">
        <v>0</v>
      </c>
      <c r="P8" s="22">
        <v>1</v>
      </c>
      <c r="Q8" s="22">
        <v>10</v>
      </c>
      <c r="R8" s="23">
        <v>16</v>
      </c>
      <c r="S8" s="23"/>
      <c r="T8" s="35">
        <f t="shared" si="0"/>
        <v>35</v>
      </c>
      <c r="U8" s="27"/>
    </row>
    <row r="9" spans="1:24" x14ac:dyDescent="0.55000000000000004">
      <c r="A9" s="6" t="s">
        <v>141</v>
      </c>
      <c r="B9" s="26">
        <f>SUM(J9)*3+(P9)*2+(M9)+(O9)*2+(Q9)+(W7)</f>
        <v>59</v>
      </c>
      <c r="C9" s="44">
        <f>SUM(N9)*3+(J9)*2+(L9)+(K9)*2+(Q9)+(R9)+(W7)</f>
        <v>19</v>
      </c>
      <c r="D9" s="26">
        <f>SUM(P9)*3+(O9)*2+(N9)*2+(Q9)+(S9)*2+(W7)</f>
        <v>88</v>
      </c>
      <c r="E9" s="26">
        <f>SUM(M9)*3+(L9)*2+(O9)*2+(Q9)+(W7)</f>
        <v>25</v>
      </c>
      <c r="F9" s="26">
        <f>SUM(K9)*3+(L9)*2+(M9)+(N9)+(P9)+(Q9)+(W7)</f>
        <v>24</v>
      </c>
      <c r="G9" s="44">
        <f>FLOOR(SUM(J9)+(K9)+(+L9)+(M9)+(Q9)+(R9)*1.5+(S9)+(W7),1)</f>
        <v>1</v>
      </c>
      <c r="H9" s="52" t="s">
        <v>35</v>
      </c>
      <c r="I9" s="52" t="s">
        <v>83</v>
      </c>
      <c r="J9" s="6">
        <v>0</v>
      </c>
      <c r="K9" s="6">
        <v>0</v>
      </c>
      <c r="L9" s="6">
        <v>0</v>
      </c>
      <c r="M9" s="6">
        <v>0</v>
      </c>
      <c r="N9" s="6">
        <v>6</v>
      </c>
      <c r="O9" s="6">
        <v>12</v>
      </c>
      <c r="P9" s="6">
        <v>17</v>
      </c>
      <c r="Q9" s="6">
        <v>0</v>
      </c>
      <c r="R9" s="7">
        <v>0</v>
      </c>
      <c r="S9" s="7"/>
      <c r="T9" s="45">
        <f t="shared" si="0"/>
        <v>35</v>
      </c>
      <c r="U9" s="27"/>
    </row>
    <row r="10" spans="1:24" x14ac:dyDescent="0.55000000000000004">
      <c r="A10" s="36" t="s">
        <v>14</v>
      </c>
      <c r="B10" s="36">
        <f t="shared" ref="B10:G10" si="1">MAX(B2:B9)</f>
        <v>65</v>
      </c>
      <c r="C10" s="36">
        <f t="shared" si="1"/>
        <v>56</v>
      </c>
      <c r="D10" s="36">
        <f t="shared" si="1"/>
        <v>88</v>
      </c>
      <c r="E10" s="36">
        <f t="shared" si="1"/>
        <v>63</v>
      </c>
      <c r="F10" s="36">
        <f t="shared" si="1"/>
        <v>39</v>
      </c>
      <c r="G10" s="36">
        <f t="shared" si="1"/>
        <v>43</v>
      </c>
      <c r="H10" s="1"/>
      <c r="I10" s="1"/>
      <c r="J10" s="20"/>
      <c r="K10" s="20"/>
      <c r="L10" s="20"/>
      <c r="M10" s="20"/>
      <c r="N10" s="20" t="s">
        <v>27</v>
      </c>
      <c r="O10" s="20" t="s">
        <v>27</v>
      </c>
      <c r="P10" s="20" t="s">
        <v>31</v>
      </c>
      <c r="Q10" s="20" t="s">
        <v>32</v>
      </c>
      <c r="R10" s="42"/>
      <c r="S10" s="42" t="s">
        <v>27</v>
      </c>
    </row>
    <row r="11" spans="1:24" x14ac:dyDescent="0.55000000000000004">
      <c r="A11" s="36" t="s">
        <v>15</v>
      </c>
      <c r="B11" s="36">
        <f t="shared" ref="B11:G11" si="2">MIN(B2:B9)</f>
        <v>23</v>
      </c>
      <c r="C11" s="36">
        <f t="shared" si="2"/>
        <v>6</v>
      </c>
      <c r="D11" s="36">
        <f t="shared" si="2"/>
        <v>1</v>
      </c>
      <c r="E11" s="36">
        <f t="shared" si="2"/>
        <v>25</v>
      </c>
      <c r="F11" s="36">
        <f t="shared" si="2"/>
        <v>20</v>
      </c>
      <c r="G11" s="36">
        <f t="shared" si="2"/>
        <v>1</v>
      </c>
      <c r="J11" s="20" t="s">
        <v>19</v>
      </c>
      <c r="K11" s="20" t="s">
        <v>19</v>
      </c>
      <c r="L11" s="20" t="s">
        <v>22</v>
      </c>
      <c r="M11" s="20"/>
      <c r="N11" s="20" t="s">
        <v>28</v>
      </c>
      <c r="O11" s="20"/>
      <c r="P11" s="20"/>
      <c r="Q11" s="20" t="s">
        <v>22</v>
      </c>
      <c r="R11" s="20" t="s">
        <v>22</v>
      </c>
      <c r="S11" s="20"/>
    </row>
    <row r="12" spans="1:24" x14ac:dyDescent="0.55000000000000004">
      <c r="A12" s="36" t="s">
        <v>41</v>
      </c>
      <c r="B12" s="36">
        <f>FLOOR(1+ 3*(G15)/2 + (G15),1)</f>
        <v>88</v>
      </c>
      <c r="C12" s="36">
        <f>FLOOR(1+ 3*(G15)/2 + (G15),1)</f>
        <v>88</v>
      </c>
      <c r="D12" s="36">
        <f>FLOOR(1+ 3*(G15)/2 + (G15),1)</f>
        <v>88</v>
      </c>
      <c r="E12" s="36">
        <f>FLOOR(1+ 3*(G15)/2 + (G15),1)</f>
        <v>88</v>
      </c>
      <c r="F12" s="36">
        <f>FLOOR(1+ 3*(G15)/2 + (G15),1)</f>
        <v>88</v>
      </c>
      <c r="G12" s="36">
        <f>FLOOR(1+1.5*(G15)/2+(G15)/2,1)</f>
        <v>44</v>
      </c>
      <c r="J12" s="20" t="s">
        <v>18</v>
      </c>
      <c r="K12" s="20"/>
      <c r="L12" s="20"/>
      <c r="M12" s="20" t="s">
        <v>26</v>
      </c>
      <c r="N12" s="20"/>
      <c r="O12" s="20" t="s">
        <v>30</v>
      </c>
      <c r="P12" s="20" t="s">
        <v>30</v>
      </c>
      <c r="Q12" s="20" t="s">
        <v>26</v>
      </c>
      <c r="R12" s="20"/>
      <c r="S12" s="20"/>
    </row>
    <row r="13" spans="1:24" x14ac:dyDescent="0.55000000000000004">
      <c r="A13" s="28"/>
      <c r="B13" s="28"/>
      <c r="C13" s="28"/>
      <c r="D13" s="28"/>
      <c r="E13" s="28"/>
      <c r="F13" s="28"/>
      <c r="G13" s="28"/>
      <c r="H13" s="27"/>
      <c r="I13" s="27"/>
      <c r="J13" s="20"/>
      <c r="K13" s="20"/>
      <c r="L13" s="20" t="s">
        <v>29</v>
      </c>
      <c r="M13" s="20" t="s">
        <v>25</v>
      </c>
      <c r="N13" s="20"/>
      <c r="O13" s="20" t="s">
        <v>29</v>
      </c>
      <c r="P13" s="20"/>
      <c r="Q13" s="20" t="s">
        <v>23</v>
      </c>
      <c r="R13" s="20"/>
      <c r="S13" s="20"/>
    </row>
    <row r="14" spans="1:24" x14ac:dyDescent="0.55000000000000004">
      <c r="A14" s="28"/>
      <c r="B14" s="28"/>
      <c r="C14" s="28"/>
      <c r="D14" s="28"/>
      <c r="E14" s="28"/>
      <c r="F14" s="28"/>
      <c r="G14" s="24" t="s">
        <v>36</v>
      </c>
      <c r="H14" s="27"/>
      <c r="I14" s="27"/>
      <c r="J14" s="20"/>
      <c r="K14" s="20" t="s">
        <v>21</v>
      </c>
      <c r="L14" s="20" t="s">
        <v>33</v>
      </c>
      <c r="M14" s="20" t="s">
        <v>24</v>
      </c>
      <c r="N14" s="20" t="s">
        <v>24</v>
      </c>
      <c r="O14" s="20"/>
      <c r="P14" s="20" t="s">
        <v>24</v>
      </c>
      <c r="Q14" s="20" t="s">
        <v>24</v>
      </c>
      <c r="R14" s="20"/>
      <c r="S14" s="20"/>
    </row>
    <row r="15" spans="1:24" x14ac:dyDescent="0.55000000000000004">
      <c r="A15" s="28"/>
      <c r="B15" s="28"/>
      <c r="C15" s="28"/>
      <c r="D15" s="28"/>
      <c r="E15" s="28"/>
      <c r="F15" s="28"/>
      <c r="G15" s="29">
        <v>35</v>
      </c>
      <c r="H15" s="27"/>
      <c r="I15" s="27"/>
      <c r="J15" s="21" t="s">
        <v>20</v>
      </c>
      <c r="K15" s="21" t="s">
        <v>20</v>
      </c>
      <c r="L15" s="21" t="s">
        <v>20</v>
      </c>
      <c r="M15" s="21" t="s">
        <v>20</v>
      </c>
      <c r="N15" s="21"/>
      <c r="O15" s="21"/>
      <c r="P15" s="21"/>
      <c r="Q15" s="21" t="s">
        <v>20</v>
      </c>
      <c r="R15" s="21" t="s">
        <v>69</v>
      </c>
      <c r="S15" s="21" t="s">
        <v>20</v>
      </c>
    </row>
    <row r="16" spans="1:24" x14ac:dyDescent="0.55000000000000004">
      <c r="A16" s="27"/>
      <c r="B16" s="28"/>
      <c r="C16" s="28"/>
      <c r="D16" s="28"/>
      <c r="E16" s="28"/>
      <c r="F16" s="28"/>
      <c r="G16" s="28"/>
      <c r="H16" s="28"/>
      <c r="I16" s="28"/>
      <c r="J16" s="27"/>
      <c r="K16" s="28"/>
      <c r="L16" s="28"/>
      <c r="M16" s="28"/>
      <c r="N16" s="28"/>
      <c r="O16" s="28"/>
      <c r="P16" s="28"/>
      <c r="Q16" s="28"/>
    </row>
    <row r="17" spans="1:24" x14ac:dyDescent="0.55000000000000004">
      <c r="A17" s="37" t="s">
        <v>38</v>
      </c>
      <c r="B17" s="18"/>
      <c r="J17" s="27"/>
      <c r="K17" s="27"/>
      <c r="L17" s="27"/>
      <c r="M17" s="27"/>
      <c r="N17" s="27"/>
      <c r="O17" s="28"/>
      <c r="P17" s="27" t="s">
        <v>70</v>
      </c>
      <c r="Q17" s="27"/>
      <c r="R17" s="27"/>
      <c r="S17" s="28"/>
      <c r="T17" s="28"/>
      <c r="U17" s="28"/>
    </row>
    <row r="18" spans="1:24" x14ac:dyDescent="0.55000000000000004">
      <c r="A18" s="30" t="str">
        <f ca="1">(O23) &amp; "=" &amp; RIGHT(CELL("filename",A1),LEN(CELL("filename",A1))-FIND("]",CELL("filename",A1))) &amp; ":" &amp; (A2) &amp; "|" &amp; (A3) &amp; "|" &amp; (A4) &amp; "|" &amp; (A5) &amp; "|" &amp; (A6) &amp; "|" &amp; (A7) &amp; "|" &amp; (A8) &amp; "|" &amp; (A9)</f>
        <v>DMD=Highwind Diamonds League 6:Shara|Angeal|Vincent|Wakka|Biggs|Macgregor|Guinness|Rin</v>
      </c>
      <c r="B18" s="17"/>
      <c r="C18" s="31"/>
      <c r="D18" s="31"/>
      <c r="E18" s="31"/>
      <c r="F18" s="31"/>
      <c r="G18" s="31"/>
      <c r="H18" s="32"/>
      <c r="I18" s="28"/>
      <c r="J18" s="27"/>
      <c r="K18" s="28"/>
      <c r="L18" s="28"/>
      <c r="M18" s="28"/>
      <c r="N18" s="28"/>
      <c r="O18" s="28"/>
      <c r="P18" s="40" t="s">
        <v>71</v>
      </c>
      <c r="Q18" s="28"/>
      <c r="R18" s="27"/>
      <c r="S18" s="27"/>
      <c r="T18" s="27"/>
      <c r="U18" s="27"/>
    </row>
    <row r="19" spans="1:24" x14ac:dyDescent="0.55000000000000004">
      <c r="A19" s="40"/>
      <c r="B19" s="27"/>
      <c r="C19" s="28"/>
      <c r="D19" s="1"/>
      <c r="E19" s="1"/>
      <c r="F19" s="1"/>
      <c r="G19" s="1"/>
      <c r="H19" s="1"/>
      <c r="I19" s="1"/>
      <c r="J19" s="27"/>
      <c r="K19" s="28"/>
      <c r="L19" s="28"/>
      <c r="M19" s="28"/>
      <c r="N19" s="28"/>
      <c r="O19" s="28"/>
      <c r="P19" s="40" t="s">
        <v>72</v>
      </c>
      <c r="Q19" s="28"/>
      <c r="R19" s="27"/>
      <c r="S19" s="27"/>
      <c r="T19" s="27"/>
      <c r="U19" s="27"/>
    </row>
    <row r="20" spans="1:24" x14ac:dyDescent="0.55000000000000004">
      <c r="A20" s="38" t="s">
        <v>37</v>
      </c>
      <c r="B20" s="18"/>
      <c r="C20" s="1"/>
      <c r="D20" s="1"/>
      <c r="E20" s="1"/>
      <c r="F20" t="s">
        <v>62</v>
      </c>
      <c r="L20" s="28"/>
      <c r="M20" s="28"/>
      <c r="N20" s="28"/>
      <c r="O20" s="28"/>
      <c r="P20" s="40" t="s">
        <v>73</v>
      </c>
      <c r="Q20" s="28"/>
      <c r="R20" s="27"/>
      <c r="S20" s="27"/>
      <c r="T20" s="27"/>
      <c r="U20" s="27"/>
    </row>
    <row r="21" spans="1:24" x14ac:dyDescent="0.55000000000000004">
      <c r="A21" s="39" t="str">
        <f t="shared" ref="A21:A28" si="3">(A2) &amp; "=" &amp; IF(ISBLANK(J2),"0",(J2)) &amp; "|" &amp; IF(ISBLANK(K2),"0",(K2)) &amp; "|" &amp; IF(ISBLANK(L2),"0",(L2)) &amp; "|" &amp; IF(ISBLANK(M2),"0",(M2)) &amp; "|" &amp; IF(ISBLANK(N2),"0",(N2)) &amp; "|" &amp; IF(ISBLANK(O2),"0",(O2)) &amp; "|" &amp; IF(ISBLANK(P2),"0",(P2)) &amp; "|" &amp; IF(ISBLANK(Q2),"0",(Q2))&amp; "|" &amp; IF(ISBLANK(R2),"0",(R2))  &amp; "|" &amp; IF(ISBLANK(S2),"0",(S2)) &amp; "|" &amp; (H2)&amp; "|" &amp; (I2)</f>
        <v>Shara=1|0|0|9|3|15|7|0|0|0|HIGH|PB</v>
      </c>
      <c r="B21" s="14"/>
      <c r="C21" s="8"/>
      <c r="D21" s="9"/>
      <c r="E21" s="1"/>
      <c r="F21" t="s">
        <v>65</v>
      </c>
      <c r="L21" s="27"/>
      <c r="O21" s="1"/>
      <c r="P21" s="28"/>
      <c r="Q21" s="27"/>
      <c r="R21" s="27"/>
      <c r="S21" s="28"/>
      <c r="T21" s="28"/>
      <c r="U21" s="28"/>
      <c r="V21" s="28"/>
      <c r="W21" s="28"/>
      <c r="X21" s="28"/>
    </row>
    <row r="22" spans="1:24" x14ac:dyDescent="0.55000000000000004">
      <c r="A22" s="39" t="str">
        <f t="shared" si="3"/>
        <v>Angeal=0|0|2|0|1|15|17|0|0|0|NORMAL|BH</v>
      </c>
      <c r="B22" s="15"/>
      <c r="C22" s="10"/>
      <c r="D22" s="11"/>
      <c r="E22" s="1"/>
      <c r="F22" t="s">
        <v>66</v>
      </c>
      <c r="L22" s="27"/>
      <c r="O22" s="24" t="s">
        <v>39</v>
      </c>
      <c r="P22" s="28"/>
      <c r="Q22" s="40"/>
      <c r="R22" s="27"/>
      <c r="S22" s="27"/>
      <c r="T22" s="27"/>
      <c r="U22" s="27"/>
      <c r="V22" s="27"/>
      <c r="W22" s="27"/>
      <c r="X22" s="27"/>
    </row>
    <row r="23" spans="1:24" x14ac:dyDescent="0.55000000000000004">
      <c r="A23" s="39" t="str">
        <f t="shared" si="3"/>
        <v>Vincent=2|0|1|1|11|13|7|0|0|0|LOW|NO</v>
      </c>
      <c r="B23" s="15"/>
      <c r="C23" s="10"/>
      <c r="D23" s="11"/>
      <c r="E23" s="1"/>
      <c r="F23" t="s">
        <v>67</v>
      </c>
      <c r="L23" s="27"/>
      <c r="O23" s="29" t="s">
        <v>143</v>
      </c>
      <c r="P23" s="28"/>
      <c r="Q23" s="40"/>
      <c r="R23" s="27"/>
      <c r="S23" s="27"/>
      <c r="T23" s="27"/>
      <c r="U23" s="27"/>
      <c r="V23" s="27"/>
      <c r="W23" s="27"/>
      <c r="X23" s="27"/>
    </row>
    <row r="24" spans="1:24" x14ac:dyDescent="0.55000000000000004">
      <c r="A24" s="39" t="str">
        <f t="shared" si="3"/>
        <v>Wakka=13|0|8|6|7|1|0|0|0|0|HIGH|BF</v>
      </c>
      <c r="B24" s="15"/>
      <c r="C24" s="10"/>
      <c r="D24" s="11"/>
      <c r="E24" s="1"/>
      <c r="F24" t="s">
        <v>63</v>
      </c>
      <c r="L24" s="27"/>
      <c r="O24" s="4"/>
      <c r="P24" s="28"/>
      <c r="Q24" s="27"/>
      <c r="R24" s="27"/>
      <c r="S24" s="28"/>
      <c r="T24" s="28"/>
      <c r="U24" s="28"/>
      <c r="V24" s="28"/>
      <c r="W24" s="28"/>
      <c r="X24" s="28"/>
    </row>
    <row r="25" spans="1:24" x14ac:dyDescent="0.55000000000000004">
      <c r="A25" s="39" t="str">
        <f t="shared" si="3"/>
        <v>Biggs=12|1|7|15|0|0|0|0|0|0|HIGH|NO</v>
      </c>
      <c r="B25" s="15"/>
      <c r="C25" s="15"/>
      <c r="D25" s="16"/>
      <c r="F25" t="s">
        <v>64</v>
      </c>
      <c r="L25" s="27"/>
      <c r="M25" s="27"/>
      <c r="N25" s="27"/>
      <c r="O25" t="s">
        <v>74</v>
      </c>
      <c r="P25" s="27"/>
      <c r="R25" s="28"/>
      <c r="S25" s="28"/>
      <c r="T25" s="28"/>
      <c r="U25" s="28"/>
      <c r="V25" s="28"/>
      <c r="W25" s="28"/>
      <c r="X25" s="28"/>
    </row>
    <row r="26" spans="1:24" x14ac:dyDescent="0.55000000000000004">
      <c r="A26" s="39" t="str">
        <f t="shared" si="3"/>
        <v>Macgregor=10|0|13|12|0|0|0|0|0|0|NORMAL|PB</v>
      </c>
      <c r="B26" s="15"/>
      <c r="C26" s="15"/>
      <c r="D26" s="16"/>
      <c r="L26" s="27"/>
      <c r="M26" s="27"/>
      <c r="N26" s="27"/>
      <c r="O26" t="s">
        <v>75</v>
      </c>
      <c r="P26" s="27"/>
      <c r="R26" s="27"/>
      <c r="S26" s="27"/>
      <c r="T26" s="27"/>
      <c r="U26" s="27"/>
      <c r="V26" s="27"/>
      <c r="W26" s="27"/>
      <c r="X26" s="27"/>
    </row>
    <row r="27" spans="1:24" x14ac:dyDescent="0.55000000000000004">
      <c r="A27" s="39" t="str">
        <f t="shared" si="3"/>
        <v>Guinness=2|1|1|4|0|0|1|10|16|0|LOW|C</v>
      </c>
      <c r="B27" s="15"/>
      <c r="C27" s="15"/>
      <c r="D27" s="16"/>
      <c r="L27" s="27"/>
      <c r="M27" s="27"/>
      <c r="N27" s="27"/>
      <c r="O27" t="s">
        <v>76</v>
      </c>
      <c r="P27" s="27"/>
      <c r="R27" s="27"/>
      <c r="S27" s="27"/>
      <c r="T27" s="27"/>
      <c r="U27" s="27"/>
      <c r="V27" s="27"/>
      <c r="W27" s="27"/>
      <c r="X27" s="27"/>
    </row>
    <row r="28" spans="1:24" x14ac:dyDescent="0.55000000000000004">
      <c r="A28" s="39" t="str">
        <f t="shared" si="3"/>
        <v>Rin=0|0|0|0|6|12|17|0|0|0|NORMAL|NO</v>
      </c>
      <c r="B28" s="12"/>
      <c r="C28" s="12"/>
      <c r="D28" s="13"/>
      <c r="O28" t="s">
        <v>85</v>
      </c>
    </row>
    <row r="29" spans="1:24" x14ac:dyDescent="0.55000000000000004">
      <c r="A29" s="27"/>
      <c r="B29" s="27"/>
      <c r="C29" s="27"/>
      <c r="D29" s="27"/>
      <c r="E29" s="27"/>
      <c r="M29" s="27"/>
      <c r="N29" s="27"/>
      <c r="O29" s="27" t="s">
        <v>86</v>
      </c>
    </row>
    <row r="30" spans="1:24" x14ac:dyDescent="0.55000000000000004">
      <c r="A30" s="46" t="s">
        <v>45</v>
      </c>
      <c r="B30" s="47" t="s">
        <v>46</v>
      </c>
      <c r="C30" s="47" t="s">
        <v>44</v>
      </c>
      <c r="D30" s="47" t="s">
        <v>47</v>
      </c>
      <c r="E30" s="28"/>
      <c r="F30" s="50" t="s">
        <v>56</v>
      </c>
      <c r="I30" t="s">
        <v>57</v>
      </c>
      <c r="M30" s="27"/>
      <c r="N30" s="27"/>
      <c r="O30" s="27" t="s">
        <v>77</v>
      </c>
    </row>
    <row r="31" spans="1:24" x14ac:dyDescent="0.55000000000000004">
      <c r="A31" s="48" t="str">
        <f t="shared" ref="A31:A38" si="4">(A2)</f>
        <v>Shara</v>
      </c>
      <c r="B31" s="49" t="s">
        <v>104</v>
      </c>
      <c r="C31" s="49">
        <v>8</v>
      </c>
      <c r="D31" s="49">
        <f t="shared" ref="D31:D38" si="5">IF(B31="lf", (C31)-3, IF(B31="rf", (C31)-3, IF(B31="c", (C31)-2, IF(B31="ld", (C31)-2, IF(B31="rd", (C31)-2, IF(B31="g", (C31)-1, IF(B31="bench", 10, IF(B31="b", 10, "Invalid"))))))))</f>
        <v>6</v>
      </c>
      <c r="E31" s="27"/>
      <c r="F31" t="s">
        <v>48</v>
      </c>
      <c r="I31" t="s">
        <v>58</v>
      </c>
      <c r="O31" s="27" t="s">
        <v>78</v>
      </c>
    </row>
    <row r="32" spans="1:24" x14ac:dyDescent="0.55000000000000004">
      <c r="A32" s="48" t="str">
        <f t="shared" si="4"/>
        <v>Angeal</v>
      </c>
      <c r="B32" s="49" t="s">
        <v>102</v>
      </c>
      <c r="C32" s="49">
        <v>10</v>
      </c>
      <c r="D32" s="49">
        <f t="shared" si="5"/>
        <v>7</v>
      </c>
      <c r="E32" s="27"/>
      <c r="F32" t="s">
        <v>49</v>
      </c>
      <c r="I32" t="s">
        <v>59</v>
      </c>
      <c r="O32" s="27" t="s">
        <v>84</v>
      </c>
    </row>
    <row r="33" spans="1:15" x14ac:dyDescent="0.55000000000000004">
      <c r="A33" s="48" t="str">
        <f t="shared" si="4"/>
        <v>Vincent</v>
      </c>
      <c r="B33" s="49" t="s">
        <v>101</v>
      </c>
      <c r="C33" s="49">
        <v>10</v>
      </c>
      <c r="D33" s="49">
        <f t="shared" si="5"/>
        <v>7</v>
      </c>
      <c r="E33" s="27"/>
      <c r="F33" t="s">
        <v>50</v>
      </c>
      <c r="I33" t="s">
        <v>60</v>
      </c>
    </row>
    <row r="34" spans="1:15" x14ac:dyDescent="0.55000000000000004">
      <c r="A34" s="48" t="str">
        <f t="shared" si="4"/>
        <v>Wakka</v>
      </c>
      <c r="B34" s="49" t="s">
        <v>103</v>
      </c>
      <c r="C34" s="49">
        <v>7</v>
      </c>
      <c r="D34" s="49">
        <f t="shared" si="5"/>
        <v>5</v>
      </c>
      <c r="E34" s="27"/>
      <c r="F34" t="s">
        <v>51</v>
      </c>
      <c r="I34" t="s">
        <v>61</v>
      </c>
      <c r="O34" t="s">
        <v>79</v>
      </c>
    </row>
    <row r="35" spans="1:15" x14ac:dyDescent="0.55000000000000004">
      <c r="A35" s="48" t="str">
        <f t="shared" si="4"/>
        <v>Biggs</v>
      </c>
      <c r="B35" s="49" t="s">
        <v>107</v>
      </c>
      <c r="C35" s="49">
        <v>1</v>
      </c>
      <c r="D35" s="49">
        <f t="shared" si="5"/>
        <v>10</v>
      </c>
      <c r="E35" s="27"/>
      <c r="F35" t="s">
        <v>52</v>
      </c>
      <c r="O35" t="s">
        <v>80</v>
      </c>
    </row>
    <row r="36" spans="1:15" x14ac:dyDescent="0.55000000000000004">
      <c r="A36" s="48" t="str">
        <f t="shared" si="4"/>
        <v>Macgregor</v>
      </c>
      <c r="B36" s="49" t="s">
        <v>105</v>
      </c>
      <c r="C36" s="49">
        <v>4</v>
      </c>
      <c r="D36" s="49">
        <f t="shared" si="5"/>
        <v>2</v>
      </c>
      <c r="E36" s="27"/>
      <c r="F36" t="s">
        <v>53</v>
      </c>
      <c r="O36" t="s">
        <v>81</v>
      </c>
    </row>
    <row r="37" spans="1:15" x14ac:dyDescent="0.55000000000000004">
      <c r="A37" s="48" t="str">
        <f t="shared" si="4"/>
        <v>Guinness</v>
      </c>
      <c r="B37" s="49" t="s">
        <v>106</v>
      </c>
      <c r="C37" s="49">
        <v>1</v>
      </c>
      <c r="D37" s="49">
        <f t="shared" si="5"/>
        <v>0</v>
      </c>
      <c r="E37" s="27"/>
      <c r="F37" t="s">
        <v>54</v>
      </c>
      <c r="O37" t="s">
        <v>82</v>
      </c>
    </row>
    <row r="38" spans="1:15" x14ac:dyDescent="0.55000000000000004">
      <c r="A38" s="48" t="str">
        <f t="shared" si="4"/>
        <v>Rin</v>
      </c>
      <c r="B38" s="49" t="s">
        <v>107</v>
      </c>
      <c r="C38" s="49">
        <v>2</v>
      </c>
      <c r="D38" s="49">
        <f t="shared" si="5"/>
        <v>10</v>
      </c>
      <c r="F38" t="s">
        <v>55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38"/>
  <sheetViews>
    <sheetView zoomScale="85" zoomScaleNormal="85" workbookViewId="0">
      <pane xSplit="1" topLeftCell="B1" activePane="topRight" state="frozen"/>
      <selection pane="topRight" activeCell="L17" sqref="L17"/>
    </sheetView>
  </sheetViews>
  <sheetFormatPr defaultRowHeight="14.4" x14ac:dyDescent="0.55000000000000004"/>
  <cols>
    <col min="1" max="1" width="42.578125" customWidth="1"/>
    <col min="8" max="9" width="9.15625" customWidth="1"/>
    <col min="10" max="20" width="8.68359375" customWidth="1"/>
  </cols>
  <sheetData>
    <row r="1" spans="1:23" x14ac:dyDescent="0.55000000000000004">
      <c r="A1" s="24" t="s">
        <v>17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19" t="s">
        <v>34</v>
      </c>
      <c r="I1" s="19" t="s">
        <v>68</v>
      </c>
      <c r="J1" s="19" t="s">
        <v>6</v>
      </c>
      <c r="K1" s="19" t="s">
        <v>7</v>
      </c>
      <c r="L1" s="19" t="s">
        <v>8</v>
      </c>
      <c r="M1" s="19" t="s">
        <v>9</v>
      </c>
      <c r="N1" s="19" t="s">
        <v>10</v>
      </c>
      <c r="O1" s="19" t="s">
        <v>11</v>
      </c>
      <c r="P1" s="19" t="s">
        <v>12</v>
      </c>
      <c r="Q1" s="19" t="s">
        <v>13</v>
      </c>
      <c r="R1" s="41" t="s">
        <v>43</v>
      </c>
      <c r="S1" s="24" t="s">
        <v>42</v>
      </c>
      <c r="T1" s="24" t="s">
        <v>36</v>
      </c>
      <c r="U1" s="28"/>
      <c r="V1" s="27"/>
    </row>
    <row r="2" spans="1:23" x14ac:dyDescent="0.55000000000000004">
      <c r="A2" s="22" t="s">
        <v>88</v>
      </c>
      <c r="B2" s="25">
        <f>SUM(J2)*3+(P2)*2+(M2)+(O2)*2+(Q2)+(W7)</f>
        <v>27</v>
      </c>
      <c r="C2" s="25">
        <f>SUM(N2)*3+(J2)*2+(L2)+(K2)*2+(Q2)+(R2)+(W7)</f>
        <v>28</v>
      </c>
      <c r="D2" s="25">
        <f>SUM(P2)*3+(O2)*2+(N2)*2+(Q2)+(S2)*2+(W7)</f>
        <v>1</v>
      </c>
      <c r="E2" s="25">
        <f>SUM(M2)*3+(L2)*2+(O2)*2+(Q2)+(W7)</f>
        <v>56</v>
      </c>
      <c r="F2" s="25">
        <f>SUM(K2)*3+(L2)*2+(M2)+(N2)+(P2)+(Q2)+(W7)</f>
        <v>43</v>
      </c>
      <c r="G2" s="25">
        <f>FLOOR(SUM(J2)+(K2)+(+L2)+(M2)+(Q2)+(R2)*1.5+(S2)+(W7),1)</f>
        <v>31</v>
      </c>
      <c r="H2" s="51" t="s">
        <v>35</v>
      </c>
      <c r="I2" s="51" t="s">
        <v>108</v>
      </c>
      <c r="J2" s="22">
        <v>5</v>
      </c>
      <c r="K2" s="22">
        <v>3</v>
      </c>
      <c r="L2" s="22">
        <v>11</v>
      </c>
      <c r="M2" s="22">
        <v>11</v>
      </c>
      <c r="N2" s="22"/>
      <c r="O2" s="22"/>
      <c r="P2" s="22"/>
      <c r="Q2" s="22"/>
      <c r="R2" s="22"/>
      <c r="S2" s="22"/>
      <c r="T2" s="35">
        <f t="shared" ref="T2:T9" si="0">SUM(J2:S2)</f>
        <v>30</v>
      </c>
      <c r="U2" s="27"/>
      <c r="V2" s="27"/>
      <c r="W2" s="5"/>
    </row>
    <row r="3" spans="1:23" x14ac:dyDescent="0.55000000000000004">
      <c r="A3" s="6" t="s">
        <v>92</v>
      </c>
      <c r="B3" s="26">
        <f>SUM(J3)*3+(P3)*2+(M3)+(O3)*2+(Q3)+(W7)</f>
        <v>61</v>
      </c>
      <c r="C3" s="44">
        <f>SUM(N3)*3+(J3)*2+(L3)+(K3)*2+(Q3)+(R3)+(W7)</f>
        <v>1</v>
      </c>
      <c r="D3" s="26">
        <f>SUM(P3)*3+(O3)*2+(N3)*2+(Q3)+(S3)*2+(W7)</f>
        <v>76</v>
      </c>
      <c r="E3" s="26">
        <f>SUM(M3)*3+(L3)*2+(O3)*2+(Q3)+(W7)</f>
        <v>31</v>
      </c>
      <c r="F3" s="26">
        <f>SUM(K3)*3+(L3)*2+(M3)+(N3)+(P3)+(Q3)+(W7)</f>
        <v>16</v>
      </c>
      <c r="G3" s="44">
        <f>FLOOR(SUM(J3)+(K3)+(+L3)+(M3)+(Q3)+(R3)*1.5+(S3)+(W7),1)</f>
        <v>1</v>
      </c>
      <c r="H3" s="52" t="s">
        <v>35</v>
      </c>
      <c r="I3" s="52" t="s">
        <v>98</v>
      </c>
      <c r="J3" s="6"/>
      <c r="K3" s="6"/>
      <c r="L3" s="6"/>
      <c r="M3" s="6"/>
      <c r="N3" s="6">
        <v>0</v>
      </c>
      <c r="O3" s="6">
        <v>15</v>
      </c>
      <c r="P3" s="6">
        <v>15</v>
      </c>
      <c r="Q3" s="6"/>
      <c r="R3" s="6"/>
      <c r="S3" s="6"/>
      <c r="T3" s="45">
        <f t="shared" si="0"/>
        <v>30</v>
      </c>
      <c r="U3" s="27"/>
      <c r="V3" s="27"/>
      <c r="W3" s="28"/>
    </row>
    <row r="4" spans="1:23" x14ac:dyDescent="0.55000000000000004">
      <c r="A4" s="22" t="s">
        <v>90</v>
      </c>
      <c r="B4" s="25">
        <f>SUM(J4)*3+(P4)*2+(M4)+(O4)*2+(Q4)+(W7)</f>
        <v>41</v>
      </c>
      <c r="C4" s="25">
        <f>SUM(N4)*3+(J4)*2+(L4)+(K4)*2+(Q4)+(R4)+(W7)</f>
        <v>36</v>
      </c>
      <c r="D4" s="25">
        <f>SUM(P4)*3+(O4)*2+(N4)*2+(Q4)+(S4)*2+(W7)</f>
        <v>1</v>
      </c>
      <c r="E4" s="25">
        <f>SUM(M4)*3+(L4)*2+(O4)*2+(Q4)+(W7)</f>
        <v>41</v>
      </c>
      <c r="F4" s="25">
        <f>SUM(K4)*3+(L4)*2+(M4)+(N4)+(P4)+(Q4)+(W7)</f>
        <v>36</v>
      </c>
      <c r="G4" s="25">
        <f>FLOOR(SUM(J4)+(K4)+(+L4)+(M4)+(Q4)+(R4)*1.5+(S4)+(W7),1)</f>
        <v>31</v>
      </c>
      <c r="H4" s="51" t="s">
        <v>109</v>
      </c>
      <c r="I4" s="51" t="s">
        <v>83</v>
      </c>
      <c r="J4" s="22">
        <v>10</v>
      </c>
      <c r="K4" s="22">
        <v>5</v>
      </c>
      <c r="L4" s="22">
        <v>5</v>
      </c>
      <c r="M4" s="22">
        <v>10</v>
      </c>
      <c r="N4" s="22">
        <v>0</v>
      </c>
      <c r="O4" s="22"/>
      <c r="P4" s="22"/>
      <c r="Q4" s="22"/>
      <c r="R4" s="22"/>
      <c r="S4" s="22"/>
      <c r="T4" s="35">
        <f t="shared" si="0"/>
        <v>30</v>
      </c>
      <c r="U4" s="27"/>
      <c r="V4" s="27"/>
    </row>
    <row r="5" spans="1:23" x14ac:dyDescent="0.55000000000000004">
      <c r="A5" s="6" t="s">
        <v>87</v>
      </c>
      <c r="B5" s="26">
        <f>SUM(J5)*3+(P5)*2+(M5)+(O5)*2+(Q5)+(W7)</f>
        <v>28</v>
      </c>
      <c r="C5" s="44">
        <f>SUM(N5)*3+(J5)*2+(L5)+(K5)*2+(Q5)+(R5)+(W7)</f>
        <v>40</v>
      </c>
      <c r="D5" s="26">
        <f>SUM(P5)*3+(O5)*2+(N5)*2+(Q5)+(S5)*2+(W7)</f>
        <v>1</v>
      </c>
      <c r="E5" s="26">
        <f>SUM(M5)*3+(L5)*2+(O5)*2+(Q5)+(W7)</f>
        <v>40</v>
      </c>
      <c r="F5" s="26">
        <f>SUM(K5)*3+(L5)*2+(M5)+(N5)+(P5)+(Q5)+(W7)</f>
        <v>46</v>
      </c>
      <c r="G5" s="44">
        <f>FLOOR(SUM(J5)+(K5)+(+L5)+(M5)+(Q5)+(R5)*1.5+(S5)+(W7),1)</f>
        <v>31</v>
      </c>
      <c r="H5" s="52" t="s">
        <v>35</v>
      </c>
      <c r="I5" s="52" t="s">
        <v>97</v>
      </c>
      <c r="J5" s="6">
        <v>8</v>
      </c>
      <c r="K5" s="6">
        <v>4</v>
      </c>
      <c r="L5" s="6">
        <v>15</v>
      </c>
      <c r="M5" s="6">
        <v>3</v>
      </c>
      <c r="N5" s="6"/>
      <c r="O5" s="6">
        <v>0</v>
      </c>
      <c r="P5" s="6">
        <v>0</v>
      </c>
      <c r="Q5" s="6"/>
      <c r="R5" s="6"/>
      <c r="S5" s="6"/>
      <c r="T5" s="45">
        <f t="shared" si="0"/>
        <v>30</v>
      </c>
      <c r="U5" s="27"/>
    </row>
    <row r="6" spans="1:23" x14ac:dyDescent="0.55000000000000004">
      <c r="A6" s="22" t="s">
        <v>91</v>
      </c>
      <c r="B6" s="25">
        <f>SUM(J6)*3+(P6)*2+(M6)+(O6)*2+(Q6)+(W7)</f>
        <v>29</v>
      </c>
      <c r="C6" s="25">
        <f>SUM(N6)*3+(J6)*2+(L6)+(K6)*2+(Q6)+(R6)+(W7)</f>
        <v>27</v>
      </c>
      <c r="D6" s="25">
        <f>SUM(P6)*3+(O6)*2+(N6)*2+(Q6)+(S6)*2+(W7)</f>
        <v>1</v>
      </c>
      <c r="E6" s="25">
        <f>SUM(M6)*3+(L6)*2+(O6)*2+(Q6)+(W7)</f>
        <v>56</v>
      </c>
      <c r="F6" s="25">
        <f>SUM(K6)*3+(L6)*2+(M6)+(N6)+(P6)+(Q6)+(W7)</f>
        <v>42</v>
      </c>
      <c r="G6" s="25">
        <f>FLOOR(SUM(J6)+(K6)+(+L6)+(M6)+(Q6)+(R6)*1.5+(S6)+(W7),1)</f>
        <v>31</v>
      </c>
      <c r="H6" s="51" t="s">
        <v>35</v>
      </c>
      <c r="I6" s="51" t="s">
        <v>83</v>
      </c>
      <c r="J6" s="22">
        <v>5</v>
      </c>
      <c r="K6" s="22">
        <v>4</v>
      </c>
      <c r="L6" s="22">
        <v>8</v>
      </c>
      <c r="M6" s="22">
        <v>13</v>
      </c>
      <c r="N6" s="22"/>
      <c r="O6" s="22"/>
      <c r="P6" s="22"/>
      <c r="Q6" s="22"/>
      <c r="R6" s="22"/>
      <c r="S6" s="22"/>
      <c r="T6" s="35">
        <f t="shared" si="0"/>
        <v>30</v>
      </c>
      <c r="U6" s="27"/>
      <c r="V6" s="2" t="s">
        <v>40</v>
      </c>
      <c r="W6" s="3"/>
    </row>
    <row r="7" spans="1:23" x14ac:dyDescent="0.55000000000000004">
      <c r="A7" s="6" t="s">
        <v>89</v>
      </c>
      <c r="B7" s="26">
        <f>SUM(J7)*3+(P7)*2+(M7)+(O7)*2+(Q7)+(W7)</f>
        <v>23</v>
      </c>
      <c r="C7" s="44">
        <f>SUM(N7)*3+(J7)*2+(L7)+(K7)*2+(Q7)+(R7)+(W7)</f>
        <v>36</v>
      </c>
      <c r="D7" s="26">
        <f>SUM(P7)*3+(O7)*2+(N7)*2+(Q7)+(S7)*2+(W7)</f>
        <v>13</v>
      </c>
      <c r="E7" s="26">
        <f>SUM(M7)*3+(L7)*2+(O7)*2+(Q7)+(W7)</f>
        <v>26</v>
      </c>
      <c r="F7" s="26">
        <f>SUM(K7)*3+(L7)*2+(M7)+(N7)+(P7)+(Q7)+(W7)</f>
        <v>38</v>
      </c>
      <c r="G7" s="44">
        <f>FLOOR(SUM(J7)+(K7)+(+L7)+(M7)+(Q7)+(R7)*1.5+(S7)+(W7),1)</f>
        <v>33</v>
      </c>
      <c r="H7" s="52" t="s">
        <v>99</v>
      </c>
      <c r="I7" s="52" t="s">
        <v>96</v>
      </c>
      <c r="J7" s="6">
        <v>3</v>
      </c>
      <c r="K7" s="6">
        <v>6</v>
      </c>
      <c r="L7" s="6">
        <v>3</v>
      </c>
      <c r="M7" s="6">
        <v>3</v>
      </c>
      <c r="N7" s="6">
        <v>0</v>
      </c>
      <c r="O7" s="6">
        <v>0</v>
      </c>
      <c r="P7" s="6">
        <v>0</v>
      </c>
      <c r="Q7" s="6">
        <v>10</v>
      </c>
      <c r="R7" s="6">
        <v>4</v>
      </c>
      <c r="S7" s="6">
        <v>1</v>
      </c>
      <c r="T7" s="45">
        <f t="shared" si="0"/>
        <v>30</v>
      </c>
      <c r="U7" s="27"/>
      <c r="V7" s="33" t="s">
        <v>16</v>
      </c>
      <c r="W7" s="34">
        <v>1</v>
      </c>
    </row>
    <row r="8" spans="1:23" x14ac:dyDescent="0.55000000000000004">
      <c r="A8" s="22" t="s">
        <v>95</v>
      </c>
      <c r="B8" s="25">
        <f>SUM(J8)*3+(P8)*2+(M8)+(O8)*2+(Q8)+(W7)</f>
        <v>41</v>
      </c>
      <c r="C8" s="25">
        <f>SUM(N8)*3+(J8)*2+(L8)+(K8)*2+(Q8)+(R8)+(W7)</f>
        <v>31</v>
      </c>
      <c r="D8" s="25">
        <f>SUM(P8)*3+(O8)*2+(N8)*2+(Q8)+(S8)*2+(W7)</f>
        <v>71</v>
      </c>
      <c r="E8" s="25">
        <f>SUM(M8)*3+(L8)*2+(O8)*2+(Q8)+(W7)</f>
        <v>21</v>
      </c>
      <c r="F8" s="25">
        <f>SUM(K8)*3+(L8)*2+(M8)+(N8)+(P8)+(Q8)+(W7)</f>
        <v>21</v>
      </c>
      <c r="G8" s="25">
        <f>FLOOR(SUM(J8)+(K8)+(+L8)+(M8)+(Q8)+(R8)*1.5+(S8)+(W7),1)</f>
        <v>1</v>
      </c>
      <c r="H8" s="51" t="s">
        <v>99</v>
      </c>
      <c r="I8" s="51" t="s">
        <v>83</v>
      </c>
      <c r="J8" s="22"/>
      <c r="K8" s="22"/>
      <c r="L8" s="22"/>
      <c r="M8" s="22"/>
      <c r="N8" s="22">
        <v>10</v>
      </c>
      <c r="O8" s="22">
        <v>10</v>
      </c>
      <c r="P8" s="22">
        <v>10</v>
      </c>
      <c r="Q8" s="22"/>
      <c r="R8" s="22"/>
      <c r="S8" s="22"/>
      <c r="T8" s="35">
        <f t="shared" si="0"/>
        <v>30</v>
      </c>
      <c r="U8" s="27"/>
    </row>
    <row r="9" spans="1:23" x14ac:dyDescent="0.55000000000000004">
      <c r="A9" s="6" t="s">
        <v>93</v>
      </c>
      <c r="B9" s="26">
        <f>SUM(J9)*3+(P9)*2+(M9)+(O9)*2+(Q9)+(W7)</f>
        <v>24</v>
      </c>
      <c r="C9" s="44">
        <f>SUM(N9)*3+(J9)*2+(L9)+(K9)*2+(Q9)+(R9)+(W7)</f>
        <v>33</v>
      </c>
      <c r="D9" s="26">
        <f>SUM(P9)*3+(O9)*2+(N9)*2+(Q9)+(S9)*2+(W7)</f>
        <v>1</v>
      </c>
      <c r="E9" s="26">
        <f>SUM(M9)*3+(L9)*2+(O9)*2+(Q9)+(W7)</f>
        <v>49</v>
      </c>
      <c r="F9" s="26">
        <f>SUM(K9)*3+(L9)*2+(M9)+(N9)+(P9)+(Q9)+(W7)</f>
        <v>48</v>
      </c>
      <c r="G9" s="44">
        <f>FLOOR(SUM(J9)+(K9)+(+L9)+(M9)+(Q9)+(R9)*1.5+(S9)+(W7),1)</f>
        <v>31</v>
      </c>
      <c r="H9" s="52" t="s">
        <v>99</v>
      </c>
      <c r="I9" s="52" t="s">
        <v>83</v>
      </c>
      <c r="J9" s="6">
        <v>5</v>
      </c>
      <c r="K9" s="6">
        <v>5</v>
      </c>
      <c r="L9" s="6">
        <v>12</v>
      </c>
      <c r="M9" s="6">
        <v>8</v>
      </c>
      <c r="N9" s="6"/>
      <c r="O9" s="6"/>
      <c r="P9" s="6"/>
      <c r="Q9" s="6"/>
      <c r="R9" s="6"/>
      <c r="S9" s="6"/>
      <c r="T9" s="45">
        <f t="shared" si="0"/>
        <v>30</v>
      </c>
      <c r="U9" s="27"/>
    </row>
    <row r="10" spans="1:23" x14ac:dyDescent="0.55000000000000004">
      <c r="A10" s="36" t="s">
        <v>14</v>
      </c>
      <c r="B10" s="36">
        <f t="shared" ref="B10:G10" si="1">MAX(B2:B9)</f>
        <v>61</v>
      </c>
      <c r="C10" s="36">
        <f t="shared" si="1"/>
        <v>40</v>
      </c>
      <c r="D10" s="36">
        <f t="shared" si="1"/>
        <v>76</v>
      </c>
      <c r="E10" s="36">
        <f t="shared" si="1"/>
        <v>56</v>
      </c>
      <c r="F10" s="36">
        <f t="shared" si="1"/>
        <v>48</v>
      </c>
      <c r="G10" s="36">
        <f t="shared" si="1"/>
        <v>33</v>
      </c>
      <c r="H10" s="1"/>
      <c r="I10" s="1"/>
      <c r="J10" s="20"/>
      <c r="K10" s="20"/>
      <c r="L10" s="20"/>
      <c r="M10" s="20"/>
      <c r="N10" s="20" t="s">
        <v>27</v>
      </c>
      <c r="O10" s="20" t="s">
        <v>27</v>
      </c>
      <c r="P10" s="20" t="s">
        <v>31</v>
      </c>
      <c r="Q10" s="20" t="s">
        <v>32</v>
      </c>
      <c r="R10" s="42"/>
      <c r="S10" s="42" t="s">
        <v>27</v>
      </c>
    </row>
    <row r="11" spans="1:23" x14ac:dyDescent="0.55000000000000004">
      <c r="A11" s="36" t="s">
        <v>15</v>
      </c>
      <c r="B11" s="36">
        <f t="shared" ref="B11:G11" si="2">MIN(B2:B9)</f>
        <v>23</v>
      </c>
      <c r="C11" s="36">
        <f t="shared" si="2"/>
        <v>1</v>
      </c>
      <c r="D11" s="36">
        <f t="shared" si="2"/>
        <v>1</v>
      </c>
      <c r="E11" s="36">
        <f t="shared" si="2"/>
        <v>21</v>
      </c>
      <c r="F11" s="36">
        <f t="shared" si="2"/>
        <v>16</v>
      </c>
      <c r="G11" s="36">
        <f t="shared" si="2"/>
        <v>1</v>
      </c>
      <c r="J11" s="20" t="s">
        <v>19</v>
      </c>
      <c r="K11" s="20" t="s">
        <v>19</v>
      </c>
      <c r="L11" s="20" t="s">
        <v>22</v>
      </c>
      <c r="M11" s="20"/>
      <c r="N11" s="20" t="s">
        <v>28</v>
      </c>
      <c r="O11" s="20"/>
      <c r="P11" s="20"/>
      <c r="Q11" s="20" t="s">
        <v>22</v>
      </c>
      <c r="R11" s="20" t="s">
        <v>22</v>
      </c>
      <c r="S11" s="20"/>
    </row>
    <row r="12" spans="1:23" x14ac:dyDescent="0.55000000000000004">
      <c r="A12" s="36" t="s">
        <v>41</v>
      </c>
      <c r="B12" s="36">
        <f>FLOOR(1+ 3*(G15)/2 + (G15),1)</f>
        <v>76</v>
      </c>
      <c r="C12" s="36">
        <f>FLOOR(1+ 3*(G15)/2 + (G15),1)</f>
        <v>76</v>
      </c>
      <c r="D12" s="36">
        <f>FLOOR(1+ 3*(G15)/2 + (G15),1)</f>
        <v>76</v>
      </c>
      <c r="E12" s="36">
        <f>FLOOR(1+ 3*(G15)/2 + (G15),1)</f>
        <v>76</v>
      </c>
      <c r="F12" s="36">
        <f>FLOOR(1+ 3*(G15)/2 + (G15),1)</f>
        <v>76</v>
      </c>
      <c r="G12" s="36">
        <f>FLOOR(1+1.5*(G15)/2+(G15)/2,1)</f>
        <v>38</v>
      </c>
      <c r="J12" s="20" t="s">
        <v>18</v>
      </c>
      <c r="K12" s="20"/>
      <c r="L12" s="20"/>
      <c r="M12" s="20" t="s">
        <v>26</v>
      </c>
      <c r="N12" s="20"/>
      <c r="O12" s="20" t="s">
        <v>30</v>
      </c>
      <c r="P12" s="20" t="s">
        <v>30</v>
      </c>
      <c r="Q12" s="20" t="s">
        <v>26</v>
      </c>
      <c r="R12" s="20"/>
      <c r="S12" s="20"/>
    </row>
    <row r="13" spans="1:23" x14ac:dyDescent="0.55000000000000004">
      <c r="A13" s="28"/>
      <c r="B13" s="28"/>
      <c r="C13" s="28"/>
      <c r="D13" s="28"/>
      <c r="E13" s="28"/>
      <c r="F13" s="28"/>
      <c r="G13" s="28"/>
      <c r="H13" s="27"/>
      <c r="I13" s="27"/>
      <c r="J13" s="20"/>
      <c r="K13" s="20"/>
      <c r="L13" s="20" t="s">
        <v>29</v>
      </c>
      <c r="M13" s="20" t="s">
        <v>25</v>
      </c>
      <c r="N13" s="20"/>
      <c r="O13" s="20" t="s">
        <v>29</v>
      </c>
      <c r="P13" s="20"/>
      <c r="Q13" s="20" t="s">
        <v>23</v>
      </c>
      <c r="R13" s="20"/>
      <c r="S13" s="20"/>
    </row>
    <row r="14" spans="1:23" x14ac:dyDescent="0.55000000000000004">
      <c r="A14" s="28"/>
      <c r="B14" s="28"/>
      <c r="C14" s="28"/>
      <c r="D14" s="28"/>
      <c r="E14" s="28"/>
      <c r="F14" s="28"/>
      <c r="G14" s="24" t="s">
        <v>36</v>
      </c>
      <c r="H14" s="27"/>
      <c r="I14" s="27"/>
      <c r="J14" s="20"/>
      <c r="K14" s="20" t="s">
        <v>21</v>
      </c>
      <c r="L14" s="20" t="s">
        <v>33</v>
      </c>
      <c r="M14" s="20" t="s">
        <v>24</v>
      </c>
      <c r="N14" s="20" t="s">
        <v>24</v>
      </c>
      <c r="O14" s="20"/>
      <c r="P14" s="20" t="s">
        <v>24</v>
      </c>
      <c r="Q14" s="20" t="s">
        <v>24</v>
      </c>
      <c r="R14" s="20"/>
      <c r="S14" s="20"/>
    </row>
    <row r="15" spans="1:23" x14ac:dyDescent="0.55000000000000004">
      <c r="A15" s="28"/>
      <c r="B15" s="28"/>
      <c r="C15" s="28"/>
      <c r="D15" s="28"/>
      <c r="E15" s="28"/>
      <c r="F15" s="28"/>
      <c r="G15" s="29">
        <v>30</v>
      </c>
      <c r="H15" s="27"/>
      <c r="I15" s="27"/>
      <c r="J15" s="21" t="s">
        <v>20</v>
      </c>
      <c r="K15" s="21" t="s">
        <v>20</v>
      </c>
      <c r="L15" s="21" t="s">
        <v>20</v>
      </c>
      <c r="M15" s="21" t="s">
        <v>20</v>
      </c>
      <c r="N15" s="21"/>
      <c r="O15" s="21"/>
      <c r="P15" s="21"/>
      <c r="Q15" s="21" t="s">
        <v>20</v>
      </c>
      <c r="R15" s="21" t="s">
        <v>69</v>
      </c>
      <c r="S15" s="21" t="s">
        <v>20</v>
      </c>
    </row>
    <row r="16" spans="1:23" x14ac:dyDescent="0.55000000000000004">
      <c r="A16" s="27"/>
      <c r="B16" s="28"/>
      <c r="C16" s="28"/>
      <c r="D16" s="28"/>
      <c r="E16" s="28"/>
      <c r="F16" s="28"/>
      <c r="G16" s="28"/>
      <c r="H16" s="28"/>
      <c r="I16" s="28"/>
      <c r="J16" s="27"/>
      <c r="K16" s="28"/>
      <c r="L16" s="28"/>
      <c r="M16" s="28"/>
      <c r="N16" s="28"/>
      <c r="O16" s="28"/>
      <c r="P16" s="28"/>
      <c r="Q16" s="28"/>
      <c r="U16" s="43"/>
    </row>
    <row r="17" spans="1:23" x14ac:dyDescent="0.55000000000000004">
      <c r="A17" s="37" t="s">
        <v>38</v>
      </c>
      <c r="B17" s="18"/>
      <c r="J17" s="27"/>
      <c r="K17" s="27"/>
      <c r="L17" s="27"/>
      <c r="M17" s="27"/>
      <c r="N17" s="28"/>
      <c r="O17" s="28"/>
      <c r="P17" s="27" t="s">
        <v>70</v>
      </c>
      <c r="Q17" s="27"/>
      <c r="R17" s="28"/>
      <c r="S17" s="28"/>
      <c r="T17" s="28"/>
      <c r="U17" s="28"/>
      <c r="V17" s="28"/>
      <c r="W17" s="28"/>
    </row>
    <row r="18" spans="1:23" x14ac:dyDescent="0.55000000000000004">
      <c r="A18" s="30" t="str">
        <f ca="1">(O23) &amp; "=" &amp; RIGHT(CELL("filename",A1),LEN(CELL("filename",A1))-FIND("]",CELL("filename",A1))) &amp; ":" &amp; (A2) &amp; "|" &amp; (A3) &amp; "|" &amp; (A4) &amp; "|" &amp; (A5) &amp; "|" &amp; (A6) &amp; "|" &amp; (A7) &amp; "|" &amp; (A8) &amp; "|" &amp; (A9)</f>
        <v>MAR=Marlboro Mayhem Leage 5:Brother|Tidus|Zack|Cloud|Rufus|Shinra|Ashe|Ritz</v>
      </c>
      <c r="B18" s="17"/>
      <c r="C18" s="31"/>
      <c r="D18" s="31"/>
      <c r="E18" s="31"/>
      <c r="F18" s="31"/>
      <c r="G18" s="31"/>
      <c r="H18" s="32"/>
      <c r="I18" s="28"/>
      <c r="J18" s="27"/>
      <c r="K18" s="28"/>
      <c r="L18" s="28"/>
      <c r="M18" s="28"/>
      <c r="N18" s="28"/>
      <c r="O18" s="28"/>
      <c r="P18" s="40" t="s">
        <v>71</v>
      </c>
      <c r="Q18" s="27"/>
      <c r="R18" s="27"/>
      <c r="S18" s="27"/>
      <c r="T18" s="27"/>
      <c r="U18" s="27"/>
      <c r="V18" s="27"/>
      <c r="W18" s="27"/>
    </row>
    <row r="19" spans="1:23" x14ac:dyDescent="0.55000000000000004">
      <c r="A19" s="40"/>
      <c r="B19" s="27"/>
      <c r="C19" s="28"/>
      <c r="D19" s="1"/>
      <c r="E19" s="1"/>
      <c r="F19" s="1"/>
      <c r="G19" s="1"/>
      <c r="H19" s="1"/>
      <c r="I19" s="1"/>
      <c r="J19" s="27"/>
      <c r="K19" s="28"/>
      <c r="L19" s="28"/>
      <c r="M19" s="28"/>
      <c r="N19" s="28"/>
      <c r="O19" s="28"/>
      <c r="P19" s="40" t="s">
        <v>72</v>
      </c>
      <c r="Q19" s="27"/>
      <c r="R19" s="27"/>
      <c r="S19" s="27"/>
      <c r="T19" s="27"/>
      <c r="U19" s="27"/>
      <c r="V19" s="27"/>
      <c r="W19" s="27"/>
    </row>
    <row r="20" spans="1:23" x14ac:dyDescent="0.55000000000000004">
      <c r="A20" s="38" t="s">
        <v>37</v>
      </c>
      <c r="B20" s="18"/>
      <c r="C20" s="1"/>
      <c r="D20" s="1"/>
      <c r="E20" s="1"/>
      <c r="F20" t="s">
        <v>62</v>
      </c>
      <c r="L20" s="28"/>
      <c r="M20" s="28"/>
      <c r="N20" s="28"/>
      <c r="O20" s="28"/>
      <c r="P20" s="40" t="s">
        <v>73</v>
      </c>
      <c r="Q20" s="27"/>
      <c r="R20" s="27"/>
      <c r="S20" s="27"/>
      <c r="T20" s="27"/>
      <c r="U20" s="27"/>
      <c r="V20" s="28"/>
      <c r="W20" s="28"/>
    </row>
    <row r="21" spans="1:23" x14ac:dyDescent="0.55000000000000004">
      <c r="A21" s="39" t="str">
        <f t="shared" ref="A21:A28" si="3">(A2) &amp; "=" &amp; IF(ISBLANK(J2),"0",(J2)) &amp; "|" &amp; IF(ISBLANK(K2),"0",(K2)) &amp; "|" &amp; IF(ISBLANK(L2),"0",(L2)) &amp; "|" &amp; IF(ISBLANK(M2),"0",(M2)) &amp; "|" &amp; IF(ISBLANK(N2),"0",(N2)) &amp; "|" &amp; IF(ISBLANK(O2),"0",(O2)) &amp; "|" &amp; IF(ISBLANK(P2),"0",(P2)) &amp; "|" &amp; IF(ISBLANK(Q2),"0",(Q2))&amp; "|" &amp; IF(ISBLANK(R2),"0",(R2))  &amp; "|" &amp; IF(ISBLANK(S2),"0",(S2)) &amp; "|" &amp; (H2)&amp; "|" &amp; (I2)</f>
        <v>Brother=5|3|11|11|0|0|0|0|0|0|NORMAL|PB</v>
      </c>
      <c r="B21" s="14"/>
      <c r="C21" s="8"/>
      <c r="D21" s="9"/>
      <c r="E21" s="1"/>
      <c r="F21" t="s">
        <v>65</v>
      </c>
      <c r="L21" s="27"/>
      <c r="O21" s="1"/>
      <c r="P21" s="28"/>
      <c r="Q21" s="27"/>
      <c r="R21" s="28"/>
      <c r="S21" s="28"/>
      <c r="T21" s="28"/>
      <c r="U21" s="28"/>
      <c r="V21" s="28"/>
      <c r="W21" s="28"/>
    </row>
    <row r="22" spans="1:23" x14ac:dyDescent="0.55000000000000004">
      <c r="A22" s="39" t="str">
        <f t="shared" si="3"/>
        <v>Tidus=0|0|0|0|0|15|15|0|0|0|NORMAL|BH</v>
      </c>
      <c r="B22" s="15"/>
      <c r="C22" s="10"/>
      <c r="D22" s="11"/>
      <c r="E22" s="1"/>
      <c r="F22" t="s">
        <v>100</v>
      </c>
      <c r="L22" s="27"/>
      <c r="O22" s="24" t="s">
        <v>39</v>
      </c>
      <c r="P22" s="28"/>
      <c r="Q22" s="27"/>
      <c r="R22" s="27"/>
      <c r="S22" s="27"/>
      <c r="T22" s="27"/>
      <c r="U22" s="27"/>
      <c r="V22" s="27"/>
      <c r="W22" s="27"/>
    </row>
    <row r="23" spans="1:23" x14ac:dyDescent="0.55000000000000004">
      <c r="A23" s="39" t="str">
        <f t="shared" si="3"/>
        <v>Zack=10|5|5|10|0|0|0|0|0|0|HIGH|NO</v>
      </c>
      <c r="B23" s="15"/>
      <c r="C23" s="10"/>
      <c r="D23" s="11"/>
      <c r="E23" s="1"/>
      <c r="F23" t="s">
        <v>67</v>
      </c>
      <c r="L23" s="27"/>
      <c r="O23" s="29" t="s">
        <v>94</v>
      </c>
      <c r="P23" s="28"/>
      <c r="Q23" s="27"/>
      <c r="R23" s="27"/>
      <c r="S23" s="27"/>
      <c r="T23" s="27"/>
      <c r="U23" s="27"/>
      <c r="V23" s="27"/>
      <c r="W23" s="27"/>
    </row>
    <row r="24" spans="1:23" x14ac:dyDescent="0.55000000000000004">
      <c r="A24" s="39" t="str">
        <f t="shared" si="3"/>
        <v>Cloud=8|4|15|3|0|0|0|0|0|0|NORMAL|BF</v>
      </c>
      <c r="B24" s="15"/>
      <c r="C24" s="10"/>
      <c r="D24" s="11"/>
      <c r="E24" s="1"/>
      <c r="F24" t="s">
        <v>63</v>
      </c>
      <c r="L24" s="27"/>
      <c r="O24" s="4"/>
      <c r="P24" s="28"/>
      <c r="Q24" s="27"/>
      <c r="R24" s="28"/>
      <c r="S24" s="28"/>
      <c r="T24" s="28"/>
      <c r="U24" s="28"/>
    </row>
    <row r="25" spans="1:23" x14ac:dyDescent="0.55000000000000004">
      <c r="A25" s="39" t="str">
        <f t="shared" si="3"/>
        <v>Rufus=5|4|8|13|0|0|0|0|0|0|NORMAL|NO</v>
      </c>
      <c r="B25" s="15"/>
      <c r="C25" s="15"/>
      <c r="D25" s="16"/>
      <c r="F25" t="s">
        <v>64</v>
      </c>
      <c r="L25" s="27"/>
      <c r="M25" s="27"/>
      <c r="N25" s="27"/>
      <c r="O25" t="s">
        <v>74</v>
      </c>
      <c r="P25" s="27"/>
      <c r="R25" s="28"/>
      <c r="S25" s="28"/>
      <c r="T25" s="28"/>
      <c r="U25" s="28"/>
    </row>
    <row r="26" spans="1:23" x14ac:dyDescent="0.55000000000000004">
      <c r="A26" s="39" t="str">
        <f t="shared" si="3"/>
        <v>Shinra=3|6|3|3|0|0|0|10|4|1|LOW|CA</v>
      </c>
      <c r="B26" s="15"/>
      <c r="C26" s="15"/>
      <c r="D26" s="16"/>
      <c r="L26" s="27"/>
      <c r="M26" s="27"/>
      <c r="N26" s="27"/>
      <c r="O26" t="s">
        <v>75</v>
      </c>
      <c r="P26" s="27"/>
      <c r="R26" s="27"/>
      <c r="S26" s="27"/>
      <c r="T26" s="27"/>
      <c r="U26" s="27"/>
    </row>
    <row r="27" spans="1:23" x14ac:dyDescent="0.55000000000000004">
      <c r="A27" s="39" t="str">
        <f t="shared" si="3"/>
        <v>Ashe=0|0|0|0|10|10|10|0|0|0|LOW|NO</v>
      </c>
      <c r="B27" s="15"/>
      <c r="C27" s="15"/>
      <c r="D27" s="16"/>
      <c r="L27" s="27"/>
      <c r="M27" s="27"/>
      <c r="N27" s="27"/>
      <c r="O27" t="s">
        <v>76</v>
      </c>
      <c r="P27" s="27"/>
      <c r="R27" s="27"/>
      <c r="S27" s="27"/>
      <c r="T27" s="27"/>
      <c r="U27" s="27"/>
    </row>
    <row r="28" spans="1:23" x14ac:dyDescent="0.55000000000000004">
      <c r="A28" s="39" t="str">
        <f t="shared" si="3"/>
        <v>Ritz=5|5|12|8|0|0|0|0|0|0|LOW|NO</v>
      </c>
      <c r="B28" s="12"/>
      <c r="C28" s="12"/>
      <c r="D28" s="13"/>
      <c r="O28" t="s">
        <v>85</v>
      </c>
      <c r="T28" s="43"/>
      <c r="U28" s="43"/>
    </row>
    <row r="29" spans="1:23" x14ac:dyDescent="0.55000000000000004">
      <c r="A29" s="27"/>
      <c r="B29" s="27"/>
      <c r="C29" s="27"/>
      <c r="D29" s="27"/>
      <c r="E29" s="27"/>
      <c r="M29" s="27"/>
      <c r="N29" s="27"/>
      <c r="O29" s="27" t="s">
        <v>86</v>
      </c>
      <c r="T29" s="43"/>
      <c r="U29" s="43"/>
    </row>
    <row r="30" spans="1:23" x14ac:dyDescent="0.55000000000000004">
      <c r="A30" s="46" t="s">
        <v>45</v>
      </c>
      <c r="B30" s="47" t="s">
        <v>46</v>
      </c>
      <c r="C30" s="47" t="s">
        <v>44</v>
      </c>
      <c r="D30" s="47" t="s">
        <v>47</v>
      </c>
      <c r="E30" s="28"/>
      <c r="F30" s="50" t="s">
        <v>56</v>
      </c>
      <c r="I30" t="s">
        <v>57</v>
      </c>
      <c r="M30" s="27"/>
      <c r="N30" s="27"/>
      <c r="O30" s="27" t="s">
        <v>77</v>
      </c>
      <c r="T30" s="43"/>
      <c r="U30" s="43"/>
    </row>
    <row r="31" spans="1:23" x14ac:dyDescent="0.55000000000000004">
      <c r="A31" s="48" t="str">
        <f t="shared" ref="A31:A38" si="4">(A2)</f>
        <v>Brother</v>
      </c>
      <c r="B31" s="49" t="s">
        <v>101</v>
      </c>
      <c r="C31" s="49">
        <v>10</v>
      </c>
      <c r="D31" s="49">
        <f t="shared" ref="D31:D38" si="5">IF(B31="lf", (C31)-3, IF(B31="rf", (C31)-3, IF(B31="c", (C31)-2, IF(B31="ld", (C31)-2, IF(B31="rd", (C31)-2, IF(B31="g", (C31)-1, IF(B31="bench", 10, IF(B31="b", 10, "Invalid"))))))))</f>
        <v>7</v>
      </c>
      <c r="E31" s="27"/>
      <c r="F31" t="s">
        <v>48</v>
      </c>
      <c r="I31" t="s">
        <v>58</v>
      </c>
      <c r="O31" s="27" t="s">
        <v>78</v>
      </c>
      <c r="T31" s="43"/>
      <c r="U31" s="43"/>
    </row>
    <row r="32" spans="1:23" x14ac:dyDescent="0.55000000000000004">
      <c r="A32" s="48" t="str">
        <f t="shared" si="4"/>
        <v>Tidus</v>
      </c>
      <c r="B32" s="49" t="s">
        <v>102</v>
      </c>
      <c r="C32" s="49">
        <v>10</v>
      </c>
      <c r="D32" s="49">
        <f t="shared" si="5"/>
        <v>7</v>
      </c>
      <c r="E32" s="27"/>
      <c r="F32" t="s">
        <v>49</v>
      </c>
      <c r="I32" t="s">
        <v>59</v>
      </c>
      <c r="O32" s="27" t="s">
        <v>84</v>
      </c>
    </row>
    <row r="33" spans="1:15" x14ac:dyDescent="0.55000000000000004">
      <c r="A33" s="48" t="str">
        <f t="shared" si="4"/>
        <v>Zack</v>
      </c>
      <c r="B33" s="49" t="s">
        <v>103</v>
      </c>
      <c r="C33" s="49">
        <v>10</v>
      </c>
      <c r="D33" s="49">
        <f t="shared" si="5"/>
        <v>8</v>
      </c>
      <c r="E33" s="27"/>
      <c r="F33" t="s">
        <v>50</v>
      </c>
      <c r="I33" t="s">
        <v>60</v>
      </c>
    </row>
    <row r="34" spans="1:15" x14ac:dyDescent="0.55000000000000004">
      <c r="A34" s="48" t="str">
        <f t="shared" si="4"/>
        <v>Cloud</v>
      </c>
      <c r="B34" s="49" t="s">
        <v>104</v>
      </c>
      <c r="C34" s="49">
        <v>10</v>
      </c>
      <c r="D34" s="49">
        <f t="shared" si="5"/>
        <v>8</v>
      </c>
      <c r="E34" s="27"/>
      <c r="F34" t="s">
        <v>51</v>
      </c>
      <c r="I34" t="s">
        <v>61</v>
      </c>
      <c r="O34" t="s">
        <v>79</v>
      </c>
    </row>
    <row r="35" spans="1:15" x14ac:dyDescent="0.55000000000000004">
      <c r="A35" s="48" t="str">
        <f t="shared" si="4"/>
        <v>Rufus</v>
      </c>
      <c r="B35" s="49" t="s">
        <v>105</v>
      </c>
      <c r="C35" s="49">
        <v>10</v>
      </c>
      <c r="D35" s="49">
        <f t="shared" si="5"/>
        <v>8</v>
      </c>
      <c r="E35" s="27"/>
      <c r="F35" t="s">
        <v>52</v>
      </c>
      <c r="O35" t="s">
        <v>80</v>
      </c>
    </row>
    <row r="36" spans="1:15" x14ac:dyDescent="0.55000000000000004">
      <c r="A36" s="48" t="str">
        <f t="shared" si="4"/>
        <v>Shinra</v>
      </c>
      <c r="B36" s="49" t="s">
        <v>106</v>
      </c>
      <c r="C36" s="49">
        <v>10</v>
      </c>
      <c r="D36" s="49">
        <f t="shared" si="5"/>
        <v>9</v>
      </c>
      <c r="E36" s="27"/>
      <c r="F36" t="s">
        <v>53</v>
      </c>
      <c r="O36" t="s">
        <v>81</v>
      </c>
    </row>
    <row r="37" spans="1:15" x14ac:dyDescent="0.55000000000000004">
      <c r="A37" s="48" t="str">
        <f t="shared" si="4"/>
        <v>Ashe</v>
      </c>
      <c r="B37" s="49" t="s">
        <v>107</v>
      </c>
      <c r="C37" s="49">
        <v>10</v>
      </c>
      <c r="D37" s="49">
        <f t="shared" si="5"/>
        <v>10</v>
      </c>
      <c r="E37" s="27"/>
      <c r="F37" t="s">
        <v>54</v>
      </c>
      <c r="O37" t="s">
        <v>82</v>
      </c>
    </row>
    <row r="38" spans="1:15" x14ac:dyDescent="0.55000000000000004">
      <c r="A38" s="48" t="str">
        <f t="shared" si="4"/>
        <v>Ritz</v>
      </c>
      <c r="B38" s="49" t="s">
        <v>107</v>
      </c>
      <c r="C38" s="49">
        <v>10</v>
      </c>
      <c r="D38" s="49">
        <f t="shared" si="5"/>
        <v>10</v>
      </c>
      <c r="F38" t="s">
        <v>55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S37" sqref="S37"/>
    </sheetView>
  </sheetViews>
  <sheetFormatPr defaultRowHeight="14.4" x14ac:dyDescent="0.55000000000000004"/>
  <cols>
    <col min="2" max="2" width="12" customWidth="1"/>
  </cols>
  <sheetData>
    <row r="1" spans="1:11" x14ac:dyDescent="0.55000000000000004">
      <c r="A1" t="s">
        <v>110</v>
      </c>
    </row>
    <row r="2" spans="1:11" x14ac:dyDescent="0.55000000000000004">
      <c r="C2" t="s">
        <v>89</v>
      </c>
      <c r="D2" t="s">
        <v>89</v>
      </c>
      <c r="E2" t="s">
        <v>89</v>
      </c>
      <c r="F2" t="s">
        <v>89</v>
      </c>
      <c r="G2" t="s">
        <v>88</v>
      </c>
      <c r="H2" t="s">
        <v>89</v>
      </c>
      <c r="I2" t="s">
        <v>89</v>
      </c>
      <c r="J2" t="s">
        <v>91</v>
      </c>
      <c r="K2" t="s">
        <v>89</v>
      </c>
    </row>
    <row r="3" spans="1:11" x14ac:dyDescent="0.55000000000000004">
      <c r="C3" t="s">
        <v>117</v>
      </c>
      <c r="D3" t="s">
        <v>118</v>
      </c>
      <c r="E3" t="s">
        <v>119</v>
      </c>
      <c r="F3" t="s">
        <v>120</v>
      </c>
      <c r="G3" t="s">
        <v>121</v>
      </c>
      <c r="H3" t="s">
        <v>122</v>
      </c>
      <c r="I3" t="s">
        <v>125</v>
      </c>
      <c r="J3" t="s">
        <v>123</v>
      </c>
      <c r="K3" t="s">
        <v>124</v>
      </c>
    </row>
    <row r="4" spans="1:11" x14ac:dyDescent="0.55000000000000004">
      <c r="A4" t="s">
        <v>111</v>
      </c>
      <c r="B4" t="s">
        <v>112</v>
      </c>
      <c r="C4">
        <v>9</v>
      </c>
      <c r="D4">
        <v>9</v>
      </c>
      <c r="E4">
        <v>9</v>
      </c>
      <c r="F4">
        <v>4</v>
      </c>
      <c r="G4">
        <v>10</v>
      </c>
      <c r="H4">
        <v>9</v>
      </c>
      <c r="I4">
        <v>4</v>
      </c>
      <c r="J4">
        <v>6</v>
      </c>
      <c r="K4">
        <v>7</v>
      </c>
    </row>
    <row r="5" spans="1:11" x14ac:dyDescent="0.55000000000000004">
      <c r="B5" t="s">
        <v>113</v>
      </c>
      <c r="C5">
        <v>2</v>
      </c>
      <c r="D5">
        <v>4</v>
      </c>
      <c r="E5">
        <v>1</v>
      </c>
      <c r="F5">
        <v>0</v>
      </c>
      <c r="G5">
        <v>1</v>
      </c>
      <c r="H5">
        <v>2</v>
      </c>
      <c r="I5">
        <v>0</v>
      </c>
      <c r="J5">
        <v>2</v>
      </c>
      <c r="K5">
        <v>0</v>
      </c>
    </row>
    <row r="6" spans="1:11" x14ac:dyDescent="0.55000000000000004">
      <c r="B6" t="s">
        <v>114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</row>
    <row r="7" spans="1:11" x14ac:dyDescent="0.55000000000000004">
      <c r="B7" t="s">
        <v>115</v>
      </c>
      <c r="C7">
        <v>6</v>
      </c>
      <c r="D7">
        <v>4</v>
      </c>
      <c r="E7">
        <v>7</v>
      </c>
      <c r="F7">
        <v>4</v>
      </c>
      <c r="G7">
        <v>9</v>
      </c>
      <c r="H7">
        <v>7</v>
      </c>
      <c r="I7">
        <v>4</v>
      </c>
      <c r="J7">
        <v>3</v>
      </c>
      <c r="K7">
        <v>6</v>
      </c>
    </row>
    <row r="8" spans="1:11" x14ac:dyDescent="0.55000000000000004">
      <c r="B8" t="s">
        <v>116</v>
      </c>
      <c r="C8">
        <f>(C5+C6)-C7</f>
        <v>-3</v>
      </c>
      <c r="D8">
        <f t="shared" ref="D8:K8" si="0">(D5+D6)-D7</f>
        <v>1</v>
      </c>
      <c r="E8">
        <f t="shared" si="0"/>
        <v>-5</v>
      </c>
      <c r="F8">
        <f t="shared" si="0"/>
        <v>-4</v>
      </c>
      <c r="G8">
        <f t="shared" si="0"/>
        <v>-8</v>
      </c>
      <c r="H8">
        <f t="shared" si="0"/>
        <v>-5</v>
      </c>
      <c r="I8">
        <f t="shared" si="0"/>
        <v>-4</v>
      </c>
      <c r="J8">
        <f t="shared" si="0"/>
        <v>0</v>
      </c>
      <c r="K8">
        <f t="shared" si="0"/>
        <v>-5</v>
      </c>
    </row>
    <row r="11" spans="1:11" x14ac:dyDescent="0.55000000000000004">
      <c r="A11" t="s">
        <v>88</v>
      </c>
      <c r="B11" t="s">
        <v>121</v>
      </c>
      <c r="C11" t="s">
        <v>126</v>
      </c>
      <c r="D11" t="s">
        <v>127</v>
      </c>
      <c r="F11" t="s">
        <v>91</v>
      </c>
      <c r="G11" t="s">
        <v>123</v>
      </c>
      <c r="H11" t="s">
        <v>128</v>
      </c>
      <c r="I11" t="s">
        <v>129</v>
      </c>
    </row>
    <row r="12" spans="1:11" x14ac:dyDescent="0.55000000000000004">
      <c r="A12">
        <v>27</v>
      </c>
      <c r="B12">
        <v>37</v>
      </c>
      <c r="C12">
        <f>B12-A12</f>
        <v>10</v>
      </c>
      <c r="D12">
        <v>-4</v>
      </c>
      <c r="F12">
        <v>35</v>
      </c>
      <c r="G12">
        <v>25</v>
      </c>
      <c r="H12">
        <f t="shared" ref="H12:H17" si="1">G12-F12</f>
        <v>-10</v>
      </c>
      <c r="I12">
        <v>4</v>
      </c>
    </row>
    <row r="13" spans="1:11" x14ac:dyDescent="0.55000000000000004">
      <c r="A13">
        <v>30</v>
      </c>
      <c r="B13">
        <v>40</v>
      </c>
      <c r="C13">
        <f t="shared" ref="C13:C21" si="2">B13-A13</f>
        <v>10</v>
      </c>
      <c r="D13">
        <v>-1</v>
      </c>
      <c r="F13">
        <v>26</v>
      </c>
      <c r="G13">
        <v>32</v>
      </c>
      <c r="H13">
        <f t="shared" si="1"/>
        <v>6</v>
      </c>
      <c r="I13">
        <v>-5</v>
      </c>
    </row>
    <row r="14" spans="1:11" x14ac:dyDescent="0.55000000000000004">
      <c r="A14">
        <v>28</v>
      </c>
      <c r="B14">
        <v>42</v>
      </c>
      <c r="C14">
        <f t="shared" si="2"/>
        <v>14</v>
      </c>
      <c r="D14">
        <v>-3</v>
      </c>
      <c r="F14">
        <v>30</v>
      </c>
      <c r="G14">
        <v>29</v>
      </c>
      <c r="H14">
        <f t="shared" si="1"/>
        <v>-1</v>
      </c>
      <c r="I14">
        <v>-1</v>
      </c>
    </row>
    <row r="15" spans="1:11" x14ac:dyDescent="0.55000000000000004">
      <c r="A15">
        <v>26</v>
      </c>
      <c r="B15">
        <v>52</v>
      </c>
      <c r="C15">
        <f t="shared" si="2"/>
        <v>26</v>
      </c>
      <c r="D15">
        <v>-5</v>
      </c>
      <c r="F15">
        <v>35</v>
      </c>
      <c r="G15">
        <v>40</v>
      </c>
      <c r="H15">
        <f t="shared" si="1"/>
        <v>5</v>
      </c>
      <c r="I15">
        <v>4</v>
      </c>
    </row>
    <row r="16" spans="1:11" x14ac:dyDescent="0.55000000000000004">
      <c r="A16">
        <v>36</v>
      </c>
      <c r="B16">
        <v>39</v>
      </c>
      <c r="C16">
        <f t="shared" si="2"/>
        <v>3</v>
      </c>
      <c r="D16">
        <v>5</v>
      </c>
      <c r="F16">
        <v>34</v>
      </c>
      <c r="G16">
        <v>27</v>
      </c>
      <c r="H16">
        <f t="shared" si="1"/>
        <v>-7</v>
      </c>
      <c r="I16">
        <v>3</v>
      </c>
    </row>
    <row r="17" spans="1:19" x14ac:dyDescent="0.55000000000000004">
      <c r="A17">
        <v>28</v>
      </c>
      <c r="B17">
        <v>32</v>
      </c>
      <c r="C17">
        <f t="shared" si="2"/>
        <v>4</v>
      </c>
      <c r="D17">
        <v>-3</v>
      </c>
      <c r="F17">
        <v>34</v>
      </c>
      <c r="G17">
        <v>36</v>
      </c>
      <c r="H17">
        <f t="shared" si="1"/>
        <v>2</v>
      </c>
      <c r="I17">
        <v>3</v>
      </c>
    </row>
    <row r="18" spans="1:19" x14ac:dyDescent="0.55000000000000004">
      <c r="A18">
        <v>28</v>
      </c>
      <c r="B18">
        <v>36</v>
      </c>
      <c r="C18">
        <f t="shared" si="2"/>
        <v>8</v>
      </c>
      <c r="D18">
        <v>-3</v>
      </c>
    </row>
    <row r="19" spans="1:19" x14ac:dyDescent="0.55000000000000004">
      <c r="A19">
        <v>29</v>
      </c>
      <c r="B19">
        <v>45</v>
      </c>
      <c r="C19">
        <f t="shared" si="2"/>
        <v>16</v>
      </c>
      <c r="D19">
        <v>-2</v>
      </c>
    </row>
    <row r="20" spans="1:19" x14ac:dyDescent="0.55000000000000004">
      <c r="A20">
        <v>25</v>
      </c>
      <c r="B20">
        <v>40</v>
      </c>
      <c r="C20">
        <f t="shared" si="2"/>
        <v>15</v>
      </c>
      <c r="D20">
        <v>-6</v>
      </c>
    </row>
    <row r="21" spans="1:19" x14ac:dyDescent="0.55000000000000004">
      <c r="A21">
        <v>31</v>
      </c>
      <c r="B21">
        <v>24</v>
      </c>
      <c r="C21">
        <f t="shared" si="2"/>
        <v>-7</v>
      </c>
      <c r="D21">
        <v>0</v>
      </c>
    </row>
    <row r="27" spans="1:19" x14ac:dyDescent="0.55000000000000004">
      <c r="A27" t="s">
        <v>89</v>
      </c>
      <c r="B27" t="s">
        <v>130</v>
      </c>
      <c r="C27" t="s">
        <v>131</v>
      </c>
      <c r="D27" t="s">
        <v>129</v>
      </c>
      <c r="F27" t="s">
        <v>89</v>
      </c>
      <c r="G27" t="s">
        <v>132</v>
      </c>
      <c r="H27" t="s">
        <v>131</v>
      </c>
      <c r="I27" t="s">
        <v>129</v>
      </c>
      <c r="K27" t="s">
        <v>89</v>
      </c>
      <c r="L27" t="s">
        <v>117</v>
      </c>
      <c r="M27" t="s">
        <v>131</v>
      </c>
      <c r="N27" t="s">
        <v>129</v>
      </c>
      <c r="P27" t="s">
        <v>89</v>
      </c>
      <c r="Q27" t="s">
        <v>133</v>
      </c>
      <c r="R27" t="s">
        <v>131</v>
      </c>
      <c r="S27" t="s">
        <v>129</v>
      </c>
    </row>
    <row r="28" spans="1:19" x14ac:dyDescent="0.55000000000000004">
      <c r="A28">
        <v>32</v>
      </c>
      <c r="B28">
        <v>29</v>
      </c>
      <c r="C28">
        <f>B28-A28</f>
        <v>-3</v>
      </c>
      <c r="D28">
        <v>-1</v>
      </c>
      <c r="F28">
        <v>32</v>
      </c>
      <c r="G28">
        <v>36</v>
      </c>
      <c r="H28">
        <f>G28-F28</f>
        <v>4</v>
      </c>
      <c r="I28">
        <v>-1</v>
      </c>
      <c r="K28">
        <v>32</v>
      </c>
      <c r="L28">
        <v>28</v>
      </c>
      <c r="M28">
        <f>L28-K28</f>
        <v>-4</v>
      </c>
      <c r="N28">
        <v>-1</v>
      </c>
      <c r="P28">
        <v>29</v>
      </c>
      <c r="Q28">
        <v>34</v>
      </c>
      <c r="R28">
        <f>Q28-P28</f>
        <v>5</v>
      </c>
      <c r="S28">
        <v>-4</v>
      </c>
    </row>
    <row r="29" spans="1:19" x14ac:dyDescent="0.55000000000000004">
      <c r="A29">
        <v>33</v>
      </c>
      <c r="B29">
        <v>36</v>
      </c>
      <c r="C29">
        <f t="shared" ref="C29:C36" si="3">B29-A29</f>
        <v>3</v>
      </c>
      <c r="D29">
        <v>0</v>
      </c>
      <c r="F29">
        <v>33</v>
      </c>
      <c r="G29">
        <v>37</v>
      </c>
      <c r="H29">
        <f>G29-F29</f>
        <v>4</v>
      </c>
      <c r="I29">
        <v>0</v>
      </c>
      <c r="K29">
        <v>32</v>
      </c>
      <c r="L29">
        <v>45</v>
      </c>
      <c r="M29">
        <f t="shared" ref="M29:M36" si="4">L29-K29</f>
        <v>13</v>
      </c>
      <c r="N29">
        <v>-1</v>
      </c>
      <c r="P29">
        <v>29</v>
      </c>
      <c r="Q29">
        <v>46</v>
      </c>
      <c r="R29">
        <f t="shared" ref="R29:R36" si="5">Q29-P29</f>
        <v>17</v>
      </c>
      <c r="S29">
        <v>-4</v>
      </c>
    </row>
    <row r="30" spans="1:19" x14ac:dyDescent="0.55000000000000004">
      <c r="A30">
        <v>28</v>
      </c>
      <c r="B30">
        <v>40</v>
      </c>
      <c r="C30">
        <f t="shared" si="3"/>
        <v>12</v>
      </c>
      <c r="D30">
        <v>-5</v>
      </c>
      <c r="F30">
        <v>29</v>
      </c>
      <c r="G30">
        <v>36</v>
      </c>
      <c r="H30">
        <f>G30-F30</f>
        <v>7</v>
      </c>
      <c r="I30">
        <v>-4</v>
      </c>
      <c r="K30">
        <v>28</v>
      </c>
      <c r="L30">
        <v>30</v>
      </c>
      <c r="M30">
        <f t="shared" si="4"/>
        <v>2</v>
      </c>
      <c r="N30">
        <v>-5</v>
      </c>
      <c r="P30">
        <v>28</v>
      </c>
      <c r="Q30">
        <v>25</v>
      </c>
      <c r="R30">
        <f t="shared" si="5"/>
        <v>-3</v>
      </c>
      <c r="S30">
        <v>-5</v>
      </c>
    </row>
    <row r="31" spans="1:19" x14ac:dyDescent="0.55000000000000004">
      <c r="A31">
        <v>28</v>
      </c>
      <c r="B31">
        <v>31</v>
      </c>
      <c r="C31">
        <f t="shared" si="3"/>
        <v>3</v>
      </c>
      <c r="D31">
        <v>-5</v>
      </c>
      <c r="F31">
        <v>33</v>
      </c>
      <c r="G31">
        <v>37</v>
      </c>
      <c r="H31">
        <f>G31-F31</f>
        <v>4</v>
      </c>
      <c r="I31">
        <v>0</v>
      </c>
      <c r="K31">
        <v>32</v>
      </c>
      <c r="L31">
        <v>36</v>
      </c>
      <c r="M31">
        <f t="shared" si="4"/>
        <v>4</v>
      </c>
      <c r="N31">
        <v>-1</v>
      </c>
      <c r="P31">
        <v>30</v>
      </c>
      <c r="Q31">
        <v>24</v>
      </c>
      <c r="R31">
        <f t="shared" si="5"/>
        <v>-6</v>
      </c>
      <c r="S31">
        <v>-3</v>
      </c>
    </row>
    <row r="32" spans="1:19" x14ac:dyDescent="0.55000000000000004">
      <c r="A32">
        <v>30</v>
      </c>
      <c r="B32">
        <v>34</v>
      </c>
      <c r="C32">
        <f t="shared" si="3"/>
        <v>4</v>
      </c>
      <c r="D32">
        <v>-3</v>
      </c>
      <c r="K32">
        <v>29</v>
      </c>
      <c r="L32">
        <v>28</v>
      </c>
      <c r="M32">
        <f t="shared" si="4"/>
        <v>-1</v>
      </c>
      <c r="N32">
        <v>-4</v>
      </c>
      <c r="P32">
        <v>32</v>
      </c>
      <c r="Q32">
        <v>28</v>
      </c>
      <c r="R32">
        <f t="shared" si="5"/>
        <v>-4</v>
      </c>
      <c r="S32">
        <v>-1</v>
      </c>
    </row>
    <row r="33" spans="1:19" x14ac:dyDescent="0.55000000000000004">
      <c r="A33">
        <v>33</v>
      </c>
      <c r="B33">
        <v>52</v>
      </c>
      <c r="C33">
        <f t="shared" si="3"/>
        <v>19</v>
      </c>
      <c r="D33">
        <v>0</v>
      </c>
      <c r="K33">
        <v>32</v>
      </c>
      <c r="L33">
        <v>36</v>
      </c>
      <c r="M33">
        <f t="shared" si="4"/>
        <v>4</v>
      </c>
      <c r="N33">
        <v>-1</v>
      </c>
      <c r="P33">
        <v>33</v>
      </c>
      <c r="Q33">
        <v>25</v>
      </c>
      <c r="R33">
        <f t="shared" si="5"/>
        <v>-8</v>
      </c>
      <c r="S33">
        <v>0</v>
      </c>
    </row>
    <row r="34" spans="1:19" x14ac:dyDescent="0.55000000000000004">
      <c r="A34">
        <v>31</v>
      </c>
      <c r="B34">
        <v>40</v>
      </c>
      <c r="C34">
        <f t="shared" si="3"/>
        <v>9</v>
      </c>
      <c r="D34">
        <v>-2</v>
      </c>
      <c r="K34">
        <v>33</v>
      </c>
      <c r="L34">
        <v>28</v>
      </c>
      <c r="M34">
        <f t="shared" si="4"/>
        <v>-5</v>
      </c>
      <c r="N34">
        <v>0</v>
      </c>
      <c r="P34">
        <v>29</v>
      </c>
      <c r="Q34">
        <v>28</v>
      </c>
      <c r="R34">
        <f t="shared" si="5"/>
        <v>-1</v>
      </c>
      <c r="S34">
        <v>-4</v>
      </c>
    </row>
    <row r="35" spans="1:19" x14ac:dyDescent="0.55000000000000004">
      <c r="A35">
        <v>33</v>
      </c>
      <c r="B35">
        <v>29</v>
      </c>
      <c r="C35">
        <f t="shared" si="3"/>
        <v>-4</v>
      </c>
      <c r="D35">
        <v>0</v>
      </c>
      <c r="K35">
        <v>31</v>
      </c>
      <c r="L35">
        <v>55</v>
      </c>
      <c r="M35">
        <f t="shared" si="4"/>
        <v>24</v>
      </c>
      <c r="N35">
        <v>-2</v>
      </c>
      <c r="P35">
        <v>29</v>
      </c>
      <c r="Q35">
        <v>40</v>
      </c>
      <c r="R35">
        <f t="shared" si="5"/>
        <v>11</v>
      </c>
      <c r="S35">
        <v>-4</v>
      </c>
    </row>
    <row r="36" spans="1:19" x14ac:dyDescent="0.55000000000000004">
      <c r="A36">
        <v>30</v>
      </c>
      <c r="B36">
        <v>53</v>
      </c>
      <c r="C36">
        <f t="shared" si="3"/>
        <v>23</v>
      </c>
      <c r="D36">
        <v>-3</v>
      </c>
      <c r="K36">
        <v>29</v>
      </c>
      <c r="L36">
        <v>38</v>
      </c>
      <c r="M36">
        <f t="shared" si="4"/>
        <v>9</v>
      </c>
      <c r="N36">
        <v>-4</v>
      </c>
      <c r="P36">
        <v>31</v>
      </c>
      <c r="Q36">
        <v>32</v>
      </c>
      <c r="R36">
        <f t="shared" si="5"/>
        <v>1</v>
      </c>
      <c r="S36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Kingdom Krew</vt:lpstr>
      <vt:lpstr>Marlboro Mayhem League 6</vt:lpstr>
      <vt:lpstr>Highwind Diamonds League 6</vt:lpstr>
      <vt:lpstr>Marlboro Mayhem Leage 5</vt:lpstr>
      <vt:lpstr>Goalie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J. Cleveland;Bob Bergman</dc:creator>
  <cp:lastModifiedBy>Eddie</cp:lastModifiedBy>
  <dcterms:created xsi:type="dcterms:W3CDTF">2013-03-10T01:27:18Z</dcterms:created>
  <dcterms:modified xsi:type="dcterms:W3CDTF">2017-01-24T07:07:01Z</dcterms:modified>
</cp:coreProperties>
</file>