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TAY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E3" i="1"/>
  <c r="I6" i="1"/>
  <c r="F4" i="1"/>
  <c r="F5" i="1"/>
  <c r="F6" i="1"/>
  <c r="F7" i="1"/>
  <c r="G7" i="1" s="1"/>
  <c r="F8" i="1"/>
  <c r="F9" i="1"/>
  <c r="F10" i="1"/>
  <c r="F11" i="1"/>
  <c r="G11" i="1" s="1"/>
  <c r="F12" i="1"/>
  <c r="F13" i="1"/>
  <c r="F14" i="1"/>
  <c r="F3" i="1"/>
  <c r="G3" i="1" s="1"/>
  <c r="I4" i="1"/>
  <c r="I3" i="1"/>
  <c r="G4" i="1"/>
  <c r="G5" i="1"/>
  <c r="G6" i="1"/>
  <c r="G8" i="1"/>
  <c r="G9" i="1"/>
  <c r="G10" i="1"/>
  <c r="G12" i="1"/>
  <c r="G13" i="1"/>
  <c r="G14" i="1"/>
  <c r="E4" i="1"/>
  <c r="E5" i="1"/>
  <c r="E6" i="1"/>
  <c r="E7" i="1"/>
  <c r="E8" i="1"/>
  <c r="E9" i="1"/>
  <c r="E10" i="1"/>
  <c r="E11" i="1"/>
  <c r="E12" i="1"/>
  <c r="E13" i="1"/>
  <c r="E14" i="1"/>
  <c r="D4" i="1"/>
  <c r="D5" i="1"/>
  <c r="D6" i="1"/>
  <c r="D7" i="1"/>
  <c r="D8" i="1"/>
  <c r="D9" i="1"/>
  <c r="D10" i="1"/>
  <c r="D11" i="1"/>
  <c r="D12" i="1"/>
  <c r="D13" i="1"/>
  <c r="D14" i="1"/>
  <c r="D3" i="1"/>
  <c r="C4" i="1"/>
  <c r="C5" i="1"/>
  <c r="C6" i="1"/>
  <c r="C7" i="1"/>
  <c r="C8" i="1"/>
  <c r="C9" i="1"/>
  <c r="C10" i="1"/>
  <c r="C11" i="1"/>
  <c r="C12" i="1"/>
  <c r="C13" i="1"/>
  <c r="C14" i="1"/>
  <c r="C3" i="1"/>
  <c r="B4" i="1" l="1"/>
  <c r="B5" i="1"/>
  <c r="B6" i="1"/>
  <c r="B7" i="1"/>
  <c r="B8" i="1"/>
  <c r="B9" i="1"/>
  <c r="B10" i="1"/>
  <c r="B11" i="1"/>
  <c r="B12" i="1"/>
  <c r="B13" i="1"/>
  <c r="B14" i="1"/>
  <c r="B3" i="1"/>
</calcChain>
</file>

<file path=xl/sharedStrings.xml><?xml version="1.0" encoding="utf-8"?>
<sst xmlns="http://schemas.openxmlformats.org/spreadsheetml/2006/main" count="11" uniqueCount="7">
  <si>
    <t>w</t>
  </si>
  <si>
    <t>A</t>
  </si>
  <si>
    <t>Re</t>
  </si>
  <si>
    <t>Im</t>
  </si>
  <si>
    <t>lg(w)</t>
  </si>
  <si>
    <t>phi(w)</t>
  </si>
  <si>
    <t>phi *20/90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</si>
</sst>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A(w)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</c:numCache>
            </c:numRef>
          </c:xVal>
          <c:yVal>
            <c:numRef>
              <c:f>Лист1!$B$4:$B$13</c:f>
              <c:numCache>
                <c:formatCode>General</c:formatCode>
                <c:ptCount val="10"/>
                <c:pt idx="0">
                  <c:v>645.96139229922085</c:v>
                </c:pt>
                <c:pt idx="1">
                  <c:v>338.56484286238685</c:v>
                </c:pt>
                <c:pt idx="2">
                  <c:v>265.67144287126212</c:v>
                </c:pt>
                <c:pt idx="3">
                  <c:v>237.87147840101886</c:v>
                </c:pt>
                <c:pt idx="4">
                  <c:v>223.22064331369609</c:v>
                </c:pt>
                <c:pt idx="5">
                  <c:v>208.50666590427284</c:v>
                </c:pt>
                <c:pt idx="6">
                  <c:v>177.08227321753378</c:v>
                </c:pt>
                <c:pt idx="7">
                  <c:v>120.14990636700472</c:v>
                </c:pt>
                <c:pt idx="8">
                  <c:v>81.132774475609452</c:v>
                </c:pt>
                <c:pt idx="9">
                  <c:v>48.014997656982132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27984"/>
        <c:axId val="260035040"/>
      </c:scatterChart>
      <c:valAx>
        <c:axId val="26002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035040"/>
        <c:crosses val="autoZero"/>
        <c:crossBetween val="midCat"/>
      </c:valAx>
      <c:valAx>
        <c:axId val="2600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02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Re(w)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</c:numCache>
            </c:numRef>
          </c:xVal>
          <c:yVal>
            <c:numRef>
              <c:f>Лист1!$C$4:$C$13</c:f>
              <c:numCache>
                <c:formatCode>General</c:formatCode>
                <c:ptCount val="10"/>
                <c:pt idx="0">
                  <c:v>215.73138037867625</c:v>
                </c:pt>
                <c:pt idx="1">
                  <c:v>214.3270253294445</c:v>
                </c:pt>
                <c:pt idx="2">
                  <c:v>209.39123615331829</c:v>
                </c:pt>
                <c:pt idx="3">
                  <c:v>190.82840236686388</c:v>
                </c:pt>
                <c:pt idx="4">
                  <c:v>163.62259069101927</c:v>
                </c:pt>
                <c:pt idx="5">
                  <c:v>131.98573127229488</c:v>
                </c:pt>
                <c:pt idx="6">
                  <c:v>70.069204152249142</c:v>
                </c:pt>
                <c:pt idx="7">
                  <c:v>-6</c:v>
                </c:pt>
                <c:pt idx="8">
                  <c:v>-29.035792549306059</c:v>
                </c:pt>
                <c:pt idx="9">
                  <c:v>-29.76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52728"/>
        <c:axId val="382555472"/>
      </c:scatterChart>
      <c:valAx>
        <c:axId val="38255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55472"/>
        <c:crosses val="autoZero"/>
        <c:crossBetween val="midCat"/>
      </c:valAx>
      <c:valAx>
        <c:axId val="3825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5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Im(w)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-608.87280433688181</c:v>
                </c:pt>
                <c:pt idx="1">
                  <c:v>-262.08792233879143</c:v>
                </c:pt>
                <c:pt idx="2">
                  <c:v>-163.51338104107441</c:v>
                </c:pt>
                <c:pt idx="3">
                  <c:v>-142.0118343195266</c:v>
                </c:pt>
                <c:pt idx="4">
                  <c:v>-151.83907078528745</c:v>
                </c:pt>
                <c:pt idx="5">
                  <c:v>-161.41498216409036</c:v>
                </c:pt>
                <c:pt idx="6">
                  <c:v>-162.62975778546715</c:v>
                </c:pt>
                <c:pt idx="7">
                  <c:v>-120</c:v>
                </c:pt>
                <c:pt idx="8">
                  <c:v>-75.759156840237921</c:v>
                </c:pt>
                <c:pt idx="9">
                  <c:v>-37.68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00728"/>
        <c:axId val="385997984"/>
      </c:scatterChart>
      <c:valAx>
        <c:axId val="38600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997984"/>
        <c:crosses val="autoZero"/>
        <c:crossBetween val="midCat"/>
      </c:valAx>
      <c:valAx>
        <c:axId val="3859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00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Re(Im)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Лист1!$C$4:$C$15</c:f>
              <c:numCache>
                <c:formatCode>General</c:formatCode>
                <c:ptCount val="12"/>
                <c:pt idx="0">
                  <c:v>215.73138037867625</c:v>
                </c:pt>
                <c:pt idx="1">
                  <c:v>214.3270253294445</c:v>
                </c:pt>
                <c:pt idx="2">
                  <c:v>209.39123615331829</c:v>
                </c:pt>
                <c:pt idx="3">
                  <c:v>190.82840236686388</c:v>
                </c:pt>
                <c:pt idx="4">
                  <c:v>163.62259069101927</c:v>
                </c:pt>
                <c:pt idx="5">
                  <c:v>131.98573127229488</c:v>
                </c:pt>
                <c:pt idx="6">
                  <c:v>70.069204152249142</c:v>
                </c:pt>
                <c:pt idx="7">
                  <c:v>-6</c:v>
                </c:pt>
                <c:pt idx="8">
                  <c:v>-29.035792549306059</c:v>
                </c:pt>
                <c:pt idx="9">
                  <c:v>-29.76</c:v>
                </c:pt>
                <c:pt idx="10">
                  <c:v>-12.539792387543253</c:v>
                </c:pt>
                <c:pt idx="11">
                  <c:v>0</c:v>
                </c:pt>
              </c:numCache>
            </c:numRef>
          </c:xVal>
          <c:yVal>
            <c:numRef>
              <c:f>Лист1!$D$4:$D$15</c:f>
              <c:numCache>
                <c:formatCode>General</c:formatCode>
                <c:ptCount val="12"/>
                <c:pt idx="0">
                  <c:v>-608.87280433688181</c:v>
                </c:pt>
                <c:pt idx="1">
                  <c:v>-262.08792233879143</c:v>
                </c:pt>
                <c:pt idx="2">
                  <c:v>-163.51338104107441</c:v>
                </c:pt>
                <c:pt idx="3">
                  <c:v>-142.0118343195266</c:v>
                </c:pt>
                <c:pt idx="4">
                  <c:v>-151.83907078528745</c:v>
                </c:pt>
                <c:pt idx="5">
                  <c:v>-161.41498216409036</c:v>
                </c:pt>
                <c:pt idx="6">
                  <c:v>-162.62975778546715</c:v>
                </c:pt>
                <c:pt idx="7">
                  <c:v>-120</c:v>
                </c:pt>
                <c:pt idx="8">
                  <c:v>-75.759156840237921</c:v>
                </c:pt>
                <c:pt idx="9">
                  <c:v>-37.68</c:v>
                </c:pt>
                <c:pt idx="10">
                  <c:v>-6.4878892733564015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53512"/>
        <c:axId val="382553120"/>
      </c:scatterChart>
      <c:valAx>
        <c:axId val="38255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53120"/>
        <c:crosses val="autoZero"/>
        <c:crossBetween val="midCat"/>
      </c:valAx>
      <c:valAx>
        <c:axId val="3825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55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</xdr:row>
      <xdr:rowOff>95250</xdr:rowOff>
    </xdr:from>
    <xdr:to>
      <xdr:col>21</xdr:col>
      <xdr:colOff>257175</xdr:colOff>
      <xdr:row>22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390525</xdr:colOff>
      <xdr:row>2</xdr:row>
      <xdr:rowOff>90487</xdr:rowOff>
    </xdr:from>
    <xdr:to>
      <xdr:col>29</xdr:col>
      <xdr:colOff>85725</xdr:colOff>
      <xdr:row>16</xdr:row>
      <xdr:rowOff>166687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209550</xdr:colOff>
      <xdr:row>25</xdr:row>
      <xdr:rowOff>4762</xdr:rowOff>
    </xdr:from>
    <xdr:to>
      <xdr:col>28</xdr:col>
      <xdr:colOff>514350</xdr:colOff>
      <xdr:row>39</xdr:row>
      <xdr:rowOff>80962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25</xdr:row>
      <xdr:rowOff>42862</xdr:rowOff>
    </xdr:from>
    <xdr:to>
      <xdr:col>21</xdr:col>
      <xdr:colOff>114300</xdr:colOff>
      <xdr:row>39</xdr:row>
      <xdr:rowOff>119062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A2" workbookViewId="0">
      <selection activeCell="I8" sqref="I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9" x14ac:dyDescent="0.25">
      <c r="A3">
        <v>0</v>
      </c>
      <c r="B3" t="e">
        <f>(60/A3)*SQRT((16*A3*A3+1)/(0.04*A3*A3+1)/(0.04*A3*A3+1))</f>
        <v>#DIV/0!</v>
      </c>
      <c r="C3" t="e">
        <f>(-9.6*A3^3+216*A3)/(A3*(0.04*A3^2+1)^2)</f>
        <v>#DIV/0!</v>
      </c>
      <c r="D3" t="e">
        <f>(-93.6*A3^2-60)/(A3*(0.04*A3^2+1)^2)</f>
        <v>#DIV/0!</v>
      </c>
      <c r="E3" t="e">
        <f>LOG10(A3)</f>
        <v>#NUM!</v>
      </c>
      <c r="F3">
        <f>-90+DEGREES(ATAN(4*A3))-DEGREES(2*ATAN(0.2*A3))</f>
        <v>-90</v>
      </c>
      <c r="G3">
        <f>F3*20/90</f>
        <v>-20</v>
      </c>
      <c r="I3">
        <f>20*LOG10(60)</f>
        <v>35.56302500767287</v>
      </c>
    </row>
    <row r="4" spans="1:9" x14ac:dyDescent="0.25">
      <c r="A4">
        <v>0.1</v>
      </c>
      <c r="B4">
        <f t="shared" ref="B4:B14" si="0">(60/A4)*SQRT((16*A4*A4+1)/(0.04*A4*A4+1)/(0.04*A4*A4+1))</f>
        <v>645.96139229922085</v>
      </c>
      <c r="C4">
        <f t="shared" ref="C4:C14" si="1">(-9.6*A4^3+216*A4)/(A4*(0.04*A4^2+1)^2)</f>
        <v>215.73138037867625</v>
      </c>
      <c r="D4">
        <f t="shared" ref="D4:D14" si="2">(-93.6*A4^2-60)/(A4*(0.04*A4^2+1)^2)</f>
        <v>-608.87280433688181</v>
      </c>
      <c r="E4">
        <f t="shared" ref="E4:E14" si="3">LOG10(A4)</f>
        <v>-1</v>
      </c>
      <c r="F4">
        <f t="shared" ref="F4:F14" si="4">-90+DEGREES(ATAN(4*A4))-DEGREES(2*ATAN(0.2*A4))</f>
        <v>-70.490116189998389</v>
      </c>
      <c r="G4">
        <f t="shared" ref="G4:G14" si="5">F4*20/90</f>
        <v>-15.664470264444086</v>
      </c>
      <c r="I4">
        <f>LOG10(60)</f>
        <v>1.7781512503836436</v>
      </c>
    </row>
    <row r="5" spans="1:9" x14ac:dyDescent="0.25">
      <c r="A5">
        <v>0.25</v>
      </c>
      <c r="B5">
        <f t="shared" si="0"/>
        <v>338.56484286238685</v>
      </c>
      <c r="C5">
        <f t="shared" si="1"/>
        <v>214.3270253294445</v>
      </c>
      <c r="D5">
        <f t="shared" si="2"/>
        <v>-262.08792233879143</v>
      </c>
      <c r="E5">
        <f t="shared" si="3"/>
        <v>-0.6020599913279624</v>
      </c>
      <c r="F5">
        <f t="shared" si="4"/>
        <v>-50.724810452223494</v>
      </c>
      <c r="G5">
        <f t="shared" si="5"/>
        <v>-11.27218010049411</v>
      </c>
    </row>
    <row r="6" spans="1:9" x14ac:dyDescent="0.25">
      <c r="A6">
        <v>0.5</v>
      </c>
      <c r="B6">
        <f t="shared" si="0"/>
        <v>265.67144287126212</v>
      </c>
      <c r="C6">
        <f t="shared" si="1"/>
        <v>209.39123615331829</v>
      </c>
      <c r="D6">
        <f t="shared" si="2"/>
        <v>-163.51338104107441</v>
      </c>
      <c r="E6">
        <f t="shared" si="3"/>
        <v>-0.3010299956639812</v>
      </c>
      <c r="F6">
        <f t="shared" si="4"/>
        <v>-37.986237452077276</v>
      </c>
      <c r="G6">
        <f t="shared" si="5"/>
        <v>-8.4413861004616155</v>
      </c>
      <c r="I6">
        <f>LOG10(5)</f>
        <v>0.69897000433601886</v>
      </c>
    </row>
    <row r="7" spans="1:9" x14ac:dyDescent="0.25">
      <c r="A7">
        <v>1</v>
      </c>
      <c r="B7">
        <f t="shared" si="0"/>
        <v>237.87147840101886</v>
      </c>
      <c r="C7">
        <f t="shared" si="1"/>
        <v>190.82840236686388</v>
      </c>
      <c r="D7">
        <f t="shared" si="2"/>
        <v>-142.0118343195266</v>
      </c>
      <c r="E7">
        <f t="shared" si="3"/>
        <v>0</v>
      </c>
      <c r="F7">
        <f t="shared" si="4"/>
        <v>-36.656108415966898</v>
      </c>
      <c r="G7">
        <f t="shared" si="5"/>
        <v>-8.145801870214866</v>
      </c>
      <c r="I7">
        <f>LOG10(0.5)</f>
        <v>-0.3010299956639812</v>
      </c>
    </row>
    <row r="8" spans="1:9" x14ac:dyDescent="0.25">
      <c r="A8">
        <v>1.5</v>
      </c>
      <c r="B8">
        <f t="shared" si="0"/>
        <v>223.22064331369609</v>
      </c>
      <c r="C8">
        <f t="shared" si="1"/>
        <v>163.62259069101927</v>
      </c>
      <c r="D8">
        <f t="shared" si="2"/>
        <v>-151.83907078528745</v>
      </c>
      <c r="E8">
        <f t="shared" si="3"/>
        <v>0.17609125905568124</v>
      </c>
      <c r="F8">
        <f t="shared" si="4"/>
        <v>-42.860810676012861</v>
      </c>
      <c r="G8">
        <f t="shared" si="5"/>
        <v>-9.5246245946695254</v>
      </c>
    </row>
    <row r="9" spans="1:9" x14ac:dyDescent="0.25">
      <c r="A9">
        <v>2</v>
      </c>
      <c r="B9">
        <f t="shared" si="0"/>
        <v>208.50666590427284</v>
      </c>
      <c r="C9">
        <f t="shared" si="1"/>
        <v>131.98573127229488</v>
      </c>
      <c r="D9">
        <f t="shared" si="2"/>
        <v>-161.41498216409036</v>
      </c>
      <c r="E9">
        <f t="shared" si="3"/>
        <v>0.3010299956639812</v>
      </c>
      <c r="F9">
        <f t="shared" si="4"/>
        <v>-50.727835321605419</v>
      </c>
      <c r="G9">
        <f t="shared" si="5"/>
        <v>-11.272852293690093</v>
      </c>
    </row>
    <row r="10" spans="1:9" x14ac:dyDescent="0.25">
      <c r="A10">
        <v>3</v>
      </c>
      <c r="B10">
        <f t="shared" si="0"/>
        <v>177.08227321753378</v>
      </c>
      <c r="C10">
        <f t="shared" si="1"/>
        <v>70.069204152249142</v>
      </c>
      <c r="D10">
        <f t="shared" si="2"/>
        <v>-162.62975778546715</v>
      </c>
      <c r="E10">
        <f t="shared" si="3"/>
        <v>0.47712125471966244</v>
      </c>
      <c r="F10">
        <f t="shared" si="4"/>
        <v>-66.691154754873224</v>
      </c>
      <c r="G10">
        <f t="shared" si="5"/>
        <v>-14.820256612194049</v>
      </c>
    </row>
    <row r="11" spans="1:9" x14ac:dyDescent="0.25">
      <c r="A11">
        <v>5</v>
      </c>
      <c r="B11">
        <f t="shared" si="0"/>
        <v>120.14990636700472</v>
      </c>
      <c r="C11">
        <f t="shared" si="1"/>
        <v>-6</v>
      </c>
      <c r="D11">
        <f t="shared" si="2"/>
        <v>-120</v>
      </c>
      <c r="E11">
        <f t="shared" si="3"/>
        <v>0.69897000433601886</v>
      </c>
      <c r="F11">
        <f t="shared" si="4"/>
        <v>-92.862405226111747</v>
      </c>
      <c r="G11">
        <f t="shared" si="5"/>
        <v>-20.636090050247052</v>
      </c>
    </row>
    <row r="12" spans="1:9" x14ac:dyDescent="0.25">
      <c r="A12">
        <v>7</v>
      </c>
      <c r="B12">
        <f t="shared" si="0"/>
        <v>81.132774475609452</v>
      </c>
      <c r="C12">
        <f t="shared" si="1"/>
        <v>-29.035792549306059</v>
      </c>
      <c r="D12">
        <f t="shared" si="2"/>
        <v>-75.759156840237921</v>
      </c>
      <c r="E12">
        <f t="shared" si="3"/>
        <v>0.84509804001425681</v>
      </c>
      <c r="F12">
        <f t="shared" si="4"/>
        <v>-110.97005290493847</v>
      </c>
      <c r="G12">
        <f t="shared" si="5"/>
        <v>-24.660011756652992</v>
      </c>
    </row>
    <row r="13" spans="1:9" x14ac:dyDescent="0.25">
      <c r="A13">
        <v>10</v>
      </c>
      <c r="B13">
        <f t="shared" si="0"/>
        <v>48.014997656982132</v>
      </c>
      <c r="C13">
        <f t="shared" si="1"/>
        <v>-29.76</v>
      </c>
      <c r="D13">
        <f t="shared" si="2"/>
        <v>-37.68</v>
      </c>
      <c r="E13">
        <f t="shared" si="3"/>
        <v>1</v>
      </c>
      <c r="F13">
        <f t="shared" si="4"/>
        <v>-128.30199383000866</v>
      </c>
      <c r="G13">
        <f t="shared" si="5"/>
        <v>-28.511554184446368</v>
      </c>
    </row>
    <row r="14" spans="1:9" x14ac:dyDescent="0.25">
      <c r="A14">
        <v>20</v>
      </c>
      <c r="B14">
        <f t="shared" si="0"/>
        <v>14.118749956919725</v>
      </c>
      <c r="C14">
        <f t="shared" si="1"/>
        <v>-12.539792387543253</v>
      </c>
      <c r="D14">
        <f t="shared" si="2"/>
        <v>-6.4878892733564015</v>
      </c>
      <c r="E14">
        <f t="shared" si="3"/>
        <v>1.3010299956639813</v>
      </c>
      <c r="F14">
        <f t="shared" si="4"/>
        <v>-152.64367300961749</v>
      </c>
      <c r="G14">
        <f t="shared" si="5"/>
        <v>-33.920816224359442</v>
      </c>
    </row>
    <row r="15" spans="1:9" x14ac:dyDescent="0.25">
      <c r="B15">
        <v>0</v>
      </c>
      <c r="C15">
        <v>0</v>
      </c>
      <c r="D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Лапко Максим Леонидович</dc:creator>
  <cp:lastModifiedBy>Лапко Максим Леонидович</cp:lastModifiedBy>
  <dcterms:created xsi:type="dcterms:W3CDTF">2020-10-08T12:50:05Z</dcterms:created>
  <dcterms:modified xsi:type="dcterms:W3CDTF">2020-10-22T12:54:43Z</dcterms:modified>
</cp:coreProperties>
</file>