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man69_bath_ac_uk/Documents/Bioinformatics/micom paper/Supplementary tables/"/>
    </mc:Choice>
  </mc:AlternateContent>
  <xr:revisionPtr revIDLastSave="0" documentId="8_{E2CE2663-02BF-4E83-97E4-DC934679C8D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oybean meal" sheetId="3" r:id="rId1"/>
    <sheet name="Corn" sheetId="4" r:id="rId2"/>
    <sheet name="Ileum production" sheetId="10" r:id="rId3"/>
    <sheet name="Production diet" sheetId="5" r:id="rId4"/>
    <sheet name="medium" sheetId="6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5" l="1"/>
  <c r="E2" i="5" s="1"/>
  <c r="D19" i="5"/>
  <c r="E19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B21" i="5"/>
  <c r="B2" i="5"/>
  <c r="B8" i="10"/>
  <c r="B7" i="10"/>
  <c r="B6" i="10"/>
  <c r="C39" i="6"/>
  <c r="C38" i="6"/>
  <c r="C37" i="6"/>
  <c r="C36" i="6"/>
  <c r="C35" i="6"/>
  <c r="C34" i="6"/>
  <c r="C33" i="6"/>
  <c r="C32" i="6"/>
  <c r="C31" i="6"/>
  <c r="C30" i="6"/>
  <c r="C29" i="6"/>
  <c r="C28" i="6"/>
  <c r="C26" i="6"/>
  <c r="C25" i="6"/>
  <c r="C24" i="6"/>
  <c r="C23" i="6"/>
  <c r="C22" i="6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<sst xmlns="http://schemas.openxmlformats.org/spreadsheetml/2006/main" count="270" uniqueCount="194">
  <si>
    <t>Corn</t>
  </si>
  <si>
    <t>Threonine</t>
  </si>
  <si>
    <t>Starch</t>
  </si>
  <si>
    <t>Arginine</t>
  </si>
  <si>
    <t>Histidine</t>
  </si>
  <si>
    <t>Isoleucine</t>
  </si>
  <si>
    <t>Leucine</t>
  </si>
  <si>
    <t>Lysine</t>
  </si>
  <si>
    <t>Methionine</t>
  </si>
  <si>
    <t>Phenylalanine</t>
  </si>
  <si>
    <t>Valine</t>
  </si>
  <si>
    <t>Alanine</t>
  </si>
  <si>
    <t>Aspartic acid</t>
  </si>
  <si>
    <t>Serine</t>
  </si>
  <si>
    <t>Tyrosine</t>
  </si>
  <si>
    <t>Item</t>
  </si>
  <si>
    <t>Median (g/kg)</t>
  </si>
  <si>
    <t>Digestibility</t>
  </si>
  <si>
    <t>Amino acids (g/16 g N)</t>
  </si>
  <si>
    <t> Ala</t>
  </si>
  <si>
    <t> Arg</t>
  </si>
  <si>
    <t> Asx</t>
  </si>
  <si>
    <t> Cys</t>
  </si>
  <si>
    <t> Glx</t>
  </si>
  <si>
    <t> Gly</t>
  </si>
  <si>
    <t>No data as it can be produced via uric acid during sample analysis</t>
  </si>
  <si>
    <t> His</t>
  </si>
  <si>
    <t> Ile</t>
  </si>
  <si>
    <t> Leu</t>
  </si>
  <si>
    <t> Lys</t>
  </si>
  <si>
    <t> Met</t>
  </si>
  <si>
    <t> Phe</t>
  </si>
  <si>
    <t> Pro</t>
  </si>
  <si>
    <t> Ser</t>
  </si>
  <si>
    <t> Thr</t>
  </si>
  <si>
    <t> Tyr</t>
  </si>
  <si>
    <t> Val</t>
  </si>
  <si>
    <t>%</t>
  </si>
  <si>
    <t>left over in 1g of feed</t>
  </si>
  <si>
    <t>Cysteine</t>
  </si>
  <si>
    <t>Glutamic acid</t>
  </si>
  <si>
    <t>Glycine</t>
  </si>
  <si>
    <t>Proline</t>
  </si>
  <si>
    <t>Wheat vs Corn diets SFCA production</t>
  </si>
  <si>
    <t>Soy bean</t>
  </si>
  <si>
    <t>1g</t>
  </si>
  <si>
    <t>Corn diet: 70% Corn 26% Soybean</t>
  </si>
  <si>
    <t>Wheat diet: 67% Wheat 25% Soybean</t>
  </si>
  <si>
    <t>Soybean meal Conventional</t>
  </si>
  <si>
    <t>name</t>
  </si>
  <si>
    <t>MW</t>
  </si>
  <si>
    <t>C_number</t>
  </si>
  <si>
    <t>N_number</t>
  </si>
  <si>
    <t>hmdb</t>
  </si>
  <si>
    <t>kegg.compound</t>
  </si>
  <si>
    <t>pubchem.compound</t>
  </si>
  <si>
    <t>inchi</t>
  </si>
  <si>
    <t>chebi</t>
  </si>
  <si>
    <t>sbo</t>
  </si>
  <si>
    <t>Reaction</t>
  </si>
  <si>
    <t>metabolite</t>
  </si>
  <si>
    <t>global_id</t>
  </si>
  <si>
    <t>flux_west</t>
  </si>
  <si>
    <t>EX_starch1200_m</t>
  </si>
  <si>
    <t>starch1200_m</t>
  </si>
  <si>
    <t>EX_starch1200(e)</t>
  </si>
  <si>
    <t>HMDB00517</t>
  </si>
  <si>
    <t>C00062</t>
  </si>
  <si>
    <t>InChI=1S/C6H14N4O2/c7-4(5(11)12)2-1-3-10-6(8)9/h4H,1-3,7H2,(H,11,12)(H4,8,9,10)/p+1/t4-/m0/s1</t>
  </si>
  <si>
    <t>EX_arg_L_m</t>
  </si>
  <si>
    <t>arg_L_m</t>
  </si>
  <si>
    <t>EX_arg_L(e)</t>
  </si>
  <si>
    <t>Hisitidine</t>
  </si>
  <si>
    <t>HMDB00177</t>
  </si>
  <si>
    <t>C00135</t>
  </si>
  <si>
    <t>InChI=1S/C6H9N3O2/c7-5(6(10)11)1-4-2-8-3-9-4/h2-3,5H,1,7H2,(H,8,9)(H,10,11)/t5-/m0/s1</t>
  </si>
  <si>
    <t>EX_his_L_m</t>
  </si>
  <si>
    <t>his_L_m</t>
  </si>
  <si>
    <t>EX_his_L(e)</t>
  </si>
  <si>
    <t>HMDB00172</t>
  </si>
  <si>
    <t>C00407</t>
  </si>
  <si>
    <t>InChI=1S/C6H13NO2/c1-3-4(2)5(7)6(8)9/h4-5H,3,7H2,1-2H3,(H,8,9)/t4-,5-/m0/s1</t>
  </si>
  <si>
    <t>EX_ile_L_m</t>
  </si>
  <si>
    <t>ile_L_m</t>
  </si>
  <si>
    <t>EX_ile_L(e)</t>
  </si>
  <si>
    <t>HMDB00687</t>
  </si>
  <si>
    <t>C00123</t>
  </si>
  <si>
    <t>InChI=1S/C6H13NO2/c1-4(2)3-5(7)6(8)9/h4-5H,3,7H2,1-2H3,(H,8,9)/t5-/m0/s1</t>
  </si>
  <si>
    <t>EX_leu_L_m</t>
  </si>
  <si>
    <t>leu_L_m</t>
  </si>
  <si>
    <t>EX_leu_L(e)</t>
  </si>
  <si>
    <t>No lysine exchange?</t>
  </si>
  <si>
    <t>HMDB00696</t>
  </si>
  <si>
    <t>C00073</t>
  </si>
  <si>
    <t>InChI=1S/C5H11NO2S/c1-9-3-2-4(6)5(7)8/h4H,2-3,6H2,1H3,(H,7,8)/t4-/m0/s1</t>
  </si>
  <si>
    <t>EX_met_L_m</t>
  </si>
  <si>
    <t>met_L_m</t>
  </si>
  <si>
    <t>EX_met_L(e)</t>
  </si>
  <si>
    <t>Tryptophan</t>
  </si>
  <si>
    <t>HMDB00929</t>
  </si>
  <si>
    <t>C00078</t>
  </si>
  <si>
    <t>InChI=1S/C11H12N2O2/c12-9(11(14)15)5-7-6-13-10-4-2-1-3-8(7)10/h1-4,6,9,13H,5,12H2,(H,14,15)/t9-/m0/s1</t>
  </si>
  <si>
    <t>EX_trp_L_m</t>
  </si>
  <si>
    <t>trp_L_m</t>
  </si>
  <si>
    <t>EX_trp_L(e)</t>
  </si>
  <si>
    <t>HMDB00167</t>
  </si>
  <si>
    <t>C00188</t>
  </si>
  <si>
    <t>InChI=1S/C4H9NO3/c1-2(6)3(5)4(7)8/h2-3,6H,5H2,1H3,(H,7,8)/t2-,3+/m1/s1</t>
  </si>
  <si>
    <t>EX_thr_L_m</t>
  </si>
  <si>
    <t>thr_L_m</t>
  </si>
  <si>
    <t>EX_thr_L(e)</t>
  </si>
  <si>
    <t>HMDB00883</t>
  </si>
  <si>
    <t>C00183</t>
  </si>
  <si>
    <t>InChI=1S/C5H11NO2/c1-3(2)4(6)5(7)8/h3-4H,6H2,1-2H3,(H,7,8)/t4-/m0/s1</t>
  </si>
  <si>
    <t>EX_val_L_m</t>
  </si>
  <si>
    <t>val_L_m</t>
  </si>
  <si>
    <t>EX_val_L(e)</t>
  </si>
  <si>
    <t>Indole-3-acetic acid</t>
  </si>
  <si>
    <t>HMDB00197</t>
  </si>
  <si>
    <t>C00954</t>
  </si>
  <si>
    <t>InChI=1S/C10H9NO2/c12-10(13)5-7-6-11-9-4-2-1-3-8(7)9/h1-4,6,11H,5H2,(H,12,13)/p-1</t>
  </si>
  <si>
    <t>EX_ind3a_m</t>
  </si>
  <si>
    <t>ind3ac_m</t>
  </si>
  <si>
    <t>EX_ind3a(e)</t>
  </si>
  <si>
    <t>HMDB00191</t>
  </si>
  <si>
    <t>C00049</t>
  </si>
  <si>
    <t>InChI=1S/C4H7NO4/c5-2(4(8)9)1-3(6)7/h2H,1,5H2,(H,6,7)(H,8,9)/p-1/t2-/m0/s1</t>
  </si>
  <si>
    <t>EX_asp_L_m</t>
  </si>
  <si>
    <t>asp_L_m</t>
  </si>
  <si>
    <t>EX_asp_L(e)</t>
  </si>
  <si>
    <t>HMDB00574</t>
  </si>
  <si>
    <t>C00097</t>
  </si>
  <si>
    <t>InChI=1S/C3H7NO2S/c4-2(1-7)3(5)6/h2,7H,1,4H2,(H,5,6)/t2-/m0/s1</t>
  </si>
  <si>
    <t>EX_cys_L_m</t>
  </si>
  <si>
    <t>cys_L_m</t>
  </si>
  <si>
    <t>EX_cys_L(e)</t>
  </si>
  <si>
    <t>HMDB00148</t>
  </si>
  <si>
    <t>C00025</t>
  </si>
  <si>
    <t>InChI=1S/C5H9NO4/c6-3(5(9)10)1-2-4(7)8/h3H,1-2,6H2,(H,7,8)(H,9,10)/p-1/t3-/m0/s1</t>
  </si>
  <si>
    <t>EX_glu_L_m</t>
  </si>
  <si>
    <t>glu_L_m</t>
  </si>
  <si>
    <t>EX_glu_L(e)</t>
  </si>
  <si>
    <t>HMDB00123</t>
  </si>
  <si>
    <t>C00037</t>
  </si>
  <si>
    <t>InChI=1S/C2H5NO2/c3-1-2(4)5/h1,3H2,(H,4,5)</t>
  </si>
  <si>
    <t>EX_gly_m</t>
  </si>
  <si>
    <t>gly_m</t>
  </si>
  <si>
    <t>EX_gly(e)</t>
  </si>
  <si>
    <t>HMDB00162</t>
  </si>
  <si>
    <t>C00148</t>
  </si>
  <si>
    <t>InChI=1S/C5H9NO2/c7-5(8)4-2-1-3-6-4/h4,6H,1-3H2,(H,7,8)/t4-/m0/s1</t>
  </si>
  <si>
    <t>EX_pro_L_m</t>
  </si>
  <si>
    <t>pro_L_m</t>
  </si>
  <si>
    <t>EX_pro_L(e)</t>
  </si>
  <si>
    <t>D-aspartic acid</t>
  </si>
  <si>
    <t>C00402</t>
  </si>
  <si>
    <t>ChEBI:17364</t>
  </si>
  <si>
    <t>SBO:0000247</t>
  </si>
  <si>
    <t>Double?</t>
  </si>
  <si>
    <t>C00065</t>
  </si>
  <si>
    <t>ChEBI:17115</t>
  </si>
  <si>
    <t>EX_ser_L_m</t>
  </si>
  <si>
    <t>ser_L_m</t>
  </si>
  <si>
    <t>EX_ser_L(e)</t>
  </si>
  <si>
    <t>Calcium</t>
  </si>
  <si>
    <t>HMDB00464</t>
  </si>
  <si>
    <t>C00076</t>
  </si>
  <si>
    <t>InChI=1S/Ca/q+2</t>
  </si>
  <si>
    <t>EX_ca2_m</t>
  </si>
  <si>
    <t>ca2_m</t>
  </si>
  <si>
    <t>EX_ca2(e)</t>
  </si>
  <si>
    <t>Phosphate</t>
  </si>
  <si>
    <t>HMDB00973</t>
  </si>
  <si>
    <t>C00009</t>
  </si>
  <si>
    <t>InChI=1S/H3O4P/c1-5(2,3)4/h(H3,1,2,3,4)/p-2</t>
  </si>
  <si>
    <t>EX_pi_m</t>
  </si>
  <si>
    <t>pi_m</t>
  </si>
  <si>
    <t>EX_pi(e)</t>
  </si>
  <si>
    <t>Likely to split into ionic form and form hydrogren phosphate in gut</t>
  </si>
  <si>
    <t>Ileum production</t>
  </si>
  <si>
    <t>Total bile acids</t>
  </si>
  <si>
    <t>58% conjugated</t>
  </si>
  <si>
    <t>42% Deconguated</t>
  </si>
  <si>
    <t>mmol</t>
  </si>
  <si>
    <t>Chenodeoxycholic acid</t>
  </si>
  <si>
    <t>Taurochenodeoxycholic acid</t>
  </si>
  <si>
    <t>nmol/gram digesta</t>
  </si>
  <si>
    <t>Cholic acid</t>
  </si>
  <si>
    <t>g/h</t>
  </si>
  <si>
    <t>Combined diet (Ratio*g)</t>
  </si>
  <si>
    <t>nmol/g ileal digest</t>
  </si>
  <si>
    <t>Left over in 1g of feed for biota</t>
  </si>
  <si>
    <t>[62]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</si>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</sst>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 wrapText="1"/>
    </xf>
    <xf numFmtId="3" fontId="0" fillId="0" borderId="0" xfId="0" applyNumberForma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E8E"/>
      <rgbColor rgb="FF003366"/>
      <rgbColor rgb="FF339966"/>
      <rgbColor rgb="FF003300"/>
      <rgbColor rgb="FF1F1F1F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03257912300104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tabSelected="1" zoomScale="80" zoomScaleNormal="80" workbookViewId="0">
      <selection activeCell="E2" sqref="E2"/>
    </sheetView>
  </sheetViews>
  <sheetFormatPr defaultColWidth="9.140625" defaultRowHeight="15" x14ac:dyDescent="0.25"/>
  <cols>
    <col min="1" max="1" width="11" customWidth="1"/>
    <col min="2" max="2" width="7.85546875" bestFit="1" customWidth="1"/>
    <col min="3" max="3" width="34.5703125" bestFit="1" customWidth="1"/>
    <col min="4" max="4" width="39.7109375" customWidth="1"/>
    <col min="5" max="5" width="11.42578125" customWidth="1"/>
  </cols>
  <sheetData>
    <row r="1" spans="1:6" ht="30" x14ac:dyDescent="0.25">
      <c r="A1" s="2" t="s">
        <v>15</v>
      </c>
      <c r="B1" s="2" t="s">
        <v>16</v>
      </c>
      <c r="C1" s="2" t="s">
        <v>17</v>
      </c>
      <c r="D1" s="5" t="s">
        <v>191</v>
      </c>
      <c r="E1" s="2" t="s">
        <v>193</v>
      </c>
      <c r="F1" s="2"/>
    </row>
    <row r="2" spans="1:6" ht="33" customHeight="1" x14ac:dyDescent="0.25">
      <c r="A2" s="2" t="s">
        <v>18</v>
      </c>
      <c r="B2" s="5"/>
      <c r="C2" s="5"/>
      <c r="D2" s="5"/>
      <c r="E2" s="3" t="s">
        <v>192</v>
      </c>
      <c r="F2" s="5"/>
    </row>
    <row r="3" spans="1:6" x14ac:dyDescent="0.25">
      <c r="A3" s="2" t="s">
        <v>19</v>
      </c>
      <c r="B3" s="4">
        <v>4.5999999999999996</v>
      </c>
      <c r="C3" s="4">
        <v>82.3</v>
      </c>
      <c r="D3" s="4">
        <f t="shared" ref="D3:D19" si="0">((1-(C3/100))*B3)/1000</f>
        <v>8.1420000000000017E-4</v>
      </c>
      <c r="E3" s="4"/>
      <c r="F3" s="4"/>
    </row>
    <row r="4" spans="1:6" x14ac:dyDescent="0.25">
      <c r="A4" s="2" t="s">
        <v>20</v>
      </c>
      <c r="B4" s="4">
        <v>7.2</v>
      </c>
      <c r="C4" s="4">
        <v>93.8</v>
      </c>
      <c r="D4" s="4">
        <f t="shared" si="0"/>
        <v>4.4640000000000039E-4</v>
      </c>
      <c r="E4" s="4"/>
      <c r="F4" s="4"/>
    </row>
    <row r="5" spans="1:6" x14ac:dyDescent="0.25">
      <c r="A5" s="2" t="s">
        <v>21</v>
      </c>
      <c r="B5" s="4">
        <v>12</v>
      </c>
      <c r="C5" s="4">
        <v>85.6</v>
      </c>
      <c r="D5" s="4">
        <f t="shared" si="0"/>
        <v>1.7280000000000002E-3</v>
      </c>
      <c r="E5" s="4"/>
      <c r="F5" s="4"/>
    </row>
    <row r="6" spans="1:6" x14ac:dyDescent="0.25">
      <c r="A6" s="2" t="s">
        <v>22</v>
      </c>
      <c r="B6" s="4">
        <v>1.4</v>
      </c>
      <c r="C6" s="4">
        <v>77.599999999999994</v>
      </c>
      <c r="D6" s="4">
        <f t="shared" si="0"/>
        <v>3.1360000000000009E-4</v>
      </c>
      <c r="E6" s="4"/>
      <c r="F6" s="4"/>
    </row>
    <row r="7" spans="1:6" x14ac:dyDescent="0.25">
      <c r="A7" s="2" t="s">
        <v>23</v>
      </c>
      <c r="B7" s="4">
        <v>19.7</v>
      </c>
      <c r="C7" s="4">
        <v>90.1</v>
      </c>
      <c r="D7" s="4">
        <f t="shared" si="0"/>
        <v>1.9503000000000016E-3</v>
      </c>
      <c r="E7" s="4"/>
      <c r="F7" s="4"/>
    </row>
    <row r="8" spans="1:6" ht="36.4" customHeight="1" x14ac:dyDescent="0.25">
      <c r="A8" s="2" t="s">
        <v>24</v>
      </c>
      <c r="B8" s="4">
        <v>4.4000000000000004</v>
      </c>
      <c r="C8" s="4" t="s">
        <v>25</v>
      </c>
      <c r="D8" s="4"/>
      <c r="E8" s="4"/>
      <c r="F8" s="4"/>
    </row>
    <row r="9" spans="1:6" x14ac:dyDescent="0.25">
      <c r="A9" s="2" t="s">
        <v>26</v>
      </c>
      <c r="B9" s="4">
        <v>2.9</v>
      </c>
      <c r="C9" s="4">
        <v>87.9</v>
      </c>
      <c r="D9" s="4">
        <f t="shared" si="0"/>
        <v>3.5089999999999996E-4</v>
      </c>
      <c r="E9" s="4"/>
      <c r="F9" s="4"/>
    </row>
    <row r="10" spans="1:6" x14ac:dyDescent="0.25">
      <c r="A10" s="2" t="s">
        <v>27</v>
      </c>
      <c r="B10" s="4">
        <v>5</v>
      </c>
      <c r="C10" s="4">
        <v>90.3</v>
      </c>
      <c r="D10" s="4">
        <f t="shared" si="0"/>
        <v>4.8499999999999986E-4</v>
      </c>
      <c r="E10" s="4"/>
      <c r="F10" s="4"/>
    </row>
    <row r="11" spans="1:6" x14ac:dyDescent="0.25">
      <c r="A11" s="2" t="s">
        <v>28</v>
      </c>
      <c r="B11" s="4">
        <v>8.1</v>
      </c>
      <c r="C11" s="4">
        <v>87.7</v>
      </c>
      <c r="D11" s="4">
        <f t="shared" si="0"/>
        <v>9.9629999999999988E-4</v>
      </c>
      <c r="E11" s="4"/>
      <c r="F11" s="4"/>
    </row>
    <row r="12" spans="1:6" x14ac:dyDescent="0.25">
      <c r="A12" s="2" t="s">
        <v>29</v>
      </c>
      <c r="B12" s="4">
        <v>6.4</v>
      </c>
      <c r="C12" s="4">
        <v>90.1</v>
      </c>
      <c r="D12" s="4">
        <f t="shared" si="0"/>
        <v>6.3360000000000066E-4</v>
      </c>
      <c r="E12" s="4"/>
      <c r="F12" s="4"/>
    </row>
    <row r="13" spans="1:6" x14ac:dyDescent="0.25">
      <c r="A13" s="2" t="s">
        <v>30</v>
      </c>
      <c r="B13" s="4">
        <v>1.5</v>
      </c>
      <c r="C13" s="4">
        <v>90.8</v>
      </c>
      <c r="D13" s="4">
        <f t="shared" si="0"/>
        <v>1.3800000000000013E-4</v>
      </c>
      <c r="E13" s="4"/>
      <c r="F13" s="4"/>
    </row>
    <row r="14" spans="1:6" x14ac:dyDescent="0.25">
      <c r="A14" s="2" t="s">
        <v>31</v>
      </c>
      <c r="B14" s="4">
        <v>5.6</v>
      </c>
      <c r="C14" s="4">
        <v>90.6</v>
      </c>
      <c r="D14" s="4">
        <f t="shared" si="0"/>
        <v>5.2640000000000044E-4</v>
      </c>
      <c r="E14" s="4"/>
      <c r="F14" s="4"/>
    </row>
    <row r="15" spans="1:6" x14ac:dyDescent="0.25">
      <c r="A15" s="2" t="s">
        <v>32</v>
      </c>
      <c r="B15" s="4">
        <v>5.2</v>
      </c>
      <c r="C15" s="4">
        <v>87.8</v>
      </c>
      <c r="D15" s="4">
        <f t="shared" si="0"/>
        <v>6.3439999999999992E-4</v>
      </c>
      <c r="E15" s="4"/>
      <c r="F15" s="4"/>
    </row>
    <row r="16" spans="1:6" x14ac:dyDescent="0.25">
      <c r="A16" s="2" t="s">
        <v>33</v>
      </c>
      <c r="B16" s="4">
        <v>5.2</v>
      </c>
      <c r="C16" s="4">
        <v>86.9</v>
      </c>
      <c r="D16" s="4">
        <f t="shared" si="0"/>
        <v>6.8119999999999943E-4</v>
      </c>
      <c r="E16" s="4"/>
      <c r="F16" s="4"/>
    </row>
    <row r="17" spans="1:6" x14ac:dyDescent="0.25">
      <c r="A17" s="2" t="s">
        <v>34</v>
      </c>
      <c r="B17" s="4">
        <v>4.2</v>
      </c>
      <c r="C17" s="4">
        <v>84.2</v>
      </c>
      <c r="D17" s="4">
        <f t="shared" si="0"/>
        <v>6.6359999999999965E-4</v>
      </c>
      <c r="E17" s="4"/>
      <c r="F17" s="4"/>
    </row>
    <row r="18" spans="1:6" x14ac:dyDescent="0.25">
      <c r="A18" s="2" t="s">
        <v>35</v>
      </c>
      <c r="B18" s="4">
        <v>3.5</v>
      </c>
      <c r="C18" s="4">
        <v>91.4</v>
      </c>
      <c r="D18" s="4">
        <f t="shared" si="0"/>
        <v>3.0099999999999989E-4</v>
      </c>
      <c r="E18" s="4"/>
      <c r="F18" s="4"/>
    </row>
    <row r="19" spans="1:6" x14ac:dyDescent="0.25">
      <c r="A19" s="2" t="s">
        <v>36</v>
      </c>
      <c r="B19" s="4">
        <v>4.9000000000000004</v>
      </c>
      <c r="C19" s="4">
        <v>87.7</v>
      </c>
      <c r="D19" s="4">
        <f t="shared" si="0"/>
        <v>6.0270000000000007E-4</v>
      </c>
      <c r="E19" s="4"/>
      <c r="F19" s="4"/>
    </row>
  </sheetData>
  <hyperlinks>
    <hyperlink ref="E2" r:id="rId1" location="aep-article-footnote-id1" display="Amino acid digestibility and metabolizable energy of soybean meal of different origins in cecectomized laying henshttps://www.sciencedirect.com/science/article/pii/S0032579123001049#aep-article-footnote-id1" xr:uid="{D28FCAD7-4D3E-474D-BC1F-14F5F31990A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="80" zoomScaleNormal="80" workbookViewId="0">
      <selection activeCell="E3" sqref="E3"/>
    </sheetView>
  </sheetViews>
  <sheetFormatPr defaultColWidth="9.140625" defaultRowHeight="15" x14ac:dyDescent="0.25"/>
  <cols>
    <col min="1" max="1" width="53" customWidth="1"/>
    <col min="3" max="3" width="13.140625" bestFit="1" customWidth="1"/>
    <col min="4" max="4" width="22.28515625" bestFit="1" customWidth="1"/>
    <col min="5" max="5" width="61.42578125" bestFit="1" customWidth="1"/>
  </cols>
  <sheetData>
    <row r="1" spans="1:5" x14ac:dyDescent="0.25">
      <c r="A1" t="s">
        <v>15</v>
      </c>
      <c r="B1" t="s">
        <v>37</v>
      </c>
      <c r="C1" t="s">
        <v>17</v>
      </c>
      <c r="D1" t="s">
        <v>38</v>
      </c>
      <c r="E1" s="9" t="s">
        <v>193</v>
      </c>
    </row>
    <row r="2" spans="1:5" x14ac:dyDescent="0.25">
      <c r="A2" t="s">
        <v>3</v>
      </c>
      <c r="B2">
        <v>0.34</v>
      </c>
      <c r="C2">
        <v>87.7</v>
      </c>
      <c r="D2">
        <f t="shared" ref="D2:D18" si="0">((1-(C2/100))*B2)/100</f>
        <v>4.1820000000000003E-4</v>
      </c>
      <c r="E2">
        <v>60</v>
      </c>
    </row>
    <row r="3" spans="1:5" x14ac:dyDescent="0.25">
      <c r="A3" t="s">
        <v>4</v>
      </c>
      <c r="B3">
        <v>0.22</v>
      </c>
      <c r="C3">
        <v>90</v>
      </c>
      <c r="D3">
        <f t="shared" si="0"/>
        <v>2.1999999999999995E-4</v>
      </c>
    </row>
    <row r="4" spans="1:5" x14ac:dyDescent="0.25">
      <c r="A4" t="s">
        <v>5</v>
      </c>
      <c r="B4">
        <v>0.24</v>
      </c>
      <c r="C4">
        <v>87.6</v>
      </c>
      <c r="D4">
        <f t="shared" si="0"/>
        <v>2.9760000000000024E-4</v>
      </c>
    </row>
    <row r="5" spans="1:5" x14ac:dyDescent="0.25">
      <c r="A5" t="s">
        <v>6</v>
      </c>
      <c r="B5">
        <v>1.06</v>
      </c>
      <c r="C5">
        <v>92.7</v>
      </c>
      <c r="D5">
        <f t="shared" si="0"/>
        <v>7.7379999999999951E-4</v>
      </c>
    </row>
    <row r="6" spans="1:5" x14ac:dyDescent="0.25">
      <c r="A6" t="s">
        <v>7</v>
      </c>
      <c r="B6">
        <v>0.11</v>
      </c>
      <c r="C6">
        <v>92.9</v>
      </c>
      <c r="D6">
        <f t="shared" si="0"/>
        <v>7.8099999999999947E-5</v>
      </c>
    </row>
    <row r="7" spans="1:5" x14ac:dyDescent="0.25">
      <c r="A7" t="s">
        <v>8</v>
      </c>
      <c r="B7">
        <v>0.15</v>
      </c>
      <c r="C7">
        <v>91.1</v>
      </c>
      <c r="D7">
        <f t="shared" si="0"/>
        <v>1.335000000000001E-4</v>
      </c>
    </row>
    <row r="8" spans="1:5" x14ac:dyDescent="0.25">
      <c r="A8" t="s">
        <v>9</v>
      </c>
      <c r="B8">
        <v>0.36</v>
      </c>
      <c r="C8">
        <v>92.4</v>
      </c>
      <c r="D8">
        <f t="shared" si="0"/>
        <v>2.7359999999999987E-4</v>
      </c>
    </row>
    <row r="9" spans="1:5" x14ac:dyDescent="0.25">
      <c r="A9" t="s">
        <v>1</v>
      </c>
      <c r="B9">
        <v>0.26</v>
      </c>
      <c r="C9">
        <v>88.2</v>
      </c>
      <c r="D9">
        <f t="shared" si="0"/>
        <v>3.0679999999999998E-4</v>
      </c>
    </row>
    <row r="10" spans="1:5" x14ac:dyDescent="0.25">
      <c r="A10" t="s">
        <v>10</v>
      </c>
      <c r="B10">
        <v>0.38</v>
      </c>
      <c r="C10">
        <v>94.4</v>
      </c>
      <c r="D10">
        <f t="shared" si="0"/>
        <v>2.1279999999999975E-4</v>
      </c>
    </row>
    <row r="11" spans="1:5" x14ac:dyDescent="0.25">
      <c r="A11" t="s">
        <v>11</v>
      </c>
      <c r="B11">
        <v>0.54</v>
      </c>
      <c r="C11">
        <v>90.4</v>
      </c>
      <c r="D11">
        <f t="shared" si="0"/>
        <v>5.1839999999999992E-4</v>
      </c>
    </row>
    <row r="12" spans="1:5" x14ac:dyDescent="0.25">
      <c r="A12" t="s">
        <v>12</v>
      </c>
      <c r="B12">
        <v>0.49</v>
      </c>
      <c r="C12">
        <v>84.2</v>
      </c>
      <c r="D12">
        <f t="shared" si="0"/>
        <v>7.7419999999999963E-4</v>
      </c>
    </row>
    <row r="13" spans="1:5" x14ac:dyDescent="0.25">
      <c r="A13" t="s">
        <v>39</v>
      </c>
      <c r="B13">
        <v>0.22</v>
      </c>
      <c r="C13">
        <v>85.8</v>
      </c>
      <c r="D13">
        <f t="shared" si="0"/>
        <v>3.1240000000000006E-4</v>
      </c>
    </row>
    <row r="14" spans="1:5" x14ac:dyDescent="0.25">
      <c r="A14" t="s">
        <v>40</v>
      </c>
      <c r="B14">
        <v>1.28</v>
      </c>
      <c r="C14">
        <v>87.1</v>
      </c>
      <c r="D14">
        <f t="shared" si="0"/>
        <v>1.6512000000000002E-3</v>
      </c>
    </row>
    <row r="15" spans="1:5" x14ac:dyDescent="0.25">
      <c r="A15" t="s">
        <v>41</v>
      </c>
      <c r="B15">
        <v>0.28000000000000003</v>
      </c>
      <c r="C15">
        <v>77.900000000000006</v>
      </c>
      <c r="D15">
        <f t="shared" si="0"/>
        <v>6.1879999999999997E-4</v>
      </c>
    </row>
    <row r="16" spans="1:5" x14ac:dyDescent="0.25">
      <c r="A16" t="s">
        <v>42</v>
      </c>
      <c r="B16">
        <v>0.71</v>
      </c>
      <c r="C16">
        <v>95.7</v>
      </c>
      <c r="D16">
        <f t="shared" si="0"/>
        <v>3.0529999999999945E-4</v>
      </c>
    </row>
    <row r="17" spans="1:4" x14ac:dyDescent="0.25">
      <c r="A17" t="s">
        <v>13</v>
      </c>
      <c r="B17">
        <v>0.36</v>
      </c>
      <c r="C17">
        <v>80.5</v>
      </c>
      <c r="D17">
        <f t="shared" si="0"/>
        <v>7.0199999999999982E-4</v>
      </c>
    </row>
    <row r="18" spans="1:4" x14ac:dyDescent="0.25">
      <c r="A18" t="s">
        <v>14</v>
      </c>
      <c r="B18">
        <v>0.32</v>
      </c>
      <c r="C18">
        <v>73.599999999999994</v>
      </c>
      <c r="D18">
        <f t="shared" si="0"/>
        <v>8.4480000000000004E-4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zoomScale="80" zoomScaleNormal="80" workbookViewId="0">
      <selection activeCell="D3" sqref="D3"/>
    </sheetView>
  </sheetViews>
  <sheetFormatPr defaultColWidth="8.5703125" defaultRowHeight="15" x14ac:dyDescent="0.25"/>
  <cols>
    <col min="1" max="1" width="21.7109375" customWidth="1"/>
    <col min="2" max="2" width="16.85546875" customWidth="1"/>
    <col min="3" max="3" width="20.28515625" bestFit="1" customWidth="1"/>
  </cols>
  <sheetData>
    <row r="1" spans="1:4" x14ac:dyDescent="0.25">
      <c r="A1" s="6" t="s">
        <v>179</v>
      </c>
      <c r="D1" s="6" t="s">
        <v>193</v>
      </c>
    </row>
    <row r="2" spans="1:4" x14ac:dyDescent="0.25">
      <c r="A2" t="s">
        <v>180</v>
      </c>
      <c r="B2" s="8">
        <v>7638</v>
      </c>
      <c r="C2" s="6" t="s">
        <v>190</v>
      </c>
      <c r="D2">
        <v>63</v>
      </c>
    </row>
    <row r="3" spans="1:4" x14ac:dyDescent="0.25">
      <c r="B3" t="s">
        <v>181</v>
      </c>
    </row>
    <row r="4" spans="1:4" x14ac:dyDescent="0.25">
      <c r="B4" t="s">
        <v>182</v>
      </c>
      <c r="C4" t="s">
        <v>183</v>
      </c>
      <c r="D4" s="1"/>
    </row>
    <row r="5" spans="1:4" x14ac:dyDescent="0.25">
      <c r="A5" t="s">
        <v>184</v>
      </c>
    </row>
    <row r="6" spans="1:4" x14ac:dyDescent="0.25">
      <c r="A6" t="s">
        <v>185</v>
      </c>
      <c r="B6">
        <f>0.42*B2</f>
        <v>3207.96</v>
      </c>
      <c r="C6" t="s">
        <v>186</v>
      </c>
    </row>
    <row r="7" spans="1:4" x14ac:dyDescent="0.25">
      <c r="A7" t="s">
        <v>184</v>
      </c>
      <c r="B7">
        <f>B2*0.35</f>
        <v>2673.2999999999997</v>
      </c>
    </row>
    <row r="8" spans="1:4" x14ac:dyDescent="0.25">
      <c r="A8" t="s">
        <v>187</v>
      </c>
      <c r="B8">
        <f>0.0657*7638</f>
        <v>501.81659999999994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8"/>
  <sheetViews>
    <sheetView zoomScale="80" zoomScaleNormal="80" workbookViewId="0">
      <selection activeCell="C22" sqref="C22"/>
    </sheetView>
  </sheetViews>
  <sheetFormatPr defaultColWidth="9.140625" defaultRowHeight="15" x14ac:dyDescent="0.25"/>
  <cols>
    <col min="1" max="1" width="25.85546875" customWidth="1"/>
    <col min="3" max="3" width="17.7109375" customWidth="1"/>
    <col min="4" max="4" width="28" customWidth="1"/>
    <col min="10" max="10" width="30.42578125" customWidth="1"/>
    <col min="11" max="11" width="15.28515625" bestFit="1" customWidth="1"/>
    <col min="12" max="12" width="17.42578125" bestFit="1" customWidth="1"/>
    <col min="13" max="13" width="7.7109375" bestFit="1" customWidth="1"/>
    <col min="14" max="14" width="15.140625" customWidth="1"/>
    <col min="16" max="16" width="14.85546875" bestFit="1" customWidth="1"/>
    <col min="18" max="18" width="16.28515625" customWidth="1"/>
  </cols>
  <sheetData>
    <row r="1" spans="1:12" x14ac:dyDescent="0.25">
      <c r="A1" s="6" t="s">
        <v>0</v>
      </c>
      <c r="B1" t="s">
        <v>45</v>
      </c>
      <c r="C1" s="6" t="s">
        <v>193</v>
      </c>
      <c r="D1" t="s">
        <v>189</v>
      </c>
      <c r="E1" t="s">
        <v>188</v>
      </c>
      <c r="J1" t="s">
        <v>43</v>
      </c>
      <c r="K1" t="s">
        <v>0</v>
      </c>
      <c r="L1" t="s">
        <v>44</v>
      </c>
    </row>
    <row r="2" spans="1:12" x14ac:dyDescent="0.25">
      <c r="A2" s="5" t="s">
        <v>2</v>
      </c>
      <c r="B2">
        <f>(1-0.974)*0.74</f>
        <v>1.9240000000000018E-2</v>
      </c>
      <c r="C2">
        <v>64</v>
      </c>
      <c r="D2">
        <f>B2*$K$2+$L$2*B21</f>
        <v>1.1415768000000008E-2</v>
      </c>
      <c r="E2">
        <f>D2*7.5</f>
        <v>8.5618260000000057E-2</v>
      </c>
      <c r="J2" t="s">
        <v>46</v>
      </c>
      <c r="K2">
        <v>0.56699999999999995</v>
      </c>
      <c r="L2">
        <v>0.34799999999999998</v>
      </c>
    </row>
    <row r="3" spans="1:12" x14ac:dyDescent="0.25">
      <c r="A3" t="s">
        <v>3</v>
      </c>
      <c r="B3">
        <v>4.1819999999999997E-4</v>
      </c>
      <c r="D3">
        <f t="shared" ref="D3:D18" si="0">B3*$K$2+$L$2*B22</f>
        <v>3.9246659999999994E-4</v>
      </c>
      <c r="E3">
        <f t="shared" ref="E3:E19" si="1">D3*7.5</f>
        <v>2.9434994999999993E-3</v>
      </c>
      <c r="J3" t="s">
        <v>47</v>
      </c>
    </row>
    <row r="4" spans="1:12" x14ac:dyDescent="0.25">
      <c r="A4" t="s">
        <v>4</v>
      </c>
      <c r="B4">
        <v>2.2000000000000001E-4</v>
      </c>
      <c r="D4">
        <f t="shared" si="0"/>
        <v>2.4685319999999996E-4</v>
      </c>
      <c r="E4">
        <f t="shared" si="1"/>
        <v>1.8513989999999997E-3</v>
      </c>
    </row>
    <row r="5" spans="1:12" x14ac:dyDescent="0.25">
      <c r="A5" t="s">
        <v>5</v>
      </c>
      <c r="B5">
        <v>2.9760000000000002E-4</v>
      </c>
      <c r="D5">
        <f t="shared" si="0"/>
        <v>3.3751919999999995E-4</v>
      </c>
      <c r="E5">
        <f t="shared" si="1"/>
        <v>2.5313939999999997E-3</v>
      </c>
    </row>
    <row r="6" spans="1:12" x14ac:dyDescent="0.25">
      <c r="A6" t="s">
        <v>6</v>
      </c>
      <c r="B6">
        <v>7.7380000000000005E-4</v>
      </c>
      <c r="D6">
        <f t="shared" si="0"/>
        <v>7.8545700000000004E-4</v>
      </c>
      <c r="E6">
        <f t="shared" si="1"/>
        <v>5.8909275000000004E-3</v>
      </c>
    </row>
    <row r="7" spans="1:12" x14ac:dyDescent="0.25">
      <c r="A7" t="s">
        <v>7</v>
      </c>
      <c r="B7">
        <v>7.8099999999999906E-5</v>
      </c>
      <c r="D7">
        <f t="shared" si="0"/>
        <v>2.6477550000000025E-4</v>
      </c>
      <c r="E7">
        <f t="shared" si="1"/>
        <v>1.9858162500000021E-3</v>
      </c>
      <c r="J7" s="5"/>
    </row>
    <row r="8" spans="1:12" x14ac:dyDescent="0.25">
      <c r="A8" t="s">
        <v>8</v>
      </c>
      <c r="B8">
        <v>1.3349999999999999E-4</v>
      </c>
      <c r="D8">
        <f t="shared" si="0"/>
        <v>1.2371849999999999E-4</v>
      </c>
      <c r="E8">
        <f t="shared" si="1"/>
        <v>9.2788874999999991E-4</v>
      </c>
    </row>
    <row r="9" spans="1:12" x14ac:dyDescent="0.25">
      <c r="A9" t="s">
        <v>9</v>
      </c>
      <c r="B9">
        <v>2.7359999999999998E-4</v>
      </c>
      <c r="D9">
        <f t="shared" si="0"/>
        <v>3.3831839999999997E-4</v>
      </c>
      <c r="E9">
        <f t="shared" si="1"/>
        <v>2.5373879999999998E-3</v>
      </c>
    </row>
    <row r="10" spans="1:12" x14ac:dyDescent="0.25">
      <c r="A10" t="s">
        <v>1</v>
      </c>
      <c r="B10">
        <v>3.0679999999999998E-4</v>
      </c>
      <c r="D10">
        <f t="shared" si="0"/>
        <v>4.0488839999999992E-4</v>
      </c>
      <c r="E10">
        <f t="shared" si="1"/>
        <v>3.0366629999999993E-3</v>
      </c>
    </row>
    <row r="11" spans="1:12" x14ac:dyDescent="0.25">
      <c r="A11" t="s">
        <v>10</v>
      </c>
      <c r="B11">
        <v>2.128E-4</v>
      </c>
      <c r="D11">
        <f t="shared" si="0"/>
        <v>3.3039719999999997E-4</v>
      </c>
      <c r="E11">
        <f t="shared" si="1"/>
        <v>2.4779789999999999E-3</v>
      </c>
    </row>
    <row r="12" spans="1:12" x14ac:dyDescent="0.25">
      <c r="A12" t="s">
        <v>11</v>
      </c>
      <c r="B12">
        <v>5.1840000000000002E-4</v>
      </c>
      <c r="D12">
        <f t="shared" si="0"/>
        <v>5.7727439999999994E-4</v>
      </c>
      <c r="E12">
        <f t="shared" si="1"/>
        <v>4.3295579999999998E-3</v>
      </c>
    </row>
    <row r="13" spans="1:12" x14ac:dyDescent="0.25">
      <c r="A13" t="s">
        <v>12</v>
      </c>
      <c r="B13">
        <v>7.7419999999999995E-4</v>
      </c>
      <c r="D13">
        <f t="shared" si="0"/>
        <v>4.3897139999999994E-4</v>
      </c>
      <c r="E13">
        <f t="shared" si="1"/>
        <v>3.2922854999999996E-3</v>
      </c>
    </row>
    <row r="14" spans="1:12" x14ac:dyDescent="0.25">
      <c r="A14" t="s">
        <v>39</v>
      </c>
      <c r="B14">
        <v>3.124E-4</v>
      </c>
      <c r="D14">
        <f t="shared" si="0"/>
        <v>2.8626359999999997E-4</v>
      </c>
      <c r="E14">
        <f t="shared" si="1"/>
        <v>2.1469769999999996E-3</v>
      </c>
    </row>
    <row r="15" spans="1:12" x14ac:dyDescent="0.25">
      <c r="A15" t="s">
        <v>40</v>
      </c>
      <c r="B15">
        <v>1.6512E-3</v>
      </c>
      <c r="D15">
        <f t="shared" si="0"/>
        <v>9.3623039999999995E-4</v>
      </c>
      <c r="E15">
        <f t="shared" si="1"/>
        <v>7.0217279999999997E-3</v>
      </c>
    </row>
    <row r="16" spans="1:12" x14ac:dyDescent="0.25">
      <c r="A16" t="s">
        <v>41</v>
      </c>
      <c r="B16">
        <v>6.1879999999999997E-4</v>
      </c>
      <c r="D16">
        <f t="shared" si="0"/>
        <v>3.5085959999999996E-4</v>
      </c>
      <c r="E16">
        <f t="shared" si="1"/>
        <v>2.6314469999999999E-3</v>
      </c>
    </row>
    <row r="17" spans="1:5" x14ac:dyDescent="0.25">
      <c r="A17" t="s">
        <v>42</v>
      </c>
      <c r="B17">
        <v>3.0529999999999902E-4</v>
      </c>
      <c r="D17">
        <f t="shared" si="0"/>
        <v>3.9387629999999938E-4</v>
      </c>
      <c r="E17">
        <f t="shared" si="1"/>
        <v>2.9540722499999954E-3</v>
      </c>
    </row>
    <row r="18" spans="1:5" x14ac:dyDescent="0.25">
      <c r="A18" t="s">
        <v>13</v>
      </c>
      <c r="B18">
        <v>7.0200000000000004E-4</v>
      </c>
      <c r="D18">
        <f t="shared" si="0"/>
        <v>6.3509159999999962E-4</v>
      </c>
      <c r="E18">
        <f t="shared" si="1"/>
        <v>4.7631869999999969E-3</v>
      </c>
    </row>
    <row r="19" spans="1:5" x14ac:dyDescent="0.25">
      <c r="A19" t="s">
        <v>14</v>
      </c>
      <c r="B19">
        <v>8.4480000000000004E-4</v>
      </c>
      <c r="D19">
        <f>B19*$K$2+$L$2*B38</f>
        <v>5.8374959999999993E-4</v>
      </c>
      <c r="E19">
        <f t="shared" si="1"/>
        <v>4.3781219999999999E-3</v>
      </c>
    </row>
    <row r="20" spans="1:5" x14ac:dyDescent="0.25">
      <c r="A20" s="6" t="s">
        <v>48</v>
      </c>
      <c r="B20" t="s">
        <v>45</v>
      </c>
    </row>
    <row r="21" spans="1:5" x14ac:dyDescent="0.25">
      <c r="A21" s="5" t="s">
        <v>2</v>
      </c>
      <c r="B21">
        <f>(1-0.974)*0.056</f>
        <v>1.4560000000000013E-3</v>
      </c>
      <c r="C21">
        <v>62</v>
      </c>
    </row>
    <row r="22" spans="1:5" x14ac:dyDescent="0.25">
      <c r="A22" t="s">
        <v>3</v>
      </c>
      <c r="B22">
        <v>4.4640000000000001E-4</v>
      </c>
    </row>
    <row r="23" spans="1:5" x14ac:dyDescent="0.25">
      <c r="A23" t="s">
        <v>4</v>
      </c>
      <c r="B23">
        <v>3.5090000000000002E-4</v>
      </c>
    </row>
    <row r="24" spans="1:5" x14ac:dyDescent="0.25">
      <c r="A24" t="s">
        <v>5</v>
      </c>
      <c r="B24">
        <v>4.8500000000000003E-4</v>
      </c>
    </row>
    <row r="25" spans="1:5" x14ac:dyDescent="0.25">
      <c r="A25" t="s">
        <v>6</v>
      </c>
      <c r="B25">
        <v>9.9630000000000009E-4</v>
      </c>
    </row>
    <row r="26" spans="1:5" x14ac:dyDescent="0.25">
      <c r="A26" t="s">
        <v>7</v>
      </c>
      <c r="B26">
        <v>6.3360000000000098E-4</v>
      </c>
    </row>
    <row r="27" spans="1:5" x14ac:dyDescent="0.25">
      <c r="A27" t="s">
        <v>8</v>
      </c>
      <c r="B27">
        <v>1.3799999999999999E-4</v>
      </c>
    </row>
    <row r="28" spans="1:5" x14ac:dyDescent="0.25">
      <c r="A28" t="s">
        <v>9</v>
      </c>
      <c r="B28">
        <v>5.264E-4</v>
      </c>
    </row>
    <row r="29" spans="1:5" x14ac:dyDescent="0.25">
      <c r="A29" t="s">
        <v>1</v>
      </c>
      <c r="B29">
        <v>6.6359999999999998E-4</v>
      </c>
    </row>
    <row r="30" spans="1:5" x14ac:dyDescent="0.25">
      <c r="A30" t="s">
        <v>10</v>
      </c>
      <c r="B30">
        <v>6.0269999999999996E-4</v>
      </c>
    </row>
    <row r="31" spans="1:5" x14ac:dyDescent="0.25">
      <c r="A31" t="s">
        <v>11</v>
      </c>
      <c r="B31">
        <v>8.1419999999999995E-4</v>
      </c>
    </row>
    <row r="32" spans="1:5" x14ac:dyDescent="0.25">
      <c r="A32" t="s">
        <v>12</v>
      </c>
      <c r="B32">
        <v>0</v>
      </c>
    </row>
    <row r="33" spans="1:2" x14ac:dyDescent="0.25">
      <c r="A33" t="s">
        <v>39</v>
      </c>
      <c r="B33">
        <v>3.1359999999999998E-4</v>
      </c>
    </row>
    <row r="34" spans="1:2" x14ac:dyDescent="0.25">
      <c r="A34" t="s">
        <v>40</v>
      </c>
      <c r="B34">
        <v>0</v>
      </c>
    </row>
    <row r="35" spans="1:2" x14ac:dyDescent="0.25">
      <c r="A35" t="s">
        <v>41</v>
      </c>
      <c r="B35">
        <v>0</v>
      </c>
    </row>
    <row r="36" spans="1:2" x14ac:dyDescent="0.25">
      <c r="A36" t="s">
        <v>42</v>
      </c>
      <c r="B36">
        <v>6.3440000000000002E-4</v>
      </c>
    </row>
    <row r="37" spans="1:2" x14ac:dyDescent="0.25">
      <c r="A37" t="s">
        <v>13</v>
      </c>
      <c r="B37">
        <v>6.8119999999999899E-4</v>
      </c>
    </row>
    <row r="38" spans="1:2" x14ac:dyDescent="0.25">
      <c r="A38" s="7" t="s">
        <v>14</v>
      </c>
      <c r="B38">
        <v>3.01E-4</v>
      </c>
    </row>
    <row r="40" spans="1:2" x14ac:dyDescent="0.25">
      <c r="A40" s="6"/>
    </row>
    <row r="41" spans="1:2" x14ac:dyDescent="0.25">
      <c r="A41" s="5"/>
    </row>
    <row r="42" spans="1:2" x14ac:dyDescent="0.25">
      <c r="A42" s="7"/>
    </row>
    <row r="43" spans="1:2" x14ac:dyDescent="0.25">
      <c r="A43" s="7"/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9"/>
  <sheetViews>
    <sheetView zoomScale="80" zoomScaleNormal="80" workbookViewId="0">
      <selection activeCell="C39" sqref="C39"/>
    </sheetView>
  </sheetViews>
  <sheetFormatPr defaultColWidth="8.5703125" defaultRowHeight="15" x14ac:dyDescent="0.25"/>
  <cols>
    <col min="1" max="2" width="18.5703125" customWidth="1"/>
    <col min="3" max="3" width="10.140625" customWidth="1"/>
    <col min="4" max="4" width="10.42578125" customWidth="1"/>
    <col min="5" max="5" width="11" customWidth="1"/>
    <col min="6" max="6" width="15.28515625" customWidth="1"/>
    <col min="7" max="7" width="19.5703125" customWidth="1"/>
    <col min="8" max="8" width="89.85546875" customWidth="1"/>
    <col min="9" max="9" width="5.85546875" customWidth="1"/>
    <col min="11" max="11" width="16.28515625" customWidth="1"/>
    <col min="12" max="12" width="13.140625" customWidth="1"/>
    <col min="13" max="13" width="16.140625" customWidth="1"/>
    <col min="14" max="14" width="10" customWidth="1"/>
  </cols>
  <sheetData>
    <row r="1" spans="1:1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</row>
    <row r="2" spans="1:15" x14ac:dyDescent="0.25">
      <c r="A2" t="s">
        <v>2</v>
      </c>
      <c r="B2">
        <v>1801.56188</v>
      </c>
      <c r="C2">
        <v>66</v>
      </c>
      <c r="D2">
        <v>0</v>
      </c>
      <c r="K2" t="s">
        <v>63</v>
      </c>
      <c r="L2" t="s">
        <v>64</v>
      </c>
      <c r="M2" t="s">
        <v>65</v>
      </c>
      <c r="N2">
        <v>1.1800000000000001E-5</v>
      </c>
    </row>
    <row r="3" spans="1:15" x14ac:dyDescent="0.25">
      <c r="A3" t="s">
        <v>3</v>
      </c>
      <c r="B3">
        <v>175.2089</v>
      </c>
      <c r="C3">
        <v>6</v>
      </c>
      <c r="D3">
        <v>4</v>
      </c>
      <c r="E3" t="s">
        <v>66</v>
      </c>
      <c r="F3" t="s">
        <v>67</v>
      </c>
      <c r="G3">
        <v>6322</v>
      </c>
      <c r="H3" t="s">
        <v>68</v>
      </c>
      <c r="K3" t="s">
        <v>69</v>
      </c>
      <c r="L3" t="s">
        <v>70</v>
      </c>
      <c r="M3" t="s">
        <v>71</v>
      </c>
      <c r="N3">
        <v>1.4999999999999999E-2</v>
      </c>
    </row>
    <row r="4" spans="1:15" x14ac:dyDescent="0.25">
      <c r="A4" t="s">
        <v>72</v>
      </c>
      <c r="B4">
        <v>155.15456</v>
      </c>
      <c r="C4">
        <v>6</v>
      </c>
      <c r="D4">
        <v>3</v>
      </c>
      <c r="E4" t="s">
        <v>73</v>
      </c>
      <c r="F4" t="s">
        <v>74</v>
      </c>
      <c r="G4">
        <v>6274</v>
      </c>
      <c r="H4" t="s">
        <v>75</v>
      </c>
      <c r="K4" t="s">
        <v>76</v>
      </c>
      <c r="L4" t="s">
        <v>77</v>
      </c>
      <c r="M4" t="s">
        <v>78</v>
      </c>
      <c r="N4">
        <v>1.4999999999999999E-2</v>
      </c>
    </row>
    <row r="5" spans="1:15" x14ac:dyDescent="0.25">
      <c r="A5" t="s">
        <v>5</v>
      </c>
      <c r="B5">
        <v>131.17292</v>
      </c>
      <c r="C5">
        <v>6</v>
      </c>
      <c r="D5">
        <v>1</v>
      </c>
      <c r="E5" t="s">
        <v>79</v>
      </c>
      <c r="F5" t="s">
        <v>80</v>
      </c>
      <c r="G5">
        <v>6306</v>
      </c>
      <c r="H5" t="s">
        <v>81</v>
      </c>
      <c r="K5" t="s">
        <v>82</v>
      </c>
      <c r="L5" t="s">
        <v>83</v>
      </c>
      <c r="M5" t="s">
        <v>84</v>
      </c>
      <c r="N5">
        <v>1.4999999999999999E-2</v>
      </c>
    </row>
    <row r="6" spans="1:15" x14ac:dyDescent="0.25">
      <c r="A6" t="s">
        <v>6</v>
      </c>
      <c r="B6">
        <v>131.17292</v>
      </c>
      <c r="C6">
        <v>6</v>
      </c>
      <c r="D6">
        <v>1</v>
      </c>
      <c r="E6" t="s">
        <v>85</v>
      </c>
      <c r="F6" t="s">
        <v>86</v>
      </c>
      <c r="G6">
        <v>6106</v>
      </c>
      <c r="H6" t="s">
        <v>87</v>
      </c>
      <c r="K6" t="s">
        <v>88</v>
      </c>
      <c r="L6" t="s">
        <v>89</v>
      </c>
      <c r="M6" t="s">
        <v>90</v>
      </c>
      <c r="N6">
        <v>1.4999999999999999E-2</v>
      </c>
    </row>
    <row r="7" spans="1:15" x14ac:dyDescent="0.25">
      <c r="A7" t="s">
        <v>7</v>
      </c>
      <c r="O7" t="s">
        <v>91</v>
      </c>
    </row>
    <row r="8" spans="1:15" x14ac:dyDescent="0.25">
      <c r="A8" t="s">
        <v>8</v>
      </c>
      <c r="B8">
        <v>149.21134000000001</v>
      </c>
      <c r="C8">
        <v>5</v>
      </c>
      <c r="D8">
        <v>1</v>
      </c>
      <c r="E8" t="s">
        <v>92</v>
      </c>
      <c r="F8" t="s">
        <v>93</v>
      </c>
      <c r="G8">
        <v>6137</v>
      </c>
      <c r="H8" t="s">
        <v>94</v>
      </c>
      <c r="K8" t="s">
        <v>95</v>
      </c>
      <c r="L8" t="s">
        <v>96</v>
      </c>
      <c r="M8" t="s">
        <v>97</v>
      </c>
      <c r="N8">
        <v>1.7999999999999999E-2</v>
      </c>
    </row>
    <row r="9" spans="1:15" x14ac:dyDescent="0.25">
      <c r="A9" t="s">
        <v>98</v>
      </c>
      <c r="B9">
        <v>204.22517999999999</v>
      </c>
      <c r="C9">
        <v>11</v>
      </c>
      <c r="D9">
        <v>2</v>
      </c>
      <c r="E9" t="s">
        <v>99</v>
      </c>
      <c r="F9" t="s">
        <v>100</v>
      </c>
      <c r="G9">
        <v>6305</v>
      </c>
      <c r="H9" t="s">
        <v>101</v>
      </c>
      <c r="K9" t="s">
        <v>102</v>
      </c>
      <c r="L9" t="s">
        <v>103</v>
      </c>
      <c r="M9" t="s">
        <v>104</v>
      </c>
      <c r="N9">
        <v>8.182E-3</v>
      </c>
    </row>
    <row r="10" spans="1:15" x14ac:dyDescent="0.25">
      <c r="A10" t="s">
        <v>1</v>
      </c>
      <c r="B10">
        <v>119.11915999999999</v>
      </c>
      <c r="C10">
        <v>4</v>
      </c>
      <c r="D10">
        <v>1</v>
      </c>
      <c r="E10" t="s">
        <v>105</v>
      </c>
      <c r="F10" t="s">
        <v>106</v>
      </c>
      <c r="G10">
        <v>6288</v>
      </c>
      <c r="H10" t="s">
        <v>107</v>
      </c>
      <c r="K10" t="s">
        <v>108</v>
      </c>
      <c r="L10" t="s">
        <v>109</v>
      </c>
      <c r="M10" t="s">
        <v>110</v>
      </c>
      <c r="N10">
        <v>2.2499999999999999E-2</v>
      </c>
    </row>
    <row r="11" spans="1:15" x14ac:dyDescent="0.25">
      <c r="A11" t="s">
        <v>10</v>
      </c>
      <c r="B11">
        <v>117.14634</v>
      </c>
      <c r="C11">
        <v>5</v>
      </c>
      <c r="D11">
        <v>1</v>
      </c>
      <c r="E11" t="s">
        <v>111</v>
      </c>
      <c r="F11" t="s">
        <v>112</v>
      </c>
      <c r="G11">
        <v>6287</v>
      </c>
      <c r="H11" t="s">
        <v>113</v>
      </c>
      <c r="K11" t="s">
        <v>114</v>
      </c>
      <c r="L11" t="s">
        <v>115</v>
      </c>
      <c r="M11" t="s">
        <v>116</v>
      </c>
      <c r="N11">
        <v>1.7999999999999999E-2</v>
      </c>
    </row>
    <row r="12" spans="1:15" x14ac:dyDescent="0.25">
      <c r="A12" t="s">
        <v>117</v>
      </c>
      <c r="B12">
        <v>174.17601999999999</v>
      </c>
      <c r="C12">
        <v>10</v>
      </c>
      <c r="D12">
        <v>1</v>
      </c>
      <c r="E12" t="s">
        <v>118</v>
      </c>
      <c r="F12" t="s">
        <v>119</v>
      </c>
      <c r="G12">
        <v>802</v>
      </c>
      <c r="H12" t="s">
        <v>120</v>
      </c>
      <c r="K12" t="s">
        <v>121</v>
      </c>
      <c r="L12" t="s">
        <v>122</v>
      </c>
      <c r="M12" t="s">
        <v>123</v>
      </c>
    </row>
    <row r="13" spans="1:15" x14ac:dyDescent="0.25">
      <c r="A13" t="s">
        <v>12</v>
      </c>
      <c r="B13">
        <v>132.09474</v>
      </c>
      <c r="C13">
        <v>4</v>
      </c>
      <c r="D13">
        <v>1</v>
      </c>
      <c r="E13" t="s">
        <v>124</v>
      </c>
      <c r="F13" t="s">
        <v>125</v>
      </c>
      <c r="G13">
        <v>5960</v>
      </c>
      <c r="H13" t="s">
        <v>126</v>
      </c>
      <c r="K13" t="s">
        <v>127</v>
      </c>
      <c r="L13" t="s">
        <v>128</v>
      </c>
      <c r="M13" t="s">
        <v>129</v>
      </c>
      <c r="N13">
        <v>2.2499999999999999E-2</v>
      </c>
    </row>
    <row r="14" spans="1:15" x14ac:dyDescent="0.25">
      <c r="A14" t="s">
        <v>39</v>
      </c>
      <c r="B14">
        <v>121.15818</v>
      </c>
      <c r="C14">
        <v>3</v>
      </c>
      <c r="D14">
        <v>1</v>
      </c>
      <c r="E14" t="s">
        <v>130</v>
      </c>
      <c r="F14" t="s">
        <v>131</v>
      </c>
      <c r="G14">
        <v>5862</v>
      </c>
      <c r="H14" t="s">
        <v>132</v>
      </c>
      <c r="K14" t="s">
        <v>133</v>
      </c>
      <c r="L14" t="s">
        <v>134</v>
      </c>
      <c r="M14" t="s">
        <v>135</v>
      </c>
      <c r="N14">
        <v>0.1</v>
      </c>
    </row>
    <row r="15" spans="1:15" ht="15.75" customHeight="1" x14ac:dyDescent="0.25">
      <c r="A15" t="s">
        <v>40</v>
      </c>
      <c r="B15">
        <v>146.12132</v>
      </c>
      <c r="C15">
        <v>5</v>
      </c>
      <c r="D15">
        <v>1</v>
      </c>
      <c r="E15" t="s">
        <v>136</v>
      </c>
      <c r="F15" t="s">
        <v>137</v>
      </c>
      <c r="G15">
        <v>33032</v>
      </c>
      <c r="H15" t="s">
        <v>138</v>
      </c>
      <c r="K15" t="s">
        <v>139</v>
      </c>
      <c r="L15" t="s">
        <v>140</v>
      </c>
      <c r="M15" t="s">
        <v>141</v>
      </c>
      <c r="N15">
        <v>1.7999999999999999E-2</v>
      </c>
    </row>
    <row r="16" spans="1:15" x14ac:dyDescent="0.25">
      <c r="A16" t="s">
        <v>41</v>
      </c>
      <c r="B16">
        <v>75.066599999999994</v>
      </c>
      <c r="C16">
        <v>2</v>
      </c>
      <c r="D16">
        <v>1</v>
      </c>
      <c r="E16" t="s">
        <v>142</v>
      </c>
      <c r="F16" t="s">
        <v>143</v>
      </c>
      <c r="G16">
        <v>750</v>
      </c>
      <c r="H16" t="s">
        <v>144</v>
      </c>
      <c r="K16" t="s">
        <v>145</v>
      </c>
      <c r="L16" t="s">
        <v>146</v>
      </c>
      <c r="M16" t="s">
        <v>147</v>
      </c>
      <c r="N16">
        <v>4.4999999999999998E-2</v>
      </c>
    </row>
    <row r="17" spans="1:15" x14ac:dyDescent="0.25">
      <c r="A17" t="s">
        <v>42</v>
      </c>
      <c r="B17">
        <v>115.13046</v>
      </c>
      <c r="C17">
        <v>5</v>
      </c>
      <c r="D17">
        <v>1</v>
      </c>
      <c r="E17" t="s">
        <v>148</v>
      </c>
      <c r="F17" t="s">
        <v>149</v>
      </c>
      <c r="G17">
        <v>145742</v>
      </c>
      <c r="H17" t="s">
        <v>150</v>
      </c>
      <c r="K17" t="s">
        <v>151</v>
      </c>
      <c r="L17" t="s">
        <v>152</v>
      </c>
      <c r="M17" t="s">
        <v>153</v>
      </c>
      <c r="N17">
        <v>1.7999999999999999E-2</v>
      </c>
    </row>
    <row r="18" spans="1:15" x14ac:dyDescent="0.25">
      <c r="A18" t="s">
        <v>154</v>
      </c>
      <c r="B18">
        <v>132.09474</v>
      </c>
      <c r="C18">
        <v>4</v>
      </c>
      <c r="D18">
        <v>1</v>
      </c>
      <c r="F18" t="s">
        <v>155</v>
      </c>
      <c r="G18">
        <v>3692</v>
      </c>
      <c r="I18" t="s">
        <v>156</v>
      </c>
      <c r="J18" t="s">
        <v>157</v>
      </c>
      <c r="O18" t="s">
        <v>158</v>
      </c>
    </row>
    <row r="19" spans="1:15" x14ac:dyDescent="0.25">
      <c r="A19" t="s">
        <v>13</v>
      </c>
      <c r="B19">
        <v>105.09258</v>
      </c>
      <c r="C19">
        <v>3</v>
      </c>
      <c r="D19">
        <v>1</v>
      </c>
      <c r="F19" t="s">
        <v>159</v>
      </c>
      <c r="G19">
        <v>3365</v>
      </c>
      <c r="I19" t="s">
        <v>160</v>
      </c>
      <c r="J19" t="s">
        <v>157</v>
      </c>
      <c r="K19" t="s">
        <v>161</v>
      </c>
      <c r="L19" t="s">
        <v>162</v>
      </c>
      <c r="M19" t="s">
        <v>163</v>
      </c>
      <c r="N19">
        <v>0.1</v>
      </c>
    </row>
    <row r="20" spans="1:15" x14ac:dyDescent="0.25">
      <c r="A20" t="s">
        <v>164</v>
      </c>
      <c r="B20">
        <v>40.078000000000003</v>
      </c>
      <c r="C20">
        <v>0</v>
      </c>
      <c r="D20">
        <v>0</v>
      </c>
      <c r="E20" t="s">
        <v>165</v>
      </c>
      <c r="F20" t="s">
        <v>166</v>
      </c>
      <c r="H20" t="s">
        <v>167</v>
      </c>
      <c r="K20" t="s">
        <v>168</v>
      </c>
      <c r="L20" t="s">
        <v>169</v>
      </c>
      <c r="M20" t="s">
        <v>170</v>
      </c>
      <c r="N20">
        <v>0.1</v>
      </c>
    </row>
    <row r="21" spans="1:15" x14ac:dyDescent="0.25">
      <c r="A21" t="s">
        <v>171</v>
      </c>
      <c r="B21">
        <v>95.979301000000007</v>
      </c>
      <c r="C21">
        <v>0</v>
      </c>
      <c r="D21">
        <v>0</v>
      </c>
      <c r="E21" t="s">
        <v>172</v>
      </c>
      <c r="F21" t="s">
        <v>173</v>
      </c>
      <c r="G21">
        <v>1004</v>
      </c>
      <c r="H21" t="s">
        <v>174</v>
      </c>
      <c r="K21" t="s">
        <v>175</v>
      </c>
      <c r="L21" t="s">
        <v>176</v>
      </c>
      <c r="M21" t="s">
        <v>177</v>
      </c>
      <c r="N21">
        <v>0.1</v>
      </c>
      <c r="O21" t="s">
        <v>178</v>
      </c>
    </row>
    <row r="22" spans="1:15" x14ac:dyDescent="0.25">
      <c r="A22" s="5" t="s">
        <v>2</v>
      </c>
      <c r="B22">
        <v>8.5618260000000057E-2</v>
      </c>
      <c r="C22">
        <f>(B22/B2)*1000</f>
        <v>4.7524462495842808E-2</v>
      </c>
    </row>
    <row r="23" spans="1:15" x14ac:dyDescent="0.25">
      <c r="A23" t="s">
        <v>3</v>
      </c>
      <c r="B23">
        <v>2.9434994999999993E-3</v>
      </c>
      <c r="C23">
        <f>(B23/B3)*1000</f>
        <v>1.6799942811124315E-2</v>
      </c>
    </row>
    <row r="24" spans="1:15" x14ac:dyDescent="0.25">
      <c r="A24" t="s">
        <v>4</v>
      </c>
      <c r="B24">
        <v>1.8513989999999997E-3</v>
      </c>
      <c r="C24">
        <f>(B24/B4)*1000</f>
        <v>1.1932610939697807E-2</v>
      </c>
    </row>
    <row r="25" spans="1:15" x14ac:dyDescent="0.25">
      <c r="A25" t="s">
        <v>5</v>
      </c>
      <c r="B25">
        <v>2.5313939999999997E-3</v>
      </c>
      <c r="C25">
        <f>(B25/B5)*1000</f>
        <v>1.9298144769514927E-2</v>
      </c>
    </row>
    <row r="26" spans="1:15" x14ac:dyDescent="0.25">
      <c r="A26" t="s">
        <v>6</v>
      </c>
      <c r="B26">
        <v>5.8909275000000004E-3</v>
      </c>
      <c r="C26">
        <f>(B26/B6)*1000</f>
        <v>4.4909631500160252E-2</v>
      </c>
    </row>
    <row r="27" spans="1:15" x14ac:dyDescent="0.25">
      <c r="A27" t="s">
        <v>7</v>
      </c>
      <c r="B27">
        <v>1.9858162500000021E-3</v>
      </c>
    </row>
    <row r="28" spans="1:15" x14ac:dyDescent="0.25">
      <c r="A28" t="s">
        <v>8</v>
      </c>
      <c r="B28">
        <v>9.2788874999999991E-4</v>
      </c>
      <c r="C28">
        <f>(B28/B8)*1000</f>
        <v>6.2186208501310951E-3</v>
      </c>
    </row>
    <row r="29" spans="1:15" x14ac:dyDescent="0.25">
      <c r="A29" t="s">
        <v>9</v>
      </c>
      <c r="B29">
        <v>2.5373879999999998E-3</v>
      </c>
      <c r="C29">
        <f>(B29/165)*1000</f>
        <v>1.537810909090909E-2</v>
      </c>
    </row>
    <row r="30" spans="1:15" x14ac:dyDescent="0.25">
      <c r="A30" t="s">
        <v>1</v>
      </c>
      <c r="B30">
        <v>3.0366629999999993E-3</v>
      </c>
      <c r="C30">
        <f>(B30/B10)*1000</f>
        <v>2.5492649545211698E-2</v>
      </c>
    </row>
    <row r="31" spans="1:15" x14ac:dyDescent="0.25">
      <c r="A31" t="s">
        <v>10</v>
      </c>
      <c r="B31">
        <v>2.4779789999999999E-3</v>
      </c>
      <c r="C31">
        <f>(B31/B11)*1000</f>
        <v>2.1152850357936917E-2</v>
      </c>
    </row>
    <row r="32" spans="1:15" x14ac:dyDescent="0.25">
      <c r="A32" t="s">
        <v>11</v>
      </c>
      <c r="B32">
        <v>4.3295579999999998E-3</v>
      </c>
      <c r="C32">
        <f>(B32/89.1)*1000</f>
        <v>4.8592121212121218E-2</v>
      </c>
    </row>
    <row r="33" spans="1:3" x14ac:dyDescent="0.25">
      <c r="A33" t="s">
        <v>12</v>
      </c>
      <c r="B33">
        <v>3.2922854999999996E-3</v>
      </c>
      <c r="C33">
        <f>(B33/B18)*1000</f>
        <v>2.4923668421619208E-2</v>
      </c>
    </row>
    <row r="34" spans="1:3" x14ac:dyDescent="0.25">
      <c r="A34" t="s">
        <v>39</v>
      </c>
      <c r="B34">
        <v>2.1469769999999996E-3</v>
      </c>
      <c r="C34">
        <f>(B34/B14)*1000</f>
        <v>1.7720446114327562E-2</v>
      </c>
    </row>
    <row r="35" spans="1:3" x14ac:dyDescent="0.25">
      <c r="A35" t="s">
        <v>40</v>
      </c>
      <c r="B35">
        <v>7.0217279999999997E-3</v>
      </c>
      <c r="C35">
        <f>(B35/B15)*1000</f>
        <v>4.8054096417962822E-2</v>
      </c>
    </row>
    <row r="36" spans="1:3" x14ac:dyDescent="0.25">
      <c r="A36" t="s">
        <v>41</v>
      </c>
      <c r="B36">
        <v>2.6314469999999999E-3</v>
      </c>
      <c r="C36">
        <f>(B36/B17)*1000</f>
        <v>2.2856218936326667E-2</v>
      </c>
    </row>
    <row r="37" spans="1:3" x14ac:dyDescent="0.25">
      <c r="A37" t="s">
        <v>42</v>
      </c>
      <c r="B37">
        <v>2.9540722499999954E-3</v>
      </c>
      <c r="C37">
        <f>(B37/B17)*1000</f>
        <v>2.5658476913928731E-2</v>
      </c>
    </row>
    <row r="38" spans="1:3" x14ac:dyDescent="0.25">
      <c r="A38" t="s">
        <v>13</v>
      </c>
      <c r="B38">
        <v>4.7631869999999969E-3</v>
      </c>
      <c r="C38">
        <f>(B38/B19)*1000</f>
        <v>4.5323723140111287E-2</v>
      </c>
    </row>
    <row r="39" spans="1:3" x14ac:dyDescent="0.25">
      <c r="A39" t="s">
        <v>14</v>
      </c>
      <c r="B39">
        <v>4.3781219999999999E-3</v>
      </c>
      <c r="C39">
        <f>(B39/181.2)*1000</f>
        <v>2.4161821192052981E-2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Soybean meal</vt:lpstr>
      <vt:lpstr>Corn</vt:lpstr>
      <vt:lpstr>Ileum production</vt:lpstr>
      <vt:lpstr>Production diet</vt:lpstr>
      <vt:lpstr>medium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Montazar Al-Nijir</dc:creator>
  <dc:description/>
  <cp:lastModifiedBy>Montazar Al-Nijir</cp:lastModifiedBy>
  <cp:revision>6</cp:revision>
  <dcterms:created xsi:type="dcterms:W3CDTF">2023-10-18T15:18:02Z</dcterms:created>
  <dcterms:modified xsi:type="dcterms:W3CDTF">2024-03-24T16:19:06Z</dcterms:modified>
  <dc:language>en-GB</dc:language>
</cp:coreProperties>
</file>