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2" codeName="{7AA9133B-0738-3967-A58A-2178011A57A6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/Users/joshuastout/Desktop/Robotics Coding Files/ScoutingPASS/Excel/"/>
    </mc:Choice>
  </mc:AlternateContent>
  <xr:revisionPtr revIDLastSave="0" documentId="13_ncr:1_{CA4397DA-DFAC-1D4A-BAFB-7076F96696BB}" xr6:coauthVersionLast="47" xr6:coauthVersionMax="47" xr10:uidLastSave="{00000000-0000-0000-0000-000000000000}"/>
  <bookViews>
    <workbookView xWindow="0" yWindow="500" windowWidth="19920" windowHeight="16620" tabRatio="806" xr2:uid="{BB1F9FFD-16FD-45DA-8769-054BD3DB5F31}"/>
  </bookViews>
  <sheets>
    <sheet name="Control" sheetId="3" r:id="rId1"/>
    <sheet name="Image Maps" sheetId="34" state="hidden" r:id="rId2"/>
    <sheet name="Match Scouting Data" sheetId="8" r:id="rId3"/>
    <sheet name="Pit Scouting Data" sheetId="35" r:id="rId4"/>
    <sheet name="Auto Start" sheetId="38" r:id="rId5"/>
    <sheet name="Match Data" sheetId="36" r:id="rId6"/>
  </sheets>
  <functionGroups builtInGroupCount="19"/>
  <externalReferences>
    <externalReference r:id="rId7"/>
    <externalReference r:id="rId8"/>
  </externalReferences>
  <definedNames>
    <definedName name="_xlcn.WorksheetConnection_2020MidwestScouting.xlsmtbaMatches1" hidden="1">tbaMatches</definedName>
    <definedName name="_xlcn.WorksheetConnection_2020MidwestScouting.xlsmtbaTeams1" hidden="1">tbaTeams</definedName>
    <definedName name="AAA" localSheetId="4">#REF!</definedName>
    <definedName name="AAA" localSheetId="5">#REF!</definedName>
    <definedName name="AAA">#REF!</definedName>
    <definedName name="alliance_status_str" localSheetId="4">#REF!</definedName>
    <definedName name="alliance_status_str" localSheetId="5">#REF!</definedName>
    <definedName name="alliance_status_str">#REF!</definedName>
    <definedName name="AllianceColor" localSheetId="4">#REF!</definedName>
    <definedName name="AllianceColor" localSheetId="1">#REF!</definedName>
    <definedName name="AllianceColor">#REF!</definedName>
    <definedName name="authKey">#REF!</definedName>
    <definedName name="Auto">#REF!</definedName>
    <definedName name="AvgHangar">#REF!</definedName>
    <definedName name="AvgMatch">#REF!</definedName>
    <definedName name="AvgTaxiAndAutoCargo">#REF!</definedName>
    <definedName name="baseURL">#REF!</definedName>
    <definedName name="blue_1">#REF!</definedName>
    <definedName name="BLUE_1_AUTO_TAXI_PCT">#REF!</definedName>
    <definedName name="BLUE_1_AVG_AUTO_LOW_CARGO">#REF!</definedName>
    <definedName name="BLUE_1_AVG_AUTO_PU">#REF!</definedName>
    <definedName name="BLUE_1_AVG_AUTO_UP_CARGO">#REF!</definedName>
    <definedName name="BLUE_1_AVG_LOW_CARGO">#REF!</definedName>
    <definedName name="BLUE_1_AVG_SCORE">#REF!</definedName>
    <definedName name="BLUE_1_AVG_UP_CARGO">#REF!</definedName>
    <definedName name="BLUE_1_CLIMB_PCT">#REF!</definedName>
    <definedName name="BLUE_1_DEFENSE">#REF!</definedName>
    <definedName name="BLUE_1_SHOOTING_LOCS">#REF!</definedName>
    <definedName name="blue_1_teams">#REF!</definedName>
    <definedName name="BLUE_1_WALLBOT">#REF!</definedName>
    <definedName name="blue_2">#REF!</definedName>
    <definedName name="BLUE_2_AUTO_TAXI_PCT">#REF!</definedName>
    <definedName name="BLUE_2_AVG_AUTO_LOW_CARGO">#REF!</definedName>
    <definedName name="BLUE_2_AVG_AUTO_PU">#REF!</definedName>
    <definedName name="BLUE_2_AVG_AUTO_UP_CARGO">#REF!</definedName>
    <definedName name="BLUE_2_AVG_LOW_CARGO">#REF!</definedName>
    <definedName name="BLUE_2_AVG_SCORE">#REF!</definedName>
    <definedName name="BLUE_2_AVG_UP_CARGO">#REF!</definedName>
    <definedName name="BLUE_2_CLIMB_PCT">#REF!</definedName>
    <definedName name="BLUE_2_DEFENSE">#REF!</definedName>
    <definedName name="BLUE_2_SHOOTING_LOCS">#REF!</definedName>
    <definedName name="blue_2_teams">#REF!</definedName>
    <definedName name="BLUE_2_WALLBOT">#REF!</definedName>
    <definedName name="blue_3">#REF!</definedName>
    <definedName name="BLUE_3_AUTO_TAXI_PCT">#REF!</definedName>
    <definedName name="BLUE_3_AVG_AUTO_LOW_CARGO">#REF!</definedName>
    <definedName name="BLUE_3_AVG_AUTO_PU">#REF!</definedName>
    <definedName name="BLUE_3_AVG_AUTO_UP_CARGO">#REF!</definedName>
    <definedName name="BLUE_3_AVG_LOW_CARGO">#REF!</definedName>
    <definedName name="BLUE_3_AVG_SCORE">#REF!</definedName>
    <definedName name="BLUE_3_AVG_UP_CARGO">#REF!</definedName>
    <definedName name="BLUE_3_CLIMB_PCT">#REF!</definedName>
    <definedName name="BLUE_3_DEFENSE">#REF!</definedName>
    <definedName name="BLUE_3_SHOOTING_LOCS">#REF!</definedName>
    <definedName name="blue_3_teams">#REF!</definedName>
    <definedName name="BLUE_3_WALLBOT">#REF!</definedName>
    <definedName name="blue_adjustPoints">#REF!</definedName>
    <definedName name="blue_autoCargoPoints">#REF!</definedName>
    <definedName name="blue_autoOwnershipPoints">#REF!</definedName>
    <definedName name="blue_autoPoints">#REF!</definedName>
    <definedName name="blue_autoQuestRankingPoint">#REF!</definedName>
    <definedName name="blue_autoRobot1">#REF!</definedName>
    <definedName name="blue_autoRobot2">#REF!</definedName>
    <definedName name="blue_autoRobot3">#REF!</definedName>
    <definedName name="blue_autoScaleOwnershipSec">#REF!</definedName>
    <definedName name="blue_autoSwitchAtZero">#REF!</definedName>
    <definedName name="blue_autoSwitchOwnershipSec">#REF!</definedName>
    <definedName name="blue_autoTaxiPoints">#REF!</definedName>
    <definedName name="blue_bay1">#REF!</definedName>
    <definedName name="blue_bay2">#REF!</definedName>
    <definedName name="blue_bay3">#REF!</definedName>
    <definedName name="blue_bay4">#REF!</definedName>
    <definedName name="blue_bay5">#REF!</definedName>
    <definedName name="blue_bay6">#REF!</definedName>
    <definedName name="blue_bay7">#REF!</definedName>
    <definedName name="blue_bay8">#REF!</definedName>
    <definedName name="blue_cargoBonusRankingPoint">#REF!</definedName>
    <definedName name="blue_cargoPoints">#REF!</definedName>
    <definedName name="blue_completedRocketFar">#REF!</definedName>
    <definedName name="blue_completedRocketNear">#REF!</definedName>
    <definedName name="blue_completeRocketRankingPoint">#REF!</definedName>
    <definedName name="blue_endgamePoints">#REF!</definedName>
    <definedName name="blue_endgameRobot1">#REF!</definedName>
    <definedName name="blue_endgameRobot2">#REF!</definedName>
    <definedName name="blue_endgameRobot3">#REF!</definedName>
    <definedName name="BLUE_ESTIMATED_SCORE">#REF!</definedName>
    <definedName name="blue_faceTheBossRankingPoint">#REF!</definedName>
    <definedName name="blue_foulCount">#REF!</definedName>
    <definedName name="blue_foulPoints">#REF!</definedName>
    <definedName name="blue_habClimbPoints">#REF!</definedName>
    <definedName name="blue_habDockingRankingPoint">#REF!</definedName>
    <definedName name="blue_habLineRobot1">#REF!</definedName>
    <definedName name="blue_habLineRobot2">#REF!</definedName>
    <definedName name="blue_habLineRobot3">#REF!</definedName>
    <definedName name="blue_hangarBonusRankingPoint">#REF!</definedName>
    <definedName name="blue_hatchPanelPoints">#REF!</definedName>
    <definedName name="blue_lowLeftRocketFar">#REF!</definedName>
    <definedName name="blue_lowLeftRocketNear">#REF!</definedName>
    <definedName name="blue_lowRightRocketFar">#REF!</definedName>
    <definedName name="blue_lowRightRocketNear">#REF!</definedName>
    <definedName name="blue_matchCargoTotal">#REF!</definedName>
    <definedName name="blue_midLeftRocketFar">#REF!</definedName>
    <definedName name="blue_midLeftRocketNear">#REF!</definedName>
    <definedName name="blue_midRightRocketFar">#REF!</definedName>
    <definedName name="blue_midRightRocketNear">#REF!</definedName>
    <definedName name="blue_preMatchBay1">#REF!</definedName>
    <definedName name="blue_preMatchBay2">#REF!</definedName>
    <definedName name="blue_preMatchBay3">#REF!</definedName>
    <definedName name="blue_preMatchBay6">#REF!</definedName>
    <definedName name="blue_preMatchBay7">#REF!</definedName>
    <definedName name="blue_preMatchBay8">#REF!</definedName>
    <definedName name="blue_preMatchLevelRobot1">#REF!</definedName>
    <definedName name="blue_preMatchLevelRobot2">#REF!</definedName>
    <definedName name="blue_preMatchLevelRobot3">#REF!</definedName>
    <definedName name="blue_quintetAchieved">#REF!</definedName>
    <definedName name="blue_rp">#REF!</definedName>
    <definedName name="blue_sandStormBonusPoints">#REF!</definedName>
    <definedName name="blue_score">#REF!</definedName>
    <definedName name="blue_taxiRobot1">#REF!</definedName>
    <definedName name="blue_taxiRobot2">#REF!</definedName>
    <definedName name="blue_taxiRobot3">#REF!</definedName>
    <definedName name="blue_tba_gameData">#REF!</definedName>
    <definedName name="blue_team_keys_1">#REF!</definedName>
    <definedName name="blue_team_keys_2">#REF!</definedName>
    <definedName name="blue_team_keys_3">#REF!</definedName>
    <definedName name="blue_techFoulCount">#REF!</definedName>
    <definedName name="blue_teleopCargoPoints">#REF!</definedName>
    <definedName name="blue_teleopCargoTotal">#REF!</definedName>
    <definedName name="blue_teleopOwnershipPoints">#REF!</definedName>
    <definedName name="blue_teleopPoints">#REF!</definedName>
    <definedName name="blue_teleopScaleBoostSec">#REF!</definedName>
    <definedName name="blue_teleopScaleOwnershipSec">#REF!</definedName>
    <definedName name="blue_teleopSwitchBoostSec">#REF!</definedName>
    <definedName name="blue_teleopSwitchOwnershipSec">#REF!</definedName>
    <definedName name="blue_topLeftRocketFar">#REF!</definedName>
    <definedName name="blue_topLeftRocketNear">#REF!</definedName>
    <definedName name="blue_topRightRocketFar">#REF!</definedName>
    <definedName name="blue_topRightRocketNear">#REF!</definedName>
    <definedName name="blue_totalPoints">#REF!</definedName>
    <definedName name="blue_vaultBoostPlayed">#REF!</definedName>
    <definedName name="blue_vaultBoostTotal">#REF!</definedName>
    <definedName name="blue_vaultForcePlayed">#REF!</definedName>
    <definedName name="blue_vaultForceTotal">#REF!</definedName>
    <definedName name="blue_vaultLevitatePlayed">#REF!</definedName>
    <definedName name="blue_vaultLevitateTotal">#REF!</definedName>
    <definedName name="blue_vaultPoints">#REF!</definedName>
    <definedName name="blue1">#REF!</definedName>
    <definedName name="blue2">#REF!</definedName>
    <definedName name="calledURL">#REF!</definedName>
    <definedName name="Cargo">#REF!</definedName>
    <definedName name="city">#REF!</definedName>
    <definedName name="ClimbAssistValues" localSheetId="1">#REF!</definedName>
    <definedName name="ClimbAssistValues">#REF!</definedName>
    <definedName name="ClimbLevel">#REF!</definedName>
    <definedName name="comp_level">#REF!</definedName>
    <definedName name="country">#REF!</definedName>
    <definedName name="CycleTimes" localSheetId="1">#REF!</definedName>
    <definedName name="CycleTimes">#REF!</definedName>
    <definedName name="Data" localSheetId="4">'[1]Match Scouting Data'!#REF!</definedName>
    <definedName name="Data" localSheetId="5">'[2]Match Scouting Data'!#REF!</definedName>
    <definedName name="Data">'Match Scouting Data'!#REF!</definedName>
    <definedName name="DefenseType" localSheetId="4">#REF!</definedName>
    <definedName name="DefenseType" localSheetId="1">#REF!</definedName>
    <definedName name="DefenseType" localSheetId="5">#REF!</definedName>
    <definedName name="DefenseType">#REF!</definedName>
    <definedName name="dq" localSheetId="4">#REF!</definedName>
    <definedName name="dq" localSheetId="5">#REF!</definedName>
    <definedName name="dq">#REF!</definedName>
    <definedName name="DriverSkillValues" localSheetId="4">#REF!</definedName>
    <definedName name="DriverSkillValues" localSheetId="1">#REF!</definedName>
    <definedName name="DriverSkillValues">#REF!</definedName>
    <definedName name="EndGame">#REF!</definedName>
    <definedName name="event">#REF!</definedName>
    <definedName name="EVENT_NAME" localSheetId="4">#REF!</definedName>
    <definedName name="EVENT_NAME">Control!$E$2</definedName>
    <definedName name="eventKey" localSheetId="4">#REF!</definedName>
    <definedName name="eventKey">Control!$B$2</definedName>
    <definedName name="eventList" localSheetId="4">#REF!</definedName>
    <definedName name="eventList" localSheetId="1">#REF!</definedName>
    <definedName name="eventList" localSheetId="5">#REF!</definedName>
    <definedName name="eventList">#REF!</definedName>
    <definedName name="eventNames" localSheetId="1">#REF!</definedName>
    <definedName name="eventNames">#REF!</definedName>
    <definedName name="HABClimb">#REF!</definedName>
    <definedName name="HatchPanel">#REF!</definedName>
    <definedName name="HEAT_MAP_MATRIX">#REF!</definedName>
    <definedName name="HEATMAP_TEAM_NUM" localSheetId="4">'Auto Start'!$B$1</definedName>
    <definedName name="HEATMAP_TEAM_NUM" localSheetId="1">'Image Maps'!#REF!</definedName>
    <definedName name="HEATMAP_TEAM_NUM" localSheetId="5">#REF!</definedName>
    <definedName name="HEATMAP_TEAM_NUM">#REF!</definedName>
    <definedName name="HL_CARGO" localSheetId="4">#REF!</definedName>
    <definedName name="HL_CARGO" localSheetId="5">#REF!</definedName>
    <definedName name="HL_CARGO">#REF!</definedName>
    <definedName name="HL_HATCHES" localSheetId="4">#REF!</definedName>
    <definedName name="HL_HATCHES" localSheetId="5">#REF!</definedName>
    <definedName name="HL_HATCHES">#REF!</definedName>
    <definedName name="HL_UPPER_CARGO" localSheetId="4">#REF!</definedName>
    <definedName name="HL_UPPER_CARGO">#REF!</definedName>
    <definedName name="HL_UPPER_HATCHES">#REF!</definedName>
    <definedName name="HM_1" localSheetId="4">'Auto Start'!$B$3</definedName>
    <definedName name="HM_1" localSheetId="1">'Image Maps'!$B$2</definedName>
    <definedName name="HM_1" localSheetId="5">#REF!</definedName>
    <definedName name="HM_1">#REF!</definedName>
    <definedName name="HM_1_B1" localSheetId="4">#REF!</definedName>
    <definedName name="HM_1_B1" localSheetId="5">#REF!</definedName>
    <definedName name="HM_1_B1">#REF!</definedName>
    <definedName name="HM_1_B2" localSheetId="4">#REF!</definedName>
    <definedName name="HM_1_B2" localSheetId="5">#REF!</definedName>
    <definedName name="HM_1_B2">#REF!</definedName>
    <definedName name="HM_1_B3" localSheetId="4">#REF!</definedName>
    <definedName name="HM_1_B3">#REF!</definedName>
    <definedName name="HM_1_R1">#REF!</definedName>
    <definedName name="HM_1_R2">#REF!</definedName>
    <definedName name="HM_1_R3">#REF!</definedName>
    <definedName name="HM_10" localSheetId="4">'Auto Start'!$K$3</definedName>
    <definedName name="HM_10" localSheetId="1">'Image Maps'!$K$2</definedName>
    <definedName name="HM_10" localSheetId="5">#REF!</definedName>
    <definedName name="HM_10">#REF!</definedName>
    <definedName name="HM_10_B1" localSheetId="4">#REF!</definedName>
    <definedName name="HM_10_B1" localSheetId="5">#REF!</definedName>
    <definedName name="HM_10_B1">#REF!</definedName>
    <definedName name="HM_10_B2" localSheetId="4">#REF!</definedName>
    <definedName name="HM_10_B2" localSheetId="5">#REF!</definedName>
    <definedName name="HM_10_B2">#REF!</definedName>
    <definedName name="HM_10_B3" localSheetId="4">#REF!</definedName>
    <definedName name="HM_10_B3">#REF!</definedName>
    <definedName name="HM_10_R1">#REF!</definedName>
    <definedName name="HM_10_R2">#REF!</definedName>
    <definedName name="HM_10_R3">#REF!</definedName>
    <definedName name="HM_11" localSheetId="4">'Auto Start'!$L$3</definedName>
    <definedName name="HM_11" localSheetId="1">'Image Maps'!$L$2</definedName>
    <definedName name="HM_11" localSheetId="5">#REF!</definedName>
    <definedName name="HM_11">#REF!</definedName>
    <definedName name="HM_11_B1" localSheetId="4">#REF!</definedName>
    <definedName name="HM_11_B1" localSheetId="5">#REF!</definedName>
    <definedName name="HM_11_B1">#REF!</definedName>
    <definedName name="HM_11_B2" localSheetId="4">#REF!</definedName>
    <definedName name="HM_11_B2" localSheetId="5">#REF!</definedName>
    <definedName name="HM_11_B2">#REF!</definedName>
    <definedName name="HM_11_B3" localSheetId="4">#REF!</definedName>
    <definedName name="HM_11_B3">#REF!</definedName>
    <definedName name="HM_11_R1">#REF!</definedName>
    <definedName name="HM_11_R2">#REF!</definedName>
    <definedName name="HM_11_R3">#REF!</definedName>
    <definedName name="HM_12" localSheetId="4">'Auto Start'!$M$3</definedName>
    <definedName name="HM_12" localSheetId="1">'Image Maps'!$M$2</definedName>
    <definedName name="HM_12" localSheetId="5">#REF!</definedName>
    <definedName name="HM_12">#REF!</definedName>
    <definedName name="HM_12_B1" localSheetId="4">#REF!</definedName>
    <definedName name="HM_12_B1" localSheetId="5">#REF!</definedName>
    <definedName name="HM_12_B1">#REF!</definedName>
    <definedName name="HM_12_B2" localSheetId="4">#REF!</definedName>
    <definedName name="HM_12_B2" localSheetId="5">#REF!</definedName>
    <definedName name="HM_12_B2">#REF!</definedName>
    <definedName name="HM_12_B3" localSheetId="4">#REF!</definedName>
    <definedName name="HM_12_B3">#REF!</definedName>
    <definedName name="HM_12_R1">#REF!</definedName>
    <definedName name="HM_12_R2">#REF!</definedName>
    <definedName name="HM_12_R3">#REF!</definedName>
    <definedName name="HM_13" localSheetId="4">'Auto Start'!$B$4</definedName>
    <definedName name="HM_13" localSheetId="1">'Image Maps'!$B$3</definedName>
    <definedName name="HM_13" localSheetId="5">#REF!</definedName>
    <definedName name="HM_13">#REF!</definedName>
    <definedName name="HM_13_B1" localSheetId="4">#REF!</definedName>
    <definedName name="HM_13_B1" localSheetId="5">#REF!</definedName>
    <definedName name="HM_13_B1">#REF!</definedName>
    <definedName name="HM_13_B2" localSheetId="4">#REF!</definedName>
    <definedName name="HM_13_B2" localSheetId="5">#REF!</definedName>
    <definedName name="HM_13_B2">#REF!</definedName>
    <definedName name="HM_13_B3" localSheetId="4">#REF!</definedName>
    <definedName name="HM_13_B3">#REF!</definedName>
    <definedName name="HM_13_R1">#REF!</definedName>
    <definedName name="HM_13_R2">#REF!</definedName>
    <definedName name="HM_13_R3">#REF!</definedName>
    <definedName name="HM_14" localSheetId="4">'Auto Start'!$C$4</definedName>
    <definedName name="HM_14" localSheetId="1">'Image Maps'!$C$3</definedName>
    <definedName name="HM_14" localSheetId="5">#REF!</definedName>
    <definedName name="HM_14">#REF!</definedName>
    <definedName name="HM_14_B1" localSheetId="4">#REF!</definedName>
    <definedName name="HM_14_B1" localSheetId="5">#REF!</definedName>
    <definedName name="HM_14_B1">#REF!</definedName>
    <definedName name="HM_14_B2" localSheetId="4">#REF!</definedName>
    <definedName name="HM_14_B2" localSheetId="5">#REF!</definedName>
    <definedName name="HM_14_B2">#REF!</definedName>
    <definedName name="HM_14_B3" localSheetId="4">#REF!</definedName>
    <definedName name="HM_14_B3">#REF!</definedName>
    <definedName name="HM_14_R1">#REF!</definedName>
    <definedName name="HM_14_R2">#REF!</definedName>
    <definedName name="HM_14_R3">#REF!</definedName>
    <definedName name="HM_15" localSheetId="4">'Auto Start'!$D$4</definedName>
    <definedName name="HM_15" localSheetId="1">'Image Maps'!$D$3</definedName>
    <definedName name="HM_15" localSheetId="5">#REF!</definedName>
    <definedName name="HM_15">#REF!</definedName>
    <definedName name="HM_15_B1" localSheetId="4">#REF!</definedName>
    <definedName name="HM_15_B1" localSheetId="5">#REF!</definedName>
    <definedName name="HM_15_B1">#REF!</definedName>
    <definedName name="HM_15_B2" localSheetId="4">#REF!</definedName>
    <definedName name="HM_15_B2" localSheetId="5">#REF!</definedName>
    <definedName name="HM_15_B2">#REF!</definedName>
    <definedName name="HM_15_B3" localSheetId="4">#REF!</definedName>
    <definedName name="HM_15_B3">#REF!</definedName>
    <definedName name="HM_15_R1">#REF!</definedName>
    <definedName name="HM_15_R2">#REF!</definedName>
    <definedName name="HM_15_R3">#REF!</definedName>
    <definedName name="HM_16" localSheetId="4">'Auto Start'!$E$4</definedName>
    <definedName name="HM_16" localSheetId="1">'Image Maps'!$E$3</definedName>
    <definedName name="HM_16" localSheetId="5">#REF!</definedName>
    <definedName name="HM_16">#REF!</definedName>
    <definedName name="HM_16_B1" localSheetId="4">#REF!</definedName>
    <definedName name="HM_16_B1" localSheetId="5">#REF!</definedName>
    <definedName name="HM_16_B1">#REF!</definedName>
    <definedName name="HM_16_B2" localSheetId="4">#REF!</definedName>
    <definedName name="HM_16_B2" localSheetId="5">#REF!</definedName>
    <definedName name="HM_16_B2">#REF!</definedName>
    <definedName name="HM_16_B3" localSheetId="4">#REF!</definedName>
    <definedName name="HM_16_B3">#REF!</definedName>
    <definedName name="HM_16_R1">#REF!</definedName>
    <definedName name="HM_16_R2">#REF!</definedName>
    <definedName name="HM_16_R3">#REF!</definedName>
    <definedName name="HM_17" localSheetId="4">'Auto Start'!$F$4</definedName>
    <definedName name="HM_17" localSheetId="1">'Image Maps'!$F$3</definedName>
    <definedName name="HM_17" localSheetId="5">#REF!</definedName>
    <definedName name="HM_17">#REF!</definedName>
    <definedName name="HM_17_B1" localSheetId="4">#REF!</definedName>
    <definedName name="HM_17_B1" localSheetId="5">#REF!</definedName>
    <definedName name="HM_17_B1">#REF!</definedName>
    <definedName name="HM_17_B2" localSheetId="4">#REF!</definedName>
    <definedName name="HM_17_B2" localSheetId="5">#REF!</definedName>
    <definedName name="HM_17_B2">#REF!</definedName>
    <definedName name="HM_17_B3" localSheetId="4">#REF!</definedName>
    <definedName name="HM_17_B3">#REF!</definedName>
    <definedName name="HM_17_R1">#REF!</definedName>
    <definedName name="HM_17_R2">#REF!</definedName>
    <definedName name="HM_17_R3">#REF!</definedName>
    <definedName name="HM_18" localSheetId="4">'Auto Start'!$G$4</definedName>
    <definedName name="HM_18" localSheetId="1">'Image Maps'!$G$3</definedName>
    <definedName name="HM_18" localSheetId="5">#REF!</definedName>
    <definedName name="HM_18">#REF!</definedName>
    <definedName name="HM_18_B1" localSheetId="4">#REF!</definedName>
    <definedName name="HM_18_B1" localSheetId="5">#REF!</definedName>
    <definedName name="HM_18_B1">#REF!</definedName>
    <definedName name="HM_18_B2" localSheetId="4">#REF!</definedName>
    <definedName name="HM_18_B2" localSheetId="5">#REF!</definedName>
    <definedName name="HM_18_B2">#REF!</definedName>
    <definedName name="HM_18_B3" localSheetId="4">#REF!</definedName>
    <definedName name="HM_18_B3">#REF!</definedName>
    <definedName name="HM_18_R1">#REF!</definedName>
    <definedName name="HM_18_R2">#REF!</definedName>
    <definedName name="HM_18_R3">#REF!</definedName>
    <definedName name="HM_19" localSheetId="4">'Auto Start'!$H$4</definedName>
    <definedName name="HM_19" localSheetId="1">'Image Maps'!$H$3</definedName>
    <definedName name="HM_19" localSheetId="5">#REF!</definedName>
    <definedName name="HM_19">#REF!</definedName>
    <definedName name="HM_19_B1" localSheetId="4">#REF!</definedName>
    <definedName name="HM_19_B1" localSheetId="5">#REF!</definedName>
    <definedName name="HM_19_B1">#REF!</definedName>
    <definedName name="HM_19_B2" localSheetId="4">#REF!</definedName>
    <definedName name="HM_19_B2" localSheetId="5">#REF!</definedName>
    <definedName name="HM_19_B2">#REF!</definedName>
    <definedName name="HM_19_B3" localSheetId="4">#REF!</definedName>
    <definedName name="HM_19_B3">#REF!</definedName>
    <definedName name="HM_19_R1">#REF!</definedName>
    <definedName name="HM_19_R2">#REF!</definedName>
    <definedName name="HM_19_R3">#REF!</definedName>
    <definedName name="HM_2" localSheetId="4">'Auto Start'!$C$3</definedName>
    <definedName name="HM_2" localSheetId="1">'Image Maps'!$C$2</definedName>
    <definedName name="HM_2" localSheetId="5">#REF!</definedName>
    <definedName name="HM_2">#REF!</definedName>
    <definedName name="HM_2_B1" localSheetId="4">#REF!</definedName>
    <definedName name="HM_2_B1" localSheetId="5">#REF!</definedName>
    <definedName name="HM_2_B1">#REF!</definedName>
    <definedName name="HM_2_B2" localSheetId="4">#REF!</definedName>
    <definedName name="HM_2_B2" localSheetId="5">#REF!</definedName>
    <definedName name="HM_2_B2">#REF!</definedName>
    <definedName name="HM_2_B3" localSheetId="4">#REF!</definedName>
    <definedName name="HM_2_B3">#REF!</definedName>
    <definedName name="HM_2_R1">#REF!</definedName>
    <definedName name="HM_2_R2">#REF!</definedName>
    <definedName name="HM_2_R3">#REF!</definedName>
    <definedName name="HM_20" localSheetId="4">'Auto Start'!$I$4</definedName>
    <definedName name="HM_20" localSheetId="1">'Image Maps'!$I$3</definedName>
    <definedName name="HM_20" localSheetId="5">#REF!</definedName>
    <definedName name="HM_20">#REF!</definedName>
    <definedName name="HM_20_B1" localSheetId="4">#REF!</definedName>
    <definedName name="HM_20_B1" localSheetId="5">#REF!</definedName>
    <definedName name="HM_20_B1">#REF!</definedName>
    <definedName name="HM_20_B2" localSheetId="4">#REF!</definedName>
    <definedName name="HM_20_B2" localSheetId="5">#REF!</definedName>
    <definedName name="HM_20_B2">#REF!</definedName>
    <definedName name="HM_20_B3" localSheetId="4">#REF!</definedName>
    <definedName name="HM_20_B3">#REF!</definedName>
    <definedName name="HM_20_R1">#REF!</definedName>
    <definedName name="HM_20_R2">#REF!</definedName>
    <definedName name="HM_20_R3">#REF!</definedName>
    <definedName name="HM_21" localSheetId="4">'Auto Start'!$J$4</definedName>
    <definedName name="HM_21" localSheetId="1">'Image Maps'!$J$3</definedName>
    <definedName name="HM_21" localSheetId="5">#REF!</definedName>
    <definedName name="HM_21">#REF!</definedName>
    <definedName name="HM_21_B1" localSheetId="4">#REF!</definedName>
    <definedName name="HM_21_B1" localSheetId="5">#REF!</definedName>
    <definedName name="HM_21_B1">#REF!</definedName>
    <definedName name="HM_21_B2" localSheetId="4">#REF!</definedName>
    <definedName name="HM_21_B2" localSheetId="5">#REF!</definedName>
    <definedName name="HM_21_B2">#REF!</definedName>
    <definedName name="HM_21_B3" localSheetId="4">#REF!</definedName>
    <definedName name="HM_21_B3">#REF!</definedName>
    <definedName name="HM_21_R1">#REF!</definedName>
    <definedName name="HM_21_R2">#REF!</definedName>
    <definedName name="HM_21_R3">#REF!</definedName>
    <definedName name="HM_22" localSheetId="4">'Auto Start'!$K$4</definedName>
    <definedName name="HM_22" localSheetId="1">'Image Maps'!$K$3</definedName>
    <definedName name="HM_22" localSheetId="5">#REF!</definedName>
    <definedName name="HM_22">#REF!</definedName>
    <definedName name="HM_22_B1" localSheetId="4">#REF!</definedName>
    <definedName name="HM_22_B1" localSheetId="5">#REF!</definedName>
    <definedName name="HM_22_B1">#REF!</definedName>
    <definedName name="HM_22_B2" localSheetId="4">#REF!</definedName>
    <definedName name="HM_22_B2" localSheetId="5">#REF!</definedName>
    <definedName name="HM_22_B2">#REF!</definedName>
    <definedName name="HM_22_B3" localSheetId="4">#REF!</definedName>
    <definedName name="HM_22_B3">#REF!</definedName>
    <definedName name="HM_22_R1">#REF!</definedName>
    <definedName name="HM_22_R2">#REF!</definedName>
    <definedName name="HM_22_R3">#REF!</definedName>
    <definedName name="HM_23" localSheetId="4">'Auto Start'!$L$4</definedName>
    <definedName name="HM_23" localSheetId="1">'Image Maps'!$L$3</definedName>
    <definedName name="HM_23" localSheetId="5">#REF!</definedName>
    <definedName name="HM_23">#REF!</definedName>
    <definedName name="HM_23_B1" localSheetId="4">#REF!</definedName>
    <definedName name="HM_23_B1" localSheetId="5">#REF!</definedName>
    <definedName name="HM_23_B1">#REF!</definedName>
    <definedName name="HM_23_B2" localSheetId="4">#REF!</definedName>
    <definedName name="HM_23_B2" localSheetId="5">#REF!</definedName>
    <definedName name="HM_23_B2">#REF!</definedName>
    <definedName name="HM_23_B3" localSheetId="4">#REF!</definedName>
    <definedName name="HM_23_B3">#REF!</definedName>
    <definedName name="HM_23_R1">#REF!</definedName>
    <definedName name="HM_23_R2">#REF!</definedName>
    <definedName name="HM_23_R3">#REF!</definedName>
    <definedName name="HM_24" localSheetId="4">'Auto Start'!$M$4</definedName>
    <definedName name="HM_24" localSheetId="1">'Image Maps'!$M$3</definedName>
    <definedName name="HM_24" localSheetId="5">#REF!</definedName>
    <definedName name="HM_24">#REF!</definedName>
    <definedName name="HM_24_B1" localSheetId="4">#REF!</definedName>
    <definedName name="HM_24_B1" localSheetId="5">#REF!</definedName>
    <definedName name="HM_24_B1">#REF!</definedName>
    <definedName name="HM_24_B2" localSheetId="4">#REF!</definedName>
    <definedName name="HM_24_B2" localSheetId="5">#REF!</definedName>
    <definedName name="HM_24_B2">#REF!</definedName>
    <definedName name="HM_24_B3" localSheetId="4">#REF!</definedName>
    <definedName name="HM_24_B3">#REF!</definedName>
    <definedName name="HM_24_R1">#REF!</definedName>
    <definedName name="HM_24_R2">#REF!</definedName>
    <definedName name="HM_24_R3">#REF!</definedName>
    <definedName name="HM_25" localSheetId="4">'Auto Start'!$B$5</definedName>
    <definedName name="HM_25" localSheetId="1">'Image Maps'!$B$4</definedName>
    <definedName name="HM_25" localSheetId="5">#REF!</definedName>
    <definedName name="HM_25">#REF!</definedName>
    <definedName name="HM_25_B1" localSheetId="4">#REF!</definedName>
    <definedName name="HM_25_B1" localSheetId="5">#REF!</definedName>
    <definedName name="HM_25_B1">#REF!</definedName>
    <definedName name="HM_25_B2" localSheetId="4">#REF!</definedName>
    <definedName name="HM_25_B2" localSheetId="5">#REF!</definedName>
    <definedName name="HM_25_B2">#REF!</definedName>
    <definedName name="HM_25_B3" localSheetId="4">#REF!</definedName>
    <definedName name="HM_25_B3">#REF!</definedName>
    <definedName name="HM_25_R1">#REF!</definedName>
    <definedName name="HM_25_R2">#REF!</definedName>
    <definedName name="HM_25_R3">#REF!</definedName>
    <definedName name="HM_26" localSheetId="4">'Auto Start'!$C$5</definedName>
    <definedName name="HM_26" localSheetId="1">'Image Maps'!$C$4</definedName>
    <definedName name="HM_26" localSheetId="5">#REF!</definedName>
    <definedName name="HM_26">#REF!</definedName>
    <definedName name="HM_26_B1" localSheetId="4">#REF!</definedName>
    <definedName name="HM_26_B1" localSheetId="5">#REF!</definedName>
    <definedName name="HM_26_B1">#REF!</definedName>
    <definedName name="HM_26_B2" localSheetId="4">#REF!</definedName>
    <definedName name="HM_26_B2" localSheetId="5">#REF!</definedName>
    <definedName name="HM_26_B2">#REF!</definedName>
    <definedName name="HM_26_B3" localSheetId="4">#REF!</definedName>
    <definedName name="HM_26_B3">#REF!</definedName>
    <definedName name="HM_26_R1">#REF!</definedName>
    <definedName name="HM_26_R2">#REF!</definedName>
    <definedName name="HM_26_R3">#REF!</definedName>
    <definedName name="HM_27" localSheetId="4">'Auto Start'!$D$5</definedName>
    <definedName name="HM_27" localSheetId="1">'Image Maps'!$D$4</definedName>
    <definedName name="HM_27" localSheetId="5">#REF!</definedName>
    <definedName name="HM_27">#REF!</definedName>
    <definedName name="HM_27_B1" localSheetId="4">#REF!</definedName>
    <definedName name="HM_27_B1" localSheetId="5">#REF!</definedName>
    <definedName name="HM_27_B1">#REF!</definedName>
    <definedName name="HM_27_B2" localSheetId="4">#REF!</definedName>
    <definedName name="HM_27_B2" localSheetId="5">#REF!</definedName>
    <definedName name="HM_27_B2">#REF!</definedName>
    <definedName name="HM_27_B3" localSheetId="4">#REF!</definedName>
    <definedName name="HM_27_B3">#REF!</definedName>
    <definedName name="HM_27_R1">#REF!</definedName>
    <definedName name="HM_27_R2">#REF!</definedName>
    <definedName name="HM_27_R3">#REF!</definedName>
    <definedName name="HM_28" localSheetId="4">'Auto Start'!$E$5</definedName>
    <definedName name="HM_28" localSheetId="1">'Image Maps'!$E$4</definedName>
    <definedName name="HM_28" localSheetId="5">#REF!</definedName>
    <definedName name="HM_28">#REF!</definedName>
    <definedName name="HM_28_B1" localSheetId="4">#REF!</definedName>
    <definedName name="HM_28_B1" localSheetId="5">#REF!</definedName>
    <definedName name="HM_28_B1">#REF!</definedName>
    <definedName name="HM_28_B2" localSheetId="4">#REF!</definedName>
    <definedName name="HM_28_B2" localSheetId="5">#REF!</definedName>
    <definedName name="HM_28_B2">#REF!</definedName>
    <definedName name="HM_28_B3" localSheetId="4">#REF!</definedName>
    <definedName name="HM_28_B3">#REF!</definedName>
    <definedName name="HM_28_R1">#REF!</definedName>
    <definedName name="HM_28_R2">#REF!</definedName>
    <definedName name="HM_28_R3">#REF!</definedName>
    <definedName name="HM_29" localSheetId="4">'Auto Start'!$F$5</definedName>
    <definedName name="HM_29" localSheetId="1">'Image Maps'!$F$4</definedName>
    <definedName name="HM_29" localSheetId="5">#REF!</definedName>
    <definedName name="HM_29">#REF!</definedName>
    <definedName name="HM_29_B1" localSheetId="4">#REF!</definedName>
    <definedName name="HM_29_B1" localSheetId="5">#REF!</definedName>
    <definedName name="HM_29_B1">#REF!</definedName>
    <definedName name="HM_29_B2" localSheetId="4">#REF!</definedName>
    <definedName name="HM_29_B2" localSheetId="5">#REF!</definedName>
    <definedName name="HM_29_B2">#REF!</definedName>
    <definedName name="HM_29_B3" localSheetId="4">#REF!</definedName>
    <definedName name="HM_29_B3">#REF!</definedName>
    <definedName name="HM_29_R1">#REF!</definedName>
    <definedName name="HM_29_R2">#REF!</definedName>
    <definedName name="HM_29_R3">#REF!</definedName>
    <definedName name="HM_3" localSheetId="4">'Auto Start'!$D$3</definedName>
    <definedName name="HM_3" localSheetId="1">'Image Maps'!$D$2</definedName>
    <definedName name="HM_3" localSheetId="5">#REF!</definedName>
    <definedName name="HM_3">#REF!</definedName>
    <definedName name="HM_3_B1" localSheetId="4">#REF!</definedName>
    <definedName name="HM_3_B1" localSheetId="5">#REF!</definedName>
    <definedName name="HM_3_B1">#REF!</definedName>
    <definedName name="HM_3_B2" localSheetId="4">#REF!</definedName>
    <definedName name="HM_3_B2" localSheetId="5">#REF!</definedName>
    <definedName name="HM_3_B2">#REF!</definedName>
    <definedName name="HM_3_B3" localSheetId="4">#REF!</definedName>
    <definedName name="HM_3_B3">#REF!</definedName>
    <definedName name="HM_3_R1">#REF!</definedName>
    <definedName name="HM_3_R2">#REF!</definedName>
    <definedName name="HM_3_R3">#REF!</definedName>
    <definedName name="HM_30" localSheetId="4">'Auto Start'!$G$5</definedName>
    <definedName name="HM_30" localSheetId="1">'Image Maps'!$G$4</definedName>
    <definedName name="HM_30" localSheetId="5">#REF!</definedName>
    <definedName name="HM_30">#REF!</definedName>
    <definedName name="HM_30_B1" localSheetId="4">#REF!</definedName>
    <definedName name="HM_30_B1" localSheetId="5">#REF!</definedName>
    <definedName name="HM_30_B1">#REF!</definedName>
    <definedName name="HM_30_B2" localSheetId="4">#REF!</definedName>
    <definedName name="HM_30_B2" localSheetId="5">#REF!</definedName>
    <definedName name="HM_30_B2">#REF!</definedName>
    <definedName name="HM_30_B3" localSheetId="4">#REF!</definedName>
    <definedName name="HM_30_B3">#REF!</definedName>
    <definedName name="HM_30_R1">#REF!</definedName>
    <definedName name="HM_30_R2">#REF!</definedName>
    <definedName name="HM_30_R3">#REF!</definedName>
    <definedName name="HM_31" localSheetId="4">'Auto Start'!$H$5</definedName>
    <definedName name="HM_31" localSheetId="1">'Image Maps'!$H$4</definedName>
    <definedName name="HM_31" localSheetId="5">#REF!</definedName>
    <definedName name="HM_31">#REF!</definedName>
    <definedName name="HM_31_B1" localSheetId="4">#REF!</definedName>
    <definedName name="HM_31_B1" localSheetId="5">#REF!</definedName>
    <definedName name="HM_31_B1">#REF!</definedName>
    <definedName name="HM_31_B2" localSheetId="4">#REF!</definedName>
    <definedName name="HM_31_B2" localSheetId="5">#REF!</definedName>
    <definedName name="HM_31_B2">#REF!</definedName>
    <definedName name="HM_31_B3" localSheetId="4">#REF!</definedName>
    <definedName name="HM_31_B3">#REF!</definedName>
    <definedName name="HM_31_R1">#REF!</definedName>
    <definedName name="HM_31_R2">#REF!</definedName>
    <definedName name="HM_31_R3">#REF!</definedName>
    <definedName name="HM_32" localSheetId="4">'Auto Start'!$I$5</definedName>
    <definedName name="HM_32" localSheetId="1">'Image Maps'!$I$4</definedName>
    <definedName name="HM_32" localSheetId="5">#REF!</definedName>
    <definedName name="HM_32">#REF!</definedName>
    <definedName name="HM_32_B1" localSheetId="4">#REF!</definedName>
    <definedName name="HM_32_B1" localSheetId="5">#REF!</definedName>
    <definedName name="HM_32_B1">#REF!</definedName>
    <definedName name="HM_32_B2" localSheetId="4">#REF!</definedName>
    <definedName name="HM_32_B2" localSheetId="5">#REF!</definedName>
    <definedName name="HM_32_B2">#REF!</definedName>
    <definedName name="HM_32_B3" localSheetId="4">#REF!</definedName>
    <definedName name="HM_32_B3">#REF!</definedName>
    <definedName name="HM_32_R1">#REF!</definedName>
    <definedName name="HM_32_R2">#REF!</definedName>
    <definedName name="HM_32_R3">#REF!</definedName>
    <definedName name="HM_33" localSheetId="4">'Auto Start'!$J$5</definedName>
    <definedName name="HM_33" localSheetId="1">'Image Maps'!$J$4</definedName>
    <definedName name="HM_33" localSheetId="5">#REF!</definedName>
    <definedName name="HM_33">#REF!</definedName>
    <definedName name="HM_33_B1" localSheetId="4">#REF!</definedName>
    <definedName name="HM_33_B1" localSheetId="5">#REF!</definedName>
    <definedName name="HM_33_B1">#REF!</definedName>
    <definedName name="HM_33_B2" localSheetId="4">#REF!</definedName>
    <definedName name="HM_33_B2" localSheetId="5">#REF!</definedName>
    <definedName name="HM_33_B2">#REF!</definedName>
    <definedName name="HM_33_B3" localSheetId="4">#REF!</definedName>
    <definedName name="HM_33_B3">#REF!</definedName>
    <definedName name="HM_33_R1">#REF!</definedName>
    <definedName name="HM_33_R2">#REF!</definedName>
    <definedName name="HM_33_R3">#REF!</definedName>
    <definedName name="HM_34" localSheetId="4">'Auto Start'!$K$5</definedName>
    <definedName name="HM_34" localSheetId="1">'Image Maps'!$K$4</definedName>
    <definedName name="HM_34" localSheetId="5">#REF!</definedName>
    <definedName name="HM_34">#REF!</definedName>
    <definedName name="HM_34_B1" localSheetId="4">#REF!</definedName>
    <definedName name="HM_34_B1" localSheetId="5">#REF!</definedName>
    <definedName name="HM_34_B1">#REF!</definedName>
    <definedName name="HM_34_B2" localSheetId="4">#REF!</definedName>
    <definedName name="HM_34_B2" localSheetId="5">#REF!</definedName>
    <definedName name="HM_34_B2">#REF!</definedName>
    <definedName name="HM_34_B3" localSheetId="4">#REF!</definedName>
    <definedName name="HM_34_B3">#REF!</definedName>
    <definedName name="HM_34_R1">#REF!</definedName>
    <definedName name="HM_34_R2">#REF!</definedName>
    <definedName name="HM_34_R3">#REF!</definedName>
    <definedName name="HM_35" localSheetId="4">'Auto Start'!$L$5</definedName>
    <definedName name="HM_35" localSheetId="1">'Image Maps'!$L$4</definedName>
    <definedName name="HM_35" localSheetId="5">#REF!</definedName>
    <definedName name="HM_35">#REF!</definedName>
    <definedName name="HM_35_B1" localSheetId="4">#REF!</definedName>
    <definedName name="HM_35_B1" localSheetId="5">#REF!</definedName>
    <definedName name="HM_35_B1">#REF!</definedName>
    <definedName name="HM_35_B2" localSheetId="4">#REF!</definedName>
    <definedName name="HM_35_B2" localSheetId="5">#REF!</definedName>
    <definedName name="HM_35_B2">#REF!</definedName>
    <definedName name="HM_35_B3" localSheetId="4">#REF!</definedName>
    <definedName name="HM_35_B3">#REF!</definedName>
    <definedName name="HM_35_R1">#REF!</definedName>
    <definedName name="HM_35_R2">#REF!</definedName>
    <definedName name="HM_35_R3">#REF!</definedName>
    <definedName name="HM_36" localSheetId="4">'Auto Start'!$M$5</definedName>
    <definedName name="HM_36" localSheetId="1">'Image Maps'!$M$4</definedName>
    <definedName name="HM_36" localSheetId="5">#REF!</definedName>
    <definedName name="HM_36">#REF!</definedName>
    <definedName name="HM_36_B1" localSheetId="4">#REF!</definedName>
    <definedName name="HM_36_B1" localSheetId="5">#REF!</definedName>
    <definedName name="HM_36_B1">#REF!</definedName>
    <definedName name="HM_36_B2" localSheetId="4">#REF!</definedName>
    <definedName name="HM_36_B2" localSheetId="5">#REF!</definedName>
    <definedName name="HM_36_B2">#REF!</definedName>
    <definedName name="HM_36_B3" localSheetId="4">#REF!</definedName>
    <definedName name="HM_36_B3">#REF!</definedName>
    <definedName name="HM_36_R1">#REF!</definedName>
    <definedName name="HM_36_R2">#REF!</definedName>
    <definedName name="HM_36_R3">#REF!</definedName>
    <definedName name="HM_37" localSheetId="4">'Auto Start'!$B$6</definedName>
    <definedName name="HM_37" localSheetId="1">'Image Maps'!$B$5</definedName>
    <definedName name="HM_37" localSheetId="5">#REF!</definedName>
    <definedName name="HM_37">#REF!</definedName>
    <definedName name="HM_37_B1" localSheetId="4">#REF!</definedName>
    <definedName name="HM_37_B1" localSheetId="5">#REF!</definedName>
    <definedName name="HM_37_B1">#REF!</definedName>
    <definedName name="HM_37_B2" localSheetId="4">#REF!</definedName>
    <definedName name="HM_37_B2" localSheetId="5">#REF!</definedName>
    <definedName name="HM_37_B2">#REF!</definedName>
    <definedName name="HM_37_B3" localSheetId="4">#REF!</definedName>
    <definedName name="HM_37_B3">#REF!</definedName>
    <definedName name="HM_37_R1">#REF!</definedName>
    <definedName name="HM_37_R2">#REF!</definedName>
    <definedName name="HM_37_R3">#REF!</definedName>
    <definedName name="HM_38" localSheetId="4">'Auto Start'!$C$6</definedName>
    <definedName name="HM_38" localSheetId="1">'Image Maps'!$C$5</definedName>
    <definedName name="HM_38" localSheetId="5">#REF!</definedName>
    <definedName name="HM_38">#REF!</definedName>
    <definedName name="HM_38_B1" localSheetId="4">#REF!</definedName>
    <definedName name="HM_38_B1" localSheetId="5">#REF!</definedName>
    <definedName name="HM_38_B1">#REF!</definedName>
    <definedName name="HM_38_B2" localSheetId="4">#REF!</definedName>
    <definedName name="HM_38_B2" localSheetId="5">#REF!</definedName>
    <definedName name="HM_38_B2">#REF!</definedName>
    <definedName name="HM_38_B3" localSheetId="4">#REF!</definedName>
    <definedName name="HM_38_B3">#REF!</definedName>
    <definedName name="HM_38_R1">#REF!</definedName>
    <definedName name="HM_38_R2">#REF!</definedName>
    <definedName name="HM_38_R3">#REF!</definedName>
    <definedName name="HM_39" localSheetId="4">'Auto Start'!$D$6</definedName>
    <definedName name="HM_39" localSheetId="1">'Image Maps'!$D$5</definedName>
    <definedName name="HM_39" localSheetId="5">#REF!</definedName>
    <definedName name="HM_39">#REF!</definedName>
    <definedName name="HM_39_B1" localSheetId="4">#REF!</definedName>
    <definedName name="HM_39_B1" localSheetId="5">#REF!</definedName>
    <definedName name="HM_39_B1">#REF!</definedName>
    <definedName name="HM_39_B2" localSheetId="4">#REF!</definedName>
    <definedName name="HM_39_B2" localSheetId="5">#REF!</definedName>
    <definedName name="HM_39_B2">#REF!</definedName>
    <definedName name="HM_39_B3" localSheetId="4">#REF!</definedName>
    <definedName name="HM_39_B3">#REF!</definedName>
    <definedName name="HM_39_R1">#REF!</definedName>
    <definedName name="HM_39_R2">#REF!</definedName>
    <definedName name="HM_39_R3">#REF!</definedName>
    <definedName name="HM_4" localSheetId="4">'Auto Start'!$E$3</definedName>
    <definedName name="HM_4" localSheetId="1">'Image Maps'!$E$2</definedName>
    <definedName name="HM_4" localSheetId="5">#REF!</definedName>
    <definedName name="HM_4">#REF!</definedName>
    <definedName name="HM_4_B1" localSheetId="4">#REF!</definedName>
    <definedName name="HM_4_B1" localSheetId="5">#REF!</definedName>
    <definedName name="HM_4_B1">#REF!</definedName>
    <definedName name="HM_4_B2" localSheetId="4">#REF!</definedName>
    <definedName name="HM_4_B2" localSheetId="5">#REF!</definedName>
    <definedName name="HM_4_B2">#REF!</definedName>
    <definedName name="HM_4_B3" localSheetId="4">#REF!</definedName>
    <definedName name="HM_4_B3">#REF!</definedName>
    <definedName name="HM_4_R1">#REF!</definedName>
    <definedName name="HM_4_R2">#REF!</definedName>
    <definedName name="HM_4_R3">#REF!</definedName>
    <definedName name="HM_40" localSheetId="4">'Auto Start'!$E$6</definedName>
    <definedName name="HM_40" localSheetId="1">'Image Maps'!$E$5</definedName>
    <definedName name="HM_40" localSheetId="5">#REF!</definedName>
    <definedName name="HM_40">#REF!</definedName>
    <definedName name="HM_40_B1" localSheetId="4">#REF!</definedName>
    <definedName name="HM_40_B1" localSheetId="5">#REF!</definedName>
    <definedName name="HM_40_B1">#REF!</definedName>
    <definedName name="HM_40_B2" localSheetId="4">#REF!</definedName>
    <definedName name="HM_40_B2" localSheetId="5">#REF!</definedName>
    <definedName name="HM_40_B2">#REF!</definedName>
    <definedName name="HM_40_B3" localSheetId="4">#REF!</definedName>
    <definedName name="HM_40_B3">#REF!</definedName>
    <definedName name="HM_40_R1">#REF!</definedName>
    <definedName name="HM_40_R2">#REF!</definedName>
    <definedName name="HM_40_R3">#REF!</definedName>
    <definedName name="HM_41" localSheetId="4">'Auto Start'!$F$6</definedName>
    <definedName name="HM_41" localSheetId="1">'Image Maps'!$F$5</definedName>
    <definedName name="HM_41" localSheetId="5">#REF!</definedName>
    <definedName name="HM_41">#REF!</definedName>
    <definedName name="HM_41_B1" localSheetId="4">#REF!</definedName>
    <definedName name="HM_41_B1" localSheetId="5">#REF!</definedName>
    <definedName name="HM_41_B1">#REF!</definedName>
    <definedName name="HM_41_B2" localSheetId="4">#REF!</definedName>
    <definedName name="HM_41_B2" localSheetId="5">#REF!</definedName>
    <definedName name="HM_41_B2">#REF!</definedName>
    <definedName name="HM_41_B3" localSheetId="4">#REF!</definedName>
    <definedName name="HM_41_B3">#REF!</definedName>
    <definedName name="HM_41_R1">#REF!</definedName>
    <definedName name="HM_41_R2">#REF!</definedName>
    <definedName name="HM_41_R3">#REF!</definedName>
    <definedName name="HM_42" localSheetId="4">'Auto Start'!$G$6</definedName>
    <definedName name="HM_42" localSheetId="1">'Image Maps'!$G$5</definedName>
    <definedName name="HM_42" localSheetId="5">#REF!</definedName>
    <definedName name="HM_42">#REF!</definedName>
    <definedName name="HM_42_B1" localSheetId="4">#REF!</definedName>
    <definedName name="HM_42_B1" localSheetId="5">#REF!</definedName>
    <definedName name="HM_42_B1">#REF!</definedName>
    <definedName name="HM_42_B2" localSheetId="4">#REF!</definedName>
    <definedName name="HM_42_B2" localSheetId="5">#REF!</definedName>
    <definedName name="HM_42_B2">#REF!</definedName>
    <definedName name="HM_42_B3" localSheetId="4">#REF!</definedName>
    <definedName name="HM_42_B3">#REF!</definedName>
    <definedName name="HM_42_R1">#REF!</definedName>
    <definedName name="HM_42_R2">#REF!</definedName>
    <definedName name="HM_42_R3">#REF!</definedName>
    <definedName name="HM_43" localSheetId="4">'Auto Start'!$H$6</definedName>
    <definedName name="HM_43" localSheetId="1">'Image Maps'!$H$5</definedName>
    <definedName name="HM_43" localSheetId="5">#REF!</definedName>
    <definedName name="HM_43">#REF!</definedName>
    <definedName name="HM_43_B1" localSheetId="4">#REF!</definedName>
    <definedName name="HM_43_B1" localSheetId="5">#REF!</definedName>
    <definedName name="HM_43_B1">#REF!</definedName>
    <definedName name="HM_43_B2" localSheetId="4">#REF!</definedName>
    <definedName name="HM_43_B2" localSheetId="5">#REF!</definedName>
    <definedName name="HM_43_B2">#REF!</definedName>
    <definedName name="HM_43_B3" localSheetId="4">#REF!</definedName>
    <definedName name="HM_43_B3">#REF!</definedName>
    <definedName name="HM_43_R1">#REF!</definedName>
    <definedName name="HM_43_R2">#REF!</definedName>
    <definedName name="HM_43_R3">#REF!</definedName>
    <definedName name="HM_44" localSheetId="4">'Auto Start'!$I$6</definedName>
    <definedName name="HM_44" localSheetId="1">'Image Maps'!$I$5</definedName>
    <definedName name="HM_44" localSheetId="5">#REF!</definedName>
    <definedName name="HM_44">#REF!</definedName>
    <definedName name="HM_44_B1" localSheetId="4">#REF!</definedName>
    <definedName name="HM_44_B1" localSheetId="5">#REF!</definedName>
    <definedName name="HM_44_B1">#REF!</definedName>
    <definedName name="HM_44_B2" localSheetId="4">#REF!</definedName>
    <definedName name="HM_44_B2" localSheetId="5">#REF!</definedName>
    <definedName name="HM_44_B2">#REF!</definedName>
    <definedName name="HM_44_B3" localSheetId="4">#REF!</definedName>
    <definedName name="HM_44_B3">#REF!</definedName>
    <definedName name="HM_44_R1">#REF!</definedName>
    <definedName name="HM_44_R2">#REF!</definedName>
    <definedName name="HM_44_R3">#REF!</definedName>
    <definedName name="HM_45" localSheetId="4">'Auto Start'!$J$6</definedName>
    <definedName name="HM_45" localSheetId="1">'Image Maps'!$J$5</definedName>
    <definedName name="HM_45" localSheetId="5">#REF!</definedName>
    <definedName name="HM_45">#REF!</definedName>
    <definedName name="HM_45_B1" localSheetId="4">#REF!</definedName>
    <definedName name="HM_45_B1" localSheetId="5">#REF!</definedName>
    <definedName name="HM_45_B1">#REF!</definedName>
    <definedName name="HM_45_B2" localSheetId="4">#REF!</definedName>
    <definedName name="HM_45_B2" localSheetId="5">#REF!</definedName>
    <definedName name="HM_45_B2">#REF!</definedName>
    <definedName name="HM_45_B3" localSheetId="4">#REF!</definedName>
    <definedName name="HM_45_B3">#REF!</definedName>
    <definedName name="HM_45_R1">#REF!</definedName>
    <definedName name="HM_45_R2">#REF!</definedName>
    <definedName name="HM_45_R3">#REF!</definedName>
    <definedName name="HM_46" localSheetId="4">'Auto Start'!$K$6</definedName>
    <definedName name="HM_46" localSheetId="1">'Image Maps'!$K$5</definedName>
    <definedName name="HM_46" localSheetId="5">#REF!</definedName>
    <definedName name="HM_46">#REF!</definedName>
    <definedName name="HM_46_B1" localSheetId="4">#REF!</definedName>
    <definedName name="HM_46_B1" localSheetId="5">#REF!</definedName>
    <definedName name="HM_46_B1">#REF!</definedName>
    <definedName name="HM_46_B2" localSheetId="4">#REF!</definedName>
    <definedName name="HM_46_B2" localSheetId="5">#REF!</definedName>
    <definedName name="HM_46_B2">#REF!</definedName>
    <definedName name="HM_46_B3" localSheetId="4">#REF!</definedName>
    <definedName name="HM_46_B3">#REF!</definedName>
    <definedName name="HM_46_R1">#REF!</definedName>
    <definedName name="HM_46_R2">#REF!</definedName>
    <definedName name="HM_46_R3">#REF!</definedName>
    <definedName name="HM_47" localSheetId="4">'Auto Start'!$L$6</definedName>
    <definedName name="HM_47" localSheetId="1">'Image Maps'!$L$5</definedName>
    <definedName name="HM_47" localSheetId="5">#REF!</definedName>
    <definedName name="HM_47">#REF!</definedName>
    <definedName name="HM_47_B1" localSheetId="4">#REF!</definedName>
    <definedName name="HM_47_B1" localSheetId="5">#REF!</definedName>
    <definedName name="HM_47_B1">#REF!</definedName>
    <definedName name="HM_47_B2" localSheetId="4">#REF!</definedName>
    <definedName name="HM_47_B2" localSheetId="5">#REF!</definedName>
    <definedName name="HM_47_B2">#REF!</definedName>
    <definedName name="HM_47_B3" localSheetId="4">#REF!</definedName>
    <definedName name="HM_47_B3">#REF!</definedName>
    <definedName name="HM_47_R1">#REF!</definedName>
    <definedName name="HM_47_R2">#REF!</definedName>
    <definedName name="HM_47_R3">#REF!</definedName>
    <definedName name="HM_48" localSheetId="4">'Auto Start'!$M$6</definedName>
    <definedName name="HM_48" localSheetId="1">'Image Maps'!$M$5</definedName>
    <definedName name="HM_48" localSheetId="5">#REF!</definedName>
    <definedName name="HM_48">#REF!</definedName>
    <definedName name="HM_48_B1" localSheetId="4">#REF!</definedName>
    <definedName name="HM_48_B1" localSheetId="5">#REF!</definedName>
    <definedName name="HM_48_B1">#REF!</definedName>
    <definedName name="HM_48_B2" localSheetId="4">#REF!</definedName>
    <definedName name="HM_48_B2" localSheetId="5">#REF!</definedName>
    <definedName name="HM_48_B2">#REF!</definedName>
    <definedName name="HM_48_B3" localSheetId="4">#REF!</definedName>
    <definedName name="HM_48_B3">#REF!</definedName>
    <definedName name="HM_48_R1">#REF!</definedName>
    <definedName name="HM_48_R2">#REF!</definedName>
    <definedName name="HM_48_R3">#REF!</definedName>
    <definedName name="HM_49" localSheetId="4">'Auto Start'!$B$7</definedName>
    <definedName name="HM_49" localSheetId="1">'Image Maps'!$B$6</definedName>
    <definedName name="HM_49" localSheetId="5">#REF!</definedName>
    <definedName name="HM_49">#REF!</definedName>
    <definedName name="HM_49_B1" localSheetId="4">#REF!</definedName>
    <definedName name="HM_49_B1" localSheetId="5">#REF!</definedName>
    <definedName name="HM_49_B1">#REF!</definedName>
    <definedName name="HM_49_B2" localSheetId="4">#REF!</definedName>
    <definedName name="HM_49_B2" localSheetId="5">#REF!</definedName>
    <definedName name="HM_49_B2">#REF!</definedName>
    <definedName name="HM_49_B3" localSheetId="4">#REF!</definedName>
    <definedName name="HM_49_B3">#REF!</definedName>
    <definedName name="HM_49_R1">#REF!</definedName>
    <definedName name="HM_49_R2">#REF!</definedName>
    <definedName name="HM_49_R3">#REF!</definedName>
    <definedName name="HM_5" localSheetId="4">'Auto Start'!$F$3</definedName>
    <definedName name="HM_5" localSheetId="1">'Image Maps'!$F$2</definedName>
    <definedName name="HM_5" localSheetId="5">#REF!</definedName>
    <definedName name="HM_5">#REF!</definedName>
    <definedName name="HM_5_B1" localSheetId="4">#REF!</definedName>
    <definedName name="HM_5_B1" localSheetId="5">#REF!</definedName>
    <definedName name="HM_5_B1">#REF!</definedName>
    <definedName name="HM_5_B2" localSheetId="4">#REF!</definedName>
    <definedName name="HM_5_B2" localSheetId="5">#REF!</definedName>
    <definedName name="HM_5_B2">#REF!</definedName>
    <definedName name="HM_5_B3" localSheetId="4">#REF!</definedName>
    <definedName name="HM_5_B3">#REF!</definedName>
    <definedName name="HM_5_R1">#REF!</definedName>
    <definedName name="HM_5_R2">#REF!</definedName>
    <definedName name="HM_5_R3">#REF!</definedName>
    <definedName name="HM_50" localSheetId="4">'Auto Start'!$C$7</definedName>
    <definedName name="HM_50" localSheetId="1">'Image Maps'!$C$6</definedName>
    <definedName name="HM_50" localSheetId="5">#REF!</definedName>
    <definedName name="HM_50">#REF!</definedName>
    <definedName name="HM_50_B1" localSheetId="4">#REF!</definedName>
    <definedName name="HM_50_B1" localSheetId="5">#REF!</definedName>
    <definedName name="HM_50_B1">#REF!</definedName>
    <definedName name="HM_50_B2" localSheetId="4">#REF!</definedName>
    <definedName name="HM_50_B2" localSheetId="5">#REF!</definedName>
    <definedName name="HM_50_B2">#REF!</definedName>
    <definedName name="HM_50_B3" localSheetId="4">#REF!</definedName>
    <definedName name="HM_50_B3">#REF!</definedName>
    <definedName name="HM_50_R1">#REF!</definedName>
    <definedName name="HM_50_R2">#REF!</definedName>
    <definedName name="HM_50_R3">#REF!</definedName>
    <definedName name="HM_51" localSheetId="4">'Auto Start'!$D$7</definedName>
    <definedName name="HM_51" localSheetId="1">'Image Maps'!$D$6</definedName>
    <definedName name="HM_51" localSheetId="5">#REF!</definedName>
    <definedName name="HM_51">#REF!</definedName>
    <definedName name="HM_51_B1" localSheetId="4">#REF!</definedName>
    <definedName name="HM_51_B1" localSheetId="5">#REF!</definedName>
    <definedName name="HM_51_B1">#REF!</definedName>
    <definedName name="HM_51_B2" localSheetId="4">#REF!</definedName>
    <definedName name="HM_51_B2" localSheetId="5">#REF!</definedName>
    <definedName name="HM_51_B2">#REF!</definedName>
    <definedName name="HM_51_B3" localSheetId="4">#REF!</definedName>
    <definedName name="HM_51_B3">#REF!</definedName>
    <definedName name="HM_51_R1">#REF!</definedName>
    <definedName name="HM_51_R2">#REF!</definedName>
    <definedName name="HM_51_R3">#REF!</definedName>
    <definedName name="HM_52" localSheetId="4">'Auto Start'!$E$7</definedName>
    <definedName name="HM_52" localSheetId="1">'Image Maps'!$E$6</definedName>
    <definedName name="HM_52" localSheetId="5">#REF!</definedName>
    <definedName name="HM_52">#REF!</definedName>
    <definedName name="HM_52_B1" localSheetId="4">#REF!</definedName>
    <definedName name="HM_52_B1" localSheetId="5">#REF!</definedName>
    <definedName name="HM_52_B1">#REF!</definedName>
    <definedName name="HM_52_B2" localSheetId="4">#REF!</definedName>
    <definedName name="HM_52_B2" localSheetId="5">#REF!</definedName>
    <definedName name="HM_52_B2">#REF!</definedName>
    <definedName name="HM_52_B3" localSheetId="4">#REF!</definedName>
    <definedName name="HM_52_B3">#REF!</definedName>
    <definedName name="HM_52_R1">#REF!</definedName>
    <definedName name="HM_52_R2">#REF!</definedName>
    <definedName name="HM_52_R3">#REF!</definedName>
    <definedName name="HM_53" localSheetId="4">'Auto Start'!$F$7</definedName>
    <definedName name="HM_53" localSheetId="1">'Image Maps'!$F$6</definedName>
    <definedName name="HM_53" localSheetId="5">#REF!</definedName>
    <definedName name="HM_53">#REF!</definedName>
    <definedName name="HM_53_B1" localSheetId="4">#REF!</definedName>
    <definedName name="HM_53_B1" localSheetId="5">#REF!</definedName>
    <definedName name="HM_53_B1">#REF!</definedName>
    <definedName name="HM_53_B2" localSheetId="4">#REF!</definedName>
    <definedName name="HM_53_B2" localSheetId="5">#REF!</definedName>
    <definedName name="HM_53_B2">#REF!</definedName>
    <definedName name="HM_53_B3" localSheetId="4">#REF!</definedName>
    <definedName name="HM_53_B3">#REF!</definedName>
    <definedName name="HM_53_R1">#REF!</definedName>
    <definedName name="HM_53_R2">#REF!</definedName>
    <definedName name="HM_53_R3">#REF!</definedName>
    <definedName name="HM_54" localSheetId="4">'Auto Start'!$G$7</definedName>
    <definedName name="HM_54" localSheetId="1">'Image Maps'!$G$6</definedName>
    <definedName name="HM_54" localSheetId="5">#REF!</definedName>
    <definedName name="HM_54">#REF!</definedName>
    <definedName name="HM_54_B1" localSheetId="4">#REF!</definedName>
    <definedName name="HM_54_B1" localSheetId="5">#REF!</definedName>
    <definedName name="HM_54_B1">#REF!</definedName>
    <definedName name="HM_54_B2" localSheetId="4">#REF!</definedName>
    <definedName name="HM_54_B2" localSheetId="5">#REF!</definedName>
    <definedName name="HM_54_B2">#REF!</definedName>
    <definedName name="HM_54_B3" localSheetId="4">#REF!</definedName>
    <definedName name="HM_54_B3">#REF!</definedName>
    <definedName name="HM_54_R1">#REF!</definedName>
    <definedName name="HM_54_R2">#REF!</definedName>
    <definedName name="HM_54_R3">#REF!</definedName>
    <definedName name="HM_55" localSheetId="4">'Auto Start'!$H$7</definedName>
    <definedName name="HM_55" localSheetId="1">'Image Maps'!$H$6</definedName>
    <definedName name="HM_55" localSheetId="5">#REF!</definedName>
    <definedName name="HM_55">#REF!</definedName>
    <definedName name="HM_55_B1" localSheetId="4">#REF!</definedName>
    <definedName name="HM_55_B1" localSheetId="5">#REF!</definedName>
    <definedName name="HM_55_B1">#REF!</definedName>
    <definedName name="HM_55_B2" localSheetId="4">#REF!</definedName>
    <definedName name="HM_55_B2" localSheetId="5">#REF!</definedName>
    <definedName name="HM_55_B2">#REF!</definedName>
    <definedName name="HM_55_B3" localSheetId="4">#REF!</definedName>
    <definedName name="HM_55_B3">#REF!</definedName>
    <definedName name="HM_55_R1">#REF!</definedName>
    <definedName name="HM_55_R2">#REF!</definedName>
    <definedName name="HM_55_R3">#REF!</definedName>
    <definedName name="HM_56" localSheetId="4">'Auto Start'!$I$7</definedName>
    <definedName name="HM_56" localSheetId="1">'Image Maps'!$I$6</definedName>
    <definedName name="HM_56" localSheetId="5">#REF!</definedName>
    <definedName name="HM_56">#REF!</definedName>
    <definedName name="HM_56_B1" localSheetId="4">#REF!</definedName>
    <definedName name="HM_56_B1" localSheetId="5">#REF!</definedName>
    <definedName name="HM_56_B1">#REF!</definedName>
    <definedName name="HM_56_B2" localSheetId="4">#REF!</definedName>
    <definedName name="HM_56_B2" localSheetId="5">#REF!</definedName>
    <definedName name="HM_56_B2">#REF!</definedName>
    <definedName name="HM_56_B3" localSheetId="4">#REF!</definedName>
    <definedName name="HM_56_B3">#REF!</definedName>
    <definedName name="HM_56_R1">#REF!</definedName>
    <definedName name="HM_56_R2">#REF!</definedName>
    <definedName name="HM_56_R3">#REF!</definedName>
    <definedName name="HM_57" localSheetId="4">'Auto Start'!$J$7</definedName>
    <definedName name="HM_57" localSheetId="1">'Image Maps'!$J$6</definedName>
    <definedName name="HM_57" localSheetId="5">#REF!</definedName>
    <definedName name="HM_57">#REF!</definedName>
    <definedName name="HM_57_B1" localSheetId="4">#REF!</definedName>
    <definedName name="HM_57_B1" localSheetId="5">#REF!</definedName>
    <definedName name="HM_57_B1">#REF!</definedName>
    <definedName name="HM_57_B2" localSheetId="4">#REF!</definedName>
    <definedName name="HM_57_B2" localSheetId="5">#REF!</definedName>
    <definedName name="HM_57_B2">#REF!</definedName>
    <definedName name="HM_57_B3" localSheetId="4">#REF!</definedName>
    <definedName name="HM_57_B3">#REF!</definedName>
    <definedName name="HM_57_R1">#REF!</definedName>
    <definedName name="HM_57_R2">#REF!</definedName>
    <definedName name="HM_57_R3">#REF!</definedName>
    <definedName name="HM_58" localSheetId="4">'Auto Start'!$K$7</definedName>
    <definedName name="HM_58" localSheetId="1">'Image Maps'!$K$6</definedName>
    <definedName name="HM_58" localSheetId="5">#REF!</definedName>
    <definedName name="HM_58">#REF!</definedName>
    <definedName name="HM_58_B1" localSheetId="4">#REF!</definedName>
    <definedName name="HM_58_B1" localSheetId="5">#REF!</definedName>
    <definedName name="HM_58_B1">#REF!</definedName>
    <definedName name="HM_58_B2" localSheetId="4">#REF!</definedName>
    <definedName name="HM_58_B2" localSheetId="5">#REF!</definedName>
    <definedName name="HM_58_B2">#REF!</definedName>
    <definedName name="HM_58_B3" localSheetId="4">#REF!</definedName>
    <definedName name="HM_58_B3">#REF!</definedName>
    <definedName name="HM_58_R1">#REF!</definedName>
    <definedName name="HM_58_R2">#REF!</definedName>
    <definedName name="HM_58_R3">#REF!</definedName>
    <definedName name="HM_59" localSheetId="4">'Auto Start'!$L$7</definedName>
    <definedName name="HM_59" localSheetId="1">'Image Maps'!$L$6</definedName>
    <definedName name="HM_59" localSheetId="5">#REF!</definedName>
    <definedName name="HM_59">#REF!</definedName>
    <definedName name="HM_59_B1" localSheetId="4">#REF!</definedName>
    <definedName name="HM_59_B1" localSheetId="5">#REF!</definedName>
    <definedName name="HM_59_B1">#REF!</definedName>
    <definedName name="HM_59_B2" localSheetId="4">#REF!</definedName>
    <definedName name="HM_59_B2" localSheetId="5">#REF!</definedName>
    <definedName name="HM_59_B2">#REF!</definedName>
    <definedName name="HM_59_B3" localSheetId="4">#REF!</definedName>
    <definedName name="HM_59_B3">#REF!</definedName>
    <definedName name="HM_59_R1">#REF!</definedName>
    <definedName name="HM_59_R2">#REF!</definedName>
    <definedName name="HM_59_R3">#REF!</definedName>
    <definedName name="HM_6" localSheetId="4">'Auto Start'!$G$3</definedName>
    <definedName name="HM_6" localSheetId="1">'Image Maps'!$G$2</definedName>
    <definedName name="HM_6" localSheetId="5">#REF!</definedName>
    <definedName name="HM_6">#REF!</definedName>
    <definedName name="HM_6_B1" localSheetId="4">#REF!</definedName>
    <definedName name="HM_6_B1" localSheetId="5">#REF!</definedName>
    <definedName name="HM_6_B1">#REF!</definedName>
    <definedName name="HM_6_B2" localSheetId="4">#REF!</definedName>
    <definedName name="HM_6_B2" localSheetId="5">#REF!</definedName>
    <definedName name="HM_6_B2">#REF!</definedName>
    <definedName name="HM_6_B3" localSheetId="4">#REF!</definedName>
    <definedName name="HM_6_B3">#REF!</definedName>
    <definedName name="HM_6_R1">#REF!</definedName>
    <definedName name="HM_6_R2">#REF!</definedName>
    <definedName name="HM_6_R3">#REF!</definedName>
    <definedName name="HM_60" localSheetId="4">'Auto Start'!$M$7</definedName>
    <definedName name="HM_60" localSheetId="1">'Image Maps'!$M$6</definedName>
    <definedName name="HM_60" localSheetId="5">#REF!</definedName>
    <definedName name="HM_60">#REF!</definedName>
    <definedName name="HM_60_B1" localSheetId="4">#REF!</definedName>
    <definedName name="HM_60_B1" localSheetId="5">#REF!</definedName>
    <definedName name="HM_60_B1">#REF!</definedName>
    <definedName name="HM_60_B2" localSheetId="4">#REF!</definedName>
    <definedName name="HM_60_B2" localSheetId="5">#REF!</definedName>
    <definedName name="HM_60_B2">#REF!</definedName>
    <definedName name="HM_60_B3" localSheetId="4">#REF!</definedName>
    <definedName name="HM_60_B3">#REF!</definedName>
    <definedName name="HM_60_R1">#REF!</definedName>
    <definedName name="HM_60_R2">#REF!</definedName>
    <definedName name="HM_60_R3">#REF!</definedName>
    <definedName name="HM_61" localSheetId="4">'Auto Start'!$B$8</definedName>
    <definedName name="HM_61" localSheetId="1">'Image Maps'!$B$7</definedName>
    <definedName name="HM_61" localSheetId="5">#REF!</definedName>
    <definedName name="HM_61">#REF!</definedName>
    <definedName name="HM_61_B1" localSheetId="4">#REF!</definedName>
    <definedName name="HM_61_B1" localSheetId="5">#REF!</definedName>
    <definedName name="HM_61_B1">#REF!</definedName>
    <definedName name="HM_61_B2" localSheetId="4">#REF!</definedName>
    <definedName name="HM_61_B2" localSheetId="5">#REF!</definedName>
    <definedName name="HM_61_B2">#REF!</definedName>
    <definedName name="HM_61_B3" localSheetId="4">#REF!</definedName>
    <definedName name="HM_61_B3">#REF!</definedName>
    <definedName name="HM_61_R1">#REF!</definedName>
    <definedName name="HM_61_R2">#REF!</definedName>
    <definedName name="HM_61_R3">#REF!</definedName>
    <definedName name="HM_62" localSheetId="4">'Auto Start'!$C$8</definedName>
    <definedName name="HM_62" localSheetId="1">'Image Maps'!$C$7</definedName>
    <definedName name="HM_62" localSheetId="5">#REF!</definedName>
    <definedName name="HM_62">#REF!</definedName>
    <definedName name="HM_62_B1" localSheetId="4">#REF!</definedName>
    <definedName name="HM_62_B1" localSheetId="5">#REF!</definedName>
    <definedName name="HM_62_B1">#REF!</definedName>
    <definedName name="HM_62_B2" localSheetId="4">#REF!</definedName>
    <definedName name="HM_62_B2" localSheetId="5">#REF!</definedName>
    <definedName name="HM_62_B2">#REF!</definedName>
    <definedName name="HM_62_B3" localSheetId="4">#REF!</definedName>
    <definedName name="HM_62_B3">#REF!</definedName>
    <definedName name="HM_62_R1">#REF!</definedName>
    <definedName name="HM_62_R2">#REF!</definedName>
    <definedName name="HM_62_R3">#REF!</definedName>
    <definedName name="HM_63" localSheetId="4">'Auto Start'!$D$8</definedName>
    <definedName name="HM_63" localSheetId="1">'Image Maps'!$D$7</definedName>
    <definedName name="HM_63" localSheetId="5">#REF!</definedName>
    <definedName name="HM_63">#REF!</definedName>
    <definedName name="HM_63_B1" localSheetId="4">#REF!</definedName>
    <definedName name="HM_63_B1" localSheetId="5">#REF!</definedName>
    <definedName name="HM_63_B1">#REF!</definedName>
    <definedName name="HM_63_B2" localSheetId="4">#REF!</definedName>
    <definedName name="HM_63_B2" localSheetId="5">#REF!</definedName>
    <definedName name="HM_63_B2">#REF!</definedName>
    <definedName name="HM_63_B3" localSheetId="4">#REF!</definedName>
    <definedName name="HM_63_B3">#REF!</definedName>
    <definedName name="HM_63_R1">#REF!</definedName>
    <definedName name="HM_63_R2">#REF!</definedName>
    <definedName name="HM_63_R3">#REF!</definedName>
    <definedName name="HM_64" localSheetId="4">'Auto Start'!$E$8</definedName>
    <definedName name="HM_64" localSheetId="1">'Image Maps'!$E$7</definedName>
    <definedName name="HM_64" localSheetId="5">#REF!</definedName>
    <definedName name="HM_64">#REF!</definedName>
    <definedName name="HM_64_B1" localSheetId="4">#REF!</definedName>
    <definedName name="HM_64_B1" localSheetId="5">#REF!</definedName>
    <definedName name="HM_64_B1">#REF!</definedName>
    <definedName name="HM_64_B2" localSheetId="4">#REF!</definedName>
    <definedName name="HM_64_B2" localSheetId="5">#REF!</definedName>
    <definedName name="HM_64_B2">#REF!</definedName>
    <definedName name="HM_64_B3" localSheetId="4">#REF!</definedName>
    <definedName name="HM_64_B3">#REF!</definedName>
    <definedName name="HM_64_R1">#REF!</definedName>
    <definedName name="HM_64_R2">#REF!</definedName>
    <definedName name="HM_64_R3">#REF!</definedName>
    <definedName name="HM_65" localSheetId="4">'Auto Start'!$F$8</definedName>
    <definedName name="HM_65" localSheetId="1">'Image Maps'!$F$7</definedName>
    <definedName name="HM_65" localSheetId="5">#REF!</definedName>
    <definedName name="HM_65">#REF!</definedName>
    <definedName name="HM_65_B1" localSheetId="4">#REF!</definedName>
    <definedName name="HM_65_B1" localSheetId="5">#REF!</definedName>
    <definedName name="HM_65_B1">#REF!</definedName>
    <definedName name="HM_65_B2" localSheetId="4">#REF!</definedName>
    <definedName name="HM_65_B2" localSheetId="5">#REF!</definedName>
    <definedName name="HM_65_B2">#REF!</definedName>
    <definedName name="HM_65_B3" localSheetId="4">#REF!</definedName>
    <definedName name="HM_65_B3">#REF!</definedName>
    <definedName name="HM_65_R1">#REF!</definedName>
    <definedName name="HM_65_R2">#REF!</definedName>
    <definedName name="HM_65_R3">#REF!</definedName>
    <definedName name="HM_66" localSheetId="4">'Auto Start'!$G$8</definedName>
    <definedName name="HM_66" localSheetId="1">'Image Maps'!$G$7</definedName>
    <definedName name="HM_66" localSheetId="5">#REF!</definedName>
    <definedName name="HM_66">#REF!</definedName>
    <definedName name="HM_66_B1" localSheetId="4">#REF!</definedName>
    <definedName name="HM_66_B1" localSheetId="5">#REF!</definedName>
    <definedName name="HM_66_B1">#REF!</definedName>
    <definedName name="HM_66_B2" localSheetId="4">#REF!</definedName>
    <definedName name="HM_66_B2" localSheetId="5">#REF!</definedName>
    <definedName name="HM_66_B2">#REF!</definedName>
    <definedName name="HM_66_B3" localSheetId="4">#REF!</definedName>
    <definedName name="HM_66_B3">#REF!</definedName>
    <definedName name="HM_66_R1">#REF!</definedName>
    <definedName name="HM_66_R2">#REF!</definedName>
    <definedName name="HM_66_R3">#REF!</definedName>
    <definedName name="HM_67" localSheetId="4">'Auto Start'!$H$8</definedName>
    <definedName name="HM_67" localSheetId="1">'Image Maps'!$H$7</definedName>
    <definedName name="HM_67" localSheetId="5">#REF!</definedName>
    <definedName name="HM_67">#REF!</definedName>
    <definedName name="HM_67_B1" localSheetId="4">#REF!</definedName>
    <definedName name="HM_67_B1" localSheetId="5">#REF!</definedName>
    <definedName name="HM_67_B1">#REF!</definedName>
    <definedName name="HM_67_B2" localSheetId="4">#REF!</definedName>
    <definedName name="HM_67_B2" localSheetId="5">#REF!</definedName>
    <definedName name="HM_67_B2">#REF!</definedName>
    <definedName name="HM_67_B3" localSheetId="4">#REF!</definedName>
    <definedName name="HM_67_B3">#REF!</definedName>
    <definedName name="HM_67_R1">#REF!</definedName>
    <definedName name="HM_67_R2">#REF!</definedName>
    <definedName name="HM_67_R3">#REF!</definedName>
    <definedName name="HM_68" localSheetId="4">'Auto Start'!$I$8</definedName>
    <definedName name="HM_68" localSheetId="1">'Image Maps'!$I$7</definedName>
    <definedName name="HM_68" localSheetId="5">#REF!</definedName>
    <definedName name="HM_68">#REF!</definedName>
    <definedName name="HM_68_B1" localSheetId="4">#REF!</definedName>
    <definedName name="HM_68_B1" localSheetId="5">#REF!</definedName>
    <definedName name="HM_68_B1">#REF!</definedName>
    <definedName name="HM_68_B2" localSheetId="4">#REF!</definedName>
    <definedName name="HM_68_B2" localSheetId="5">#REF!</definedName>
    <definedName name="HM_68_B2">#REF!</definedName>
    <definedName name="HM_68_B3" localSheetId="4">#REF!</definedName>
    <definedName name="HM_68_B3">#REF!</definedName>
    <definedName name="HM_68_R1">#REF!</definedName>
    <definedName name="HM_68_R2">#REF!</definedName>
    <definedName name="HM_68_R3">#REF!</definedName>
    <definedName name="HM_69" localSheetId="4">'Auto Start'!$J$8</definedName>
    <definedName name="HM_69" localSheetId="1">'Image Maps'!$J$7</definedName>
    <definedName name="HM_69" localSheetId="5">#REF!</definedName>
    <definedName name="HM_69">#REF!</definedName>
    <definedName name="HM_69_B1" localSheetId="4">#REF!</definedName>
    <definedName name="HM_69_B1" localSheetId="5">#REF!</definedName>
    <definedName name="HM_69_B1">#REF!</definedName>
    <definedName name="HM_69_B2" localSheetId="4">#REF!</definedName>
    <definedName name="HM_69_B2" localSheetId="5">#REF!</definedName>
    <definedName name="HM_69_B2">#REF!</definedName>
    <definedName name="HM_69_B3" localSheetId="4">#REF!</definedName>
    <definedName name="HM_69_B3">#REF!</definedName>
    <definedName name="HM_69_R1">#REF!</definedName>
    <definedName name="HM_69_R2">#REF!</definedName>
    <definedName name="HM_69_R3">#REF!</definedName>
    <definedName name="HM_7" localSheetId="4">'Auto Start'!$H$3</definedName>
    <definedName name="HM_7" localSheetId="1">'Image Maps'!$H$2</definedName>
    <definedName name="HM_7" localSheetId="5">#REF!</definedName>
    <definedName name="HM_7">#REF!</definedName>
    <definedName name="HM_7_B1" localSheetId="4">#REF!</definedName>
    <definedName name="HM_7_B1" localSheetId="5">#REF!</definedName>
    <definedName name="HM_7_B1">#REF!</definedName>
    <definedName name="HM_7_B2" localSheetId="4">#REF!</definedName>
    <definedName name="HM_7_B2" localSheetId="5">#REF!</definedName>
    <definedName name="HM_7_B2">#REF!</definedName>
    <definedName name="HM_7_B3" localSheetId="4">#REF!</definedName>
    <definedName name="HM_7_B3">#REF!</definedName>
    <definedName name="HM_7_R1">#REF!</definedName>
    <definedName name="HM_7_R2">#REF!</definedName>
    <definedName name="HM_7_R3">#REF!</definedName>
    <definedName name="HM_70" localSheetId="4">'Auto Start'!$K$8</definedName>
    <definedName name="HM_70" localSheetId="1">'Image Maps'!$K$7</definedName>
    <definedName name="HM_70" localSheetId="5">#REF!</definedName>
    <definedName name="HM_70">#REF!</definedName>
    <definedName name="HM_70_B1" localSheetId="4">#REF!</definedName>
    <definedName name="HM_70_B1" localSheetId="5">#REF!</definedName>
    <definedName name="HM_70_B1">#REF!</definedName>
    <definedName name="HM_70_B2" localSheetId="4">#REF!</definedName>
    <definedName name="HM_70_B2" localSheetId="5">#REF!</definedName>
    <definedName name="HM_70_B2">#REF!</definedName>
    <definedName name="HM_70_B3" localSheetId="4">#REF!</definedName>
    <definedName name="HM_70_B3">#REF!</definedName>
    <definedName name="HM_70_R1">#REF!</definedName>
    <definedName name="HM_70_R2">#REF!</definedName>
    <definedName name="HM_70_R3">#REF!</definedName>
    <definedName name="HM_71" localSheetId="4">'Auto Start'!$L$8</definedName>
    <definedName name="HM_71" localSheetId="1">'Image Maps'!$L$7</definedName>
    <definedName name="HM_71" localSheetId="5">#REF!</definedName>
    <definedName name="HM_71">#REF!</definedName>
    <definedName name="HM_71_B1" localSheetId="4">#REF!</definedName>
    <definedName name="HM_71_B1" localSheetId="5">#REF!</definedName>
    <definedName name="HM_71_B1">#REF!</definedName>
    <definedName name="HM_71_B2" localSheetId="4">#REF!</definedName>
    <definedName name="HM_71_B2" localSheetId="5">#REF!</definedName>
    <definedName name="HM_71_B2">#REF!</definedName>
    <definedName name="HM_71_B3" localSheetId="4">#REF!</definedName>
    <definedName name="HM_71_B3">#REF!</definedName>
    <definedName name="HM_71_R1">#REF!</definedName>
    <definedName name="HM_71_R2">#REF!</definedName>
    <definedName name="HM_71_R3">#REF!</definedName>
    <definedName name="HM_72" localSheetId="4">'Auto Start'!$M$8</definedName>
    <definedName name="HM_72" localSheetId="1">'Image Maps'!$M$7</definedName>
    <definedName name="HM_72" localSheetId="5">#REF!</definedName>
    <definedName name="HM_72">#REF!</definedName>
    <definedName name="HM_72_B1" localSheetId="4">#REF!</definedName>
    <definedName name="HM_72_B1" localSheetId="5">#REF!</definedName>
    <definedName name="HM_72_B1">#REF!</definedName>
    <definedName name="HM_72_B2" localSheetId="4">#REF!</definedName>
    <definedName name="HM_72_B2" localSheetId="5">#REF!</definedName>
    <definedName name="HM_72_B2">#REF!</definedName>
    <definedName name="HM_72_B3" localSheetId="4">#REF!</definedName>
    <definedName name="HM_72_B3">#REF!</definedName>
    <definedName name="HM_72_R1">#REF!</definedName>
    <definedName name="HM_72_R2">#REF!</definedName>
    <definedName name="HM_72_R3">#REF!</definedName>
    <definedName name="HM_8" localSheetId="4">'Auto Start'!$I$3</definedName>
    <definedName name="HM_8" localSheetId="1">'Image Maps'!$I$2</definedName>
    <definedName name="HM_8" localSheetId="5">#REF!</definedName>
    <definedName name="HM_8">#REF!</definedName>
    <definedName name="HM_8_B1" localSheetId="4">#REF!</definedName>
    <definedName name="HM_8_B1" localSheetId="5">#REF!</definedName>
    <definedName name="HM_8_B1">#REF!</definedName>
    <definedName name="HM_8_B2" localSheetId="4">#REF!</definedName>
    <definedName name="HM_8_B2" localSheetId="5">#REF!</definedName>
    <definedName name="HM_8_B2">#REF!</definedName>
    <definedName name="HM_8_B3" localSheetId="4">#REF!</definedName>
    <definedName name="HM_8_B3">#REF!</definedName>
    <definedName name="HM_8_R1">#REF!</definedName>
    <definedName name="HM_8_R2">#REF!</definedName>
    <definedName name="HM_8_R3">#REF!</definedName>
    <definedName name="HM_9" localSheetId="4">'Auto Start'!$J$3</definedName>
    <definedName name="HM_9" localSheetId="1">'Image Maps'!$J$2</definedName>
    <definedName name="HM_9" localSheetId="5">#REF!</definedName>
    <definedName name="HM_9">#REF!</definedName>
    <definedName name="HM_9_B1" localSheetId="4">#REF!</definedName>
    <definedName name="HM_9_B1" localSheetId="5">#REF!</definedName>
    <definedName name="HM_9_B1">#REF!</definedName>
    <definedName name="HM_9_B2" localSheetId="4">#REF!</definedName>
    <definedName name="HM_9_B2" localSheetId="5">#REF!</definedName>
    <definedName name="HM_9_B2">#REF!</definedName>
    <definedName name="HM_9_B3" localSheetId="4">#REF!</definedName>
    <definedName name="HM_9_B3">#REF!</definedName>
    <definedName name="HM_9_R1">#REF!</definedName>
    <definedName name="HM_9_R2">#REF!</definedName>
    <definedName name="HM_9_R3">#REF!</definedName>
    <definedName name="key">#REF!</definedName>
    <definedName name="last_match_key">#REF!</definedName>
    <definedName name="lastCallTime">#REF!</definedName>
    <definedName name="Levels">#REF!</definedName>
    <definedName name="losses">#REF!</definedName>
    <definedName name="match_comp_level">#REF!</definedName>
    <definedName name="match_key">#REF!</definedName>
    <definedName name="match_level">#REF!</definedName>
    <definedName name="match_number">#REF!</definedName>
    <definedName name="match_winning_alliance">#REF!</definedName>
    <definedName name="matches_played">#REF!</definedName>
    <definedName name="motto">#REF!</definedName>
    <definedName name="MS_BLUE_ALLIANCE_DEFENSE" localSheetId="4">#REF!,#REF!,#REF!</definedName>
    <definedName name="MS_BLUE_ALLIANCE_DEFENSE" localSheetId="5">#REF!,#REF!,#REF!</definedName>
    <definedName name="MS_BLUE_ALLIANCE_DEFENSE">#REF!,#REF!,#REF!</definedName>
    <definedName name="name" localSheetId="4">#REF!</definedName>
    <definedName name="name" localSheetId="5">#REF!</definedName>
    <definedName name="name">#REF!</definedName>
    <definedName name="nickname" localSheetId="4">#REF!</definedName>
    <definedName name="nickname">#REF!</definedName>
    <definedName name="num_teams" localSheetId="4">#REF!</definedName>
    <definedName name="num_teams">#REF!</definedName>
    <definedName name="overall_status_str">#REF!</definedName>
    <definedName name="playoff_status_str">#REF!</definedName>
    <definedName name="postal_code">#REF!</definedName>
    <definedName name="_xlnm.Print_Area" localSheetId="1">'Image Maps'!$B$2:$M$7</definedName>
    <definedName name="rank" localSheetId="4">#REF!</definedName>
    <definedName name="rank" localSheetId="5">#REF!</definedName>
    <definedName name="rank">#REF!</definedName>
    <definedName name="RankingScore" localSheetId="4">#REF!</definedName>
    <definedName name="RankingScore" localSheetId="5">#REF!</definedName>
    <definedName name="RankingScore">#REF!</definedName>
    <definedName name="REC_1" localSheetId="4">#REF!</definedName>
    <definedName name="REC_1" localSheetId="5">#REF!</definedName>
    <definedName name="REC_1">#REF!</definedName>
    <definedName name="REC_10">#REF!</definedName>
    <definedName name="REC_2">#REF!</definedName>
    <definedName name="REC_3">#REF!</definedName>
    <definedName name="REC_4">#REF!</definedName>
    <definedName name="REC_5">#REF!</definedName>
    <definedName name="REC_6">#REF!</definedName>
    <definedName name="REC_7">#REF!</definedName>
    <definedName name="REC_8">#REF!</definedName>
    <definedName name="REC_9">#REF!</definedName>
    <definedName name="red_1">#REF!</definedName>
    <definedName name="RED_1_AUTO_TAXI_PCT">#REF!</definedName>
    <definedName name="RED_1_AVG_AUTO_LOW_CARGO">#REF!</definedName>
    <definedName name="RED_1_AVG_AUTO_PU">#REF!</definedName>
    <definedName name="RED_1_AVG_AUTO_UP_CARGO">#REF!</definedName>
    <definedName name="RED_1_AVG_LOW_CARGO">#REF!</definedName>
    <definedName name="RED_1_AVG_SCORE">#REF!</definedName>
    <definedName name="RED_1_AVG_UP_CARGO">#REF!</definedName>
    <definedName name="RED_1_CLIMB_PCT">#REF!</definedName>
    <definedName name="RED_1_DEFENSE">#REF!</definedName>
    <definedName name="RED_1_SHOOTING_LOCS">#REF!</definedName>
    <definedName name="red_1_teams">#REF!</definedName>
    <definedName name="RED_1_WALLBOT">#REF!</definedName>
    <definedName name="red_2">#REF!</definedName>
    <definedName name="RED_2_AUTO_TAXI_PCT">#REF!</definedName>
    <definedName name="RED_2_AVG_AUTO_LOW_CARGO">#REF!</definedName>
    <definedName name="RED_2_AVG_AUTO_PU">#REF!</definedName>
    <definedName name="RED_2_AVG_AUTO_UP_CARGO">#REF!</definedName>
    <definedName name="RED_2_AVG_LOW_CARGO">#REF!</definedName>
    <definedName name="RED_2_AVG_SCORE">#REF!</definedName>
    <definedName name="RED_2_AVG_UP_CARGO">#REF!</definedName>
    <definedName name="RED_2_CLIMB_PCT">#REF!</definedName>
    <definedName name="RED_2_DEFENSE">#REF!</definedName>
    <definedName name="RED_2_SHOOTING_LOCS">#REF!</definedName>
    <definedName name="red_2_teams">#REF!</definedName>
    <definedName name="RED_2_WALLBOT">#REF!</definedName>
    <definedName name="red_3">#REF!</definedName>
    <definedName name="RED_3_AUTO_TAXI_PCT">#REF!</definedName>
    <definedName name="RED_3_AVG_AUTO_LOW_CARGO">#REF!</definedName>
    <definedName name="RED_3_AVG_AUTO_PU">#REF!</definedName>
    <definedName name="RED_3_AVG_AUTO_UP_CARGO">#REF!</definedName>
    <definedName name="RED_3_AVG_LOW_CARGO">#REF!</definedName>
    <definedName name="RED_3_AVG_SCORE">#REF!</definedName>
    <definedName name="RED_3_AVG_UP_CARGO">#REF!</definedName>
    <definedName name="RED_3_CLIMB_PCT">#REF!</definedName>
    <definedName name="RED_3_DEFENSE">#REF!</definedName>
    <definedName name="RED_3_SHOOTING_LOCS">#REF!</definedName>
    <definedName name="red_3_teams">#REF!</definedName>
    <definedName name="RED_3_WALLBOT">#REF!</definedName>
    <definedName name="red_adjustPoints">#REF!</definedName>
    <definedName name="red_autoCargoPoints">#REF!</definedName>
    <definedName name="red_autoOwnershipPoints">#REF!</definedName>
    <definedName name="red_autoPoints">#REF!</definedName>
    <definedName name="red_autoQuestRankingPoint">#REF!</definedName>
    <definedName name="red_autoRobot1">#REF!</definedName>
    <definedName name="red_autoRobot2">#REF!</definedName>
    <definedName name="red_autoRobot3">#REF!</definedName>
    <definedName name="red_autoScaleOwnershipSec">#REF!</definedName>
    <definedName name="red_autoSwitchAtZero">#REF!</definedName>
    <definedName name="red_autoSwitchOwnershipSec">#REF!</definedName>
    <definedName name="red_autoTaxiPoints">#REF!</definedName>
    <definedName name="red_bay1">#REF!</definedName>
    <definedName name="red_bay2">#REF!</definedName>
    <definedName name="red_bay3">#REF!</definedName>
    <definedName name="red_bay4">#REF!</definedName>
    <definedName name="red_bay5">#REF!</definedName>
    <definedName name="red_bay6">#REF!</definedName>
    <definedName name="red_bay7">#REF!</definedName>
    <definedName name="red_bay8">#REF!</definedName>
    <definedName name="red_cargoBonusRankingPoint">#REF!</definedName>
    <definedName name="red_cargoPoints">#REF!</definedName>
    <definedName name="red_completedRocketFar">#REF!</definedName>
    <definedName name="red_completedRocketNear">#REF!</definedName>
    <definedName name="red_completeRocketRankingPoint">#REF!</definedName>
    <definedName name="red_endgamePoints">#REF!</definedName>
    <definedName name="red_endgameRobot1">#REF!</definedName>
    <definedName name="red_endgameRobot2">#REF!</definedName>
    <definedName name="red_endgameRobot3">#REF!</definedName>
    <definedName name="RED_ESTIMATED_SCORE">#REF!</definedName>
    <definedName name="red_faceTheBossRankingPoint">#REF!</definedName>
    <definedName name="red_foulCount">#REF!</definedName>
    <definedName name="red_foulPoints">#REF!</definedName>
    <definedName name="red_habClimbPoints">#REF!</definedName>
    <definedName name="red_habDockingRankingPoint">#REF!</definedName>
    <definedName name="red_habLineRobot1">#REF!</definedName>
    <definedName name="red_habLineRobot2">#REF!</definedName>
    <definedName name="red_habLineRobot3">#REF!</definedName>
    <definedName name="red_hangarBonusRankingPoint">#REF!</definedName>
    <definedName name="red_hatchPanelPoints">#REF!</definedName>
    <definedName name="red_lowLeftRocketFar">#REF!</definedName>
    <definedName name="red_lowLeftRocketNear">#REF!</definedName>
    <definedName name="red_lowRightRocketFar">#REF!</definedName>
    <definedName name="red_lowRightRocketNear">#REF!</definedName>
    <definedName name="red_matchCargoTotal">#REF!</definedName>
    <definedName name="red_midLeftRocketFar">#REF!</definedName>
    <definedName name="red_midLeftRocketNear">#REF!</definedName>
    <definedName name="red_midRightRocketFar">#REF!</definedName>
    <definedName name="red_midRightRocketNear">#REF!</definedName>
    <definedName name="red_preMatchBay1">#REF!</definedName>
    <definedName name="red_preMatchBay2">#REF!</definedName>
    <definedName name="red_preMatchBay3">#REF!</definedName>
    <definedName name="red_preMatchBay6">#REF!</definedName>
    <definedName name="red_preMatchBay7">#REF!</definedName>
    <definedName name="red_preMatchBay8">#REF!</definedName>
    <definedName name="red_preMatchLevelRobot1">#REF!</definedName>
    <definedName name="red_preMatchLevelRobot2">#REF!</definedName>
    <definedName name="red_preMatchLevelRobot3">#REF!</definedName>
    <definedName name="red_quintetAchieved">#REF!</definedName>
    <definedName name="red_rp">#REF!</definedName>
    <definedName name="red_sandStormBonusPoints">#REF!</definedName>
    <definedName name="red_score">#REF!</definedName>
    <definedName name="red_taxiRobot1">#REF!</definedName>
    <definedName name="red_taxiRobot2">#REF!</definedName>
    <definedName name="red_taxiRobot3">#REF!</definedName>
    <definedName name="red_tba_gameData">#REF!</definedName>
    <definedName name="red_team_keys_1">#REF!</definedName>
    <definedName name="red_team_keys_2">#REF!</definedName>
    <definedName name="red_team_keys_3">#REF!</definedName>
    <definedName name="red_techFoulCount">#REF!</definedName>
    <definedName name="red_teleopCargoPoints">#REF!</definedName>
    <definedName name="red_teleopCargoTotal">#REF!</definedName>
    <definedName name="red_teleopOwnershipPoints">#REF!</definedName>
    <definedName name="red_teleopPoints">#REF!</definedName>
    <definedName name="red_teleopScaleBoostSec">#REF!</definedName>
    <definedName name="red_teleopScaleOwnershipSec">#REF!</definedName>
    <definedName name="red_teleopSwitchBoostSec">#REF!</definedName>
    <definedName name="red_teleopSwitchOwnershipSec">#REF!</definedName>
    <definedName name="red_topLeftRocketFar">#REF!</definedName>
    <definedName name="red_topLeftRocketNear">#REF!</definedName>
    <definedName name="red_topRightRocketFar">#REF!</definedName>
    <definedName name="red_topRightRocketNear">#REF!</definedName>
    <definedName name="red_totalPoints">#REF!</definedName>
    <definedName name="red_vaultBoostPlayed">#REF!</definedName>
    <definedName name="red_vaultBoostTotal">#REF!</definedName>
    <definedName name="red_vaultForcePlayed">#REF!</definedName>
    <definedName name="red_vaultForceTotal">#REF!</definedName>
    <definedName name="red_vaultLevitatePlayed">#REF!</definedName>
    <definedName name="red_vaultLevitateTotal">#REF!</definedName>
    <definedName name="red_vaultPoints">#REF!</definedName>
    <definedName name="RED1_NFP">#REF!</definedName>
    <definedName name="RED1_SS">#REF!</definedName>
    <definedName name="RobotNum" localSheetId="1">#REF!</definedName>
    <definedName name="RobotNum">#REF!</definedName>
    <definedName name="rookie_year">#REF!</definedName>
    <definedName name="SandstormBonus">#REF!</definedName>
    <definedName name="Scouters" localSheetId="1">#REF!</definedName>
    <definedName name="Scouters">#REF!</definedName>
    <definedName name="sort_orders_1">#REF!</definedName>
    <definedName name="sort_orders_2">#REF!</definedName>
    <definedName name="sort_orders_3">#REF!</definedName>
    <definedName name="sort_orders_4">#REF!</definedName>
    <definedName name="sort_orders_5">#REF!</definedName>
    <definedName name="Speed" localSheetId="1">#REF!</definedName>
    <definedName name="Speed">#REF!</definedName>
    <definedName name="START_BOTTOM">#REF!</definedName>
    <definedName name="START_MIDDLE">#REF!</definedName>
    <definedName name="START_TOP">#REF!</definedName>
    <definedName name="state_prov">#REF!</definedName>
    <definedName name="statusCode">#REF!</definedName>
    <definedName name="statusDesc">#REF!</definedName>
    <definedName name="team_number">#REF!</definedName>
    <definedName name="TeleopCellAndCPanel">#REF!</definedName>
    <definedName name="teleopScaleForceSec">#REF!</definedName>
    <definedName name="ties">#REF!</definedName>
    <definedName name="website">#REF!</definedName>
    <definedName name="wins">#REF!</definedName>
    <definedName name="YN" localSheetId="1">#REF!</definedName>
    <definedName name="YN">#REF!</definedName>
  </definedNames>
  <calcPr calcId="191029"/>
  <pivotCaches>
    <pivotCache cacheId="3" r:id="rId9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baTeams" name="tbaTeams" connection="WorksheetConnection_2020 Midwest Scouting.xlsm!tbaTeams"/>
          <x15:modelTable id="tbaMatches" name="tbaMatches" connection="WorksheetConnection_2020 Midwest Scouting.xlsm!tbaMatches"/>
        </x15:modelTables>
        <x15:modelRelationships>
          <x15:modelRelationship fromTable="tbaMatches" fromColumn="blue_team_keys_1" toTable="tbaTeams" toColumn="team_number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292" i="8" l="1"/>
  <c r="E291" i="8"/>
  <c r="E290" i="8"/>
  <c r="E289" i="8"/>
  <c r="E288" i="8"/>
  <c r="E287" i="8"/>
  <c r="E286" i="8"/>
  <c r="E285" i="8"/>
  <c r="E284" i="8"/>
  <c r="E283" i="8"/>
  <c r="E282" i="8"/>
  <c r="E281" i="8"/>
  <c r="E280" i="8"/>
  <c r="E279" i="8"/>
  <c r="E278" i="8"/>
  <c r="E277" i="8"/>
  <c r="E276" i="8"/>
  <c r="E275" i="8"/>
  <c r="E274" i="8"/>
  <c r="E273" i="8"/>
  <c r="E272" i="8"/>
  <c r="E271" i="8"/>
  <c r="E270" i="8"/>
  <c r="E269" i="8"/>
  <c r="E268" i="8"/>
  <c r="E267" i="8"/>
  <c r="E266" i="8"/>
  <c r="E265" i="8"/>
  <c r="E264" i="8"/>
  <c r="E263" i="8"/>
  <c r="E262" i="8"/>
  <c r="E261" i="8"/>
  <c r="E260" i="8"/>
  <c r="E259" i="8"/>
  <c r="E258" i="8"/>
  <c r="E257" i="8"/>
  <c r="E256" i="8"/>
  <c r="E255" i="8"/>
  <c r="E254" i="8"/>
  <c r="E253" i="8"/>
  <c r="E252" i="8"/>
  <c r="E251" i="8"/>
  <c r="E250" i="8"/>
  <c r="E249" i="8"/>
  <c r="E248" i="8"/>
  <c r="E247" i="8"/>
  <c r="E246" i="8"/>
  <c r="E245" i="8"/>
  <c r="E244" i="8"/>
  <c r="E243" i="8"/>
  <c r="E242" i="8"/>
  <c r="E241" i="8"/>
  <c r="E240" i="8"/>
  <c r="E239" i="8"/>
  <c r="E238" i="8"/>
  <c r="E237" i="8"/>
  <c r="E236" i="8"/>
  <c r="E235" i="8"/>
  <c r="E234" i="8"/>
  <c r="E233" i="8"/>
  <c r="E232" i="8"/>
  <c r="E231" i="8"/>
  <c r="E230" i="8"/>
  <c r="E229" i="8"/>
  <c r="E228" i="8"/>
  <c r="E227" i="8"/>
  <c r="E226" i="8"/>
  <c r="E225" i="8"/>
  <c r="E224" i="8"/>
  <c r="E223" i="8"/>
  <c r="E222" i="8"/>
  <c r="E221" i="8"/>
  <c r="E220" i="8"/>
  <c r="E219" i="8"/>
  <c r="E218" i="8"/>
  <c r="E217" i="8"/>
  <c r="E216" i="8"/>
  <c r="E215" i="8"/>
  <c r="E214" i="8"/>
  <c r="E213" i="8"/>
  <c r="E212" i="8"/>
  <c r="E211" i="8"/>
  <c r="E210" i="8"/>
  <c r="E209" i="8"/>
  <c r="E208" i="8"/>
  <c r="E207" i="8"/>
  <c r="E206" i="8"/>
  <c r="E205" i="8"/>
  <c r="E204" i="8"/>
  <c r="E203" i="8"/>
  <c r="E202" i="8"/>
  <c r="E201" i="8"/>
  <c r="E200" i="8"/>
  <c r="E199" i="8"/>
  <c r="E198" i="8"/>
  <c r="E197" i="8"/>
  <c r="E196" i="8"/>
  <c r="E195" i="8"/>
  <c r="E194" i="8"/>
  <c r="E193" i="8"/>
  <c r="E192" i="8"/>
  <c r="E191" i="8"/>
  <c r="E190" i="8"/>
  <c r="E189" i="8"/>
  <c r="E188" i="8"/>
  <c r="E187" i="8"/>
  <c r="E186" i="8"/>
  <c r="E185" i="8"/>
  <c r="E184" i="8"/>
  <c r="E183" i="8"/>
  <c r="E182" i="8"/>
  <c r="E181" i="8"/>
  <c r="E180" i="8"/>
  <c r="E179" i="8"/>
  <c r="E178" i="8"/>
  <c r="E177" i="8"/>
  <c r="E176" i="8"/>
  <c r="E175" i="8"/>
  <c r="E174" i="8"/>
  <c r="E173" i="8"/>
  <c r="E172" i="8"/>
  <c r="E171" i="8"/>
  <c r="E170" i="8"/>
  <c r="E169" i="8"/>
  <c r="E168" i="8"/>
  <c r="E167" i="8"/>
  <c r="E166" i="8"/>
  <c r="E165" i="8"/>
  <c r="E164" i="8"/>
  <c r="E163" i="8"/>
  <c r="E162" i="8"/>
  <c r="E161" i="8"/>
  <c r="E160" i="8"/>
  <c r="E159" i="8"/>
  <c r="E158" i="8"/>
  <c r="E157" i="8"/>
  <c r="E156" i="8"/>
  <c r="E155" i="8"/>
  <c r="E154" i="8"/>
  <c r="E153" i="8"/>
  <c r="E152" i="8"/>
  <c r="E151" i="8"/>
  <c r="E150" i="8"/>
  <c r="E149" i="8"/>
  <c r="E148" i="8"/>
  <c r="E147" i="8"/>
  <c r="E146" i="8"/>
  <c r="E145" i="8"/>
  <c r="E144" i="8"/>
  <c r="E143" i="8"/>
  <c r="E142" i="8"/>
  <c r="E141" i="8"/>
  <c r="E140" i="8"/>
  <c r="E139" i="8"/>
  <c r="E138" i="8"/>
  <c r="E137" i="8"/>
  <c r="E136" i="8"/>
  <c r="E135" i="8"/>
  <c r="E134" i="8"/>
  <c r="E133" i="8"/>
  <c r="E132" i="8"/>
  <c r="E131" i="8"/>
  <c r="E130" i="8"/>
  <c r="E129" i="8"/>
  <c r="E128" i="8"/>
  <c r="E127" i="8"/>
  <c r="E126" i="8"/>
  <c r="E125" i="8"/>
  <c r="E124" i="8"/>
  <c r="E123" i="8"/>
  <c r="E122" i="8"/>
  <c r="E121" i="8"/>
  <c r="E120" i="8"/>
  <c r="E119" i="8"/>
  <c r="E118" i="8"/>
  <c r="E117" i="8"/>
  <c r="E116" i="8"/>
  <c r="E115" i="8"/>
  <c r="E114" i="8"/>
  <c r="E113" i="8"/>
  <c r="E112" i="8"/>
  <c r="E111" i="8"/>
  <c r="E110" i="8"/>
  <c r="E109" i="8"/>
  <c r="E108" i="8"/>
  <c r="E107" i="8"/>
  <c r="E106" i="8"/>
  <c r="E105" i="8"/>
  <c r="E104" i="8"/>
  <c r="E103" i="8"/>
  <c r="E102" i="8"/>
  <c r="E101" i="8"/>
  <c r="E100" i="8"/>
  <c r="E99" i="8"/>
  <c r="E98" i="8"/>
  <c r="E97" i="8"/>
  <c r="E96" i="8"/>
  <c r="E95" i="8"/>
  <c r="E94" i="8"/>
  <c r="E93" i="8"/>
  <c r="E92" i="8"/>
  <c r="E91" i="8"/>
  <c r="E90" i="8"/>
  <c r="E89" i="8"/>
  <c r="E88" i="8"/>
  <c r="E87" i="8"/>
  <c r="E86" i="8"/>
  <c r="E85" i="8"/>
  <c r="E84" i="8"/>
  <c r="E83" i="8"/>
  <c r="E82" i="8"/>
  <c r="E81" i="8"/>
  <c r="E80" i="8"/>
  <c r="E79" i="8"/>
  <c r="E78" i="8"/>
  <c r="E77" i="8"/>
  <c r="E76" i="8"/>
  <c r="E75" i="8"/>
  <c r="E74" i="8"/>
  <c r="E73" i="8"/>
  <c r="E72" i="8"/>
  <c r="E71" i="8"/>
  <c r="E70" i="8"/>
  <c r="E69" i="8"/>
  <c r="E68" i="8"/>
  <c r="E67" i="8"/>
  <c r="E66" i="8"/>
  <c r="E65" i="8"/>
  <c r="E64" i="8"/>
  <c r="E63" i="8"/>
  <c r="E62" i="8"/>
  <c r="E61" i="8"/>
  <c r="E60" i="8"/>
  <c r="E59" i="8"/>
  <c r="E58" i="8"/>
  <c r="E57" i="8"/>
  <c r="E56" i="8"/>
  <c r="E55" i="8"/>
  <c r="E54" i="8"/>
  <c r="E53" i="8"/>
  <c r="E52" i="8"/>
  <c r="E51" i="8"/>
  <c r="E50" i="8"/>
  <c r="E49" i="8"/>
  <c r="E48" i="8"/>
  <c r="E47" i="8"/>
  <c r="E46" i="8"/>
  <c r="E45" i="8"/>
  <c r="E44" i="8"/>
  <c r="E43" i="8"/>
  <c r="E42" i="8"/>
  <c r="E41" i="8"/>
  <c r="E40" i="8"/>
  <c r="E39" i="8"/>
  <c r="E38" i="8"/>
  <c r="E37" i="8"/>
  <c r="E36" i="8"/>
  <c r="E35" i="8"/>
  <c r="E34" i="8"/>
  <c r="E33" i="8"/>
  <c r="E32" i="8"/>
  <c r="E31" i="8"/>
  <c r="E30" i="8"/>
  <c r="E29" i="8"/>
  <c r="E28" i="8"/>
  <c r="E27" i="8"/>
  <c r="E26" i="8"/>
  <c r="E25" i="8"/>
  <c r="E24" i="8"/>
  <c r="E23" i="8"/>
  <c r="E22" i="8"/>
  <c r="E21" i="8"/>
  <c r="E20" i="8"/>
  <c r="E19" i="8"/>
  <c r="E18" i="8"/>
  <c r="E17" i="8"/>
  <c r="E16" i="8"/>
  <c r="E15" i="8"/>
  <c r="E14" i="8"/>
  <c r="E13" i="8"/>
  <c r="E12" i="8"/>
  <c r="E11" i="8"/>
  <c r="E10" i="8"/>
  <c r="E9" i="8"/>
  <c r="E8" i="8"/>
  <c r="E7" i="8"/>
  <c r="E6" i="8"/>
  <c r="E5" i="8"/>
  <c r="E4" i="8"/>
  <c r="E3" i="8"/>
  <c r="E2" i="8"/>
  <c r="AL292" i="8"/>
  <c r="AP292" i="8"/>
  <c r="AT292" i="8"/>
  <c r="AI292" i="8"/>
  <c r="AM292" i="8"/>
  <c r="AQ292" i="8"/>
  <c r="AU292" i="8"/>
  <c r="AJ292" i="8"/>
  <c r="AN292" i="8"/>
  <c r="AR292" i="8"/>
  <c r="AK292" i="8"/>
  <c r="AO292" i="8"/>
  <c r="AS292" i="8"/>
  <c r="AL291" i="8"/>
  <c r="AP291" i="8"/>
  <c r="AT291" i="8"/>
  <c r="AI291" i="8"/>
  <c r="AM291" i="8"/>
  <c r="AQ291" i="8"/>
  <c r="AU291" i="8"/>
  <c r="AJ291" i="8"/>
  <c r="AN291" i="8"/>
  <c r="AR291" i="8"/>
  <c r="AK291" i="8"/>
  <c r="AO291" i="8"/>
  <c r="AS291" i="8"/>
  <c r="AL290" i="8"/>
  <c r="AP290" i="8"/>
  <c r="AT290" i="8"/>
  <c r="AJ290" i="8"/>
  <c r="AO290" i="8"/>
  <c r="AI290" i="8"/>
  <c r="AM290" i="8"/>
  <c r="AQ290" i="8"/>
  <c r="AU290" i="8"/>
  <c r="AN290" i="8"/>
  <c r="AR290" i="8"/>
  <c r="AK290" i="8"/>
  <c r="AS290" i="8"/>
  <c r="AL289" i="8"/>
  <c r="AP289" i="8"/>
  <c r="AT289" i="8"/>
  <c r="AI289" i="8"/>
  <c r="AM289" i="8"/>
  <c r="AQ289" i="8"/>
  <c r="AU289" i="8"/>
  <c r="AJ289" i="8"/>
  <c r="AN289" i="8"/>
  <c r="AR289" i="8"/>
  <c r="AK289" i="8"/>
  <c r="AO289" i="8"/>
  <c r="AS289" i="8"/>
  <c r="AL288" i="8"/>
  <c r="AP288" i="8"/>
  <c r="AT288" i="8"/>
  <c r="AO288" i="8"/>
  <c r="AI288" i="8"/>
  <c r="AM288" i="8"/>
  <c r="AQ288" i="8"/>
  <c r="AU288" i="8"/>
  <c r="AK288" i="8"/>
  <c r="AJ288" i="8"/>
  <c r="AN288" i="8"/>
  <c r="AR288" i="8"/>
  <c r="AS288" i="8"/>
  <c r="AL287" i="8"/>
  <c r="AP287" i="8"/>
  <c r="AT287" i="8"/>
  <c r="AI287" i="8"/>
  <c r="AM287" i="8"/>
  <c r="AQ287" i="8"/>
  <c r="AU287" i="8"/>
  <c r="AJ287" i="8"/>
  <c r="AN287" i="8"/>
  <c r="AR287" i="8"/>
  <c r="AK287" i="8"/>
  <c r="AO287" i="8"/>
  <c r="AS287" i="8"/>
  <c r="AL286" i="8"/>
  <c r="AP286" i="8"/>
  <c r="AT286" i="8"/>
  <c r="AN286" i="8"/>
  <c r="AI286" i="8"/>
  <c r="AM286" i="8"/>
  <c r="AQ286" i="8"/>
  <c r="AU286" i="8"/>
  <c r="AJ286" i="8"/>
  <c r="AR286" i="8"/>
  <c r="AK286" i="8"/>
  <c r="AO286" i="8"/>
  <c r="AS286" i="8"/>
  <c r="AL285" i="8"/>
  <c r="AP285" i="8"/>
  <c r="AT285" i="8"/>
  <c r="AJ285" i="8"/>
  <c r="AS285" i="8"/>
  <c r="AI285" i="8"/>
  <c r="AM285" i="8"/>
  <c r="AQ285" i="8"/>
  <c r="AU285" i="8"/>
  <c r="AN285" i="8"/>
  <c r="AR285" i="8"/>
  <c r="AK285" i="8"/>
  <c r="AO285" i="8"/>
  <c r="AL284" i="8"/>
  <c r="AP284" i="8"/>
  <c r="AT284" i="8"/>
  <c r="AK284" i="8"/>
  <c r="AI284" i="8"/>
  <c r="AM284" i="8"/>
  <c r="AQ284" i="8"/>
  <c r="AU284" i="8"/>
  <c r="AO284" i="8"/>
  <c r="AJ284" i="8"/>
  <c r="AN284" i="8"/>
  <c r="AR284" i="8"/>
  <c r="AS284" i="8"/>
  <c r="AL283" i="8"/>
  <c r="AP283" i="8"/>
  <c r="AT283" i="8"/>
  <c r="AI283" i="8"/>
  <c r="AM283" i="8"/>
  <c r="AQ283" i="8"/>
  <c r="AU283" i="8"/>
  <c r="AJ283" i="8"/>
  <c r="AN283" i="8"/>
  <c r="AR283" i="8"/>
  <c r="AK283" i="8"/>
  <c r="AO283" i="8"/>
  <c r="AS283" i="8"/>
  <c r="AL282" i="8"/>
  <c r="AP282" i="8"/>
  <c r="AT282" i="8"/>
  <c r="AK282" i="8"/>
  <c r="AI282" i="8"/>
  <c r="AM282" i="8"/>
  <c r="AQ282" i="8"/>
  <c r="AU282" i="8"/>
  <c r="AS282" i="8"/>
  <c r="AJ282" i="8"/>
  <c r="AN282" i="8"/>
  <c r="AR282" i="8"/>
  <c r="AO282" i="8"/>
  <c r="AL281" i="8"/>
  <c r="AP281" i="8"/>
  <c r="AT281" i="8"/>
  <c r="AK281" i="8"/>
  <c r="AI281" i="8"/>
  <c r="AM281" i="8"/>
  <c r="AQ281" i="8"/>
  <c r="AU281" i="8"/>
  <c r="AO281" i="8"/>
  <c r="AJ281" i="8"/>
  <c r="AN281" i="8"/>
  <c r="AR281" i="8"/>
  <c r="AS281" i="8"/>
  <c r="AL280" i="8"/>
  <c r="AP280" i="8"/>
  <c r="AT280" i="8"/>
  <c r="AI280" i="8"/>
  <c r="AM280" i="8"/>
  <c r="AQ280" i="8"/>
  <c r="AU280" i="8"/>
  <c r="AJ280" i="8"/>
  <c r="AN280" i="8"/>
  <c r="AR280" i="8"/>
  <c r="AK280" i="8"/>
  <c r="AO280" i="8"/>
  <c r="AS280" i="8"/>
  <c r="AL279" i="8"/>
  <c r="AP279" i="8"/>
  <c r="AT279" i="8"/>
  <c r="AI279" i="8"/>
  <c r="AM279" i="8"/>
  <c r="AQ279" i="8"/>
  <c r="AU279" i="8"/>
  <c r="AJ279" i="8"/>
  <c r="AN279" i="8"/>
  <c r="AR279" i="8"/>
  <c r="AK279" i="8"/>
  <c r="AO279" i="8"/>
  <c r="AS279" i="8"/>
  <c r="AL278" i="8"/>
  <c r="AP278" i="8"/>
  <c r="AT278" i="8"/>
  <c r="AI278" i="8"/>
  <c r="AM278" i="8"/>
  <c r="AQ278" i="8"/>
  <c r="AU278" i="8"/>
  <c r="AJ278" i="8"/>
  <c r="AN278" i="8"/>
  <c r="AR278" i="8"/>
  <c r="AK278" i="8"/>
  <c r="AO278" i="8"/>
  <c r="AS278" i="8"/>
  <c r="AL277" i="8"/>
  <c r="AP277" i="8"/>
  <c r="AT277" i="8"/>
  <c r="AI277" i="8"/>
  <c r="AM277" i="8"/>
  <c r="AQ277" i="8"/>
  <c r="AU277" i="8"/>
  <c r="AJ277" i="8"/>
  <c r="AN277" i="8"/>
  <c r="AR277" i="8"/>
  <c r="AK277" i="8"/>
  <c r="AO277" i="8"/>
  <c r="AS277" i="8"/>
  <c r="AL276" i="8"/>
  <c r="AP276" i="8"/>
  <c r="AT276" i="8"/>
  <c r="AI276" i="8"/>
  <c r="AM276" i="8"/>
  <c r="AQ276" i="8"/>
  <c r="AU276" i="8"/>
  <c r="AJ276" i="8"/>
  <c r="AN276" i="8"/>
  <c r="AR276" i="8"/>
  <c r="AK276" i="8"/>
  <c r="AO276" i="8"/>
  <c r="AS276" i="8"/>
  <c r="AL275" i="8"/>
  <c r="AP275" i="8"/>
  <c r="AT275" i="8"/>
  <c r="AI275" i="8"/>
  <c r="AM275" i="8"/>
  <c r="AQ275" i="8"/>
  <c r="AU275" i="8"/>
  <c r="AJ275" i="8"/>
  <c r="AN275" i="8"/>
  <c r="AR275" i="8"/>
  <c r="AK275" i="8"/>
  <c r="AO275" i="8"/>
  <c r="AS275" i="8"/>
  <c r="AL274" i="8"/>
  <c r="AP274" i="8"/>
  <c r="AT274" i="8"/>
  <c r="AK274" i="8"/>
  <c r="AI274" i="8"/>
  <c r="AM274" i="8"/>
  <c r="AQ274" i="8"/>
  <c r="AU274" i="8"/>
  <c r="AO274" i="8"/>
  <c r="AJ274" i="8"/>
  <c r="AN274" i="8"/>
  <c r="AR274" i="8"/>
  <c r="AS274" i="8"/>
  <c r="AL273" i="8"/>
  <c r="AP273" i="8"/>
  <c r="AT273" i="8"/>
  <c r="AI273" i="8"/>
  <c r="AM273" i="8"/>
  <c r="AQ273" i="8"/>
  <c r="AU273" i="8"/>
  <c r="AJ273" i="8"/>
  <c r="AN273" i="8"/>
  <c r="AR273" i="8"/>
  <c r="AK273" i="8"/>
  <c r="AO273" i="8"/>
  <c r="AS273" i="8"/>
  <c r="AL272" i="8"/>
  <c r="AP272" i="8"/>
  <c r="AT272" i="8"/>
  <c r="AQ272" i="8"/>
  <c r="AU272" i="8"/>
  <c r="AJ272" i="8"/>
  <c r="AN272" i="8"/>
  <c r="AR272" i="8"/>
  <c r="AI272" i="8"/>
  <c r="AK272" i="8"/>
  <c r="AO272" i="8"/>
  <c r="AS272" i="8"/>
  <c r="AM272" i="8"/>
  <c r="AL271" i="8"/>
  <c r="AP271" i="8"/>
  <c r="AT271" i="8"/>
  <c r="AI271" i="8"/>
  <c r="AM271" i="8"/>
  <c r="AQ271" i="8"/>
  <c r="AU271" i="8"/>
  <c r="AJ271" i="8"/>
  <c r="AN271" i="8"/>
  <c r="AR271" i="8"/>
  <c r="AK271" i="8"/>
  <c r="AO271" i="8"/>
  <c r="AS271" i="8"/>
  <c r="AL270" i="8"/>
  <c r="AP270" i="8"/>
  <c r="AT270" i="8"/>
  <c r="AI270" i="8"/>
  <c r="AM270" i="8"/>
  <c r="AQ270" i="8"/>
  <c r="AU270" i="8"/>
  <c r="AJ270" i="8"/>
  <c r="AN270" i="8"/>
  <c r="AR270" i="8"/>
  <c r="AK270" i="8"/>
  <c r="AO270" i="8"/>
  <c r="AS270" i="8"/>
  <c r="AL269" i="8"/>
  <c r="AP269" i="8"/>
  <c r="AT269" i="8"/>
  <c r="AI269" i="8"/>
  <c r="AM269" i="8"/>
  <c r="AQ269" i="8"/>
  <c r="AU269" i="8"/>
  <c r="AJ269" i="8"/>
  <c r="AN269" i="8"/>
  <c r="AR269" i="8"/>
  <c r="AK269" i="8"/>
  <c r="AO269" i="8"/>
  <c r="AS269" i="8"/>
  <c r="AL268" i="8"/>
  <c r="AP268" i="8"/>
  <c r="AT268" i="8"/>
  <c r="AI268" i="8"/>
  <c r="AM268" i="8"/>
  <c r="AQ268" i="8"/>
  <c r="AU268" i="8"/>
  <c r="AJ268" i="8"/>
  <c r="AN268" i="8"/>
  <c r="AR268" i="8"/>
  <c r="AK268" i="8"/>
  <c r="AO268" i="8"/>
  <c r="AS268" i="8"/>
  <c r="AL267" i="8"/>
  <c r="AP267" i="8"/>
  <c r="AT267" i="8"/>
  <c r="AN267" i="8"/>
  <c r="AK267" i="8"/>
  <c r="AS267" i="8"/>
  <c r="AI267" i="8"/>
  <c r="AM267" i="8"/>
  <c r="AQ267" i="8"/>
  <c r="AU267" i="8"/>
  <c r="AJ267" i="8"/>
  <c r="AR267" i="8"/>
  <c r="AO267" i="8"/>
  <c r="AL266" i="8"/>
  <c r="AP266" i="8"/>
  <c r="AT266" i="8"/>
  <c r="AI266" i="8"/>
  <c r="AM266" i="8"/>
  <c r="AQ266" i="8"/>
  <c r="AU266" i="8"/>
  <c r="AJ266" i="8"/>
  <c r="AR266" i="8"/>
  <c r="AO266" i="8"/>
  <c r="AN266" i="8"/>
  <c r="AK266" i="8"/>
  <c r="AS266" i="8"/>
  <c r="AL265" i="8"/>
  <c r="AP265" i="8"/>
  <c r="AT265" i="8"/>
  <c r="AI265" i="8"/>
  <c r="AM265" i="8"/>
  <c r="AQ265" i="8"/>
  <c r="AU265" i="8"/>
  <c r="AJ265" i="8"/>
  <c r="AN265" i="8"/>
  <c r="AR265" i="8"/>
  <c r="AK265" i="8"/>
  <c r="AO265" i="8"/>
  <c r="AS265" i="8"/>
  <c r="AL264" i="8"/>
  <c r="AP264" i="8"/>
  <c r="AT264" i="8"/>
  <c r="AN264" i="8"/>
  <c r="AO264" i="8"/>
  <c r="AI264" i="8"/>
  <c r="AM264" i="8"/>
  <c r="AQ264" i="8"/>
  <c r="AU264" i="8"/>
  <c r="AJ264" i="8"/>
  <c r="AR264" i="8"/>
  <c r="AK264" i="8"/>
  <c r="AS264" i="8"/>
  <c r="AL263" i="8"/>
  <c r="AP263" i="8"/>
  <c r="AT263" i="8"/>
  <c r="AK263" i="8"/>
  <c r="AI263" i="8"/>
  <c r="AM263" i="8"/>
  <c r="AQ263" i="8"/>
  <c r="AU263" i="8"/>
  <c r="AO263" i="8"/>
  <c r="AJ263" i="8"/>
  <c r="AN263" i="8"/>
  <c r="AR263" i="8"/>
  <c r="AS263" i="8"/>
  <c r="AL262" i="8"/>
  <c r="AP262" i="8"/>
  <c r="AT262" i="8"/>
  <c r="AJ262" i="8"/>
  <c r="AO262" i="8"/>
  <c r="AI262" i="8"/>
  <c r="AM262" i="8"/>
  <c r="AQ262" i="8"/>
  <c r="AU262" i="8"/>
  <c r="AN262" i="8"/>
  <c r="AR262" i="8"/>
  <c r="AK262" i="8"/>
  <c r="AS262" i="8"/>
  <c r="AL261" i="8"/>
  <c r="AP261" i="8"/>
  <c r="AT261" i="8"/>
  <c r="AN261" i="8"/>
  <c r="AO261" i="8"/>
  <c r="AI261" i="8"/>
  <c r="AM261" i="8"/>
  <c r="AQ261" i="8"/>
  <c r="AU261" i="8"/>
  <c r="AJ261" i="8"/>
  <c r="AR261" i="8"/>
  <c r="AK261" i="8"/>
  <c r="AS261" i="8"/>
  <c r="AL260" i="8"/>
  <c r="AP260" i="8"/>
  <c r="AT260" i="8"/>
  <c r="AI260" i="8"/>
  <c r="AM260" i="8"/>
  <c r="AQ260" i="8"/>
  <c r="AU260" i="8"/>
  <c r="AJ260" i="8"/>
  <c r="AN260" i="8"/>
  <c r="AR260" i="8"/>
  <c r="AK260" i="8"/>
  <c r="AO260" i="8"/>
  <c r="AS260" i="8"/>
  <c r="AL259" i="8"/>
  <c r="AP259" i="8"/>
  <c r="AT259" i="8"/>
  <c r="AI259" i="8"/>
  <c r="AM259" i="8"/>
  <c r="AQ259" i="8"/>
  <c r="AU259" i="8"/>
  <c r="AJ259" i="8"/>
  <c r="AN259" i="8"/>
  <c r="AR259" i="8"/>
  <c r="AK259" i="8"/>
  <c r="AO259" i="8"/>
  <c r="AS259" i="8"/>
  <c r="AL258" i="8"/>
  <c r="AP258" i="8"/>
  <c r="AT258" i="8"/>
  <c r="AS258" i="8"/>
  <c r="AI258" i="8"/>
  <c r="AM258" i="8"/>
  <c r="AQ258" i="8"/>
  <c r="AU258" i="8"/>
  <c r="AO258" i="8"/>
  <c r="AJ258" i="8"/>
  <c r="AN258" i="8"/>
  <c r="AR258" i="8"/>
  <c r="AK258" i="8"/>
  <c r="AL257" i="8"/>
  <c r="AP257" i="8"/>
  <c r="AT257" i="8"/>
  <c r="AK257" i="8"/>
  <c r="AI257" i="8"/>
  <c r="AM257" i="8"/>
  <c r="AQ257" i="8"/>
  <c r="AU257" i="8"/>
  <c r="AS257" i="8"/>
  <c r="AJ257" i="8"/>
  <c r="AN257" i="8"/>
  <c r="AR257" i="8"/>
  <c r="AO257" i="8"/>
  <c r="AL256" i="8"/>
  <c r="AP256" i="8"/>
  <c r="AT256" i="8"/>
  <c r="AI256" i="8"/>
  <c r="AM256" i="8"/>
  <c r="AQ256" i="8"/>
  <c r="AU256" i="8"/>
  <c r="AJ256" i="8"/>
  <c r="AN256" i="8"/>
  <c r="AR256" i="8"/>
  <c r="AK256" i="8"/>
  <c r="AO256" i="8"/>
  <c r="AS256" i="8"/>
  <c r="AL255" i="8"/>
  <c r="AP255" i="8"/>
  <c r="AT255" i="8"/>
  <c r="AS255" i="8"/>
  <c r="AI255" i="8"/>
  <c r="AM255" i="8"/>
  <c r="AQ255" i="8"/>
  <c r="AU255" i="8"/>
  <c r="AO255" i="8"/>
  <c r="AJ255" i="8"/>
  <c r="AN255" i="8"/>
  <c r="AR255" i="8"/>
  <c r="AK255" i="8"/>
  <c r="AL254" i="8"/>
  <c r="AP254" i="8"/>
  <c r="AT254" i="8"/>
  <c r="AI254" i="8"/>
  <c r="AM254" i="8"/>
  <c r="AQ254" i="8"/>
  <c r="AU254" i="8"/>
  <c r="AJ254" i="8"/>
  <c r="AN254" i="8"/>
  <c r="AR254" i="8"/>
  <c r="AK254" i="8"/>
  <c r="AO254" i="8"/>
  <c r="AS254" i="8"/>
  <c r="AL253" i="8"/>
  <c r="AP253" i="8"/>
  <c r="AT253" i="8"/>
  <c r="AN253" i="8"/>
  <c r="AK253" i="8"/>
  <c r="AS253" i="8"/>
  <c r="AI253" i="8"/>
  <c r="AM253" i="8"/>
  <c r="AQ253" i="8"/>
  <c r="AU253" i="8"/>
  <c r="AJ253" i="8"/>
  <c r="AR253" i="8"/>
  <c r="AO253" i="8"/>
  <c r="AL252" i="8"/>
  <c r="AP252" i="8"/>
  <c r="AT252" i="8"/>
  <c r="AJ252" i="8"/>
  <c r="AR252" i="8"/>
  <c r="AO252" i="8"/>
  <c r="AS252" i="8"/>
  <c r="AI252" i="8"/>
  <c r="AM252" i="8"/>
  <c r="AQ252" i="8"/>
  <c r="AU252" i="8"/>
  <c r="AN252" i="8"/>
  <c r="AK252" i="8"/>
  <c r="AL251" i="8"/>
  <c r="AP251" i="8"/>
  <c r="AT251" i="8"/>
  <c r="AI251" i="8"/>
  <c r="AM251" i="8"/>
  <c r="AQ251" i="8"/>
  <c r="AU251" i="8"/>
  <c r="AJ251" i="8"/>
  <c r="AN251" i="8"/>
  <c r="AR251" i="8"/>
  <c r="AK251" i="8"/>
  <c r="AO251" i="8"/>
  <c r="AS251" i="8"/>
  <c r="AL250" i="8"/>
  <c r="AP250" i="8"/>
  <c r="AT250" i="8"/>
  <c r="AI250" i="8"/>
  <c r="AM250" i="8"/>
  <c r="AQ250" i="8"/>
  <c r="AU250" i="8"/>
  <c r="AJ250" i="8"/>
  <c r="AN250" i="8"/>
  <c r="AR250" i="8"/>
  <c r="AK250" i="8"/>
  <c r="AO250" i="8"/>
  <c r="AS250" i="8"/>
  <c r="AL249" i="8"/>
  <c r="AP249" i="8"/>
  <c r="AT249" i="8"/>
  <c r="AJ249" i="8"/>
  <c r="AN249" i="8"/>
  <c r="AR249" i="8"/>
  <c r="AM249" i="8"/>
  <c r="AU249" i="8"/>
  <c r="AK249" i="8"/>
  <c r="AO249" i="8"/>
  <c r="AS249" i="8"/>
  <c r="AI249" i="8"/>
  <c r="AQ249" i="8"/>
  <c r="AL248" i="8"/>
  <c r="AP248" i="8"/>
  <c r="AT248" i="8"/>
  <c r="AI248" i="8"/>
  <c r="AM248" i="8"/>
  <c r="AQ248" i="8"/>
  <c r="AU248" i="8"/>
  <c r="AJ248" i="8"/>
  <c r="AN248" i="8"/>
  <c r="AR248" i="8"/>
  <c r="AK248" i="8"/>
  <c r="AO248" i="8"/>
  <c r="AS248" i="8"/>
  <c r="AL247" i="8"/>
  <c r="AP247" i="8"/>
  <c r="AT247" i="8"/>
  <c r="AI247" i="8"/>
  <c r="AM247" i="8"/>
  <c r="AQ247" i="8"/>
  <c r="AU247" i="8"/>
  <c r="AJ247" i="8"/>
  <c r="AN247" i="8"/>
  <c r="AR247" i="8"/>
  <c r="AK247" i="8"/>
  <c r="AO247" i="8"/>
  <c r="AS247" i="8"/>
  <c r="AL246" i="8"/>
  <c r="AP246" i="8"/>
  <c r="AT246" i="8"/>
  <c r="AJ246" i="8"/>
  <c r="AK246" i="8"/>
  <c r="AS246" i="8"/>
  <c r="AI246" i="8"/>
  <c r="AM246" i="8"/>
  <c r="AQ246" i="8"/>
  <c r="AU246" i="8"/>
  <c r="AN246" i="8"/>
  <c r="AR246" i="8"/>
  <c r="AO246" i="8"/>
  <c r="AL245" i="8"/>
  <c r="AP245" i="8"/>
  <c r="AT245" i="8"/>
  <c r="AI245" i="8"/>
  <c r="AM245" i="8"/>
  <c r="AQ245" i="8"/>
  <c r="AU245" i="8"/>
  <c r="AJ245" i="8"/>
  <c r="AN245" i="8"/>
  <c r="AR245" i="8"/>
  <c r="AK245" i="8"/>
  <c r="AO245" i="8"/>
  <c r="AS245" i="8"/>
  <c r="AL244" i="8"/>
  <c r="AP244" i="8"/>
  <c r="AT244" i="8"/>
  <c r="AK244" i="8"/>
  <c r="AI244" i="8"/>
  <c r="AM244" i="8"/>
  <c r="AQ244" i="8"/>
  <c r="AU244" i="8"/>
  <c r="AO244" i="8"/>
  <c r="AJ244" i="8"/>
  <c r="AN244" i="8"/>
  <c r="AR244" i="8"/>
  <c r="AS244" i="8"/>
  <c r="AL243" i="8"/>
  <c r="AP243" i="8"/>
  <c r="AT243" i="8"/>
  <c r="AN243" i="8"/>
  <c r="AK243" i="8"/>
  <c r="AS243" i="8"/>
  <c r="AI243" i="8"/>
  <c r="AM243" i="8"/>
  <c r="AQ243" i="8"/>
  <c r="AU243" i="8"/>
  <c r="AJ243" i="8"/>
  <c r="AR243" i="8"/>
  <c r="AO243" i="8"/>
  <c r="AL242" i="8"/>
  <c r="AP242" i="8"/>
  <c r="AT242" i="8"/>
  <c r="AN242" i="8"/>
  <c r="AO242" i="8"/>
  <c r="AS242" i="8"/>
  <c r="AI242" i="8"/>
  <c r="AM242" i="8"/>
  <c r="AQ242" i="8"/>
  <c r="AU242" i="8"/>
  <c r="AJ242" i="8"/>
  <c r="AR242" i="8"/>
  <c r="AK242" i="8"/>
  <c r="AL241" i="8"/>
  <c r="AP241" i="8"/>
  <c r="AT241" i="8"/>
  <c r="AI241" i="8"/>
  <c r="AM241" i="8"/>
  <c r="AQ241" i="8"/>
  <c r="AU241" i="8"/>
  <c r="AJ241" i="8"/>
  <c r="AN241" i="8"/>
  <c r="AR241" i="8"/>
  <c r="AK241" i="8"/>
  <c r="AO241" i="8"/>
  <c r="AS241" i="8"/>
  <c r="AL240" i="8"/>
  <c r="AP240" i="8"/>
  <c r="AT240" i="8"/>
  <c r="AI240" i="8"/>
  <c r="AM240" i="8"/>
  <c r="AQ240" i="8"/>
  <c r="AU240" i="8"/>
  <c r="AJ240" i="8"/>
  <c r="AN240" i="8"/>
  <c r="AR240" i="8"/>
  <c r="AK240" i="8"/>
  <c r="AO240" i="8"/>
  <c r="AS240" i="8"/>
  <c r="AI239" i="8"/>
  <c r="AM239" i="8"/>
  <c r="AQ239" i="8"/>
  <c r="AU239" i="8"/>
  <c r="AK239" i="8"/>
  <c r="AL239" i="8"/>
  <c r="AT239" i="8"/>
  <c r="AJ239" i="8"/>
  <c r="AN239" i="8"/>
  <c r="AR239" i="8"/>
  <c r="AO239" i="8"/>
  <c r="AS239" i="8"/>
  <c r="AP239" i="8"/>
  <c r="AL238" i="8"/>
  <c r="AP238" i="8"/>
  <c r="AT238" i="8"/>
  <c r="AK238" i="8"/>
  <c r="AI238" i="8"/>
  <c r="AM238" i="8"/>
  <c r="AQ238" i="8"/>
  <c r="AU238" i="8"/>
  <c r="AO238" i="8"/>
  <c r="AJ238" i="8"/>
  <c r="AN238" i="8"/>
  <c r="AR238" i="8"/>
  <c r="AS238" i="8"/>
  <c r="AL237" i="8"/>
  <c r="AP237" i="8"/>
  <c r="AT237" i="8"/>
  <c r="AJ237" i="8"/>
  <c r="AO237" i="8"/>
  <c r="AI237" i="8"/>
  <c r="AM237" i="8"/>
  <c r="AQ237" i="8"/>
  <c r="AU237" i="8"/>
  <c r="AN237" i="8"/>
  <c r="AR237" i="8"/>
  <c r="AK237" i="8"/>
  <c r="AS237" i="8"/>
  <c r="AL236" i="8"/>
  <c r="AP236" i="8"/>
  <c r="AT236" i="8"/>
  <c r="AK236" i="8"/>
  <c r="AI236" i="8"/>
  <c r="AM236" i="8"/>
  <c r="AQ236" i="8"/>
  <c r="AU236" i="8"/>
  <c r="AO236" i="8"/>
  <c r="AJ236" i="8"/>
  <c r="AN236" i="8"/>
  <c r="AR236" i="8"/>
  <c r="AS236" i="8"/>
  <c r="AL235" i="8"/>
  <c r="AP235" i="8"/>
  <c r="AT235" i="8"/>
  <c r="AI235" i="8"/>
  <c r="AM235" i="8"/>
  <c r="AQ235" i="8"/>
  <c r="AU235" i="8"/>
  <c r="AJ235" i="8"/>
  <c r="AN235" i="8"/>
  <c r="AR235" i="8"/>
  <c r="AK235" i="8"/>
  <c r="AO235" i="8"/>
  <c r="AS235" i="8"/>
  <c r="AL234" i="8"/>
  <c r="AP234" i="8"/>
  <c r="AT234" i="8"/>
  <c r="AI234" i="8"/>
  <c r="AM234" i="8"/>
  <c r="AQ234" i="8"/>
  <c r="AU234" i="8"/>
  <c r="AJ234" i="8"/>
  <c r="AN234" i="8"/>
  <c r="AR234" i="8"/>
  <c r="AK234" i="8"/>
  <c r="AO234" i="8"/>
  <c r="AS234" i="8"/>
  <c r="AL233" i="8"/>
  <c r="AP233" i="8"/>
  <c r="AT233" i="8"/>
  <c r="AO233" i="8"/>
  <c r="AI233" i="8"/>
  <c r="AM233" i="8"/>
  <c r="AQ233" i="8"/>
  <c r="AU233" i="8"/>
  <c r="AS233" i="8"/>
  <c r="AJ233" i="8"/>
  <c r="AN233" i="8"/>
  <c r="AR233" i="8"/>
  <c r="AK233" i="8"/>
  <c r="AL232" i="8"/>
  <c r="AP232" i="8"/>
  <c r="AT232" i="8"/>
  <c r="AI232" i="8"/>
  <c r="AM232" i="8"/>
  <c r="AQ232" i="8"/>
  <c r="AU232" i="8"/>
  <c r="AJ232" i="8"/>
  <c r="AN232" i="8"/>
  <c r="AR232" i="8"/>
  <c r="AK232" i="8"/>
  <c r="AO232" i="8"/>
  <c r="AS232" i="8"/>
  <c r="AL231" i="8"/>
  <c r="AP231" i="8"/>
  <c r="AT231" i="8"/>
  <c r="AN231" i="8"/>
  <c r="AK231" i="8"/>
  <c r="AO231" i="8"/>
  <c r="AI231" i="8"/>
  <c r="AM231" i="8"/>
  <c r="AQ231" i="8"/>
  <c r="AU231" i="8"/>
  <c r="AJ231" i="8"/>
  <c r="AR231" i="8"/>
  <c r="AS231" i="8"/>
  <c r="AL230" i="8"/>
  <c r="AP230" i="8"/>
  <c r="AT230" i="8"/>
  <c r="AI230" i="8"/>
  <c r="AM230" i="8"/>
  <c r="AQ230" i="8"/>
  <c r="AU230" i="8"/>
  <c r="AJ230" i="8"/>
  <c r="AN230" i="8"/>
  <c r="AR230" i="8"/>
  <c r="AK230" i="8"/>
  <c r="AO230" i="8"/>
  <c r="AS230" i="8"/>
  <c r="AL229" i="8"/>
  <c r="AP229" i="8"/>
  <c r="AT229" i="8"/>
  <c r="AI229" i="8"/>
  <c r="AM229" i="8"/>
  <c r="AQ229" i="8"/>
  <c r="AU229" i="8"/>
  <c r="AJ229" i="8"/>
  <c r="AN229" i="8"/>
  <c r="AR229" i="8"/>
  <c r="AK229" i="8"/>
  <c r="AO229" i="8"/>
  <c r="AS229" i="8"/>
  <c r="AL228" i="8"/>
  <c r="AP228" i="8"/>
  <c r="AT228" i="8"/>
  <c r="AI228" i="8"/>
  <c r="AM228" i="8"/>
  <c r="AQ228" i="8"/>
  <c r="AU228" i="8"/>
  <c r="AJ228" i="8"/>
  <c r="AN228" i="8"/>
  <c r="AR228" i="8"/>
  <c r="AK228" i="8"/>
  <c r="AO228" i="8"/>
  <c r="AS228" i="8"/>
  <c r="AL227" i="8"/>
  <c r="AP227" i="8"/>
  <c r="AT227" i="8"/>
  <c r="AK227" i="8"/>
  <c r="AI227" i="8"/>
  <c r="AM227" i="8"/>
  <c r="AQ227" i="8"/>
  <c r="AU227" i="8"/>
  <c r="AJ227" i="8"/>
  <c r="AN227" i="8"/>
  <c r="AR227" i="8"/>
  <c r="AO227" i="8"/>
  <c r="AS227" i="8"/>
  <c r="AL226" i="8"/>
  <c r="AP226" i="8"/>
  <c r="AT226" i="8"/>
  <c r="AI226" i="8"/>
  <c r="AM226" i="8"/>
  <c r="AQ226" i="8"/>
  <c r="AU226" i="8"/>
  <c r="AJ226" i="8"/>
  <c r="AN226" i="8"/>
  <c r="AR226" i="8"/>
  <c r="AK226" i="8"/>
  <c r="AO226" i="8"/>
  <c r="AS226" i="8"/>
  <c r="AL225" i="8"/>
  <c r="AP225" i="8"/>
  <c r="AT225" i="8"/>
  <c r="AJ225" i="8"/>
  <c r="AO225" i="8"/>
  <c r="AI225" i="8"/>
  <c r="AM225" i="8"/>
  <c r="AQ225" i="8"/>
  <c r="AU225" i="8"/>
  <c r="AN225" i="8"/>
  <c r="AR225" i="8"/>
  <c r="AK225" i="8"/>
  <c r="AS225" i="8"/>
  <c r="AL224" i="8"/>
  <c r="AP224" i="8"/>
  <c r="AT224" i="8"/>
  <c r="AI224" i="8"/>
  <c r="AM224" i="8"/>
  <c r="AQ224" i="8"/>
  <c r="AU224" i="8"/>
  <c r="AJ224" i="8"/>
  <c r="AN224" i="8"/>
  <c r="AR224" i="8"/>
  <c r="AK224" i="8"/>
  <c r="AO224" i="8"/>
  <c r="AS224" i="8"/>
  <c r="AL223" i="8"/>
  <c r="AP223" i="8"/>
  <c r="AT223" i="8"/>
  <c r="AI223" i="8"/>
  <c r="AM223" i="8"/>
  <c r="AQ223" i="8"/>
  <c r="AU223" i="8"/>
  <c r="AJ223" i="8"/>
  <c r="AN223" i="8"/>
  <c r="AR223" i="8"/>
  <c r="AK223" i="8"/>
  <c r="AO223" i="8"/>
  <c r="AS223" i="8"/>
  <c r="AL222" i="8"/>
  <c r="AP222" i="8"/>
  <c r="AT222" i="8"/>
  <c r="AI222" i="8"/>
  <c r="AM222" i="8"/>
  <c r="AQ222" i="8"/>
  <c r="AU222" i="8"/>
  <c r="AJ222" i="8"/>
  <c r="AN222" i="8"/>
  <c r="AR222" i="8"/>
  <c r="AK222" i="8"/>
  <c r="AO222" i="8"/>
  <c r="AS222" i="8"/>
  <c r="AL221" i="8"/>
  <c r="AP221" i="8"/>
  <c r="AT221" i="8"/>
  <c r="AI221" i="8"/>
  <c r="AM221" i="8"/>
  <c r="AQ221" i="8"/>
  <c r="AU221" i="8"/>
  <c r="AJ221" i="8"/>
  <c r="AN221" i="8"/>
  <c r="AR221" i="8"/>
  <c r="AK221" i="8"/>
  <c r="AO221" i="8"/>
  <c r="AS221" i="8"/>
  <c r="AL220" i="8"/>
  <c r="AP220" i="8"/>
  <c r="AT220" i="8"/>
  <c r="AK220" i="8"/>
  <c r="AI220" i="8"/>
  <c r="AM220" i="8"/>
  <c r="AQ220" i="8"/>
  <c r="AU220" i="8"/>
  <c r="AO220" i="8"/>
  <c r="AJ220" i="8"/>
  <c r="AN220" i="8"/>
  <c r="AR220" i="8"/>
  <c r="AS220" i="8"/>
  <c r="AL219" i="8"/>
  <c r="AP219" i="8"/>
  <c r="AT219" i="8"/>
  <c r="AI219" i="8"/>
  <c r="AM219" i="8"/>
  <c r="AQ219" i="8"/>
  <c r="AU219" i="8"/>
  <c r="AJ219" i="8"/>
  <c r="AN219" i="8"/>
  <c r="AR219" i="8"/>
  <c r="AK219" i="8"/>
  <c r="AO219" i="8"/>
  <c r="AS219" i="8"/>
  <c r="AL218" i="8"/>
  <c r="AP218" i="8"/>
  <c r="AT218" i="8"/>
  <c r="AI218" i="8"/>
  <c r="AM218" i="8"/>
  <c r="AQ218" i="8"/>
  <c r="AU218" i="8"/>
  <c r="AJ218" i="8"/>
  <c r="AN218" i="8"/>
  <c r="AR218" i="8"/>
  <c r="AK218" i="8"/>
  <c r="AO218" i="8"/>
  <c r="AS218" i="8"/>
  <c r="AL217" i="8"/>
  <c r="AP217" i="8"/>
  <c r="AT217" i="8"/>
  <c r="AI217" i="8"/>
  <c r="AM217" i="8"/>
  <c r="AQ217" i="8"/>
  <c r="AU217" i="8"/>
  <c r="AJ217" i="8"/>
  <c r="AN217" i="8"/>
  <c r="AR217" i="8"/>
  <c r="AK217" i="8"/>
  <c r="AO217" i="8"/>
  <c r="AS217" i="8"/>
  <c r="AL216" i="8"/>
  <c r="AP216" i="8"/>
  <c r="AT216" i="8"/>
  <c r="AS216" i="8"/>
  <c r="AI216" i="8"/>
  <c r="AM216" i="8"/>
  <c r="AQ216" i="8"/>
  <c r="AU216" i="8"/>
  <c r="AO216" i="8"/>
  <c r="AJ216" i="8"/>
  <c r="AN216" i="8"/>
  <c r="AR216" i="8"/>
  <c r="AK216" i="8"/>
  <c r="AL215" i="8"/>
  <c r="AP215" i="8"/>
  <c r="AT215" i="8"/>
  <c r="AI215" i="8"/>
  <c r="AM215" i="8"/>
  <c r="AQ215" i="8"/>
  <c r="AU215" i="8"/>
  <c r="AJ215" i="8"/>
  <c r="AN215" i="8"/>
  <c r="AR215" i="8"/>
  <c r="AK215" i="8"/>
  <c r="AO215" i="8"/>
  <c r="AS215" i="8"/>
  <c r="AL214" i="8"/>
  <c r="AP214" i="8"/>
  <c r="AT214" i="8"/>
  <c r="AJ214" i="8"/>
  <c r="AO214" i="8"/>
  <c r="AI214" i="8"/>
  <c r="AM214" i="8"/>
  <c r="AQ214" i="8"/>
  <c r="AU214" i="8"/>
  <c r="AN214" i="8"/>
  <c r="AR214" i="8"/>
  <c r="AK214" i="8"/>
  <c r="AS214" i="8"/>
  <c r="AL213" i="8"/>
  <c r="AP213" i="8"/>
  <c r="AT213" i="8"/>
  <c r="AI213" i="8"/>
  <c r="AM213" i="8"/>
  <c r="AQ213" i="8"/>
  <c r="AU213" i="8"/>
  <c r="AJ213" i="8"/>
  <c r="AN213" i="8"/>
  <c r="AR213" i="8"/>
  <c r="AK213" i="8"/>
  <c r="AO213" i="8"/>
  <c r="AS213" i="8"/>
  <c r="AL212" i="8"/>
  <c r="AP212" i="8"/>
  <c r="AT212" i="8"/>
  <c r="AS212" i="8"/>
  <c r="AI212" i="8"/>
  <c r="AM212" i="8"/>
  <c r="AQ212" i="8"/>
  <c r="AU212" i="8"/>
  <c r="AO212" i="8"/>
  <c r="AJ212" i="8"/>
  <c r="AN212" i="8"/>
  <c r="AR212" i="8"/>
  <c r="AK212" i="8"/>
  <c r="AL211" i="8"/>
  <c r="AP211" i="8"/>
  <c r="AT211" i="8"/>
  <c r="AI211" i="8"/>
  <c r="AM211" i="8"/>
  <c r="AQ211" i="8"/>
  <c r="AU211" i="8"/>
  <c r="AJ211" i="8"/>
  <c r="AN211" i="8"/>
  <c r="AR211" i="8"/>
  <c r="AK211" i="8"/>
  <c r="AO211" i="8"/>
  <c r="AS211" i="8"/>
  <c r="AL210" i="8"/>
  <c r="AP210" i="8"/>
  <c r="AT210" i="8"/>
  <c r="AO210" i="8"/>
  <c r="AI210" i="8"/>
  <c r="AM210" i="8"/>
  <c r="AQ210" i="8"/>
  <c r="AU210" i="8"/>
  <c r="AK210" i="8"/>
  <c r="AJ210" i="8"/>
  <c r="AN210" i="8"/>
  <c r="AR210" i="8"/>
  <c r="AS210" i="8"/>
  <c r="AL209" i="8"/>
  <c r="AP209" i="8"/>
  <c r="AT209" i="8"/>
  <c r="AK209" i="8"/>
  <c r="AI209" i="8"/>
  <c r="AM209" i="8"/>
  <c r="AQ209" i="8"/>
  <c r="AU209" i="8"/>
  <c r="AO209" i="8"/>
  <c r="AJ209" i="8"/>
  <c r="AN209" i="8"/>
  <c r="AR209" i="8"/>
  <c r="AS209" i="8"/>
  <c r="AL208" i="8"/>
  <c r="AP208" i="8"/>
  <c r="AT208" i="8"/>
  <c r="AI208" i="8"/>
  <c r="AM208" i="8"/>
  <c r="AQ208" i="8"/>
  <c r="AU208" i="8"/>
  <c r="AJ208" i="8"/>
  <c r="AN208" i="8"/>
  <c r="AR208" i="8"/>
  <c r="AK208" i="8"/>
  <c r="AO208" i="8"/>
  <c r="AS208" i="8"/>
  <c r="AL207" i="8"/>
  <c r="AP207" i="8"/>
  <c r="AT207" i="8"/>
  <c r="AI207" i="8"/>
  <c r="AM207" i="8"/>
  <c r="AQ207" i="8"/>
  <c r="AU207" i="8"/>
  <c r="AS207" i="8"/>
  <c r="AJ207" i="8"/>
  <c r="AN207" i="8"/>
  <c r="AR207" i="8"/>
  <c r="AO207" i="8"/>
  <c r="AK207" i="8"/>
  <c r="AL206" i="8"/>
  <c r="AP206" i="8"/>
  <c r="AT206" i="8"/>
  <c r="AI206" i="8"/>
  <c r="AM206" i="8"/>
  <c r="AQ206" i="8"/>
  <c r="AU206" i="8"/>
  <c r="AJ206" i="8"/>
  <c r="AN206" i="8"/>
  <c r="AR206" i="8"/>
  <c r="AK206" i="8"/>
  <c r="AO206" i="8"/>
  <c r="AS206" i="8"/>
  <c r="AL205" i="8"/>
  <c r="AP205" i="8"/>
  <c r="AT205" i="8"/>
  <c r="AJ205" i="8"/>
  <c r="AO205" i="8"/>
  <c r="AI205" i="8"/>
  <c r="AM205" i="8"/>
  <c r="AQ205" i="8"/>
  <c r="AU205" i="8"/>
  <c r="AN205" i="8"/>
  <c r="AR205" i="8"/>
  <c r="AK205" i="8"/>
  <c r="AS205" i="8"/>
  <c r="AL204" i="8"/>
  <c r="AP204" i="8"/>
  <c r="AT204" i="8"/>
  <c r="AJ204" i="8"/>
  <c r="AK204" i="8"/>
  <c r="AS204" i="8"/>
  <c r="AI204" i="8"/>
  <c r="AM204" i="8"/>
  <c r="AQ204" i="8"/>
  <c r="AU204" i="8"/>
  <c r="AN204" i="8"/>
  <c r="AR204" i="8"/>
  <c r="AO204" i="8"/>
  <c r="AL203" i="8"/>
  <c r="AP203" i="8"/>
  <c r="AT203" i="8"/>
  <c r="AI203" i="8"/>
  <c r="AM203" i="8"/>
  <c r="AQ203" i="8"/>
  <c r="AU203" i="8"/>
  <c r="AJ203" i="8"/>
  <c r="AN203" i="8"/>
  <c r="AR203" i="8"/>
  <c r="AK203" i="8"/>
  <c r="AO203" i="8"/>
  <c r="AS203" i="8"/>
  <c r="AI202" i="8"/>
  <c r="AM202" i="8"/>
  <c r="AQ202" i="8"/>
  <c r="AU202" i="8"/>
  <c r="AL202" i="8"/>
  <c r="AJ202" i="8"/>
  <c r="AN202" i="8"/>
  <c r="AR202" i="8"/>
  <c r="AK202" i="8"/>
  <c r="AO202" i="8"/>
  <c r="AS202" i="8"/>
  <c r="AP202" i="8"/>
  <c r="AT202" i="8"/>
  <c r="AL201" i="8"/>
  <c r="AP201" i="8"/>
  <c r="AT201" i="8"/>
  <c r="AK201" i="8"/>
  <c r="AI201" i="8"/>
  <c r="AM201" i="8"/>
  <c r="AQ201" i="8"/>
  <c r="AU201" i="8"/>
  <c r="AO201" i="8"/>
  <c r="AJ201" i="8"/>
  <c r="AN201" i="8"/>
  <c r="AR201" i="8"/>
  <c r="AS201" i="8"/>
  <c r="AL200" i="8"/>
  <c r="AP200" i="8"/>
  <c r="AT200" i="8"/>
  <c r="AJ200" i="8"/>
  <c r="AO200" i="8"/>
  <c r="AI200" i="8"/>
  <c r="AM200" i="8"/>
  <c r="AQ200" i="8"/>
  <c r="AU200" i="8"/>
  <c r="AN200" i="8"/>
  <c r="AR200" i="8"/>
  <c r="AK200" i="8"/>
  <c r="AS200" i="8"/>
  <c r="AL199" i="8"/>
  <c r="AP199" i="8"/>
  <c r="AT199" i="8"/>
  <c r="AI199" i="8"/>
  <c r="AM199" i="8"/>
  <c r="AQ199" i="8"/>
  <c r="AU199" i="8"/>
  <c r="AJ199" i="8"/>
  <c r="AN199" i="8"/>
  <c r="AR199" i="8"/>
  <c r="AK199" i="8"/>
  <c r="AO199" i="8"/>
  <c r="AS199" i="8"/>
  <c r="AL198" i="8"/>
  <c r="AP198" i="8"/>
  <c r="AT198" i="8"/>
  <c r="AI198" i="8"/>
  <c r="AM198" i="8"/>
  <c r="AQ198" i="8"/>
  <c r="AU198" i="8"/>
  <c r="AJ198" i="8"/>
  <c r="AN198" i="8"/>
  <c r="AR198" i="8"/>
  <c r="AK198" i="8"/>
  <c r="AO198" i="8"/>
  <c r="AS198" i="8"/>
  <c r="AL197" i="8"/>
  <c r="AP197" i="8"/>
  <c r="AT197" i="8"/>
  <c r="AI197" i="8"/>
  <c r="AM197" i="8"/>
  <c r="AQ197" i="8"/>
  <c r="AU197" i="8"/>
  <c r="AJ197" i="8"/>
  <c r="AN197" i="8"/>
  <c r="AR197" i="8"/>
  <c r="AK197" i="8"/>
  <c r="AO197" i="8"/>
  <c r="AS197" i="8"/>
  <c r="AL196" i="8"/>
  <c r="AP196" i="8"/>
  <c r="AT196" i="8"/>
  <c r="AI196" i="8"/>
  <c r="AM196" i="8"/>
  <c r="AQ196" i="8"/>
  <c r="AU196" i="8"/>
  <c r="AJ196" i="8"/>
  <c r="AN196" i="8"/>
  <c r="AR196" i="8"/>
  <c r="AK196" i="8"/>
  <c r="AO196" i="8"/>
  <c r="AS196" i="8"/>
  <c r="AL195" i="8"/>
  <c r="AP195" i="8"/>
  <c r="AT195" i="8"/>
  <c r="AK195" i="8"/>
  <c r="AS195" i="8"/>
  <c r="AI195" i="8"/>
  <c r="AM195" i="8"/>
  <c r="AQ195" i="8"/>
  <c r="AU195" i="8"/>
  <c r="AJ195" i="8"/>
  <c r="AN195" i="8"/>
  <c r="AR195" i="8"/>
  <c r="AO195" i="8"/>
  <c r="AL194" i="8"/>
  <c r="AP194" i="8"/>
  <c r="AT194" i="8"/>
  <c r="AO194" i="8"/>
  <c r="AI194" i="8"/>
  <c r="AM194" i="8"/>
  <c r="AQ194" i="8"/>
  <c r="AU194" i="8"/>
  <c r="AS194" i="8"/>
  <c r="AJ194" i="8"/>
  <c r="AN194" i="8"/>
  <c r="AR194" i="8"/>
  <c r="AK194" i="8"/>
  <c r="AL193" i="8"/>
  <c r="AP193" i="8"/>
  <c r="AT193" i="8"/>
  <c r="AI193" i="8"/>
  <c r="AM193" i="8"/>
  <c r="AQ193" i="8"/>
  <c r="AU193" i="8"/>
  <c r="AJ193" i="8"/>
  <c r="AN193" i="8"/>
  <c r="AR193" i="8"/>
  <c r="AK193" i="8"/>
  <c r="AO193" i="8"/>
  <c r="AS193" i="8"/>
  <c r="AL192" i="8"/>
  <c r="AP192" i="8"/>
  <c r="AT192" i="8"/>
  <c r="AI192" i="8"/>
  <c r="AM192" i="8"/>
  <c r="AQ192" i="8"/>
  <c r="AU192" i="8"/>
  <c r="AJ192" i="8"/>
  <c r="AN192" i="8"/>
  <c r="AR192" i="8"/>
  <c r="AK192" i="8"/>
  <c r="AO192" i="8"/>
  <c r="AS192" i="8"/>
  <c r="AL191" i="8"/>
  <c r="AP191" i="8"/>
  <c r="AT191" i="8"/>
  <c r="AI190" i="8"/>
  <c r="AJ190" i="8"/>
  <c r="AO190" i="8"/>
  <c r="AT189" i="8"/>
  <c r="AQ189" i="8"/>
  <c r="AN189" i="8"/>
  <c r="AP188" i="8"/>
  <c r="AS188" i="8"/>
  <c r="AU188" i="8"/>
  <c r="AL187" i="8"/>
  <c r="AM187" i="8"/>
  <c r="AN187" i="8"/>
  <c r="AS187" i="8"/>
  <c r="AI186" i="8"/>
  <c r="AJ186" i="8"/>
  <c r="AO186" i="8"/>
  <c r="AT185" i="8"/>
  <c r="AQ185" i="8"/>
  <c r="AN185" i="8"/>
  <c r="AP184" i="8"/>
  <c r="AM184" i="8"/>
  <c r="AJ184" i="8"/>
  <c r="AL183" i="8"/>
  <c r="AI183" i="8"/>
  <c r="AK183" i="8"/>
  <c r="AO183" i="8"/>
  <c r="AO182" i="8"/>
  <c r="AU182" i="8"/>
  <c r="AR182" i="8"/>
  <c r="AT181" i="8"/>
  <c r="AU181" i="8"/>
  <c r="AK181" i="8"/>
  <c r="AP180" i="8"/>
  <c r="AM180" i="8"/>
  <c r="AK180" i="8"/>
  <c r="AL179" i="8"/>
  <c r="AM179" i="8"/>
  <c r="AN179" i="8"/>
  <c r="AS179" i="8"/>
  <c r="AO178" i="8"/>
  <c r="AU178" i="8"/>
  <c r="AR178" i="8"/>
  <c r="AT177" i="8"/>
  <c r="AQ177" i="8"/>
  <c r="AN177" i="8"/>
  <c r="AP176" i="8"/>
  <c r="AQ176" i="8"/>
  <c r="AR176" i="8"/>
  <c r="AL175" i="8"/>
  <c r="AK175" i="8"/>
  <c r="AQ175" i="8"/>
  <c r="AO175" i="8"/>
  <c r="AI174" i="8"/>
  <c r="AJ174" i="8"/>
  <c r="AO174" i="8"/>
  <c r="AT173" i="8"/>
  <c r="AU173" i="8"/>
  <c r="AK173" i="8"/>
  <c r="AP172" i="8"/>
  <c r="AS172" i="8"/>
  <c r="AU172" i="8"/>
  <c r="AL171" i="8"/>
  <c r="AM171" i="8"/>
  <c r="AN171" i="8"/>
  <c r="AS171" i="8"/>
  <c r="AN170" i="8"/>
  <c r="AQ170" i="8"/>
  <c r="AK170" i="8"/>
  <c r="AT169" i="8"/>
  <c r="AU169" i="8"/>
  <c r="AK169" i="8"/>
  <c r="AP168" i="8"/>
  <c r="AM168" i="8"/>
  <c r="AJ168" i="8"/>
  <c r="AL167" i="8"/>
  <c r="AM167" i="8"/>
  <c r="AN167" i="8"/>
  <c r="AS167" i="8"/>
  <c r="AI166" i="8"/>
  <c r="AJ166" i="8"/>
  <c r="AO166" i="8"/>
  <c r="AT165" i="8"/>
  <c r="AU165" i="8"/>
  <c r="AK165" i="8"/>
  <c r="AP164" i="8"/>
  <c r="AQ164" i="8"/>
  <c r="AR164" i="8"/>
  <c r="AL163" i="8"/>
  <c r="AK163" i="8"/>
  <c r="AQ163" i="8"/>
  <c r="AO163" i="8"/>
  <c r="AI162" i="8"/>
  <c r="AJ162" i="8"/>
  <c r="AO162" i="8"/>
  <c r="AT161" i="8"/>
  <c r="AU161" i="8"/>
  <c r="AK161" i="8"/>
  <c r="AP160" i="8"/>
  <c r="AI160" i="8"/>
  <c r="AN160" i="8"/>
  <c r="AL159" i="8"/>
  <c r="AI159" i="8"/>
  <c r="AK159" i="8"/>
  <c r="AO159" i="8"/>
  <c r="AJ158" i="8"/>
  <c r="AQ158" i="8"/>
  <c r="AK158" i="8"/>
  <c r="AT157" i="8"/>
  <c r="AM157" i="8"/>
  <c r="AJ157" i="8"/>
  <c r="AP156" i="8"/>
  <c r="AQ156" i="8"/>
  <c r="AR156" i="8"/>
  <c r="AL155" i="8"/>
  <c r="AM155" i="8"/>
  <c r="AN155" i="8"/>
  <c r="AS155" i="8"/>
  <c r="AI154" i="8"/>
  <c r="AJ154" i="8"/>
  <c r="AO154" i="8"/>
  <c r="AT153" i="8"/>
  <c r="AU153" i="8"/>
  <c r="AK153" i="8"/>
  <c r="AI191" i="8"/>
  <c r="AM191" i="8"/>
  <c r="AQ191" i="8"/>
  <c r="AU191" i="8"/>
  <c r="AL190" i="8"/>
  <c r="AM190" i="8"/>
  <c r="AN190" i="8"/>
  <c r="AS190" i="8"/>
  <c r="AK189" i="8"/>
  <c r="AU189" i="8"/>
  <c r="AR189" i="8"/>
  <c r="AT188" i="8"/>
  <c r="AI188" i="8"/>
  <c r="AJ188" i="8"/>
  <c r="AP187" i="8"/>
  <c r="AQ187" i="8"/>
  <c r="AR187" i="8"/>
  <c r="AL186" i="8"/>
  <c r="AM186" i="8"/>
  <c r="AN186" i="8"/>
  <c r="AS186" i="8"/>
  <c r="AK185" i="8"/>
  <c r="AU185" i="8"/>
  <c r="AR185" i="8"/>
  <c r="AT184" i="8"/>
  <c r="AQ184" i="8"/>
  <c r="AN184" i="8"/>
  <c r="AP183" i="8"/>
  <c r="AM183" i="8"/>
  <c r="AJ183" i="8"/>
  <c r="AL182" i="8"/>
  <c r="AI182" i="8"/>
  <c r="AS182" i="8"/>
  <c r="AK182" i="8"/>
  <c r="AI181" i="8"/>
  <c r="AJ181" i="8"/>
  <c r="AO181" i="8"/>
  <c r="AT180" i="8"/>
  <c r="AQ180" i="8"/>
  <c r="AO180" i="8"/>
  <c r="AP179" i="8"/>
  <c r="AQ179" i="8"/>
  <c r="AR179" i="8"/>
  <c r="AL178" i="8"/>
  <c r="AI178" i="8"/>
  <c r="AK178" i="8"/>
  <c r="AS178" i="8"/>
  <c r="AO177" i="8"/>
  <c r="AU177" i="8"/>
  <c r="AR177" i="8"/>
  <c r="AT176" i="8"/>
  <c r="AU176" i="8"/>
  <c r="AK176" i="8"/>
  <c r="AP175" i="8"/>
  <c r="AS175" i="8"/>
  <c r="AU175" i="8"/>
  <c r="AL174" i="8"/>
  <c r="AM174" i="8"/>
  <c r="AN174" i="8"/>
  <c r="AS174" i="8"/>
  <c r="AI173" i="8"/>
  <c r="AJ173" i="8"/>
  <c r="AO173" i="8"/>
  <c r="AT172" i="8"/>
  <c r="AI172" i="8"/>
  <c r="AJ172" i="8"/>
  <c r="AP171" i="8"/>
  <c r="AQ171" i="8"/>
  <c r="AR171" i="8"/>
  <c r="AL170" i="8"/>
  <c r="AO170" i="8"/>
  <c r="AU170" i="8"/>
  <c r="AS170" i="8"/>
  <c r="AI169" i="8"/>
  <c r="AJ169" i="8"/>
  <c r="AO169" i="8"/>
  <c r="AT168" i="8"/>
  <c r="AQ168" i="8"/>
  <c r="AN168" i="8"/>
  <c r="AP167" i="8"/>
  <c r="AQ167" i="8"/>
  <c r="AR167" i="8"/>
  <c r="AL166" i="8"/>
  <c r="AM166" i="8"/>
  <c r="AN166" i="8"/>
  <c r="AS166" i="8"/>
  <c r="AI165" i="8"/>
  <c r="AJ165" i="8"/>
  <c r="AO165" i="8"/>
  <c r="AT164" i="8"/>
  <c r="AU164" i="8"/>
  <c r="AK164" i="8"/>
  <c r="AP163" i="8"/>
  <c r="AS163" i="8"/>
  <c r="AU163" i="8"/>
  <c r="AL162" i="8"/>
  <c r="AM162" i="8"/>
  <c r="AN162" i="8"/>
  <c r="AS162" i="8"/>
  <c r="AI161" i="8"/>
  <c r="AJ161" i="8"/>
  <c r="AO161" i="8"/>
  <c r="AT160" i="8"/>
  <c r="AM160" i="8"/>
  <c r="AK160" i="8"/>
  <c r="AP159" i="8"/>
  <c r="AM159" i="8"/>
  <c r="AJ159" i="8"/>
  <c r="AL158" i="8"/>
  <c r="AO158" i="8"/>
  <c r="AU158" i="8"/>
  <c r="AS158" i="8"/>
  <c r="AK157" i="8"/>
  <c r="AQ157" i="8"/>
  <c r="AN157" i="8"/>
  <c r="AT156" i="8"/>
  <c r="AU156" i="8"/>
  <c r="AK156" i="8"/>
  <c r="AP155" i="8"/>
  <c r="AQ155" i="8"/>
  <c r="AR155" i="8"/>
  <c r="AL154" i="8"/>
  <c r="AM154" i="8"/>
  <c r="AN154" i="8"/>
  <c r="AS154" i="8"/>
  <c r="AI153" i="8"/>
  <c r="AJ191" i="8"/>
  <c r="AN191" i="8"/>
  <c r="AR191" i="8"/>
  <c r="AP190" i="8"/>
  <c r="AQ190" i="8"/>
  <c r="AR190" i="8"/>
  <c r="AL189" i="8"/>
  <c r="AI189" i="8"/>
  <c r="AO189" i="8"/>
  <c r="AS189" i="8"/>
  <c r="AN188" i="8"/>
  <c r="AM188" i="8"/>
  <c r="AR188" i="8"/>
  <c r="AT187" i="8"/>
  <c r="AU187" i="8"/>
  <c r="AK187" i="8"/>
  <c r="AP186" i="8"/>
  <c r="AQ186" i="8"/>
  <c r="AR186" i="8"/>
  <c r="AL185" i="8"/>
  <c r="AI185" i="8"/>
  <c r="AS185" i="8"/>
  <c r="AO185" i="8"/>
  <c r="AS184" i="8"/>
  <c r="AU184" i="8"/>
  <c r="AR184" i="8"/>
  <c r="AT183" i="8"/>
  <c r="AQ183" i="8"/>
  <c r="AN183" i="8"/>
  <c r="AP182" i="8"/>
  <c r="AM182" i="8"/>
  <c r="AJ182" i="8"/>
  <c r="AL181" i="8"/>
  <c r="AM181" i="8"/>
  <c r="AN181" i="8"/>
  <c r="AS181" i="8"/>
  <c r="AN180" i="8"/>
  <c r="AU180" i="8"/>
  <c r="AS180" i="8"/>
  <c r="AT179" i="8"/>
  <c r="AU179" i="8"/>
  <c r="AK179" i="8"/>
  <c r="AP178" i="8"/>
  <c r="AM178" i="8"/>
  <c r="AJ178" i="8"/>
  <c r="AL177" i="8"/>
  <c r="AI177" i="8"/>
  <c r="AK177" i="8"/>
  <c r="AS177" i="8"/>
  <c r="AI176" i="8"/>
  <c r="AJ176" i="8"/>
  <c r="AO176" i="8"/>
  <c r="AT175" i="8"/>
  <c r="AI175" i="8"/>
  <c r="AN175" i="8"/>
  <c r="AP174" i="8"/>
  <c r="AQ174" i="8"/>
  <c r="AR174" i="8"/>
  <c r="AL173" i="8"/>
  <c r="AM173" i="8"/>
  <c r="AN173" i="8"/>
  <c r="AS173" i="8"/>
  <c r="AN172" i="8"/>
  <c r="AM172" i="8"/>
  <c r="AR172" i="8"/>
  <c r="AT171" i="8"/>
  <c r="AU171" i="8"/>
  <c r="AK171" i="8"/>
  <c r="AP170" i="8"/>
  <c r="AI170" i="8"/>
  <c r="AJ170" i="8"/>
  <c r="AL169" i="8"/>
  <c r="AM169" i="8"/>
  <c r="AN169" i="8"/>
  <c r="AS169" i="8"/>
  <c r="AO168" i="8"/>
  <c r="AU168" i="8"/>
  <c r="AR168" i="8"/>
  <c r="AT167" i="8"/>
  <c r="AU167" i="8"/>
  <c r="AK167" i="8"/>
  <c r="AP166" i="8"/>
  <c r="AQ166" i="8"/>
  <c r="AR166" i="8"/>
  <c r="AK191" i="8"/>
  <c r="AO191" i="8"/>
  <c r="AS191" i="8"/>
  <c r="AT190" i="8"/>
  <c r="AU190" i="8"/>
  <c r="AK190" i="8"/>
  <c r="AP189" i="8"/>
  <c r="AM189" i="8"/>
  <c r="AJ189" i="8"/>
  <c r="AL188" i="8"/>
  <c r="AK188" i="8"/>
  <c r="AQ188" i="8"/>
  <c r="AO188" i="8"/>
  <c r="AI187" i="8"/>
  <c r="AJ187" i="8"/>
  <c r="AO187" i="8"/>
  <c r="AT186" i="8"/>
  <c r="AU186" i="8"/>
  <c r="AK186" i="8"/>
  <c r="AP185" i="8"/>
  <c r="AM185" i="8"/>
  <c r="AJ185" i="8"/>
  <c r="AL184" i="8"/>
  <c r="AI184" i="8"/>
  <c r="AO184" i="8"/>
  <c r="AK184" i="8"/>
  <c r="AS183" i="8"/>
  <c r="AU183" i="8"/>
  <c r="AR183" i="8"/>
  <c r="AT182" i="8"/>
  <c r="AQ182" i="8"/>
  <c r="AN182" i="8"/>
  <c r="AP181" i="8"/>
  <c r="AQ181" i="8"/>
  <c r="AR181" i="8"/>
  <c r="AL180" i="8"/>
  <c r="AI180" i="8"/>
  <c r="AJ180" i="8"/>
  <c r="AR180" i="8"/>
  <c r="AI179" i="8"/>
  <c r="AJ179" i="8"/>
  <c r="AO179" i="8"/>
  <c r="AT178" i="8"/>
  <c r="AQ178" i="8"/>
  <c r="AN178" i="8"/>
  <c r="AP177" i="8"/>
  <c r="AM177" i="8"/>
  <c r="AJ177" i="8"/>
  <c r="AL176" i="8"/>
  <c r="AM176" i="8"/>
  <c r="AN176" i="8"/>
  <c r="AS176" i="8"/>
  <c r="AJ175" i="8"/>
  <c r="AM175" i="8"/>
  <c r="AR175" i="8"/>
  <c r="AT174" i="8"/>
  <c r="AU174" i="8"/>
  <c r="AK174" i="8"/>
  <c r="AP173" i="8"/>
  <c r="AQ173" i="8"/>
  <c r="AR173" i="8"/>
  <c r="AL172" i="8"/>
  <c r="AK172" i="8"/>
  <c r="AQ172" i="8"/>
  <c r="AO172" i="8"/>
  <c r="AI171" i="8"/>
  <c r="AJ171" i="8"/>
  <c r="AO171" i="8"/>
  <c r="AT170" i="8"/>
  <c r="AM170" i="8"/>
  <c r="AR170" i="8"/>
  <c r="AP169" i="8"/>
  <c r="AQ169" i="8"/>
  <c r="AR169" i="8"/>
  <c r="AL168" i="8"/>
  <c r="AI168" i="8"/>
  <c r="AK168" i="8"/>
  <c r="AS168" i="8"/>
  <c r="AI167" i="8"/>
  <c r="AJ167" i="8"/>
  <c r="AO167" i="8"/>
  <c r="AT166" i="8"/>
  <c r="AU166" i="8"/>
  <c r="AK166" i="8"/>
  <c r="AP165" i="8"/>
  <c r="AQ165" i="8"/>
  <c r="AN165" i="8"/>
  <c r="AI164" i="8"/>
  <c r="AO164" i="8"/>
  <c r="AI163" i="8"/>
  <c r="AP162" i="8"/>
  <c r="AR162" i="8"/>
  <c r="AM161" i="8"/>
  <c r="AS161" i="8"/>
  <c r="AQ160" i="8"/>
  <c r="AT159" i="8"/>
  <c r="AN159" i="8"/>
  <c r="AI158" i="8"/>
  <c r="AL157" i="8"/>
  <c r="AU157" i="8"/>
  <c r="AI156" i="8"/>
  <c r="AO156" i="8"/>
  <c r="AU155" i="8"/>
  <c r="AP154" i="8"/>
  <c r="AR154" i="8"/>
  <c r="AM153" i="8"/>
  <c r="AR153" i="8"/>
  <c r="AP152" i="8"/>
  <c r="AM152" i="8"/>
  <c r="AJ152" i="8"/>
  <c r="AL151" i="8"/>
  <c r="AK151" i="8"/>
  <c r="AQ151" i="8"/>
  <c r="AO151" i="8"/>
  <c r="AI150" i="8"/>
  <c r="AJ150" i="8"/>
  <c r="AO150" i="8"/>
  <c r="AT149" i="8"/>
  <c r="AI149" i="8"/>
  <c r="AN149" i="8"/>
  <c r="AM148" i="8"/>
  <c r="AN148" i="8"/>
  <c r="AS148" i="8"/>
  <c r="AL147" i="8"/>
  <c r="AM147" i="8"/>
  <c r="AN147" i="8"/>
  <c r="AS147" i="8"/>
  <c r="AJ146" i="8"/>
  <c r="AM146" i="8"/>
  <c r="AK146" i="8"/>
  <c r="AT145" i="8"/>
  <c r="AU145" i="8"/>
  <c r="AK145" i="8"/>
  <c r="AP144" i="8"/>
  <c r="AM144" i="8"/>
  <c r="AJ144" i="8"/>
  <c r="AL143" i="8"/>
  <c r="AK143" i="8"/>
  <c r="AQ143" i="8"/>
  <c r="AO143" i="8"/>
  <c r="AI142" i="8"/>
  <c r="AJ142" i="8"/>
  <c r="AO142" i="8"/>
  <c r="AT141" i="8"/>
  <c r="AU141" i="8"/>
  <c r="AK141" i="8"/>
  <c r="AP140" i="8"/>
  <c r="AQ140" i="8"/>
  <c r="AR140" i="8"/>
  <c r="AL139" i="8"/>
  <c r="AI139" i="8"/>
  <c r="AS139" i="8"/>
  <c r="AO139" i="8"/>
  <c r="AI138" i="8"/>
  <c r="AJ138" i="8"/>
  <c r="AO138" i="8"/>
  <c r="AT137" i="8"/>
  <c r="AU137" i="8"/>
  <c r="AK137" i="8"/>
  <c r="AP136" i="8"/>
  <c r="AI136" i="8"/>
  <c r="AJ136" i="8"/>
  <c r="AL135" i="8"/>
  <c r="AM135" i="8"/>
  <c r="AN135" i="8"/>
  <c r="AS135" i="8"/>
  <c r="AI134" i="8"/>
  <c r="AJ134" i="8"/>
  <c r="AO134" i="8"/>
  <c r="AT133" i="8"/>
  <c r="AQ133" i="8"/>
  <c r="AN133" i="8"/>
  <c r="AP132" i="8"/>
  <c r="AM132" i="8"/>
  <c r="AJ132" i="8"/>
  <c r="AL131" i="8"/>
  <c r="AM131" i="8"/>
  <c r="AN131" i="8"/>
  <c r="AS131" i="8"/>
  <c r="AI130" i="8"/>
  <c r="AJ130" i="8"/>
  <c r="AO130" i="8"/>
  <c r="AT129" i="8"/>
  <c r="AU129" i="8"/>
  <c r="AK129" i="8"/>
  <c r="AP128" i="8"/>
  <c r="AM128" i="8"/>
  <c r="AJ128" i="8"/>
  <c r="AL127" i="8"/>
  <c r="AM127" i="8"/>
  <c r="AN127" i="8"/>
  <c r="AS127" i="8"/>
  <c r="AJ126" i="8"/>
  <c r="AM126" i="8"/>
  <c r="AR126" i="8"/>
  <c r="AQ125" i="8"/>
  <c r="AN125" i="8"/>
  <c r="AO125" i="8"/>
  <c r="AP124" i="8"/>
  <c r="AQ124" i="8"/>
  <c r="AR124" i="8"/>
  <c r="AL123" i="8"/>
  <c r="AM123" i="8"/>
  <c r="AN123" i="8"/>
  <c r="AS123" i="8"/>
  <c r="AS122" i="8"/>
  <c r="AU122" i="8"/>
  <c r="AR122" i="8"/>
  <c r="AT121" i="8"/>
  <c r="AU121" i="8"/>
  <c r="AK121" i="8"/>
  <c r="AP120" i="8"/>
  <c r="AM120" i="8"/>
  <c r="AJ120" i="8"/>
  <c r="AL119" i="8"/>
  <c r="AM119" i="8"/>
  <c r="AS119" i="8"/>
  <c r="AO119" i="8"/>
  <c r="AI118" i="8"/>
  <c r="AJ118" i="8"/>
  <c r="AO118" i="8"/>
  <c r="AT117" i="8"/>
  <c r="AQ117" i="8"/>
  <c r="AN117" i="8"/>
  <c r="AP116" i="8"/>
  <c r="AQ116" i="8"/>
  <c r="AR116" i="8"/>
  <c r="AL115" i="8"/>
  <c r="AI115" i="8"/>
  <c r="AO115" i="8"/>
  <c r="AS115" i="8"/>
  <c r="AI114" i="8"/>
  <c r="AJ114" i="8"/>
  <c r="AO114" i="8"/>
  <c r="AT113" i="8"/>
  <c r="AU113" i="8"/>
  <c r="AK113" i="8"/>
  <c r="AP112" i="8"/>
  <c r="AM112" i="8"/>
  <c r="AJ112" i="8"/>
  <c r="AL111" i="8"/>
  <c r="AI111" i="8"/>
  <c r="AK111" i="8"/>
  <c r="AR111" i="8"/>
  <c r="AI110" i="8"/>
  <c r="AJ110" i="8"/>
  <c r="AO110" i="8"/>
  <c r="AT109" i="8"/>
  <c r="AQ109" i="8"/>
  <c r="AN109" i="8"/>
  <c r="AP108" i="8"/>
  <c r="AM108" i="8"/>
  <c r="AN108" i="8"/>
  <c r="AL107" i="8"/>
  <c r="AK107" i="8"/>
  <c r="AQ107" i="8"/>
  <c r="AO107" i="8"/>
  <c r="AI106" i="8"/>
  <c r="AJ106" i="8"/>
  <c r="AO106" i="8"/>
  <c r="AT105" i="8"/>
  <c r="AU105" i="8"/>
  <c r="AK105" i="8"/>
  <c r="AP104" i="8"/>
  <c r="AS104" i="8"/>
  <c r="AU104" i="8"/>
  <c r="AL103" i="8"/>
  <c r="AM103" i="8"/>
  <c r="AS103" i="8"/>
  <c r="AK103" i="8"/>
  <c r="AI102" i="8"/>
  <c r="AJ102" i="8"/>
  <c r="AO102" i="8"/>
  <c r="AT101" i="8"/>
  <c r="AU101" i="8"/>
  <c r="AK101" i="8"/>
  <c r="AP100" i="8"/>
  <c r="AQ100" i="8"/>
  <c r="AR100" i="8"/>
  <c r="AL99" i="8"/>
  <c r="AI99" i="8"/>
  <c r="AS99" i="8"/>
  <c r="AO99" i="8"/>
  <c r="AJ98" i="8"/>
  <c r="AM98" i="8"/>
  <c r="AR98" i="8"/>
  <c r="AT97" i="8"/>
  <c r="AI97" i="8"/>
  <c r="AN97" i="8"/>
  <c r="AP96" i="8"/>
  <c r="AQ96" i="8"/>
  <c r="AR96" i="8"/>
  <c r="AL95" i="8"/>
  <c r="AI95" i="8"/>
  <c r="AK95" i="8"/>
  <c r="AO95" i="8"/>
  <c r="AI94" i="8"/>
  <c r="AJ94" i="8"/>
  <c r="AO94" i="8"/>
  <c r="AT93" i="8"/>
  <c r="AI93" i="8"/>
  <c r="AJ93" i="8"/>
  <c r="AP92" i="8"/>
  <c r="AQ92" i="8"/>
  <c r="AR92" i="8"/>
  <c r="AL91" i="8"/>
  <c r="AN91" i="8"/>
  <c r="AM91" i="8"/>
  <c r="AO91" i="8"/>
  <c r="AI90" i="8"/>
  <c r="AJ90" i="8"/>
  <c r="AO90" i="8"/>
  <c r="AT89" i="8"/>
  <c r="AM89" i="8"/>
  <c r="AR89" i="8"/>
  <c r="AP88" i="8"/>
  <c r="AM88" i="8"/>
  <c r="AJ88" i="8"/>
  <c r="AL87" i="8"/>
  <c r="AI87" i="8"/>
  <c r="AO87" i="8"/>
  <c r="AR87" i="8"/>
  <c r="AU86" i="8"/>
  <c r="AK86" i="8"/>
  <c r="AP86" i="8"/>
  <c r="AT85" i="8"/>
  <c r="AU85" i="8"/>
  <c r="AK85" i="8"/>
  <c r="AP84" i="8"/>
  <c r="AQ84" i="8"/>
  <c r="AR84" i="8"/>
  <c r="AL83" i="8"/>
  <c r="AI83" i="8"/>
  <c r="AK83" i="8"/>
  <c r="AO83" i="8"/>
  <c r="AI82" i="8"/>
  <c r="AJ82" i="8"/>
  <c r="AO82" i="8"/>
  <c r="AT81" i="8"/>
  <c r="AU81" i="8"/>
  <c r="AK81" i="8"/>
  <c r="AR165" i="8"/>
  <c r="AM164" i="8"/>
  <c r="AS164" i="8"/>
  <c r="AM163" i="8"/>
  <c r="AT162" i="8"/>
  <c r="AK162" i="8"/>
  <c r="AQ161" i="8"/>
  <c r="AL160" i="8"/>
  <c r="AU160" i="8"/>
  <c r="AS159" i="8"/>
  <c r="AR159" i="8"/>
  <c r="AM158" i="8"/>
  <c r="AP157" i="8"/>
  <c r="AO157" i="8"/>
  <c r="AM156" i="8"/>
  <c r="AS156" i="8"/>
  <c r="AJ155" i="8"/>
  <c r="AT154" i="8"/>
  <c r="AK154" i="8"/>
  <c r="AQ153" i="8"/>
  <c r="AO153" i="8"/>
  <c r="AT152" i="8"/>
  <c r="AQ152" i="8"/>
  <c r="AN152" i="8"/>
  <c r="AP151" i="8"/>
  <c r="AS151" i="8"/>
  <c r="AU151" i="8"/>
  <c r="AL150" i="8"/>
  <c r="AM150" i="8"/>
  <c r="AN150" i="8"/>
  <c r="AS150" i="8"/>
  <c r="AJ149" i="8"/>
  <c r="AM149" i="8"/>
  <c r="AR149" i="8"/>
  <c r="AQ148" i="8"/>
  <c r="AR148" i="8"/>
  <c r="AL148" i="8"/>
  <c r="AP147" i="8"/>
  <c r="AQ147" i="8"/>
  <c r="AR147" i="8"/>
  <c r="AL146" i="8"/>
  <c r="AR146" i="8"/>
  <c r="AQ146" i="8"/>
  <c r="AS146" i="8"/>
  <c r="AI145" i="8"/>
  <c r="AJ145" i="8"/>
  <c r="AO145" i="8"/>
  <c r="AT144" i="8"/>
  <c r="AQ144" i="8"/>
  <c r="AN144" i="8"/>
  <c r="AP143" i="8"/>
  <c r="AS143" i="8"/>
  <c r="AU143" i="8"/>
  <c r="AL142" i="8"/>
  <c r="AM142" i="8"/>
  <c r="AN142" i="8"/>
  <c r="AS142" i="8"/>
  <c r="AI141" i="8"/>
  <c r="AJ141" i="8"/>
  <c r="AO141" i="8"/>
  <c r="AT140" i="8"/>
  <c r="AU140" i="8"/>
  <c r="AK140" i="8"/>
  <c r="AP139" i="8"/>
  <c r="AM139" i="8"/>
  <c r="AJ139" i="8"/>
  <c r="AL138" i="8"/>
  <c r="AM138" i="8"/>
  <c r="AN138" i="8"/>
  <c r="AS138" i="8"/>
  <c r="AI137" i="8"/>
  <c r="AJ137" i="8"/>
  <c r="AO137" i="8"/>
  <c r="AT136" i="8"/>
  <c r="AM136" i="8"/>
  <c r="AR136" i="8"/>
  <c r="AP135" i="8"/>
  <c r="AQ135" i="8"/>
  <c r="AR135" i="8"/>
  <c r="AL134" i="8"/>
  <c r="AM134" i="8"/>
  <c r="AN134" i="8"/>
  <c r="AS134" i="8"/>
  <c r="AS133" i="8"/>
  <c r="AU133" i="8"/>
  <c r="AR133" i="8"/>
  <c r="AT132" i="8"/>
  <c r="AQ132" i="8"/>
  <c r="AN132" i="8"/>
  <c r="AP131" i="8"/>
  <c r="AQ131" i="8"/>
  <c r="AR131" i="8"/>
  <c r="AL130" i="8"/>
  <c r="AM130" i="8"/>
  <c r="AN130" i="8"/>
  <c r="AS130" i="8"/>
  <c r="AI129" i="8"/>
  <c r="AJ129" i="8"/>
  <c r="AO129" i="8"/>
  <c r="AT128" i="8"/>
  <c r="AQ128" i="8"/>
  <c r="AN128" i="8"/>
  <c r="AP127" i="8"/>
  <c r="AQ127" i="8"/>
  <c r="AR127" i="8"/>
  <c r="AL126" i="8"/>
  <c r="AK126" i="8"/>
  <c r="AQ126" i="8"/>
  <c r="AO126" i="8"/>
  <c r="AU125" i="8"/>
  <c r="AR125" i="8"/>
  <c r="AS125" i="8"/>
  <c r="AT124" i="8"/>
  <c r="AU124" i="8"/>
  <c r="AK124" i="8"/>
  <c r="AP123" i="8"/>
  <c r="AQ123" i="8"/>
  <c r="AR123" i="8"/>
  <c r="AL122" i="8"/>
  <c r="AI122" i="8"/>
  <c r="AK122" i="8"/>
  <c r="AO122" i="8"/>
  <c r="AI121" i="8"/>
  <c r="AJ121" i="8"/>
  <c r="AO121" i="8"/>
  <c r="AT120" i="8"/>
  <c r="AQ120" i="8"/>
  <c r="AN120" i="8"/>
  <c r="AP119" i="8"/>
  <c r="AQ119" i="8"/>
  <c r="AJ119" i="8"/>
  <c r="AL118" i="8"/>
  <c r="AM118" i="8"/>
  <c r="AN118" i="8"/>
  <c r="AS118" i="8"/>
  <c r="AK117" i="8"/>
  <c r="AU117" i="8"/>
  <c r="AR117" i="8"/>
  <c r="AT116" i="8"/>
  <c r="AU116" i="8"/>
  <c r="AK116" i="8"/>
  <c r="AP115" i="8"/>
  <c r="AM115" i="8"/>
  <c r="AJ115" i="8"/>
  <c r="AL114" i="8"/>
  <c r="AM114" i="8"/>
  <c r="AN114" i="8"/>
  <c r="AS114" i="8"/>
  <c r="AI113" i="8"/>
  <c r="AJ113" i="8"/>
  <c r="AO113" i="8"/>
  <c r="AT112" i="8"/>
  <c r="AQ112" i="8"/>
  <c r="AN112" i="8"/>
  <c r="AP111" i="8"/>
  <c r="AM111" i="8"/>
  <c r="AS111" i="8"/>
  <c r="AL110" i="8"/>
  <c r="AM110" i="8"/>
  <c r="AN110" i="8"/>
  <c r="AS110" i="8"/>
  <c r="AS109" i="8"/>
  <c r="AU109" i="8"/>
  <c r="AR109" i="8"/>
  <c r="AT108" i="8"/>
  <c r="AQ108" i="8"/>
  <c r="AR108" i="8"/>
  <c r="AP107" i="8"/>
  <c r="AS107" i="8"/>
  <c r="AU107" i="8"/>
  <c r="AL106" i="8"/>
  <c r="AM106" i="8"/>
  <c r="AN106" i="8"/>
  <c r="AS106" i="8"/>
  <c r="AI105" i="8"/>
  <c r="AJ105" i="8"/>
  <c r="AO105" i="8"/>
  <c r="AT104" i="8"/>
  <c r="AI104" i="8"/>
  <c r="AJ104" i="8"/>
  <c r="AP103" i="8"/>
  <c r="AQ103" i="8"/>
  <c r="AJ103" i="8"/>
  <c r="AL102" i="8"/>
  <c r="AM102" i="8"/>
  <c r="AN102" i="8"/>
  <c r="AS102" i="8"/>
  <c r="AI101" i="8"/>
  <c r="AJ101" i="8"/>
  <c r="AO101" i="8"/>
  <c r="AT100" i="8"/>
  <c r="AU100" i="8"/>
  <c r="AK100" i="8"/>
  <c r="AP99" i="8"/>
  <c r="AM99" i="8"/>
  <c r="AJ99" i="8"/>
  <c r="AL98" i="8"/>
  <c r="AK98" i="8"/>
  <c r="AQ98" i="8"/>
  <c r="AO98" i="8"/>
  <c r="AJ97" i="8"/>
  <c r="AM97" i="8"/>
  <c r="AK97" i="8"/>
  <c r="AT96" i="8"/>
  <c r="AL165" i="8"/>
  <c r="AJ164" i="8"/>
  <c r="AJ163" i="8"/>
  <c r="AL161" i="8"/>
  <c r="AJ160" i="8"/>
  <c r="AQ159" i="8"/>
  <c r="AN158" i="8"/>
  <c r="AR157" i="8"/>
  <c r="AT155" i="8"/>
  <c r="AQ154" i="8"/>
  <c r="AJ153" i="8"/>
  <c r="AO152" i="8"/>
  <c r="AR152" i="8"/>
  <c r="AI151" i="8"/>
  <c r="AP150" i="8"/>
  <c r="AR150" i="8"/>
  <c r="AK149" i="8"/>
  <c r="AO149" i="8"/>
  <c r="AK148" i="8"/>
  <c r="AT147" i="8"/>
  <c r="AK147" i="8"/>
  <c r="AO146" i="8"/>
  <c r="AL145" i="8"/>
  <c r="AN145" i="8"/>
  <c r="AK144" i="8"/>
  <c r="AR144" i="8"/>
  <c r="AI143" i="8"/>
  <c r="AP142" i="8"/>
  <c r="AR142" i="8"/>
  <c r="AM141" i="8"/>
  <c r="AS141" i="8"/>
  <c r="AJ140" i="8"/>
  <c r="AT139" i="8"/>
  <c r="AN139" i="8"/>
  <c r="AQ138" i="8"/>
  <c r="AL137" i="8"/>
  <c r="AN137" i="8"/>
  <c r="AN136" i="8"/>
  <c r="AK136" i="8"/>
  <c r="AU135" i="8"/>
  <c r="AP134" i="8"/>
  <c r="AR134" i="8"/>
  <c r="AI133" i="8"/>
  <c r="AO133" i="8"/>
  <c r="AU132" i="8"/>
  <c r="AT131" i="8"/>
  <c r="AK131" i="8"/>
  <c r="AQ130" i="8"/>
  <c r="AL129" i="8"/>
  <c r="AN129" i="8"/>
  <c r="AK128" i="8"/>
  <c r="AR128" i="8"/>
  <c r="AU127" i="8"/>
  <c r="AP126" i="8"/>
  <c r="AU126" i="8"/>
  <c r="AP125" i="8"/>
  <c r="AT125" i="8"/>
  <c r="AJ124" i="8"/>
  <c r="AT123" i="8"/>
  <c r="AK123" i="8"/>
  <c r="AM122" i="8"/>
  <c r="AL121" i="8"/>
  <c r="AN121" i="8"/>
  <c r="AK120" i="8"/>
  <c r="AR120" i="8"/>
  <c r="AU119" i="8"/>
  <c r="AP118" i="8"/>
  <c r="AR118" i="8"/>
  <c r="AI117" i="8"/>
  <c r="AS117" i="8"/>
  <c r="AJ116" i="8"/>
  <c r="AT115" i="8"/>
  <c r="AN115" i="8"/>
  <c r="AQ114" i="8"/>
  <c r="AL113" i="8"/>
  <c r="AN113" i="8"/>
  <c r="AO112" i="8"/>
  <c r="AR112" i="8"/>
  <c r="AQ111" i="8"/>
  <c r="AP110" i="8"/>
  <c r="AR110" i="8"/>
  <c r="AI109" i="8"/>
  <c r="AK109" i="8"/>
  <c r="AU108" i="8"/>
  <c r="AT107" i="8"/>
  <c r="AJ107" i="8"/>
  <c r="AQ106" i="8"/>
  <c r="AL105" i="8"/>
  <c r="AN105" i="8"/>
  <c r="AN104" i="8"/>
  <c r="AR104" i="8"/>
  <c r="AU103" i="8"/>
  <c r="AP102" i="8"/>
  <c r="AR102" i="8"/>
  <c r="AM101" i="8"/>
  <c r="AS101" i="8"/>
  <c r="AJ100" i="8"/>
  <c r="AT99" i="8"/>
  <c r="AN99" i="8"/>
  <c r="AS98" i="8"/>
  <c r="AL97" i="8"/>
  <c r="AQ97" i="8"/>
  <c r="AI96" i="8"/>
  <c r="AN96" i="8"/>
  <c r="AP95" i="8"/>
  <c r="AQ95" i="8"/>
  <c r="AR95" i="8"/>
  <c r="AM94" i="8"/>
  <c r="AR94" i="8"/>
  <c r="AP93" i="8"/>
  <c r="AM93" i="8"/>
  <c r="AO93" i="8"/>
  <c r="AM92" i="8"/>
  <c r="AK92" i="8"/>
  <c r="AT91" i="8"/>
  <c r="AI91" i="8"/>
  <c r="AL90" i="8"/>
  <c r="AQ90" i="8"/>
  <c r="AK90" i="8"/>
  <c r="AN89" i="8"/>
  <c r="AU89" i="8"/>
  <c r="AL88" i="8"/>
  <c r="AQ88" i="8"/>
  <c r="AR88" i="8"/>
  <c r="AK87" i="8"/>
  <c r="AS87" i="8"/>
  <c r="AM86" i="8"/>
  <c r="AR86" i="8"/>
  <c r="AT86" i="8"/>
  <c r="AM85" i="8"/>
  <c r="AR85" i="8"/>
  <c r="AT84" i="8"/>
  <c r="AJ84" i="8"/>
  <c r="AS84" i="8"/>
  <c r="AM83" i="8"/>
  <c r="AN83" i="8"/>
  <c r="AT82" i="8"/>
  <c r="AN82" i="8"/>
  <c r="AL81" i="8"/>
  <c r="AQ81" i="8"/>
  <c r="AO81" i="8"/>
  <c r="AT80" i="8"/>
  <c r="AU80" i="8"/>
  <c r="AK80" i="8"/>
  <c r="AP79" i="8"/>
  <c r="AQ79" i="8"/>
  <c r="AR79" i="8"/>
  <c r="AL78" i="8"/>
  <c r="AM78" i="8"/>
  <c r="AN78" i="8"/>
  <c r="AS78" i="8"/>
  <c r="AK77" i="8"/>
  <c r="AU77" i="8"/>
  <c r="AR77" i="8"/>
  <c r="AT76" i="8"/>
  <c r="AI76" i="8"/>
  <c r="AJ76" i="8"/>
  <c r="AP75" i="8"/>
  <c r="AM75" i="8"/>
  <c r="AJ75" i="8"/>
  <c r="AL74" i="8"/>
  <c r="AM74" i="8"/>
  <c r="AN74" i="8"/>
  <c r="AS74" i="8"/>
  <c r="AI73" i="8"/>
  <c r="AJ73" i="8"/>
  <c r="AO73" i="8"/>
  <c r="AT72" i="8"/>
  <c r="AU72" i="8"/>
  <c r="AK72" i="8"/>
  <c r="AP71" i="8"/>
  <c r="AM165" i="8"/>
  <c r="AN164" i="8"/>
  <c r="AR163" i="8"/>
  <c r="AP161" i="8"/>
  <c r="AR160" i="8"/>
  <c r="AU159" i="8"/>
  <c r="AR158" i="8"/>
  <c r="AL156" i="8"/>
  <c r="AI155" i="8"/>
  <c r="AU154" i="8"/>
  <c r="AN153" i="8"/>
  <c r="AI152" i="8"/>
  <c r="AS152" i="8"/>
  <c r="AM151" i="8"/>
  <c r="AT150" i="8"/>
  <c r="AK150" i="8"/>
  <c r="AS149" i="8"/>
  <c r="AI148" i="8"/>
  <c r="AO148" i="8"/>
  <c r="AI147" i="8"/>
  <c r="AO147" i="8"/>
  <c r="AI146" i="8"/>
  <c r="AP145" i="8"/>
  <c r="AR145" i="8"/>
  <c r="AI144" i="8"/>
  <c r="AS144" i="8"/>
  <c r="AM143" i="8"/>
  <c r="AT142" i="8"/>
  <c r="AK142" i="8"/>
  <c r="AQ141" i="8"/>
  <c r="AL140" i="8"/>
  <c r="AN140" i="8"/>
  <c r="AK139" i="8"/>
  <c r="AR139" i="8"/>
  <c r="AU138" i="8"/>
  <c r="AP137" i="8"/>
  <c r="AR137" i="8"/>
  <c r="AO136" i="8"/>
  <c r="AS136" i="8"/>
  <c r="AJ135" i="8"/>
  <c r="AT134" i="8"/>
  <c r="AK134" i="8"/>
  <c r="AM133" i="8"/>
  <c r="AL132" i="8"/>
  <c r="AO132" i="8"/>
  <c r="AI131" i="8"/>
  <c r="AO131" i="8"/>
  <c r="AU130" i="8"/>
  <c r="AP129" i="8"/>
  <c r="AR129" i="8"/>
  <c r="AI128" i="8"/>
  <c r="AO128" i="8"/>
  <c r="AJ127" i="8"/>
  <c r="AT126" i="8"/>
  <c r="AN126" i="8"/>
  <c r="AJ125" i="8"/>
  <c r="AL124" i="8"/>
  <c r="AN124" i="8"/>
  <c r="AI123" i="8"/>
  <c r="AO123" i="8"/>
  <c r="AQ122" i="8"/>
  <c r="AP121" i="8"/>
  <c r="AR121" i="8"/>
  <c r="AI120" i="8"/>
  <c r="AS120" i="8"/>
  <c r="AK119" i="8"/>
  <c r="AT118" i="8"/>
  <c r="AK118" i="8"/>
  <c r="AM117" i="8"/>
  <c r="AL116" i="8"/>
  <c r="AN116" i="8"/>
  <c r="AK115" i="8"/>
  <c r="AR115" i="8"/>
  <c r="AU114" i="8"/>
  <c r="AP113" i="8"/>
  <c r="AR113" i="8"/>
  <c r="AI112" i="8"/>
  <c r="AS112" i="8"/>
  <c r="AU111" i="8"/>
  <c r="AT110" i="8"/>
  <c r="AK110" i="8"/>
  <c r="AM109" i="8"/>
  <c r="AL108" i="8"/>
  <c r="AJ108" i="8"/>
  <c r="AN107" i="8"/>
  <c r="AR107" i="8"/>
  <c r="AU106" i="8"/>
  <c r="AP105" i="8"/>
  <c r="AR105" i="8"/>
  <c r="AK104" i="8"/>
  <c r="AO104" i="8"/>
  <c r="AO103" i="8"/>
  <c r="AT102" i="8"/>
  <c r="AK102" i="8"/>
  <c r="AQ101" i="8"/>
  <c r="AL100" i="8"/>
  <c r="AN100" i="8"/>
  <c r="AK99" i="8"/>
  <c r="AR99" i="8"/>
  <c r="AI98" i="8"/>
  <c r="AP97" i="8"/>
  <c r="AU97" i="8"/>
  <c r="AM96" i="8"/>
  <c r="AK96" i="8"/>
  <c r="AT95" i="8"/>
  <c r="AU95" i="8"/>
  <c r="AL94" i="8"/>
  <c r="AQ94" i="8"/>
  <c r="AK94" i="8"/>
  <c r="AN93" i="8"/>
  <c r="AQ93" i="8"/>
  <c r="AL92" i="8"/>
  <c r="AU92" i="8"/>
  <c r="AO92" i="8"/>
  <c r="AJ91" i="8"/>
  <c r="AQ91" i="8"/>
  <c r="AP90" i="8"/>
  <c r="AU90" i="8"/>
  <c r="AS90" i="8"/>
  <c r="AO89" i="8"/>
  <c r="AJ89" i="8"/>
  <c r="AT88" i="8"/>
  <c r="AU88" i="8"/>
  <c r="AO88" i="8"/>
  <c r="AM87" i="8"/>
  <c r="AJ87" i="8"/>
  <c r="AQ86" i="8"/>
  <c r="AO86" i="8"/>
  <c r="AL85" i="8"/>
  <c r="AQ85" i="8"/>
  <c r="AO85" i="8"/>
  <c r="AI84" i="8"/>
  <c r="AN84" i="8"/>
  <c r="AP83" i="8"/>
  <c r="AQ83" i="8"/>
  <c r="AR83" i="8"/>
  <c r="AM82" i="8"/>
  <c r="AR82" i="8"/>
  <c r="AP81" i="8"/>
  <c r="AJ81" i="8"/>
  <c r="AS81" i="8"/>
  <c r="AI80" i="8"/>
  <c r="AJ80" i="8"/>
  <c r="AO80" i="8"/>
  <c r="AT79" i="8"/>
  <c r="AU79" i="8"/>
  <c r="AK79" i="8"/>
  <c r="AP78" i="8"/>
  <c r="AQ78" i="8"/>
  <c r="AR78" i="8"/>
  <c r="AL77" i="8"/>
  <c r="AI77" i="8"/>
  <c r="AS77" i="8"/>
  <c r="AO77" i="8"/>
  <c r="AN76" i="8"/>
  <c r="AM76" i="8"/>
  <c r="AR76" i="8"/>
  <c r="AT75" i="8"/>
  <c r="AQ75" i="8"/>
  <c r="AN75" i="8"/>
  <c r="AP74" i="8"/>
  <c r="AQ74" i="8"/>
  <c r="AR74" i="8"/>
  <c r="AL73" i="8"/>
  <c r="AM73" i="8"/>
  <c r="AS165" i="8"/>
  <c r="AT163" i="8"/>
  <c r="AQ162" i="8"/>
  <c r="AN161" i="8"/>
  <c r="AO160" i="8"/>
  <c r="AP158" i="8"/>
  <c r="AS157" i="8"/>
  <c r="AJ156" i="8"/>
  <c r="AK155" i="8"/>
  <c r="AL153" i="8"/>
  <c r="AS153" i="8"/>
  <c r="AU152" i="8"/>
  <c r="AT151" i="8"/>
  <c r="AN151" i="8"/>
  <c r="AQ150" i="8"/>
  <c r="AL149" i="8"/>
  <c r="AQ149" i="8"/>
  <c r="AU148" i="8"/>
  <c r="AP148" i="8"/>
  <c r="AU147" i="8"/>
  <c r="AP146" i="8"/>
  <c r="AU146" i="8"/>
  <c r="AM145" i="8"/>
  <c r="AS145" i="8"/>
  <c r="AU144" i="8"/>
  <c r="AT143" i="8"/>
  <c r="AN143" i="8"/>
  <c r="AQ142" i="8"/>
  <c r="AL141" i="8"/>
  <c r="AN141" i="8"/>
  <c r="AI140" i="8"/>
  <c r="AO140" i="8"/>
  <c r="AQ139" i="8"/>
  <c r="AP138" i="8"/>
  <c r="AR138" i="8"/>
  <c r="AM137" i="8"/>
  <c r="AS137" i="8"/>
  <c r="AQ136" i="8"/>
  <c r="AT135" i="8"/>
  <c r="AK135" i="8"/>
  <c r="AQ134" i="8"/>
  <c r="AL133" i="8"/>
  <c r="AK133" i="8"/>
  <c r="AS132" i="8"/>
  <c r="AR132" i="8"/>
  <c r="AU131" i="8"/>
  <c r="AP130" i="8"/>
  <c r="AR130" i="8"/>
  <c r="AM129" i="8"/>
  <c r="AS129" i="8"/>
  <c r="AU128" i="8"/>
  <c r="AT127" i="8"/>
  <c r="AK127" i="8"/>
  <c r="AS126" i="8"/>
  <c r="AI125" i="8"/>
  <c r="AL125" i="8"/>
  <c r="AI124" i="8"/>
  <c r="AO124" i="8"/>
  <c r="AU123" i="8"/>
  <c r="AP122" i="8"/>
  <c r="AJ122" i="8"/>
  <c r="AM121" i="8"/>
  <c r="AS121" i="8"/>
  <c r="AU120" i="8"/>
  <c r="AT119" i="8"/>
  <c r="AN119" i="8"/>
  <c r="AQ118" i="8"/>
  <c r="AL117" i="8"/>
  <c r="AO117" i="8"/>
  <c r="AI116" i="8"/>
  <c r="AO116" i="8"/>
  <c r="AQ115" i="8"/>
  <c r="AP114" i="8"/>
  <c r="AR114" i="8"/>
  <c r="AM113" i="8"/>
  <c r="AS113" i="8"/>
  <c r="AU112" i="8"/>
  <c r="AT111" i="8"/>
  <c r="AJ111" i="8"/>
  <c r="AQ110" i="8"/>
  <c r="AL109" i="8"/>
  <c r="AO109" i="8"/>
  <c r="AO108" i="8"/>
  <c r="AK108" i="8"/>
  <c r="AI107" i="8"/>
  <c r="AP106" i="8"/>
  <c r="AR106" i="8"/>
  <c r="AM105" i="8"/>
  <c r="AS105" i="8"/>
  <c r="AM104" i="8"/>
  <c r="AT103" i="8"/>
  <c r="AN103" i="8"/>
  <c r="AQ102" i="8"/>
  <c r="AL101" i="8"/>
  <c r="AN101" i="8"/>
  <c r="AI100" i="8"/>
  <c r="AO100" i="8"/>
  <c r="AQ99" i="8"/>
  <c r="AP98" i="8"/>
  <c r="AU98" i="8"/>
  <c r="AR97" i="8"/>
  <c r="AS97" i="8"/>
  <c r="AU96" i="8"/>
  <c r="AO96" i="8"/>
  <c r="AS95" i="8"/>
  <c r="AJ95" i="8"/>
  <c r="AP94" i="8"/>
  <c r="AU94" i="8"/>
  <c r="AS94" i="8"/>
  <c r="AK93" i="8"/>
  <c r="AU93" i="8"/>
  <c r="AT92" i="8"/>
  <c r="AJ92" i="8"/>
  <c r="AS92" i="8"/>
  <c r="AK91" i="8"/>
  <c r="AU91" i="8"/>
  <c r="AT90" i="8"/>
  <c r="AN90" i="8"/>
  <c r="AL89" i="8"/>
  <c r="AI89" i="8"/>
  <c r="AK89" i="8"/>
  <c r="AK88" i="8"/>
  <c r="AS88" i="8"/>
  <c r="AP87" i="8"/>
  <c r="AQ87" i="8"/>
  <c r="AN87" i="8"/>
  <c r="AJ86" i="8"/>
  <c r="AL164" i="8"/>
  <c r="AN163" i="8"/>
  <c r="AU162" i="8"/>
  <c r="AR161" i="8"/>
  <c r="AS160" i="8"/>
  <c r="AT158" i="8"/>
  <c r="AI157" i="8"/>
  <c r="AN156" i="8"/>
  <c r="AO155" i="8"/>
  <c r="AP153" i="8"/>
  <c r="AL152" i="8"/>
  <c r="AK152" i="8"/>
  <c r="AJ151" i="8"/>
  <c r="AR151" i="8"/>
  <c r="AU150" i="8"/>
  <c r="AP149" i="8"/>
  <c r="AU149" i="8"/>
  <c r="AJ148" i="8"/>
  <c r="AT148" i="8"/>
  <c r="AJ147" i="8"/>
  <c r="AT146" i="8"/>
  <c r="AN146" i="8"/>
  <c r="AQ145" i="8"/>
  <c r="AL144" i="8"/>
  <c r="AO144" i="8"/>
  <c r="AJ143" i="8"/>
  <c r="AR143" i="8"/>
  <c r="AU142" i="8"/>
  <c r="AP141" i="8"/>
  <c r="AR141" i="8"/>
  <c r="AM140" i="8"/>
  <c r="AS140" i="8"/>
  <c r="AU139" i="8"/>
  <c r="AT138" i="8"/>
  <c r="AK138" i="8"/>
  <c r="AQ137" i="8"/>
  <c r="AL136" i="8"/>
  <c r="AU136" i="8"/>
  <c r="AI135" i="8"/>
  <c r="AO135" i="8"/>
  <c r="AU134" i="8"/>
  <c r="AP133" i="8"/>
  <c r="AJ133" i="8"/>
  <c r="AI132" i="8"/>
  <c r="AK132" i="8"/>
  <c r="AJ131" i="8"/>
  <c r="AT130" i="8"/>
  <c r="AK130" i="8"/>
  <c r="AQ129" i="8"/>
  <c r="AL128" i="8"/>
  <c r="AS128" i="8"/>
  <c r="AI127" i="8"/>
  <c r="AO127" i="8"/>
  <c r="AI126" i="8"/>
  <c r="AM125" i="8"/>
  <c r="AK125" i="8"/>
  <c r="AM124" i="8"/>
  <c r="AS124" i="8"/>
  <c r="AJ123" i="8"/>
  <c r="AT122" i="8"/>
  <c r="AN122" i="8"/>
  <c r="AQ121" i="8"/>
  <c r="AL120" i="8"/>
  <c r="AO120" i="8"/>
  <c r="AI119" i="8"/>
  <c r="AR119" i="8"/>
  <c r="AU118" i="8"/>
  <c r="AP117" i="8"/>
  <c r="AJ117" i="8"/>
  <c r="AM116" i="8"/>
  <c r="AS116" i="8"/>
  <c r="AU115" i="8"/>
  <c r="AT114" i="8"/>
  <c r="AK114" i="8"/>
  <c r="AQ113" i="8"/>
  <c r="AL112" i="8"/>
  <c r="AK112" i="8"/>
  <c r="AO111" i="8"/>
  <c r="AN111" i="8"/>
  <c r="AU110" i="8"/>
  <c r="AP109" i="8"/>
  <c r="AJ109" i="8"/>
  <c r="AI108" i="8"/>
  <c r="AS108" i="8"/>
  <c r="AM107" i="8"/>
  <c r="AT106" i="8"/>
  <c r="AK106" i="8"/>
  <c r="AQ105" i="8"/>
  <c r="AL104" i="8"/>
  <c r="AQ104" i="8"/>
  <c r="AI103" i="8"/>
  <c r="AR103" i="8"/>
  <c r="AU102" i="8"/>
  <c r="AP101" i="8"/>
  <c r="AR101" i="8"/>
  <c r="AM100" i="8"/>
  <c r="AS100" i="8"/>
  <c r="AU99" i="8"/>
  <c r="AT98" i="8"/>
  <c r="AN98" i="8"/>
  <c r="AO97" i="8"/>
  <c r="AL96" i="8"/>
  <c r="AJ96" i="8"/>
  <c r="AS96" i="8"/>
  <c r="AM95" i="8"/>
  <c r="AN95" i="8"/>
  <c r="AT94" i="8"/>
  <c r="AN94" i="8"/>
  <c r="AL93" i="8"/>
  <c r="AS93" i="8"/>
  <c r="AR93" i="8"/>
  <c r="AI92" i="8"/>
  <c r="AN92" i="8"/>
  <c r="AP91" i="8"/>
  <c r="AS91" i="8"/>
  <c r="AR91" i="8"/>
  <c r="AM90" i="8"/>
  <c r="AR90" i="8"/>
  <c r="AP89" i="8"/>
  <c r="AQ89" i="8"/>
  <c r="AS89" i="8"/>
  <c r="AI88" i="8"/>
  <c r="AN88" i="8"/>
  <c r="AT87" i="8"/>
  <c r="AU87" i="8"/>
  <c r="AI86" i="8"/>
  <c r="AN86" i="8"/>
  <c r="AS86" i="8"/>
  <c r="AJ85" i="8"/>
  <c r="AM84" i="8"/>
  <c r="AT83" i="8"/>
  <c r="AL82" i="8"/>
  <c r="AK82" i="8"/>
  <c r="AN81" i="8"/>
  <c r="AM80" i="8"/>
  <c r="AS80" i="8"/>
  <c r="AJ79" i="8"/>
  <c r="AT78" i="8"/>
  <c r="AK78" i="8"/>
  <c r="AM77" i="8"/>
  <c r="AL76" i="8"/>
  <c r="AQ76" i="8"/>
  <c r="AK75" i="8"/>
  <c r="AR75" i="8"/>
  <c r="AU74" i="8"/>
  <c r="AP73" i="8"/>
  <c r="AN73" i="8"/>
  <c r="AL72" i="8"/>
  <c r="AQ72" i="8"/>
  <c r="AO72" i="8"/>
  <c r="AS71" i="8"/>
  <c r="AU71" i="8"/>
  <c r="AR71" i="8"/>
  <c r="AT70" i="8"/>
  <c r="AU70" i="8"/>
  <c r="AK70" i="8"/>
  <c r="AP69" i="8"/>
  <c r="AQ69" i="8"/>
  <c r="AR69" i="8"/>
  <c r="AL68" i="8"/>
  <c r="AM68" i="8"/>
  <c r="AN68" i="8"/>
  <c r="AS68" i="8"/>
  <c r="AO67" i="8"/>
  <c r="AU67" i="8"/>
  <c r="AR67" i="8"/>
  <c r="AT66" i="8"/>
  <c r="AU66" i="8"/>
  <c r="AK66" i="8"/>
  <c r="AP65" i="8"/>
  <c r="AM65" i="8"/>
  <c r="AR65" i="8"/>
  <c r="AL64" i="8"/>
  <c r="AI64" i="8"/>
  <c r="AO64" i="8"/>
  <c r="AS64" i="8"/>
  <c r="AI63" i="8"/>
  <c r="AJ63" i="8"/>
  <c r="AO63" i="8"/>
  <c r="AT62" i="8"/>
  <c r="AU62" i="8"/>
  <c r="AR62" i="8"/>
  <c r="AP61" i="8"/>
  <c r="AK61" i="8"/>
  <c r="AS61" i="8"/>
  <c r="AL60" i="8"/>
  <c r="AM60" i="8"/>
  <c r="AN60" i="8"/>
  <c r="AS60" i="8"/>
  <c r="AI59" i="8"/>
  <c r="AJ59" i="8"/>
  <c r="AO59" i="8"/>
  <c r="AT58" i="8"/>
  <c r="AM58" i="8"/>
  <c r="AN58" i="8"/>
  <c r="AP57" i="8"/>
  <c r="AO57" i="8"/>
  <c r="AU57" i="8"/>
  <c r="AL56" i="8"/>
  <c r="AM56" i="8"/>
  <c r="AN56" i="8"/>
  <c r="AS56" i="8"/>
  <c r="AI55" i="8"/>
  <c r="AJ55" i="8"/>
  <c r="AO55" i="8"/>
  <c r="AT54" i="8"/>
  <c r="AU54" i="8"/>
  <c r="AK54" i="8"/>
  <c r="AP53" i="8"/>
  <c r="AQ53" i="8"/>
  <c r="AR53" i="8"/>
  <c r="AL52" i="8"/>
  <c r="AK52" i="8"/>
  <c r="AQ52" i="8"/>
  <c r="AO52" i="8"/>
  <c r="AI51" i="8"/>
  <c r="AJ51" i="8"/>
  <c r="AO51" i="8"/>
  <c r="AT50" i="8"/>
  <c r="AS50" i="8"/>
  <c r="AU50" i="8"/>
  <c r="AP49" i="8"/>
  <c r="AQ49" i="8"/>
  <c r="AR49" i="8"/>
  <c r="AL48" i="8"/>
  <c r="AM48" i="8"/>
  <c r="AN48" i="8"/>
  <c r="AS48" i="8"/>
  <c r="AS47" i="8"/>
  <c r="AU47" i="8"/>
  <c r="AR47" i="8"/>
  <c r="AT46" i="8"/>
  <c r="AU46" i="8"/>
  <c r="AN46" i="8"/>
  <c r="AP45" i="8"/>
  <c r="AI45" i="8"/>
  <c r="AJ45" i="8"/>
  <c r="AL44" i="8"/>
  <c r="AK44" i="8"/>
  <c r="AQ44" i="8"/>
  <c r="AO44" i="8"/>
  <c r="AI43" i="8"/>
  <c r="AJ43" i="8"/>
  <c r="AO43" i="8"/>
  <c r="AT42" i="8"/>
  <c r="AU42" i="8"/>
  <c r="AN42" i="8"/>
  <c r="AP41" i="8"/>
  <c r="AS41" i="8"/>
  <c r="AU41" i="8"/>
  <c r="AL40" i="8"/>
  <c r="AM40" i="8"/>
  <c r="AN40" i="8"/>
  <c r="AS40" i="8"/>
  <c r="AS39" i="8"/>
  <c r="AU39" i="8"/>
  <c r="AR39" i="8"/>
  <c r="AT38" i="8"/>
  <c r="AO38" i="8"/>
  <c r="AU38" i="8"/>
  <c r="AP37" i="8"/>
  <c r="AQ37" i="8"/>
  <c r="AR37" i="8"/>
  <c r="AL36" i="8"/>
  <c r="AM36" i="8"/>
  <c r="AN36" i="8"/>
  <c r="AS36" i="8"/>
  <c r="AI35" i="8"/>
  <c r="AJ35" i="8"/>
  <c r="AO35" i="8"/>
  <c r="AT34" i="8"/>
  <c r="AS34" i="8"/>
  <c r="AU34" i="8"/>
  <c r="AP33" i="8"/>
  <c r="AQ33" i="8"/>
  <c r="AR33" i="8"/>
  <c r="AL32" i="8"/>
  <c r="AR32" i="8"/>
  <c r="AQ32" i="8"/>
  <c r="AO32" i="8"/>
  <c r="AI31" i="8"/>
  <c r="AJ31" i="8"/>
  <c r="AO31" i="8"/>
  <c r="AT30" i="8"/>
  <c r="AU30" i="8"/>
  <c r="AK30" i="8"/>
  <c r="AP29" i="8"/>
  <c r="AQ29" i="8"/>
  <c r="AR29" i="8"/>
  <c r="AL28" i="8"/>
  <c r="AM28" i="8"/>
  <c r="AN28" i="8"/>
  <c r="AS28" i="8"/>
  <c r="AU27" i="8"/>
  <c r="AR27" i="8"/>
  <c r="AS27" i="8"/>
  <c r="AT26" i="8"/>
  <c r="AM26" i="8"/>
  <c r="AN26" i="8"/>
  <c r="AP25" i="8"/>
  <c r="AM25" i="8"/>
  <c r="AJ25" i="8"/>
  <c r="AL24" i="8"/>
  <c r="AM24" i="8"/>
  <c r="AN24" i="8"/>
  <c r="AO24" i="8"/>
  <c r="AK23" i="8"/>
  <c r="AQ23" i="8"/>
  <c r="AR23" i="8"/>
  <c r="AT22" i="8"/>
  <c r="AU22" i="8"/>
  <c r="AK22" i="8"/>
  <c r="AP21" i="8"/>
  <c r="AQ21" i="8"/>
  <c r="AN21" i="8"/>
  <c r="AL20" i="8"/>
  <c r="AR20" i="8"/>
  <c r="AM20" i="8"/>
  <c r="AS20" i="8"/>
  <c r="AI19" i="8"/>
  <c r="AJ19" i="8"/>
  <c r="AO19" i="8"/>
  <c r="AT18" i="8"/>
  <c r="AU18" i="8"/>
  <c r="AK18" i="8"/>
  <c r="AP17" i="8"/>
  <c r="AQ17" i="8"/>
  <c r="AN17" i="8"/>
  <c r="AL16" i="8"/>
  <c r="AN16" i="8"/>
  <c r="AM16" i="8"/>
  <c r="AO16" i="8"/>
  <c r="AI15" i="8"/>
  <c r="AJ15" i="8"/>
  <c r="AO15" i="8"/>
  <c r="AT14" i="8"/>
  <c r="AS14" i="8"/>
  <c r="AU14" i="8"/>
  <c r="AP13" i="8"/>
  <c r="AK13" i="8"/>
  <c r="AM13" i="8"/>
  <c r="AL12" i="8"/>
  <c r="AI12" i="8"/>
  <c r="AJ12" i="8"/>
  <c r="AS12" i="8"/>
  <c r="AQ11" i="8"/>
  <c r="AS11" i="8"/>
  <c r="AN11" i="8"/>
  <c r="AT10" i="8"/>
  <c r="AO10" i="8"/>
  <c r="AJ10" i="8"/>
  <c r="AP9" i="8"/>
  <c r="AM9" i="8"/>
  <c r="AJ9" i="8"/>
  <c r="AL8" i="8"/>
  <c r="AQ8" i="8"/>
  <c r="AR8" i="8"/>
  <c r="AK8" i="8"/>
  <c r="AM7" i="8"/>
  <c r="AS7" i="8"/>
  <c r="AN7" i="8"/>
  <c r="AM6" i="8"/>
  <c r="AJ6" i="8"/>
  <c r="AK6" i="8"/>
  <c r="AP5" i="8"/>
  <c r="AM5" i="8"/>
  <c r="AJ5" i="8"/>
  <c r="AL4" i="8"/>
  <c r="AQ4" i="8"/>
  <c r="AO4" i="8"/>
  <c r="AS4" i="8"/>
  <c r="AM3" i="8"/>
  <c r="AS3" i="8"/>
  <c r="AO3" i="8"/>
  <c r="AQ2" i="8"/>
  <c r="AP2" i="8"/>
  <c r="AK2" i="8"/>
  <c r="AQ48" i="8"/>
  <c r="AK47" i="8"/>
  <c r="AI46" i="8"/>
  <c r="AK46" i="8"/>
  <c r="AT45" i="8"/>
  <c r="AM45" i="8"/>
  <c r="AP44" i="8"/>
  <c r="AS44" i="8"/>
  <c r="AL43" i="8"/>
  <c r="AM43" i="8"/>
  <c r="AS43" i="8"/>
  <c r="AI42" i="8"/>
  <c r="AK42" i="8"/>
  <c r="AT41" i="8"/>
  <c r="AI41" i="8"/>
  <c r="AP40" i="8"/>
  <c r="AQ40" i="8"/>
  <c r="AL39" i="8"/>
  <c r="AI39" i="8"/>
  <c r="AK39" i="8"/>
  <c r="AJ38" i="8"/>
  <c r="AN38" i="8"/>
  <c r="AT37" i="8"/>
  <c r="AK37" i="8"/>
  <c r="AP36" i="8"/>
  <c r="AR36" i="8"/>
  <c r="AL35" i="8"/>
  <c r="AN35" i="8"/>
  <c r="AS35" i="8"/>
  <c r="AI34" i="8"/>
  <c r="AN34" i="8"/>
  <c r="AU33" i="8"/>
  <c r="AK33" i="8"/>
  <c r="AS32" i="8"/>
  <c r="AU32" i="8"/>
  <c r="AL31" i="8"/>
  <c r="AN31" i="8"/>
  <c r="AS31" i="8"/>
  <c r="AJ30" i="8"/>
  <c r="AO30" i="8"/>
  <c r="AU29" i="8"/>
  <c r="AK29" i="8"/>
  <c r="AQ28" i="8"/>
  <c r="AR28" i="8"/>
  <c r="AI27" i="8"/>
  <c r="AP27" i="8"/>
  <c r="AT27" i="8"/>
  <c r="AQ26" i="8"/>
  <c r="AK26" i="8"/>
  <c r="AQ25" i="8"/>
  <c r="AN25" i="8"/>
  <c r="AQ24" i="8"/>
  <c r="AR24" i="8"/>
  <c r="AS23" i="8"/>
  <c r="AU23" i="8"/>
  <c r="AI22" i="8"/>
  <c r="AJ22" i="8"/>
  <c r="AT21" i="8"/>
  <c r="AU21" i="8"/>
  <c r="AP20" i="8"/>
  <c r="AK20" i="8"/>
  <c r="AL19" i="8"/>
  <c r="AM19" i="8"/>
  <c r="AS19" i="8"/>
  <c r="AI18" i="8"/>
  <c r="AO18" i="8"/>
  <c r="AU17" i="8"/>
  <c r="AK17" i="8"/>
  <c r="AR16" i="8"/>
  <c r="AQ16" i="8"/>
  <c r="AM15" i="8"/>
  <c r="AN15" i="8"/>
  <c r="AJ14" i="8"/>
  <c r="AI14" i="8"/>
  <c r="AT13" i="8"/>
  <c r="AO13" i="8"/>
  <c r="AP12" i="8"/>
  <c r="AM12" i="8"/>
  <c r="AL11" i="8"/>
  <c r="AU11" i="8"/>
  <c r="AR11" i="8"/>
  <c r="AM10" i="8"/>
  <c r="AN10" i="8"/>
  <c r="AT9" i="8"/>
  <c r="AK9" i="8"/>
  <c r="AP8" i="8"/>
  <c r="AO8" i="8"/>
  <c r="AL7" i="8"/>
  <c r="AI7" i="8"/>
  <c r="AR7" i="8"/>
  <c r="AN6" i="8"/>
  <c r="AO6" i="8"/>
  <c r="AT5" i="8"/>
  <c r="AN5" i="8"/>
  <c r="AP4" i="8"/>
  <c r="AI4" i="8"/>
  <c r="AL3" i="8"/>
  <c r="AJ3" i="8"/>
  <c r="AT3" i="8"/>
  <c r="AT2" i="8"/>
  <c r="AO2" i="8"/>
  <c r="AM27" i="8"/>
  <c r="AS26" i="8"/>
  <c r="AR25" i="8"/>
  <c r="AT24" i="8"/>
  <c r="AP23" i="8"/>
  <c r="AI23" i="8"/>
  <c r="AM22" i="8"/>
  <c r="AS22" i="8"/>
  <c r="AO21" i="8"/>
  <c r="AO20" i="8"/>
  <c r="AU20" i="8"/>
  <c r="AR19" i="8"/>
  <c r="AL18" i="8"/>
  <c r="AS18" i="8"/>
  <c r="AI17" i="8"/>
  <c r="AT16" i="8"/>
  <c r="AS16" i="8"/>
  <c r="AQ15" i="8"/>
  <c r="AL14" i="8"/>
  <c r="AM14" i="8"/>
  <c r="AS13" i="8"/>
  <c r="AU13" i="8"/>
  <c r="AK12" i="8"/>
  <c r="AP11" i="8"/>
  <c r="AL10" i="8"/>
  <c r="AU10" i="8"/>
  <c r="AR9" i="8"/>
  <c r="AU9" i="8"/>
  <c r="AJ8" i="8"/>
  <c r="AS8" i="8"/>
  <c r="AQ7" i="8"/>
  <c r="AU6" i="8"/>
  <c r="AS6" i="8"/>
  <c r="AR5" i="8"/>
  <c r="AT4" i="8"/>
  <c r="AP3" i="8"/>
  <c r="AU3" i="8"/>
  <c r="AR2" i="8"/>
  <c r="AJ2" i="8"/>
  <c r="AL84" i="8"/>
  <c r="AS75" i="8"/>
  <c r="AU73" i="8"/>
  <c r="AS73" i="8"/>
  <c r="AT71" i="8"/>
  <c r="AQ71" i="8"/>
  <c r="AQ70" i="8"/>
  <c r="AM69" i="8"/>
  <c r="AN69" i="8"/>
  <c r="AJ68" i="8"/>
  <c r="AQ67" i="8"/>
  <c r="AN67" i="8"/>
  <c r="AR66" i="8"/>
  <c r="AI65" i="8"/>
  <c r="AS65" i="8"/>
  <c r="AR64" i="8"/>
  <c r="AT63" i="8"/>
  <c r="AP62" i="8"/>
  <c r="AL61" i="8"/>
  <c r="AU61" i="8"/>
  <c r="AI60" i="8"/>
  <c r="AJ60" i="8"/>
  <c r="AU59" i="8"/>
  <c r="AP58" i="8"/>
  <c r="AJ58" i="8"/>
  <c r="AR57" i="8"/>
  <c r="AS57" i="8"/>
  <c r="AO56" i="8"/>
  <c r="AU55" i="8"/>
  <c r="AP54" i="8"/>
  <c r="AL53" i="8"/>
  <c r="AN53" i="8"/>
  <c r="AN52" i="8"/>
  <c r="AT51" i="8"/>
  <c r="AU51" i="8"/>
  <c r="AK50" i="8"/>
  <c r="AQ50" i="8"/>
  <c r="AN49" i="8"/>
  <c r="AJ48" i="8"/>
  <c r="AO48" i="8"/>
  <c r="AN47" i="8"/>
  <c r="AQ46" i="8"/>
  <c r="AL45" i="8"/>
  <c r="AO45" i="8"/>
  <c r="AN44" i="8"/>
  <c r="AT43" i="8"/>
  <c r="AK43" i="8"/>
  <c r="AQ42" i="8"/>
  <c r="AR41" i="8"/>
  <c r="AQ41" i="8"/>
  <c r="AJ40" i="8"/>
  <c r="AT39" i="8"/>
  <c r="AN39" i="8"/>
  <c r="AK38" i="8"/>
  <c r="AL37" i="8"/>
  <c r="AS37" i="8"/>
  <c r="AJ36" i="8"/>
  <c r="AT35" i="8"/>
  <c r="AK35" i="8"/>
  <c r="AK34" i="8"/>
  <c r="AM33" i="8"/>
  <c r="AS33" i="8"/>
  <c r="AM32" i="8"/>
  <c r="AT31" i="8"/>
  <c r="AP30" i="8"/>
  <c r="AR30" i="8"/>
  <c r="AM29" i="8"/>
  <c r="AI28" i="8"/>
  <c r="AJ28" i="8"/>
  <c r="AN27" i="8"/>
  <c r="AI26" i="8"/>
  <c r="AJ26" i="8"/>
  <c r="AO25" i="8"/>
  <c r="AJ24" i="8"/>
  <c r="AS24" i="8"/>
  <c r="AN23" i="8"/>
  <c r="AP22" i="8"/>
  <c r="AL21" i="8"/>
  <c r="AS21" i="8"/>
  <c r="AJ20" i="8"/>
  <c r="AT19" i="8"/>
  <c r="AU19" i="8"/>
  <c r="AQ18" i="8"/>
  <c r="AL17" i="8"/>
  <c r="AJ17" i="8"/>
  <c r="AI16" i="8"/>
  <c r="AT15" i="8"/>
  <c r="AK15" i="8"/>
  <c r="AQ14" i="8"/>
  <c r="AN13" i="8"/>
  <c r="AR13" i="8"/>
  <c r="AU12" i="8"/>
  <c r="AT11" i="8"/>
  <c r="AJ11" i="8"/>
  <c r="AQ10" i="8"/>
  <c r="AI9" i="8"/>
  <c r="AS9" i="8"/>
  <c r="AN8" i="8"/>
  <c r="AT7" i="8"/>
  <c r="AJ7" i="8"/>
  <c r="AL86" i="8"/>
  <c r="AN85" i="8"/>
  <c r="AU84" i="8"/>
  <c r="AS83" i="8"/>
  <c r="AP82" i="8"/>
  <c r="AS82" i="8"/>
  <c r="AR81" i="8"/>
  <c r="AQ80" i="8"/>
  <c r="AL79" i="8"/>
  <c r="AN79" i="8"/>
  <c r="AI78" i="8"/>
  <c r="AO78" i="8"/>
  <c r="AQ77" i="8"/>
  <c r="AP76" i="8"/>
  <c r="AU76" i="8"/>
  <c r="AI75" i="8"/>
  <c r="AO75" i="8"/>
  <c r="AJ74" i="8"/>
  <c r="AT73" i="8"/>
  <c r="AR73" i="8"/>
  <c r="AP72" i="8"/>
  <c r="AJ72" i="8"/>
  <c r="AS72" i="8"/>
  <c r="AI71" i="8"/>
  <c r="AO71" i="8"/>
  <c r="AK71" i="8"/>
  <c r="AI70" i="8"/>
  <c r="AJ70" i="8"/>
  <c r="AO70" i="8"/>
  <c r="AT69" i="8"/>
  <c r="AU69" i="8"/>
  <c r="AK69" i="8"/>
  <c r="AP68" i="8"/>
  <c r="AQ68" i="8"/>
  <c r="AR68" i="8"/>
  <c r="AL67" i="8"/>
  <c r="AI67" i="8"/>
  <c r="AK67" i="8"/>
  <c r="AS67" i="8"/>
  <c r="AI66" i="8"/>
  <c r="AJ66" i="8"/>
  <c r="AO66" i="8"/>
  <c r="AT65" i="8"/>
  <c r="AQ65" i="8"/>
  <c r="AK65" i="8"/>
  <c r="AP64" i="8"/>
  <c r="AM64" i="8"/>
  <c r="AJ64" i="8"/>
  <c r="AL63" i="8"/>
  <c r="AM63" i="8"/>
  <c r="AN63" i="8"/>
  <c r="AS63" i="8"/>
  <c r="AI62" i="8"/>
  <c r="AS62" i="8"/>
  <c r="AO62" i="8"/>
  <c r="AT61" i="8"/>
  <c r="AO61" i="8"/>
  <c r="AJ61" i="8"/>
  <c r="AP60" i="8"/>
  <c r="AQ60" i="8"/>
  <c r="AR60" i="8"/>
  <c r="AL59" i="8"/>
  <c r="AM59" i="8"/>
  <c r="AN59" i="8"/>
  <c r="AS59" i="8"/>
  <c r="AK58" i="8"/>
  <c r="AQ58" i="8"/>
  <c r="AR58" i="8"/>
  <c r="AT57" i="8"/>
  <c r="AI57" i="8"/>
  <c r="AN57" i="8"/>
  <c r="AP56" i="8"/>
  <c r="AQ56" i="8"/>
  <c r="AR56" i="8"/>
  <c r="AL55" i="8"/>
  <c r="AM55" i="8"/>
  <c r="AN55" i="8"/>
  <c r="AS55" i="8"/>
  <c r="AI54" i="8"/>
  <c r="AJ54" i="8"/>
  <c r="AO54" i="8"/>
  <c r="AT53" i="8"/>
  <c r="AU53" i="8"/>
  <c r="AK53" i="8"/>
  <c r="AP52" i="8"/>
  <c r="AS52" i="8"/>
  <c r="AU52" i="8"/>
  <c r="AL51" i="8"/>
  <c r="AM51" i="8"/>
  <c r="AN51" i="8"/>
  <c r="AS51" i="8"/>
  <c r="AJ50" i="8"/>
  <c r="AI50" i="8"/>
  <c r="AR50" i="8"/>
  <c r="AT49" i="8"/>
  <c r="AU49" i="8"/>
  <c r="AK49" i="8"/>
  <c r="AP48" i="8"/>
  <c r="AR48" i="8"/>
  <c r="AL47" i="8"/>
  <c r="AI47" i="8"/>
  <c r="AO47" i="8"/>
  <c r="AR46" i="8"/>
  <c r="AN45" i="8"/>
  <c r="AU44" i="8"/>
  <c r="AN43" i="8"/>
  <c r="AR42" i="8"/>
  <c r="AN41" i="8"/>
  <c r="AR40" i="8"/>
  <c r="AO39" i="8"/>
  <c r="AI38" i="8"/>
  <c r="AU37" i="8"/>
  <c r="AQ36" i="8"/>
  <c r="AM35" i="8"/>
  <c r="AJ34" i="8"/>
  <c r="AT33" i="8"/>
  <c r="AP32" i="8"/>
  <c r="AM31" i="8"/>
  <c r="AI30" i="8"/>
  <c r="AT29" i="8"/>
  <c r="AP28" i="8"/>
  <c r="AL27" i="8"/>
  <c r="AR26" i="8"/>
  <c r="AT25" i="8"/>
  <c r="AP24" i="8"/>
  <c r="AL23" i="8"/>
  <c r="AO23" i="8"/>
  <c r="AO22" i="8"/>
  <c r="AR21" i="8"/>
  <c r="AQ20" i="8"/>
  <c r="AN19" i="8"/>
  <c r="AJ18" i="8"/>
  <c r="AT17" i="8"/>
  <c r="AP16" i="8"/>
  <c r="AL15" i="8"/>
  <c r="AS15" i="8"/>
  <c r="AK14" i="8"/>
  <c r="AQ13" i="8"/>
  <c r="AN12" i="8"/>
  <c r="AI11" i="8"/>
  <c r="AS10" i="8"/>
  <c r="AQ9" i="8"/>
  <c r="AU8" i="8"/>
  <c r="AU7" i="8"/>
  <c r="AQ6" i="8"/>
  <c r="AQ5" i="8"/>
  <c r="AU4" i="8"/>
  <c r="AQ3" i="8"/>
  <c r="AU2" i="8"/>
  <c r="AK28" i="8"/>
  <c r="AU26" i="8"/>
  <c r="AU25" i="8"/>
  <c r="AU24" i="8"/>
  <c r="AJ23" i="8"/>
  <c r="AN22" i="8"/>
  <c r="AK21" i="8"/>
  <c r="AP19" i="8"/>
  <c r="AM18" i="8"/>
  <c r="AR17" i="8"/>
  <c r="AU16" i="8"/>
  <c r="AR15" i="8"/>
  <c r="AO14" i="8"/>
  <c r="AT12" i="8"/>
  <c r="AK11" i="8"/>
  <c r="AI10" i="8"/>
  <c r="AO9" i="8"/>
  <c r="AP7" i="8"/>
  <c r="AL6" i="8"/>
  <c r="AO5" i="8"/>
  <c r="AN4" i="8"/>
  <c r="AN3" i="8"/>
  <c r="AS2" i="8"/>
  <c r="AO84" i="8"/>
  <c r="AJ83" i="8"/>
  <c r="AM81" i="8"/>
  <c r="AR80" i="8"/>
  <c r="AS79" i="8"/>
  <c r="AT77" i="8"/>
  <c r="AS76" i="8"/>
  <c r="AI74" i="8"/>
  <c r="AR72" i="8"/>
  <c r="AN71" i="8"/>
  <c r="AL69" i="8"/>
  <c r="AI68" i="8"/>
  <c r="AT67" i="8"/>
  <c r="AQ66" i="8"/>
  <c r="AN65" i="8"/>
  <c r="AU64" i="8"/>
  <c r="AK63" i="8"/>
  <c r="AN62" i="8"/>
  <c r="AR61" i="8"/>
  <c r="AT59" i="8"/>
  <c r="AI58" i="8"/>
  <c r="AQ57" i="8"/>
  <c r="AJ56" i="8"/>
  <c r="AK55" i="8"/>
  <c r="AR54" i="8"/>
  <c r="AS53" i="8"/>
  <c r="AR52" i="8"/>
  <c r="AP50" i="8"/>
  <c r="AM49" i="8"/>
  <c r="AS49" i="8"/>
  <c r="AQ47" i="8"/>
  <c r="AJ46" i="8"/>
  <c r="AU45" i="8"/>
  <c r="AR44" i="8"/>
  <c r="AP42" i="8"/>
  <c r="AL41" i="8"/>
  <c r="AI40" i="8"/>
  <c r="AQ39" i="8"/>
  <c r="AQ38" i="8"/>
  <c r="AN37" i="8"/>
  <c r="AO36" i="8"/>
  <c r="AP34" i="8"/>
  <c r="AL33" i="8"/>
  <c r="AJ32" i="8"/>
  <c r="AU31" i="8"/>
  <c r="AQ30" i="8"/>
  <c r="AN29" i="8"/>
  <c r="AQ27" i="8"/>
  <c r="AP26" i="8"/>
  <c r="AI25" i="8"/>
  <c r="AI24" i="8"/>
  <c r="AM23" i="8"/>
  <c r="AR22" i="8"/>
  <c r="AJ21" i="8"/>
  <c r="AN20" i="8"/>
  <c r="AP18" i="8"/>
  <c r="AM17" i="8"/>
  <c r="AJ16" i="8"/>
  <c r="AU15" i="8"/>
  <c r="AR14" i="8"/>
  <c r="AI13" i="8"/>
  <c r="AO12" i="8"/>
  <c r="AP10" i="8"/>
  <c r="AL9" i="8"/>
  <c r="AM8" i="8"/>
  <c r="AO7" i="8"/>
  <c r="AP85" i="8"/>
  <c r="AS85" i="8"/>
  <c r="AK84" i="8"/>
  <c r="AU83" i="8"/>
  <c r="AQ82" i="8"/>
  <c r="AI81" i="8"/>
  <c r="AL80" i="8"/>
  <c r="AN80" i="8"/>
  <c r="AI79" i="8"/>
  <c r="AO79" i="8"/>
  <c r="AU78" i="8"/>
  <c r="AP77" i="8"/>
  <c r="AJ77" i="8"/>
  <c r="AK76" i="8"/>
  <c r="AO76" i="8"/>
  <c r="AU75" i="8"/>
  <c r="AT74" i="8"/>
  <c r="AK74" i="8"/>
  <c r="AQ73" i="8"/>
  <c r="AK73" i="8"/>
  <c r="AI72" i="8"/>
  <c r="AN72" i="8"/>
  <c r="AL71" i="8"/>
  <c r="AM71" i="8"/>
  <c r="AJ71" i="8"/>
  <c r="AL70" i="8"/>
  <c r="AM70" i="8"/>
  <c r="AN70" i="8"/>
  <c r="AS70" i="8"/>
  <c r="AI69" i="8"/>
  <c r="AJ69" i="8"/>
  <c r="AO69" i="8"/>
  <c r="AT68" i="8"/>
  <c r="AU68" i="8"/>
  <c r="AK68" i="8"/>
  <c r="AP67" i="8"/>
  <c r="AM67" i="8"/>
  <c r="AJ67" i="8"/>
  <c r="AL66" i="8"/>
  <c r="AM66" i="8"/>
  <c r="AN66" i="8"/>
  <c r="AS66" i="8"/>
  <c r="AU65" i="8"/>
  <c r="AJ65" i="8"/>
  <c r="AO65" i="8"/>
  <c r="AT64" i="8"/>
  <c r="AQ64" i="8"/>
  <c r="AN64" i="8"/>
  <c r="AP63" i="8"/>
  <c r="AQ63" i="8"/>
  <c r="AR63" i="8"/>
  <c r="AL62" i="8"/>
  <c r="AM62" i="8"/>
  <c r="AJ62" i="8"/>
  <c r="AK62" i="8"/>
  <c r="AQ61" i="8"/>
  <c r="AI61" i="8"/>
  <c r="AN61" i="8"/>
  <c r="AT60" i="8"/>
  <c r="AU60" i="8"/>
  <c r="AK60" i="8"/>
  <c r="AP59" i="8"/>
  <c r="AQ59" i="8"/>
  <c r="AR59" i="8"/>
  <c r="AL58" i="8"/>
  <c r="AS58" i="8"/>
  <c r="AU58" i="8"/>
  <c r="AO58" i="8"/>
  <c r="AJ57" i="8"/>
  <c r="AM57" i="8"/>
  <c r="AK57" i="8"/>
  <c r="AT56" i="8"/>
  <c r="AU56" i="8"/>
  <c r="AK56" i="8"/>
  <c r="AP55" i="8"/>
  <c r="AQ55" i="8"/>
  <c r="AR55" i="8"/>
  <c r="AL54" i="8"/>
  <c r="AM54" i="8"/>
  <c r="AN54" i="8"/>
  <c r="AS54" i="8"/>
  <c r="AI53" i="8"/>
  <c r="AJ53" i="8"/>
  <c r="AO53" i="8"/>
  <c r="AT52" i="8"/>
  <c r="AI52" i="8"/>
  <c r="AJ52" i="8"/>
  <c r="AP51" i="8"/>
  <c r="AQ51" i="8"/>
  <c r="AR51" i="8"/>
  <c r="AL50" i="8"/>
  <c r="AN50" i="8"/>
  <c r="AM50" i="8"/>
  <c r="AO50" i="8"/>
  <c r="AI49" i="8"/>
  <c r="AJ49" i="8"/>
  <c r="AO49" i="8"/>
  <c r="AT48" i="8"/>
  <c r="AU48" i="8"/>
  <c r="AK48" i="8"/>
  <c r="AP47" i="8"/>
  <c r="AM47" i="8"/>
  <c r="AJ47" i="8"/>
  <c r="AL46" i="8"/>
  <c r="AM46" i="8"/>
  <c r="AS46" i="8"/>
  <c r="AO46" i="8"/>
  <c r="AK45" i="8"/>
  <c r="AQ45" i="8"/>
  <c r="AR45" i="8"/>
  <c r="AT44" i="8"/>
  <c r="AI44" i="8"/>
  <c r="AJ44" i="8"/>
  <c r="AP43" i="8"/>
  <c r="AQ43" i="8"/>
  <c r="AR43" i="8"/>
  <c r="AL42" i="8"/>
  <c r="AM42" i="8"/>
  <c r="AS42" i="8"/>
  <c r="AO42" i="8"/>
  <c r="AJ41" i="8"/>
  <c r="AM41" i="8"/>
  <c r="AK41" i="8"/>
  <c r="AT40" i="8"/>
  <c r="AU40" i="8"/>
  <c r="AK40" i="8"/>
  <c r="AP39" i="8"/>
  <c r="AM39" i="8"/>
  <c r="AJ39" i="8"/>
  <c r="AL38" i="8"/>
  <c r="AR38" i="8"/>
  <c r="AM38" i="8"/>
  <c r="AS38" i="8"/>
  <c r="AI37" i="8"/>
  <c r="AJ37" i="8"/>
  <c r="AO37" i="8"/>
  <c r="AT36" i="8"/>
  <c r="AU36" i="8"/>
  <c r="AK36" i="8"/>
  <c r="AP35" i="8"/>
  <c r="AQ35" i="8"/>
  <c r="AR35" i="8"/>
  <c r="AL34" i="8"/>
  <c r="AR34" i="8"/>
  <c r="AM34" i="8"/>
  <c r="AO34" i="8"/>
  <c r="AI33" i="8"/>
  <c r="AJ33" i="8"/>
  <c r="AO33" i="8"/>
  <c r="AT32" i="8"/>
  <c r="AI32" i="8"/>
  <c r="AN32" i="8"/>
  <c r="AP31" i="8"/>
  <c r="AQ31" i="8"/>
  <c r="AR31" i="8"/>
  <c r="AL30" i="8"/>
  <c r="AM30" i="8"/>
  <c r="AN30" i="8"/>
  <c r="AS30" i="8"/>
  <c r="AI29" i="8"/>
  <c r="AJ29" i="8"/>
  <c r="AO29" i="8"/>
  <c r="AT28" i="8"/>
  <c r="AU28" i="8"/>
  <c r="AJ27" i="8"/>
  <c r="AK27" i="8"/>
  <c r="AL26" i="8"/>
  <c r="AO26" i="8"/>
  <c r="AS25" i="8"/>
  <c r="AK24" i="8"/>
  <c r="AL22" i="8"/>
  <c r="AI21" i="8"/>
  <c r="AT20" i="8"/>
  <c r="AQ19" i="8"/>
  <c r="AN18" i="8"/>
  <c r="AO17" i="8"/>
  <c r="AP15" i="8"/>
  <c r="AN14" i="8"/>
  <c r="AJ13" i="8"/>
  <c r="AQ12" i="8"/>
  <c r="AM11" i="8"/>
  <c r="AR10" i="8"/>
  <c r="AT8" i="8"/>
  <c r="AK7" i="8"/>
  <c r="AR6" i="8"/>
  <c r="AU5" i="8"/>
  <c r="AJ4" i="8"/>
  <c r="AI2" i="8"/>
  <c r="AI85" i="8"/>
  <c r="AU82" i="8"/>
  <c r="AP80" i="8"/>
  <c r="AM79" i="8"/>
  <c r="AJ78" i="8"/>
  <c r="AN77" i="8"/>
  <c r="AL75" i="8"/>
  <c r="AO74" i="8"/>
  <c r="AM72" i="8"/>
  <c r="AP70" i="8"/>
  <c r="AR70" i="8"/>
  <c r="AS69" i="8"/>
  <c r="AO68" i="8"/>
  <c r="AP66" i="8"/>
  <c r="AL65" i="8"/>
  <c r="AK64" i="8"/>
  <c r="AU63" i="8"/>
  <c r="AQ62" i="8"/>
  <c r="AM61" i="8"/>
  <c r="AO60" i="8"/>
  <c r="AK59" i="8"/>
  <c r="AL57" i="8"/>
  <c r="AI56" i="8"/>
  <c r="AT55" i="8"/>
  <c r="AQ54" i="8"/>
  <c r="AM53" i="8"/>
  <c r="AM52" i="8"/>
  <c r="AK51" i="8"/>
  <c r="AL49" i="8"/>
  <c r="AI48" i="8"/>
  <c r="AT47" i="8"/>
  <c r="AP46" i="8"/>
  <c r="AS45" i="8"/>
  <c r="AM44" i="8"/>
  <c r="AU43" i="8"/>
  <c r="AJ42" i="8"/>
  <c r="AO41" i="8"/>
  <c r="AO40" i="8"/>
  <c r="AP38" i="8"/>
  <c r="AM37" i="8"/>
  <c r="AI36" i="8"/>
  <c r="AU35" i="8"/>
  <c r="AQ34" i="8"/>
  <c r="AN33" i="8"/>
  <c r="AK32" i="8"/>
  <c r="AK31" i="8"/>
  <c r="AL29" i="8"/>
  <c r="AS29" i="8"/>
  <c r="AO28" i="8"/>
  <c r="AO27" i="8"/>
  <c r="AL25" i="8"/>
  <c r="AK25" i="8"/>
  <c r="AT23" i="8"/>
  <c r="AQ22" i="8"/>
  <c r="AM21" i="8"/>
  <c r="AI20" i="8"/>
  <c r="AK19" i="8"/>
  <c r="AR18" i="8"/>
  <c r="AS17" i="8"/>
  <c r="AK16" i="8"/>
  <c r="AP14" i="8"/>
  <c r="AL13" i="8"/>
  <c r="AR12" i="8"/>
  <c r="AO11" i="8"/>
  <c r="AK10" i="8"/>
  <c r="AN9" i="8"/>
  <c r="AI8" i="8"/>
  <c r="AI6" i="8"/>
  <c r="AI5" i="8"/>
  <c r="AK4" i="8"/>
  <c r="AR3" i="8"/>
  <c r="AS5" i="8"/>
  <c r="AL2" i="8"/>
  <c r="AM4" i="8"/>
  <c r="AN2" i="8"/>
  <c r="AT6" i="8"/>
  <c r="AK5" i="8"/>
  <c r="AR4" i="8"/>
  <c r="AM2" i="8"/>
  <c r="AP6" i="8"/>
  <c r="AI3" i="8"/>
  <c r="AL5" i="8"/>
  <c r="AK3" i="8"/>
  <c r="AX292" i="8" l="1"/>
  <c r="BA292" i="8"/>
  <c r="AW292" i="8"/>
  <c r="AZ292" i="8"/>
  <c r="AV292" i="8"/>
  <c r="AY292" i="8"/>
  <c r="AX291" i="8"/>
  <c r="BA291" i="8"/>
  <c r="AW291" i="8"/>
  <c r="AZ291" i="8"/>
  <c r="AV291" i="8"/>
  <c r="AY291" i="8"/>
  <c r="AX290" i="8"/>
  <c r="BA290" i="8"/>
  <c r="AZ290" i="8"/>
  <c r="AV290" i="8"/>
  <c r="AW290" i="8"/>
  <c r="AY290" i="8"/>
  <c r="AX289" i="8"/>
  <c r="BA289" i="8"/>
  <c r="AW289" i="8"/>
  <c r="AZ289" i="8"/>
  <c r="AV289" i="8"/>
  <c r="AY289" i="8"/>
  <c r="BA288" i="8"/>
  <c r="AW288" i="8"/>
  <c r="AX288" i="8"/>
  <c r="AZ288" i="8"/>
  <c r="AV288" i="8"/>
  <c r="AY288" i="8"/>
  <c r="AX287" i="8"/>
  <c r="BA287" i="8"/>
  <c r="AW287" i="8"/>
  <c r="AZ287" i="8"/>
  <c r="AV287" i="8"/>
  <c r="AY287" i="8"/>
  <c r="AX286" i="8"/>
  <c r="AW286" i="8"/>
  <c r="AZ286" i="8"/>
  <c r="AV286" i="8"/>
  <c r="BA286" i="8"/>
  <c r="AY286" i="8"/>
  <c r="AX285" i="8"/>
  <c r="BA285" i="8"/>
  <c r="AZ285" i="8"/>
  <c r="AV285" i="8"/>
  <c r="AW285" i="8"/>
  <c r="AY285" i="8"/>
  <c r="BA284" i="8"/>
  <c r="AW284" i="8"/>
  <c r="AZ284" i="8"/>
  <c r="AV284" i="8"/>
  <c r="AX284" i="8"/>
  <c r="AY284" i="8"/>
  <c r="AX283" i="8"/>
  <c r="BA283" i="8"/>
  <c r="AW283" i="8"/>
  <c r="AZ283" i="8"/>
  <c r="AV283" i="8"/>
  <c r="AY283" i="8"/>
  <c r="BA282" i="8"/>
  <c r="AW282" i="8"/>
  <c r="AZ282" i="8"/>
  <c r="AV282" i="8"/>
  <c r="AX282" i="8"/>
  <c r="AY282" i="8"/>
  <c r="BA281" i="8"/>
  <c r="AW281" i="8"/>
  <c r="AZ281" i="8"/>
  <c r="AV281" i="8"/>
  <c r="AX281" i="8"/>
  <c r="AY281" i="8"/>
  <c r="AX280" i="8"/>
  <c r="BA280" i="8"/>
  <c r="AW280" i="8"/>
  <c r="AZ280" i="8"/>
  <c r="AV280" i="8"/>
  <c r="AY280" i="8"/>
  <c r="AX279" i="8"/>
  <c r="BA279" i="8"/>
  <c r="AW279" i="8"/>
  <c r="AZ279" i="8"/>
  <c r="AV279" i="8"/>
  <c r="AY279" i="8"/>
  <c r="AX278" i="8"/>
  <c r="BA278" i="8"/>
  <c r="AW278" i="8"/>
  <c r="AZ278" i="8"/>
  <c r="AV278" i="8"/>
  <c r="AY278" i="8"/>
  <c r="AX277" i="8"/>
  <c r="BA277" i="8"/>
  <c r="AW277" i="8"/>
  <c r="AZ277" i="8"/>
  <c r="AV277" i="8"/>
  <c r="AY277" i="8"/>
  <c r="AX276" i="8"/>
  <c r="BA276" i="8"/>
  <c r="AW276" i="8"/>
  <c r="AZ276" i="8"/>
  <c r="AV276" i="8"/>
  <c r="AY276" i="8"/>
  <c r="AX275" i="8"/>
  <c r="BA275" i="8"/>
  <c r="AW275" i="8"/>
  <c r="AZ275" i="8"/>
  <c r="AV275" i="8"/>
  <c r="AY275" i="8"/>
  <c r="BA274" i="8"/>
  <c r="AW274" i="8"/>
  <c r="AZ274" i="8"/>
  <c r="AV274" i="8"/>
  <c r="AX274" i="8"/>
  <c r="AY274" i="8"/>
  <c r="AX273" i="8"/>
  <c r="BA273" i="8"/>
  <c r="AW273" i="8"/>
  <c r="AZ273" i="8"/>
  <c r="AV273" i="8"/>
  <c r="AY273" i="8"/>
  <c r="AZ272" i="8"/>
  <c r="AX272" i="8"/>
  <c r="AV272" i="8"/>
  <c r="BA272" i="8"/>
  <c r="AW272" i="8"/>
  <c r="AY272" i="8"/>
  <c r="AX271" i="8"/>
  <c r="BA271" i="8"/>
  <c r="AW271" i="8"/>
  <c r="AZ271" i="8"/>
  <c r="AV271" i="8"/>
  <c r="AY271" i="8"/>
  <c r="AX270" i="8"/>
  <c r="BA270" i="8"/>
  <c r="AW270" i="8"/>
  <c r="AZ270" i="8"/>
  <c r="AV270" i="8"/>
  <c r="AY270" i="8"/>
  <c r="AX269" i="8"/>
  <c r="BA269" i="8"/>
  <c r="AW269" i="8"/>
  <c r="AZ269" i="8"/>
  <c r="AV269" i="8"/>
  <c r="AY269" i="8"/>
  <c r="AX268" i="8"/>
  <c r="BA268" i="8"/>
  <c r="AW268" i="8"/>
  <c r="AZ268" i="8"/>
  <c r="AV268" i="8"/>
  <c r="AY268" i="8"/>
  <c r="AW267" i="8"/>
  <c r="AZ267" i="8"/>
  <c r="AV267" i="8"/>
  <c r="AX267" i="8"/>
  <c r="BA267" i="8"/>
  <c r="AY267" i="8"/>
  <c r="AX266" i="8"/>
  <c r="BA266" i="8"/>
  <c r="AW266" i="8"/>
  <c r="AZ266" i="8"/>
  <c r="AV266" i="8"/>
  <c r="AY266" i="8"/>
  <c r="AX265" i="8"/>
  <c r="BA265" i="8"/>
  <c r="AW265" i="8"/>
  <c r="AZ265" i="8"/>
  <c r="AV265" i="8"/>
  <c r="AY265" i="8"/>
  <c r="AX264" i="8"/>
  <c r="AW264" i="8"/>
  <c r="AZ264" i="8"/>
  <c r="AV264" i="8"/>
  <c r="BA264" i="8"/>
  <c r="AY264" i="8"/>
  <c r="BA263" i="8"/>
  <c r="AW263" i="8"/>
  <c r="AZ263" i="8"/>
  <c r="AV263" i="8"/>
  <c r="AX263" i="8"/>
  <c r="AY263" i="8"/>
  <c r="AX262" i="8"/>
  <c r="BA262" i="8"/>
  <c r="AZ262" i="8"/>
  <c r="AV262" i="8"/>
  <c r="AW262" i="8"/>
  <c r="AY262" i="8"/>
  <c r="AX261" i="8"/>
  <c r="AW261" i="8"/>
  <c r="AZ261" i="8"/>
  <c r="AV261" i="8"/>
  <c r="BA261" i="8"/>
  <c r="AY261" i="8"/>
  <c r="AX260" i="8"/>
  <c r="BA260" i="8"/>
  <c r="AW260" i="8"/>
  <c r="AZ260" i="8"/>
  <c r="AV260" i="8"/>
  <c r="AY260" i="8"/>
  <c r="AX259" i="8"/>
  <c r="BA259" i="8"/>
  <c r="AW259" i="8"/>
  <c r="AZ259" i="8"/>
  <c r="AV259" i="8"/>
  <c r="AY259" i="8"/>
  <c r="AX258" i="8"/>
  <c r="BA258" i="8"/>
  <c r="AW258" i="8"/>
  <c r="AZ258" i="8"/>
  <c r="AV258" i="8"/>
  <c r="AY258" i="8"/>
  <c r="BA257" i="8"/>
  <c r="AW257" i="8"/>
  <c r="AZ257" i="8"/>
  <c r="AV257" i="8"/>
  <c r="AX257" i="8"/>
  <c r="AY257" i="8"/>
  <c r="AX256" i="8"/>
  <c r="BA256" i="8"/>
  <c r="AW256" i="8"/>
  <c r="AZ256" i="8"/>
  <c r="AV256" i="8"/>
  <c r="AY256" i="8"/>
  <c r="AX255" i="8"/>
  <c r="BA255" i="8"/>
  <c r="AW255" i="8"/>
  <c r="AZ255" i="8"/>
  <c r="AV255" i="8"/>
  <c r="AY255" i="8"/>
  <c r="AX254" i="8"/>
  <c r="BA254" i="8"/>
  <c r="AW254" i="8"/>
  <c r="AZ254" i="8"/>
  <c r="AV254" i="8"/>
  <c r="AY254" i="8"/>
  <c r="AW253" i="8"/>
  <c r="AZ253" i="8"/>
  <c r="AV253" i="8"/>
  <c r="AX253" i="8"/>
  <c r="BA253" i="8"/>
  <c r="AY253" i="8"/>
  <c r="AX252" i="8"/>
  <c r="BA252" i="8"/>
  <c r="AZ252" i="8"/>
  <c r="AV252" i="8"/>
  <c r="AW252" i="8"/>
  <c r="AY252" i="8"/>
  <c r="AX251" i="8"/>
  <c r="BA251" i="8"/>
  <c r="AW251" i="8"/>
  <c r="AZ251" i="8"/>
  <c r="AV251" i="8"/>
  <c r="AY251" i="8"/>
  <c r="AX250" i="8"/>
  <c r="BA250" i="8"/>
  <c r="AW250" i="8"/>
  <c r="AZ250" i="8"/>
  <c r="AV250" i="8"/>
  <c r="AY250" i="8"/>
  <c r="AV249" i="8"/>
  <c r="AX249" i="8"/>
  <c r="AZ249" i="8"/>
  <c r="BA249" i="8"/>
  <c r="AW249" i="8"/>
  <c r="AY249" i="8"/>
  <c r="AX248" i="8"/>
  <c r="BA248" i="8"/>
  <c r="AW248" i="8"/>
  <c r="AZ248" i="8"/>
  <c r="AV248" i="8"/>
  <c r="AY248" i="8"/>
  <c r="AX247" i="8"/>
  <c r="BA247" i="8"/>
  <c r="AW247" i="8"/>
  <c r="AZ247" i="8"/>
  <c r="AV247" i="8"/>
  <c r="AY247" i="8"/>
  <c r="BA246" i="8"/>
  <c r="AZ246" i="8"/>
  <c r="AV246" i="8"/>
  <c r="AX246" i="8"/>
  <c r="AW246" i="8"/>
  <c r="AY246" i="8"/>
  <c r="AX245" i="8"/>
  <c r="BA245" i="8"/>
  <c r="AW245" i="8"/>
  <c r="AZ245" i="8"/>
  <c r="AV245" i="8"/>
  <c r="AY245" i="8"/>
  <c r="BA244" i="8"/>
  <c r="AW244" i="8"/>
  <c r="AZ244" i="8"/>
  <c r="AV244" i="8"/>
  <c r="AX244" i="8"/>
  <c r="AY244" i="8"/>
  <c r="AW243" i="8"/>
  <c r="AZ243" i="8"/>
  <c r="AV243" i="8"/>
  <c r="AX243" i="8"/>
  <c r="BA243" i="8"/>
  <c r="AY243" i="8"/>
  <c r="AX242" i="8"/>
  <c r="AW242" i="8"/>
  <c r="AZ242" i="8"/>
  <c r="AV242" i="8"/>
  <c r="BA242" i="8"/>
  <c r="AY242" i="8"/>
  <c r="AX241" i="8"/>
  <c r="BA241" i="8"/>
  <c r="AW241" i="8"/>
  <c r="AZ241" i="8"/>
  <c r="AV241" i="8"/>
  <c r="AY241" i="8"/>
  <c r="AX240" i="8"/>
  <c r="BA240" i="8"/>
  <c r="AW240" i="8"/>
  <c r="AZ240" i="8"/>
  <c r="AV240" i="8"/>
  <c r="AY240" i="8"/>
  <c r="BA239" i="8"/>
  <c r="AW239" i="8"/>
  <c r="AY239" i="8"/>
  <c r="AX239" i="8"/>
  <c r="AZ239" i="8"/>
  <c r="AV239" i="8"/>
  <c r="BA238" i="8"/>
  <c r="AW238" i="8"/>
  <c r="AZ238" i="8"/>
  <c r="AV238" i="8"/>
  <c r="AX238" i="8"/>
  <c r="AY238" i="8"/>
  <c r="AX237" i="8"/>
  <c r="BA237" i="8"/>
  <c r="AZ237" i="8"/>
  <c r="AV237" i="8"/>
  <c r="AW237" i="8"/>
  <c r="AY237" i="8"/>
  <c r="BA236" i="8"/>
  <c r="AW236" i="8"/>
  <c r="AZ236" i="8"/>
  <c r="AV236" i="8"/>
  <c r="AX236" i="8"/>
  <c r="AY236" i="8"/>
  <c r="AX235" i="8"/>
  <c r="BA235" i="8"/>
  <c r="AW235" i="8"/>
  <c r="AZ235" i="8"/>
  <c r="AV235" i="8"/>
  <c r="AY235" i="8"/>
  <c r="AX234" i="8"/>
  <c r="BA234" i="8"/>
  <c r="AW234" i="8"/>
  <c r="AZ234" i="8"/>
  <c r="AV234" i="8"/>
  <c r="AY234" i="8"/>
  <c r="AX233" i="8"/>
  <c r="BA233" i="8"/>
  <c r="AW233" i="8"/>
  <c r="AZ233" i="8"/>
  <c r="AV233" i="8"/>
  <c r="AY233" i="8"/>
  <c r="AX232" i="8"/>
  <c r="BA232" i="8"/>
  <c r="AW232" i="8"/>
  <c r="AZ232" i="8"/>
  <c r="AV232" i="8"/>
  <c r="AY232" i="8"/>
  <c r="AW231" i="8"/>
  <c r="AZ231" i="8"/>
  <c r="AV231" i="8"/>
  <c r="AX231" i="8"/>
  <c r="BA231" i="8"/>
  <c r="AY231" i="8"/>
  <c r="AX230" i="8"/>
  <c r="BA230" i="8"/>
  <c r="AW230" i="8"/>
  <c r="AZ230" i="8"/>
  <c r="AV230" i="8"/>
  <c r="AY230" i="8"/>
  <c r="AX229" i="8"/>
  <c r="BA229" i="8"/>
  <c r="AW229" i="8"/>
  <c r="AZ229" i="8"/>
  <c r="AV229" i="8"/>
  <c r="AY229" i="8"/>
  <c r="AX228" i="8"/>
  <c r="BA228" i="8"/>
  <c r="AW228" i="8"/>
  <c r="AZ228" i="8"/>
  <c r="AV228" i="8"/>
  <c r="AY228" i="8"/>
  <c r="BA227" i="8"/>
  <c r="AW227" i="8"/>
  <c r="AZ227" i="8"/>
  <c r="AV227" i="8"/>
  <c r="AX227" i="8"/>
  <c r="AY227" i="8"/>
  <c r="AX226" i="8"/>
  <c r="BA226" i="8"/>
  <c r="AW226" i="8"/>
  <c r="AZ226" i="8"/>
  <c r="AV226" i="8"/>
  <c r="AY226" i="8"/>
  <c r="AX225" i="8"/>
  <c r="BA225" i="8"/>
  <c r="AZ225" i="8"/>
  <c r="AV225" i="8"/>
  <c r="AW225" i="8"/>
  <c r="AY225" i="8"/>
  <c r="AX224" i="8"/>
  <c r="BA224" i="8"/>
  <c r="AW224" i="8"/>
  <c r="AZ224" i="8"/>
  <c r="AV224" i="8"/>
  <c r="AY224" i="8"/>
  <c r="AX223" i="8"/>
  <c r="BA223" i="8"/>
  <c r="AW223" i="8"/>
  <c r="AZ223" i="8"/>
  <c r="AV223" i="8"/>
  <c r="AY223" i="8"/>
  <c r="AX222" i="8"/>
  <c r="BA222" i="8"/>
  <c r="AW222" i="8"/>
  <c r="AZ222" i="8"/>
  <c r="AV222" i="8"/>
  <c r="AY222" i="8"/>
  <c r="AX221" i="8"/>
  <c r="BA221" i="8"/>
  <c r="AW221" i="8"/>
  <c r="AZ221" i="8"/>
  <c r="AV221" i="8"/>
  <c r="AY221" i="8"/>
  <c r="BA220" i="8"/>
  <c r="AW220" i="8"/>
  <c r="AZ220" i="8"/>
  <c r="AV220" i="8"/>
  <c r="AX220" i="8"/>
  <c r="AY220" i="8"/>
  <c r="AX219" i="8"/>
  <c r="BA219" i="8"/>
  <c r="AW219" i="8"/>
  <c r="AZ219" i="8"/>
  <c r="AV219" i="8"/>
  <c r="AY219" i="8"/>
  <c r="AX218" i="8"/>
  <c r="BA218" i="8"/>
  <c r="AW218" i="8"/>
  <c r="AZ218" i="8"/>
  <c r="AV218" i="8"/>
  <c r="AY218" i="8"/>
  <c r="AX217" i="8"/>
  <c r="BA217" i="8"/>
  <c r="AW217" i="8"/>
  <c r="AZ217" i="8"/>
  <c r="AV217" i="8"/>
  <c r="AY217" i="8"/>
  <c r="AX216" i="8"/>
  <c r="BA216" i="8"/>
  <c r="AW216" i="8"/>
  <c r="AZ216" i="8"/>
  <c r="AV216" i="8"/>
  <c r="AY216" i="8"/>
  <c r="AX215" i="8"/>
  <c r="BA215" i="8"/>
  <c r="AW215" i="8"/>
  <c r="AZ215" i="8"/>
  <c r="AV215" i="8"/>
  <c r="AY215" i="8"/>
  <c r="AX214" i="8"/>
  <c r="BA214" i="8"/>
  <c r="AZ214" i="8"/>
  <c r="AV214" i="8"/>
  <c r="AW214" i="8"/>
  <c r="AY214" i="8"/>
  <c r="AX213" i="8"/>
  <c r="BA213" i="8"/>
  <c r="AW213" i="8"/>
  <c r="AZ213" i="8"/>
  <c r="AV213" i="8"/>
  <c r="AY213" i="8"/>
  <c r="AX212" i="8"/>
  <c r="BA212" i="8"/>
  <c r="AW212" i="8"/>
  <c r="AZ212" i="8"/>
  <c r="AV212" i="8"/>
  <c r="AY212" i="8"/>
  <c r="AX211" i="8"/>
  <c r="BA211" i="8"/>
  <c r="AW211" i="8"/>
  <c r="AZ211" i="8"/>
  <c r="AV211" i="8"/>
  <c r="AY211" i="8"/>
  <c r="BA210" i="8"/>
  <c r="AW210" i="8"/>
  <c r="AX210" i="8"/>
  <c r="AZ210" i="8"/>
  <c r="AV210" i="8"/>
  <c r="AY210" i="8"/>
  <c r="BA209" i="8"/>
  <c r="AW209" i="8"/>
  <c r="AZ209" i="8"/>
  <c r="AV209" i="8"/>
  <c r="AX209" i="8"/>
  <c r="AY209" i="8"/>
  <c r="AX208" i="8"/>
  <c r="BA208" i="8"/>
  <c r="AW208" i="8"/>
  <c r="AZ208" i="8"/>
  <c r="AV208" i="8"/>
  <c r="AY208" i="8"/>
  <c r="AX207" i="8"/>
  <c r="BA207" i="8"/>
  <c r="AW207" i="8"/>
  <c r="AZ207" i="8"/>
  <c r="AV207" i="8"/>
  <c r="AY207" i="8"/>
  <c r="AX206" i="8"/>
  <c r="BA206" i="8"/>
  <c r="AW206" i="8"/>
  <c r="AZ206" i="8"/>
  <c r="AV206" i="8"/>
  <c r="AY206" i="8"/>
  <c r="AX205" i="8"/>
  <c r="BA205" i="8"/>
  <c r="AZ205" i="8"/>
  <c r="AV205" i="8"/>
  <c r="AW205" i="8"/>
  <c r="AY205" i="8"/>
  <c r="BA204" i="8"/>
  <c r="AZ204" i="8"/>
  <c r="AV204" i="8"/>
  <c r="AX204" i="8"/>
  <c r="AW204" i="8"/>
  <c r="AY204" i="8"/>
  <c r="AX203" i="8"/>
  <c r="BA203" i="8"/>
  <c r="AW203" i="8"/>
  <c r="AZ203" i="8"/>
  <c r="AV203" i="8"/>
  <c r="AY203" i="8"/>
  <c r="AX202" i="8"/>
  <c r="BA202" i="8"/>
  <c r="AW202" i="8"/>
  <c r="AY202" i="8"/>
  <c r="AZ202" i="8"/>
  <c r="AV202" i="8"/>
  <c r="BA201" i="8"/>
  <c r="AW201" i="8"/>
  <c r="AZ201" i="8"/>
  <c r="AV201" i="8"/>
  <c r="AX201" i="8"/>
  <c r="AY201" i="8"/>
  <c r="AX200" i="8"/>
  <c r="BA200" i="8"/>
  <c r="AZ200" i="8"/>
  <c r="AV200" i="8"/>
  <c r="AW200" i="8"/>
  <c r="AY200" i="8"/>
  <c r="AX199" i="8"/>
  <c r="BA199" i="8"/>
  <c r="AW199" i="8"/>
  <c r="AZ199" i="8"/>
  <c r="AV199" i="8"/>
  <c r="AY199" i="8"/>
  <c r="AX198" i="8"/>
  <c r="BA198" i="8"/>
  <c r="AW198" i="8"/>
  <c r="AZ198" i="8"/>
  <c r="AV198" i="8"/>
  <c r="AY198" i="8"/>
  <c r="AX197" i="8"/>
  <c r="BA197" i="8"/>
  <c r="AW197" i="8"/>
  <c r="AZ197" i="8"/>
  <c r="AV197" i="8"/>
  <c r="AY197" i="8"/>
  <c r="AX196" i="8"/>
  <c r="BA196" i="8"/>
  <c r="AW196" i="8"/>
  <c r="AZ196" i="8"/>
  <c r="AV196" i="8"/>
  <c r="AY196" i="8"/>
  <c r="BA195" i="8"/>
  <c r="AW195" i="8"/>
  <c r="AZ195" i="8"/>
  <c r="AV195" i="8"/>
  <c r="AX195" i="8"/>
  <c r="AY195" i="8"/>
  <c r="AX194" i="8"/>
  <c r="BA194" i="8"/>
  <c r="AW194" i="8"/>
  <c r="AZ194" i="8"/>
  <c r="AV194" i="8"/>
  <c r="AY194" i="8"/>
  <c r="AX193" i="8"/>
  <c r="BA193" i="8"/>
  <c r="AW193" i="8"/>
  <c r="AZ193" i="8"/>
  <c r="AV193" i="8"/>
  <c r="AY193" i="8"/>
  <c r="AX192" i="8"/>
  <c r="BA192" i="8"/>
  <c r="AW192" i="8"/>
  <c r="AZ192" i="8"/>
  <c r="AV192" i="8"/>
  <c r="AY192" i="8"/>
  <c r="AX3" i="8"/>
  <c r="AY5" i="8"/>
  <c r="AV3" i="8"/>
  <c r="AZ2" i="8"/>
  <c r="AX5" i="8"/>
  <c r="BA2" i="8"/>
  <c r="AZ4" i="8"/>
  <c r="AY2" i="8"/>
  <c r="AX4" i="8"/>
  <c r="AV5" i="8"/>
  <c r="AV6" i="8"/>
  <c r="AV8" i="8"/>
  <c r="BA9" i="8"/>
  <c r="AX10" i="8"/>
  <c r="AY13" i="8"/>
  <c r="AX16" i="8"/>
  <c r="AX19" i="8"/>
  <c r="AV20" i="8"/>
  <c r="AZ21" i="8"/>
  <c r="AX25" i="8"/>
  <c r="AY25" i="8"/>
  <c r="AY29" i="8"/>
  <c r="AX31" i="8"/>
  <c r="AX32" i="8"/>
  <c r="BA33" i="8"/>
  <c r="AV36" i="8"/>
  <c r="AZ37" i="8"/>
  <c r="AW42" i="8"/>
  <c r="AZ44" i="8"/>
  <c r="AV48" i="8"/>
  <c r="AY49" i="8"/>
  <c r="AX51" i="8"/>
  <c r="AZ52" i="8"/>
  <c r="AZ53" i="8"/>
  <c r="AV56" i="8"/>
  <c r="AY57" i="8"/>
  <c r="AX59" i="8"/>
  <c r="AZ61" i="8"/>
  <c r="AX64" i="8"/>
  <c r="AY65" i="8"/>
  <c r="AZ72" i="8"/>
  <c r="AY75" i="8"/>
  <c r="BA77" i="8"/>
  <c r="AW78" i="8"/>
  <c r="AZ79" i="8"/>
  <c r="AV85" i="8"/>
  <c r="AV2" i="8"/>
  <c r="AW4" i="8"/>
  <c r="AX7" i="8"/>
  <c r="AZ11" i="8"/>
  <c r="AW13" i="8"/>
  <c r="BA14" i="8"/>
  <c r="BA18" i="8"/>
  <c r="AV21" i="8"/>
  <c r="AY22" i="8"/>
  <c r="AX24" i="8"/>
  <c r="AY26" i="8"/>
  <c r="AX27" i="8"/>
  <c r="AW27" i="8"/>
  <c r="AW29" i="8"/>
  <c r="AV29" i="8"/>
  <c r="BA30" i="8"/>
  <c r="AZ30" i="8"/>
  <c r="AY30" i="8"/>
  <c r="BA32" i="8"/>
  <c r="AV32" i="8"/>
  <c r="AW33" i="8"/>
  <c r="AV33" i="8"/>
  <c r="AZ34" i="8"/>
  <c r="AY34" i="8"/>
  <c r="AX36" i="8"/>
  <c r="AW37" i="8"/>
  <c r="AV37" i="8"/>
  <c r="AZ38" i="8"/>
  <c r="AY38" i="8"/>
  <c r="AW39" i="8"/>
  <c r="AZ39" i="8"/>
  <c r="AX40" i="8"/>
  <c r="AX41" i="8"/>
  <c r="AZ41" i="8"/>
  <c r="AW41" i="8"/>
  <c r="AZ42" i="8"/>
  <c r="AY42" i="8"/>
  <c r="AW44" i="8"/>
  <c r="AV44" i="8"/>
  <c r="AX45" i="8"/>
  <c r="AZ46" i="8"/>
  <c r="AY46" i="8"/>
  <c r="AW47" i="8"/>
  <c r="AZ47" i="8"/>
  <c r="AX48" i="8"/>
  <c r="AW49" i="8"/>
  <c r="AV49" i="8"/>
  <c r="AZ50" i="8"/>
  <c r="BA50" i="8"/>
  <c r="AY50" i="8"/>
  <c r="AW52" i="8"/>
  <c r="AV52" i="8"/>
  <c r="AW53" i="8"/>
  <c r="AV53" i="8"/>
  <c r="BA54" i="8"/>
  <c r="AZ54" i="8"/>
  <c r="AY54" i="8"/>
  <c r="AX56" i="8"/>
  <c r="AX57" i="8"/>
  <c r="AZ57" i="8"/>
  <c r="AW57" i="8"/>
  <c r="AY58" i="8"/>
  <c r="AX60" i="8"/>
  <c r="BA61" i="8"/>
  <c r="AV61" i="8"/>
  <c r="AX62" i="8"/>
  <c r="AW62" i="8"/>
  <c r="AZ62" i="8"/>
  <c r="AY62" i="8"/>
  <c r="BA64" i="8"/>
  <c r="AW65" i="8"/>
  <c r="BA66" i="8"/>
  <c r="AZ66" i="8"/>
  <c r="AY66" i="8"/>
  <c r="AW67" i="8"/>
  <c r="AZ67" i="8"/>
  <c r="AX68" i="8"/>
  <c r="AW69" i="8"/>
  <c r="AV69" i="8"/>
  <c r="BA70" i="8"/>
  <c r="AZ70" i="8"/>
  <c r="AY70" i="8"/>
  <c r="AW71" i="8"/>
  <c r="AZ71" i="8"/>
  <c r="AY71" i="8"/>
  <c r="BA72" i="8"/>
  <c r="AV72" i="8"/>
  <c r="AX73" i="8"/>
  <c r="AX74" i="8"/>
  <c r="AX76" i="8"/>
  <c r="AW77" i="8"/>
  <c r="AV79" i="8"/>
  <c r="BA80" i="8"/>
  <c r="AY80" i="8"/>
  <c r="AV81" i="8"/>
  <c r="AX84" i="8"/>
  <c r="AZ8" i="8"/>
  <c r="AY9" i="8"/>
  <c r="AV13" i="8"/>
  <c r="AW16" i="8"/>
  <c r="AZ17" i="8"/>
  <c r="BA20" i="8"/>
  <c r="AW21" i="8"/>
  <c r="AZ23" i="8"/>
  <c r="AV24" i="8"/>
  <c r="AV25" i="8"/>
  <c r="BA29" i="8"/>
  <c r="AW32" i="8"/>
  <c r="AY33" i="8"/>
  <c r="BA37" i="8"/>
  <c r="AV40" i="8"/>
  <c r="AY41" i="8"/>
  <c r="AW46" i="8"/>
  <c r="AZ49" i="8"/>
  <c r="AX55" i="8"/>
  <c r="AW56" i="8"/>
  <c r="AV58" i="8"/>
  <c r="BA62" i="8"/>
  <c r="AX63" i="8"/>
  <c r="BA65" i="8"/>
  <c r="AV68" i="8"/>
  <c r="AY69" i="8"/>
  <c r="BA71" i="8"/>
  <c r="AV74" i="8"/>
  <c r="AZ81" i="8"/>
  <c r="AW83" i="8"/>
  <c r="BA3" i="8"/>
  <c r="BA4" i="8"/>
  <c r="AY6" i="8"/>
  <c r="AV10" i="8"/>
  <c r="AX11" i="8"/>
  <c r="AZ18" i="8"/>
  <c r="AX21" i="8"/>
  <c r="BA22" i="8"/>
  <c r="AW23" i="8"/>
  <c r="AX28" i="8"/>
  <c r="AV11" i="8"/>
  <c r="BA12" i="8"/>
  <c r="AX14" i="8"/>
  <c r="AY15" i="8"/>
  <c r="AW18" i="8"/>
  <c r="BA19" i="8"/>
  <c r="AY23" i="8"/>
  <c r="AY27" i="8"/>
  <c r="AV30" i="8"/>
  <c r="AZ31" i="8"/>
  <c r="AW34" i="8"/>
  <c r="AZ35" i="8"/>
  <c r="AV38" i="8"/>
  <c r="BA41" i="8"/>
  <c r="BA43" i="8"/>
  <c r="BA45" i="8"/>
  <c r="AV47" i="8"/>
  <c r="AY47" i="8"/>
  <c r="AX49" i="8"/>
  <c r="AV50" i="8"/>
  <c r="AW50" i="8"/>
  <c r="BA51" i="8"/>
  <c r="AZ51" i="8"/>
  <c r="AY51" i="8"/>
  <c r="AX53" i="8"/>
  <c r="AW54" i="8"/>
  <c r="AV54" i="8"/>
  <c r="BA55" i="8"/>
  <c r="AZ55" i="8"/>
  <c r="AY55" i="8"/>
  <c r="BA57" i="8"/>
  <c r="AV57" i="8"/>
  <c r="AX58" i="8"/>
  <c r="BA59" i="8"/>
  <c r="AZ59" i="8"/>
  <c r="AY59" i="8"/>
  <c r="AW61" i="8"/>
  <c r="AV62" i="8"/>
  <c r="BA63" i="8"/>
  <c r="AZ63" i="8"/>
  <c r="AY63" i="8"/>
  <c r="AW64" i="8"/>
  <c r="AZ64" i="8"/>
  <c r="AX65" i="8"/>
  <c r="AW66" i="8"/>
  <c r="AV66" i="8"/>
  <c r="AX67" i="8"/>
  <c r="AV67" i="8"/>
  <c r="AY67" i="8"/>
  <c r="AX69" i="8"/>
  <c r="AW70" i="8"/>
  <c r="AV70" i="8"/>
  <c r="AX71" i="8"/>
  <c r="AV71" i="8"/>
  <c r="AW72" i="8"/>
  <c r="AW74" i="8"/>
  <c r="AV75" i="8"/>
  <c r="AV78" i="8"/>
  <c r="BA79" i="8"/>
  <c r="AY79" i="8"/>
  <c r="BA85" i="8"/>
  <c r="AY86" i="8"/>
  <c r="AW7" i="8"/>
  <c r="BA8" i="8"/>
  <c r="AV9" i="8"/>
  <c r="AW11" i="8"/>
  <c r="BA13" i="8"/>
  <c r="AX15" i="8"/>
  <c r="AV16" i="8"/>
  <c r="AW17" i="8"/>
  <c r="AY17" i="8"/>
  <c r="AW20" i="8"/>
  <c r="AY21" i="8"/>
  <c r="BA23" i="8"/>
  <c r="AW24" i="8"/>
  <c r="AW26" i="8"/>
  <c r="AV26" i="8"/>
  <c r="BA27" i="8"/>
  <c r="AW28" i="8"/>
  <c r="AV28" i="8"/>
  <c r="AZ29" i="8"/>
  <c r="AZ32" i="8"/>
  <c r="AZ33" i="8"/>
  <c r="AX34" i="8"/>
  <c r="AX35" i="8"/>
  <c r="AW36" i="8"/>
  <c r="AY37" i="8"/>
  <c r="AX38" i="8"/>
  <c r="BA39" i="8"/>
  <c r="AW40" i="8"/>
  <c r="AX43" i="8"/>
  <c r="BA44" i="8"/>
  <c r="AY45" i="8"/>
  <c r="BA47" i="8"/>
  <c r="AW48" i="8"/>
  <c r="BA49" i="8"/>
  <c r="AX50" i="8"/>
  <c r="BA52" i="8"/>
  <c r="BA53" i="8"/>
  <c r="AY53" i="8"/>
  <c r="AW58" i="8"/>
  <c r="AW60" i="8"/>
  <c r="AV60" i="8"/>
  <c r="AY61" i="8"/>
  <c r="AV65" i="8"/>
  <c r="BA67" i="8"/>
  <c r="AW68" i="8"/>
  <c r="BA69" i="8"/>
  <c r="AZ69" i="8"/>
  <c r="AY84" i="8"/>
  <c r="AW2" i="8"/>
  <c r="AW8" i="8"/>
  <c r="AY10" i="8"/>
  <c r="AX12" i="8"/>
  <c r="AZ14" i="8"/>
  <c r="AY14" i="8"/>
  <c r="AV17" i="8"/>
  <c r="AY18" i="8"/>
  <c r="AZ22" i="8"/>
  <c r="AV23" i="8"/>
  <c r="AZ27" i="8"/>
  <c r="AW3" i="8"/>
  <c r="AY3" i="8"/>
  <c r="AV4" i="8"/>
  <c r="BA5" i="8"/>
  <c r="BA6" i="8"/>
  <c r="AV7" i="8"/>
  <c r="AY7" i="8"/>
  <c r="AX9" i="8"/>
  <c r="BA10" i="8"/>
  <c r="AZ10" i="8"/>
  <c r="AY11" i="8"/>
  <c r="AZ12" i="8"/>
  <c r="AV14" i="8"/>
  <c r="AW14" i="8"/>
  <c r="BA15" i="8"/>
  <c r="AZ15" i="8"/>
  <c r="AX17" i="8"/>
  <c r="AV18" i="8"/>
  <c r="AZ19" i="8"/>
  <c r="AY19" i="8"/>
  <c r="AX20" i="8"/>
  <c r="AW22" i="8"/>
  <c r="AV22" i="8"/>
  <c r="BA25" i="8"/>
  <c r="AX26" i="8"/>
  <c r="AV27" i="8"/>
  <c r="AX29" i="8"/>
  <c r="AW30" i="8"/>
  <c r="BA31" i="8"/>
  <c r="AY31" i="8"/>
  <c r="AX33" i="8"/>
  <c r="BA34" i="8"/>
  <c r="AV34" i="8"/>
  <c r="BA35" i="8"/>
  <c r="AY35" i="8"/>
  <c r="AX37" i="8"/>
  <c r="BA38" i="8"/>
  <c r="AW38" i="8"/>
  <c r="AX39" i="8"/>
  <c r="AV39" i="8"/>
  <c r="AY39" i="8"/>
  <c r="AV41" i="8"/>
  <c r="AX42" i="8"/>
  <c r="AV42" i="8"/>
  <c r="AZ43" i="8"/>
  <c r="AY43" i="8"/>
  <c r="AZ45" i="8"/>
  <c r="AX46" i="8"/>
  <c r="AV46" i="8"/>
  <c r="AX47" i="8"/>
  <c r="AX2" i="8"/>
  <c r="AZ3" i="8"/>
  <c r="AY4" i="8"/>
  <c r="AW5" i="8"/>
  <c r="AZ5" i="8"/>
  <c r="AX6" i="8"/>
  <c r="AW6" i="8"/>
  <c r="AZ6" i="8"/>
  <c r="BA7" i="8"/>
  <c r="AZ7" i="8"/>
  <c r="AX8" i="8"/>
  <c r="AY8" i="8"/>
  <c r="AW9" i="8"/>
  <c r="AZ9" i="8"/>
  <c r="AW10" i="8"/>
  <c r="BA11" i="8"/>
  <c r="AW12" i="8"/>
  <c r="AV12" i="8"/>
  <c r="AY12" i="8"/>
  <c r="AZ13" i="8"/>
  <c r="AX13" i="8"/>
  <c r="AW15" i="8"/>
  <c r="AV15" i="8"/>
  <c r="AZ16" i="8"/>
  <c r="BA16" i="8"/>
  <c r="AY16" i="8"/>
  <c r="BA17" i="8"/>
  <c r="AX18" i="8"/>
  <c r="AW19" i="8"/>
  <c r="AV19" i="8"/>
  <c r="AZ20" i="8"/>
  <c r="AY20" i="8"/>
  <c r="BA21" i="8"/>
  <c r="AX22" i="8"/>
  <c r="AX23" i="8"/>
  <c r="BA24" i="8"/>
  <c r="AZ24" i="8"/>
  <c r="AY24" i="8"/>
  <c r="AW25" i="8"/>
  <c r="AZ25" i="8"/>
  <c r="BA26" i="8"/>
  <c r="AZ26" i="8"/>
  <c r="BA28" i="8"/>
  <c r="AZ28" i="8"/>
  <c r="AY28" i="8"/>
  <c r="AX30" i="8"/>
  <c r="AW31" i="8"/>
  <c r="AV31" i="8"/>
  <c r="AY32" i="8"/>
  <c r="AW35" i="8"/>
  <c r="AV35" i="8"/>
  <c r="BA36" i="8"/>
  <c r="AZ36" i="8"/>
  <c r="AY36" i="8"/>
  <c r="BA40" i="8"/>
  <c r="AZ40" i="8"/>
  <c r="AY40" i="8"/>
  <c r="BA42" i="8"/>
  <c r="AW43" i="8"/>
  <c r="AV43" i="8"/>
  <c r="AX44" i="8"/>
  <c r="AY44" i="8"/>
  <c r="AW45" i="8"/>
  <c r="AV45" i="8"/>
  <c r="BA46" i="8"/>
  <c r="BA48" i="8"/>
  <c r="AZ48" i="8"/>
  <c r="AY48" i="8"/>
  <c r="AW51" i="8"/>
  <c r="AV51" i="8"/>
  <c r="AX52" i="8"/>
  <c r="AY52" i="8"/>
  <c r="AX54" i="8"/>
  <c r="AW55" i="8"/>
  <c r="AV55" i="8"/>
  <c r="BA56" i="8"/>
  <c r="AZ56" i="8"/>
  <c r="AY56" i="8"/>
  <c r="BA58" i="8"/>
  <c r="AZ58" i="8"/>
  <c r="AW59" i="8"/>
  <c r="AV59" i="8"/>
  <c r="BA60" i="8"/>
  <c r="AZ60" i="8"/>
  <c r="AY60" i="8"/>
  <c r="AX61" i="8"/>
  <c r="AW63" i="8"/>
  <c r="AV63" i="8"/>
  <c r="AV64" i="8"/>
  <c r="AY64" i="8"/>
  <c r="AZ65" i="8"/>
  <c r="AX66" i="8"/>
  <c r="BA68" i="8"/>
  <c r="AZ68" i="8"/>
  <c r="AY68" i="8"/>
  <c r="AX70" i="8"/>
  <c r="AY72" i="8"/>
  <c r="BA73" i="8"/>
  <c r="AX75" i="8"/>
  <c r="AY76" i="8"/>
  <c r="AZ77" i="8"/>
  <c r="AX78" i="8"/>
  <c r="AW79" i="8"/>
  <c r="AZ80" i="8"/>
  <c r="BA81" i="8"/>
  <c r="AX82" i="8"/>
  <c r="AY82" i="8"/>
  <c r="AZ84" i="8"/>
  <c r="AW85" i="8"/>
  <c r="BA86" i="8"/>
  <c r="AV86" i="8"/>
  <c r="BA88" i="8"/>
  <c r="AV88" i="8"/>
  <c r="AZ90" i="8"/>
  <c r="BA92" i="8"/>
  <c r="AV92" i="8"/>
  <c r="AY93" i="8"/>
  <c r="BA94" i="8"/>
  <c r="BA95" i="8"/>
  <c r="AZ95" i="8"/>
  <c r="AW96" i="8"/>
  <c r="AY96" i="8"/>
  <c r="BA98" i="8"/>
  <c r="AZ100" i="8"/>
  <c r="AV103" i="8"/>
  <c r="AY104" i="8"/>
  <c r="AX106" i="8"/>
  <c r="AZ107" i="8"/>
  <c r="AV108" i="8"/>
  <c r="AW109" i="8"/>
  <c r="BA111" i="8"/>
  <c r="AX112" i="8"/>
  <c r="AY112" i="8"/>
  <c r="AX114" i="8"/>
  <c r="AZ116" i="8"/>
  <c r="AW117" i="8"/>
  <c r="AV119" i="8"/>
  <c r="AY120" i="8"/>
  <c r="BA122" i="8"/>
  <c r="AW123" i="8"/>
  <c r="AZ124" i="8"/>
  <c r="AX125" i="8"/>
  <c r="AZ125" i="8"/>
  <c r="AV126" i="8"/>
  <c r="AV127" i="8"/>
  <c r="AY128" i="8"/>
  <c r="AX130" i="8"/>
  <c r="AW131" i="8"/>
  <c r="AX132" i="8"/>
  <c r="AV132" i="8"/>
  <c r="AW133" i="8"/>
  <c r="AV135" i="8"/>
  <c r="AY136" i="8"/>
  <c r="AX138" i="8"/>
  <c r="AZ140" i="8"/>
  <c r="AW143" i="8"/>
  <c r="AY144" i="8"/>
  <c r="BA146" i="8"/>
  <c r="AW147" i="8"/>
  <c r="AW148" i="8"/>
  <c r="AW151" i="8"/>
  <c r="AX152" i="8"/>
  <c r="AY152" i="8"/>
  <c r="BA156" i="8"/>
  <c r="AV157" i="8"/>
  <c r="BA163" i="8"/>
  <c r="AY164" i="8"/>
  <c r="AW86" i="8"/>
  <c r="BA87" i="8"/>
  <c r="AX88" i="8"/>
  <c r="AX89" i="8"/>
  <c r="AV89" i="8"/>
  <c r="AY89" i="8"/>
  <c r="BA90" i="8"/>
  <c r="AX91" i="8"/>
  <c r="AW92" i="8"/>
  <c r="AX93" i="8"/>
  <c r="AW95" i="8"/>
  <c r="AV100" i="8"/>
  <c r="BA101" i="8"/>
  <c r="AY101" i="8"/>
  <c r="BA103" i="8"/>
  <c r="AZ104" i="8"/>
  <c r="AZ105" i="8"/>
  <c r="AV107" i="8"/>
  <c r="AX108" i="8"/>
  <c r="AY109" i="8"/>
  <c r="AW111" i="8"/>
  <c r="AZ113" i="8"/>
  <c r="AV116" i="8"/>
  <c r="AY117" i="8"/>
  <c r="BA119" i="8"/>
  <c r="AZ121" i="8"/>
  <c r="AW122" i="8"/>
  <c r="AV124" i="8"/>
  <c r="AY125" i="8"/>
  <c r="AV125" i="8"/>
  <c r="AX127" i="8"/>
  <c r="AZ129" i="8"/>
  <c r="AX133" i="8"/>
  <c r="AY133" i="8"/>
  <c r="AX135" i="8"/>
  <c r="AZ137" i="8"/>
  <c r="AV140" i="8"/>
  <c r="BA141" i="8"/>
  <c r="AY141" i="8"/>
  <c r="BA143" i="8"/>
  <c r="AZ145" i="8"/>
  <c r="AY149" i="8"/>
  <c r="BA151" i="8"/>
  <c r="AY153" i="8"/>
  <c r="AX155" i="8"/>
  <c r="AW156" i="8"/>
  <c r="BA161" i="8"/>
  <c r="AZ73" i="8"/>
  <c r="AY73" i="8"/>
  <c r="BA75" i="8"/>
  <c r="AZ76" i="8"/>
  <c r="BA76" i="8"/>
  <c r="AV77" i="8"/>
  <c r="AY77" i="8"/>
  <c r="AX79" i="8"/>
  <c r="AW80" i="8"/>
  <c r="AV80" i="8"/>
  <c r="AW81" i="8"/>
  <c r="AZ82" i="8"/>
  <c r="BA84" i="8"/>
  <c r="AV84" i="8"/>
  <c r="AY85" i="8"/>
  <c r="AW87" i="8"/>
  <c r="AZ87" i="8"/>
  <c r="AW89" i="8"/>
  <c r="AW91" i="8"/>
  <c r="AY92" i="8"/>
  <c r="BA93" i="8"/>
  <c r="AX94" i="8"/>
  <c r="AY94" i="8"/>
  <c r="AX96" i="8"/>
  <c r="AZ96" i="8"/>
  <c r="AV98" i="8"/>
  <c r="AX99" i="8"/>
  <c r="BA100" i="8"/>
  <c r="AY100" i="8"/>
  <c r="AX102" i="8"/>
  <c r="AX104" i="8"/>
  <c r="BA107" i="8"/>
  <c r="AW108" i="8"/>
  <c r="AY108" i="8"/>
  <c r="AZ109" i="8"/>
  <c r="AX110" i="8"/>
  <c r="AV112" i="8"/>
  <c r="AX115" i="8"/>
  <c r="BA116" i="8"/>
  <c r="AY116" i="8"/>
  <c r="AZ117" i="8"/>
  <c r="AX118" i="8"/>
  <c r="AX119" i="8"/>
  <c r="AV120" i="8"/>
  <c r="AV123" i="8"/>
  <c r="BA124" i="8"/>
  <c r="AY124" i="8"/>
  <c r="AW125" i="8"/>
  <c r="BA126" i="8"/>
  <c r="AW127" i="8"/>
  <c r="AV128" i="8"/>
  <c r="AV131" i="8"/>
  <c r="AY132" i="8"/>
  <c r="AZ133" i="8"/>
  <c r="AX134" i="8"/>
  <c r="AW135" i="8"/>
  <c r="AX139" i="8"/>
  <c r="BA140" i="8"/>
  <c r="AY140" i="8"/>
  <c r="AX142" i="8"/>
  <c r="AZ143" i="8"/>
  <c r="AV144" i="8"/>
  <c r="AV146" i="8"/>
  <c r="AV147" i="8"/>
  <c r="AV148" i="8"/>
  <c r="AX150" i="8"/>
  <c r="AZ151" i="8"/>
  <c r="AV152" i="8"/>
  <c r="BA153" i="8"/>
  <c r="AV155" i="8"/>
  <c r="AY156" i="8"/>
  <c r="BA164" i="8"/>
  <c r="AZ165" i="8"/>
  <c r="AX72" i="8"/>
  <c r="AW73" i="8"/>
  <c r="AV73" i="8"/>
  <c r="BA74" i="8"/>
  <c r="AZ74" i="8"/>
  <c r="AY74" i="8"/>
  <c r="AW75" i="8"/>
  <c r="AZ75" i="8"/>
  <c r="AW76" i="8"/>
  <c r="AV76" i="8"/>
  <c r="AX77" i="8"/>
  <c r="BA78" i="8"/>
  <c r="AZ78" i="8"/>
  <c r="AY78" i="8"/>
  <c r="AX80" i="8"/>
  <c r="AY81" i="8"/>
  <c r="BA82" i="8"/>
  <c r="BA83" i="8"/>
  <c r="AZ83" i="8"/>
  <c r="AW84" i="8"/>
  <c r="AZ85" i="8"/>
  <c r="AZ86" i="8"/>
  <c r="AX87" i="8"/>
  <c r="AY88" i="8"/>
  <c r="BA89" i="8"/>
  <c r="AX90" i="8"/>
  <c r="AY90" i="8"/>
  <c r="AV91" i="8"/>
  <c r="AX92" i="8"/>
  <c r="AZ92" i="8"/>
  <c r="AZ93" i="8"/>
  <c r="AZ94" i="8"/>
  <c r="BA96" i="8"/>
  <c r="AV96" i="8"/>
  <c r="AY97" i="8"/>
  <c r="BA99" i="8"/>
  <c r="AW100" i="8"/>
  <c r="AZ101" i="8"/>
  <c r="BA104" i="8"/>
  <c r="BA105" i="8"/>
  <c r="AY105" i="8"/>
  <c r="AW107" i="8"/>
  <c r="AX109" i="8"/>
  <c r="AV109" i="8"/>
  <c r="BA113" i="8"/>
  <c r="AY113" i="8"/>
  <c r="BA115" i="8"/>
  <c r="AW116" i="8"/>
  <c r="AV117" i="8"/>
  <c r="AX120" i="8"/>
  <c r="BA121" i="8"/>
  <c r="AY121" i="8"/>
  <c r="AZ122" i="8"/>
  <c r="AX123" i="8"/>
  <c r="AW124" i="8"/>
  <c r="AX128" i="8"/>
  <c r="BA129" i="8"/>
  <c r="AY129" i="8"/>
  <c r="AX131" i="8"/>
  <c r="AV133" i="8"/>
  <c r="AX136" i="8"/>
  <c r="BA136" i="8"/>
  <c r="BA137" i="8"/>
  <c r="AY137" i="8"/>
  <c r="BA139" i="8"/>
  <c r="AW140" i="8"/>
  <c r="AZ141" i="8"/>
  <c r="AV143" i="8"/>
  <c r="AX144" i="8"/>
  <c r="BA145" i="8"/>
  <c r="AY145" i="8"/>
  <c r="AX147" i="8"/>
  <c r="AX148" i="8"/>
  <c r="AX149" i="8"/>
  <c r="AV151" i="8"/>
  <c r="AW153" i="8"/>
  <c r="BA158" i="8"/>
  <c r="AW160" i="8"/>
  <c r="AY161" i="8"/>
  <c r="AW163" i="8"/>
  <c r="AW164" i="8"/>
  <c r="AY165" i="8"/>
  <c r="AX97" i="8"/>
  <c r="AZ97" i="8"/>
  <c r="AW97" i="8"/>
  <c r="AX98" i="8"/>
  <c r="AY98" i="8"/>
  <c r="AW99" i="8"/>
  <c r="AZ99" i="8"/>
  <c r="AX100" i="8"/>
  <c r="AW101" i="8"/>
  <c r="AV101" i="8"/>
  <c r="BA102" i="8"/>
  <c r="AZ102" i="8"/>
  <c r="AY102" i="8"/>
  <c r="AW103" i="8"/>
  <c r="AW104" i="8"/>
  <c r="AV104" i="8"/>
  <c r="AW105" i="8"/>
  <c r="AV105" i="8"/>
  <c r="BA106" i="8"/>
  <c r="AZ106" i="8"/>
  <c r="AY106" i="8"/>
  <c r="BA110" i="8"/>
  <c r="AZ110" i="8"/>
  <c r="AY110" i="8"/>
  <c r="AZ111" i="8"/>
  <c r="BA112" i="8"/>
  <c r="AW113" i="8"/>
  <c r="AV113" i="8"/>
  <c r="BA114" i="8"/>
  <c r="AZ114" i="8"/>
  <c r="AY114" i="8"/>
  <c r="AW115" i="8"/>
  <c r="AZ115" i="8"/>
  <c r="AX116" i="8"/>
  <c r="AX117" i="8"/>
  <c r="BA118" i="8"/>
  <c r="AZ118" i="8"/>
  <c r="AY118" i="8"/>
  <c r="AW119" i="8"/>
  <c r="BA120" i="8"/>
  <c r="AW121" i="8"/>
  <c r="AV121" i="8"/>
  <c r="AX122" i="8"/>
  <c r="AV122" i="8"/>
  <c r="AY122" i="8"/>
  <c r="AX124" i="8"/>
  <c r="AX126" i="8"/>
  <c r="AY126" i="8"/>
  <c r="BA128" i="8"/>
  <c r="AW129" i="8"/>
  <c r="AV129" i="8"/>
  <c r="BA130" i="8"/>
  <c r="AZ130" i="8"/>
  <c r="AY130" i="8"/>
  <c r="BA132" i="8"/>
  <c r="BA134" i="8"/>
  <c r="AZ134" i="8"/>
  <c r="AY134" i="8"/>
  <c r="AZ136" i="8"/>
  <c r="AW137" i="8"/>
  <c r="AV137" i="8"/>
  <c r="BA138" i="8"/>
  <c r="AZ138" i="8"/>
  <c r="AY138" i="8"/>
  <c r="AW139" i="8"/>
  <c r="AZ139" i="8"/>
  <c r="AX140" i="8"/>
  <c r="AW141" i="8"/>
  <c r="AV141" i="8"/>
  <c r="BA142" i="8"/>
  <c r="AZ142" i="8"/>
  <c r="AY142" i="8"/>
  <c r="BA144" i="8"/>
  <c r="AW145" i="8"/>
  <c r="AV145" i="8"/>
  <c r="AY146" i="8"/>
  <c r="AY148" i="8"/>
  <c r="AZ149" i="8"/>
  <c r="AW149" i="8"/>
  <c r="BA150" i="8"/>
  <c r="AZ150" i="8"/>
  <c r="AY150" i="8"/>
  <c r="BA152" i="8"/>
  <c r="AX154" i="8"/>
  <c r="AW155" i="8"/>
  <c r="AZ156" i="8"/>
  <c r="AZ158" i="8"/>
  <c r="AY160" i="8"/>
  <c r="AX162" i="8"/>
  <c r="AZ163" i="8"/>
  <c r="AZ164" i="8"/>
  <c r="AX81" i="8"/>
  <c r="AW82" i="8"/>
  <c r="AV82" i="8"/>
  <c r="AX83" i="8"/>
  <c r="AV83" i="8"/>
  <c r="AY83" i="8"/>
  <c r="AX85" i="8"/>
  <c r="AX86" i="8"/>
  <c r="AV87" i="8"/>
  <c r="AY87" i="8"/>
  <c r="AW88" i="8"/>
  <c r="AZ88" i="8"/>
  <c r="AZ89" i="8"/>
  <c r="AW90" i="8"/>
  <c r="AV90" i="8"/>
  <c r="AZ91" i="8"/>
  <c r="BA91" i="8"/>
  <c r="AY91" i="8"/>
  <c r="AW93" i="8"/>
  <c r="AV93" i="8"/>
  <c r="AW94" i="8"/>
  <c r="AV94" i="8"/>
  <c r="AX95" i="8"/>
  <c r="AV95" i="8"/>
  <c r="AY95" i="8"/>
  <c r="BA97" i="8"/>
  <c r="AV97" i="8"/>
  <c r="AZ98" i="8"/>
  <c r="AW98" i="8"/>
  <c r="AV99" i="8"/>
  <c r="AY99" i="8"/>
  <c r="AX101" i="8"/>
  <c r="AW102" i="8"/>
  <c r="AV102" i="8"/>
  <c r="AX103" i="8"/>
  <c r="AZ103" i="8"/>
  <c r="AY103" i="8"/>
  <c r="AX105" i="8"/>
  <c r="AW106" i="8"/>
  <c r="AV106" i="8"/>
  <c r="AX107" i="8"/>
  <c r="AY107" i="8"/>
  <c r="BA108" i="8"/>
  <c r="AZ108" i="8"/>
  <c r="BA109" i="8"/>
  <c r="AW110" i="8"/>
  <c r="AV110" i="8"/>
  <c r="AX111" i="8"/>
  <c r="AV111" i="8"/>
  <c r="AY111" i="8"/>
  <c r="AW112" i="8"/>
  <c r="AZ112" i="8"/>
  <c r="AX113" i="8"/>
  <c r="AW114" i="8"/>
  <c r="AV114" i="8"/>
  <c r="AV115" i="8"/>
  <c r="AY115" i="8"/>
  <c r="BA117" i="8"/>
  <c r="AW118" i="8"/>
  <c r="AV118" i="8"/>
  <c r="AZ119" i="8"/>
  <c r="AY119" i="8"/>
  <c r="AW120" i="8"/>
  <c r="AZ120" i="8"/>
  <c r="AX121" i="8"/>
  <c r="BA123" i="8"/>
  <c r="AZ123" i="8"/>
  <c r="AY123" i="8"/>
  <c r="BA125" i="8"/>
  <c r="AZ126" i="8"/>
  <c r="AW126" i="8"/>
  <c r="BA127" i="8"/>
  <c r="AZ127" i="8"/>
  <c r="AY127" i="8"/>
  <c r="AW128" i="8"/>
  <c r="AZ128" i="8"/>
  <c r="AX129" i="8"/>
  <c r="AW130" i="8"/>
  <c r="AV130" i="8"/>
  <c r="BA131" i="8"/>
  <c r="AZ131" i="8"/>
  <c r="AY131" i="8"/>
  <c r="AW132" i="8"/>
  <c r="AZ132" i="8"/>
  <c r="BA133" i="8"/>
  <c r="AW134" i="8"/>
  <c r="AV134" i="8"/>
  <c r="BA135" i="8"/>
  <c r="AZ135" i="8"/>
  <c r="AY135" i="8"/>
  <c r="AW136" i="8"/>
  <c r="AV136" i="8"/>
  <c r="AX137" i="8"/>
  <c r="AW138" i="8"/>
  <c r="AV138" i="8"/>
  <c r="AV139" i="8"/>
  <c r="AY139" i="8"/>
  <c r="AX141" i="8"/>
  <c r="AW142" i="8"/>
  <c r="AV142" i="8"/>
  <c r="AX143" i="8"/>
  <c r="AY143" i="8"/>
  <c r="AW144" i="8"/>
  <c r="AZ144" i="8"/>
  <c r="AX145" i="8"/>
  <c r="AX146" i="8"/>
  <c r="AZ146" i="8"/>
  <c r="AW146" i="8"/>
  <c r="BA147" i="8"/>
  <c r="AZ147" i="8"/>
  <c r="AY147" i="8"/>
  <c r="BA148" i="8"/>
  <c r="AZ148" i="8"/>
  <c r="BA149" i="8"/>
  <c r="AV149" i="8"/>
  <c r="AW150" i="8"/>
  <c r="AV150" i="8"/>
  <c r="AX151" i="8"/>
  <c r="AY151" i="8"/>
  <c r="AW152" i="8"/>
  <c r="AZ152" i="8"/>
  <c r="AZ153" i="8"/>
  <c r="AV156" i="8"/>
  <c r="AY157" i="8"/>
  <c r="AV158" i="8"/>
  <c r="BA159" i="8"/>
  <c r="AZ161" i="8"/>
  <c r="AV163" i="8"/>
  <c r="AV164" i="8"/>
  <c r="BA165" i="8"/>
  <c r="AX166" i="8"/>
  <c r="AW167" i="8"/>
  <c r="AV167" i="8"/>
  <c r="AX168" i="8"/>
  <c r="AV168" i="8"/>
  <c r="AY168" i="8"/>
  <c r="AZ170" i="8"/>
  <c r="AW171" i="8"/>
  <c r="AV171" i="8"/>
  <c r="AX172" i="8"/>
  <c r="AY172" i="8"/>
  <c r="AX174" i="8"/>
  <c r="AZ175" i="8"/>
  <c r="AW175" i="8"/>
  <c r="BA176" i="8"/>
  <c r="AZ176" i="8"/>
  <c r="AY176" i="8"/>
  <c r="AW177" i="8"/>
  <c r="AZ177" i="8"/>
  <c r="BA178" i="8"/>
  <c r="AW179" i="8"/>
  <c r="AV179" i="8"/>
  <c r="AW180" i="8"/>
  <c r="AV180" i="8"/>
  <c r="AY180" i="8"/>
  <c r="BA182" i="8"/>
  <c r="AX184" i="8"/>
  <c r="AV184" i="8"/>
  <c r="AY184" i="8"/>
  <c r="AW185" i="8"/>
  <c r="AZ185" i="8"/>
  <c r="AX186" i="8"/>
  <c r="AW187" i="8"/>
  <c r="AV187" i="8"/>
  <c r="AX188" i="8"/>
  <c r="AY188" i="8"/>
  <c r="AW189" i="8"/>
  <c r="AZ189" i="8"/>
  <c r="AX190" i="8"/>
  <c r="AX191" i="8"/>
  <c r="AX167" i="8"/>
  <c r="BA169" i="8"/>
  <c r="AZ169" i="8"/>
  <c r="AY169" i="8"/>
  <c r="AW170" i="8"/>
  <c r="AV170" i="8"/>
  <c r="AX171" i="8"/>
  <c r="AZ172" i="8"/>
  <c r="BA172" i="8"/>
  <c r="BA173" i="8"/>
  <c r="AZ173" i="8"/>
  <c r="AY173" i="8"/>
  <c r="BA175" i="8"/>
  <c r="AV175" i="8"/>
  <c r="AW176" i="8"/>
  <c r="AV176" i="8"/>
  <c r="AX177" i="8"/>
  <c r="AV177" i="8"/>
  <c r="AY177" i="8"/>
  <c r="AW178" i="8"/>
  <c r="AZ178" i="8"/>
  <c r="AX179" i="8"/>
  <c r="BA180" i="8"/>
  <c r="BA181" i="8"/>
  <c r="AZ181" i="8"/>
  <c r="AY181" i="8"/>
  <c r="AW182" i="8"/>
  <c r="AZ182" i="8"/>
  <c r="BA183" i="8"/>
  <c r="AV185" i="8"/>
  <c r="AY185" i="8"/>
  <c r="AX187" i="8"/>
  <c r="AZ188" i="8"/>
  <c r="BA188" i="8"/>
  <c r="AV189" i="8"/>
  <c r="AY189" i="8"/>
  <c r="BA191" i="8"/>
  <c r="AW191" i="8"/>
  <c r="AV153" i="8"/>
  <c r="BA154" i="8"/>
  <c r="AZ154" i="8"/>
  <c r="AY154" i="8"/>
  <c r="AX156" i="8"/>
  <c r="BA157" i="8"/>
  <c r="AX157" i="8"/>
  <c r="AY158" i="8"/>
  <c r="AW159" i="8"/>
  <c r="AZ159" i="8"/>
  <c r="AX160" i="8"/>
  <c r="AZ160" i="8"/>
  <c r="AW161" i="8"/>
  <c r="AV161" i="8"/>
  <c r="BA162" i="8"/>
  <c r="AZ162" i="8"/>
  <c r="AY162" i="8"/>
  <c r="AX164" i="8"/>
  <c r="AW165" i="8"/>
  <c r="AV165" i="8"/>
  <c r="BA166" i="8"/>
  <c r="AZ166" i="8"/>
  <c r="AY166" i="8"/>
  <c r="BA168" i="8"/>
  <c r="AW169" i="8"/>
  <c r="AV169" i="8"/>
  <c r="AY170" i="8"/>
  <c r="AW172" i="8"/>
  <c r="AV172" i="8"/>
  <c r="AW173" i="8"/>
  <c r="AV173" i="8"/>
  <c r="BA174" i="8"/>
  <c r="AZ174" i="8"/>
  <c r="AY174" i="8"/>
  <c r="AX176" i="8"/>
  <c r="AX178" i="8"/>
  <c r="AV178" i="8"/>
  <c r="AY178" i="8"/>
  <c r="AW181" i="8"/>
  <c r="AV181" i="8"/>
  <c r="AX182" i="8"/>
  <c r="AV182" i="8"/>
  <c r="AY182" i="8"/>
  <c r="AW183" i="8"/>
  <c r="AZ183" i="8"/>
  <c r="BA184" i="8"/>
  <c r="AX185" i="8"/>
  <c r="BA186" i="8"/>
  <c r="AZ186" i="8"/>
  <c r="AY186" i="8"/>
  <c r="AW188" i="8"/>
  <c r="AV188" i="8"/>
  <c r="AX189" i="8"/>
  <c r="BA190" i="8"/>
  <c r="AZ190" i="8"/>
  <c r="AY190" i="8"/>
  <c r="AZ191" i="8"/>
  <c r="AV191" i="8"/>
  <c r="AX153" i="8"/>
  <c r="AW154" i="8"/>
  <c r="AV154" i="8"/>
  <c r="BA155" i="8"/>
  <c r="AZ155" i="8"/>
  <c r="AY155" i="8"/>
  <c r="AW157" i="8"/>
  <c r="AZ157" i="8"/>
  <c r="AX158" i="8"/>
  <c r="AW158" i="8"/>
  <c r="AX159" i="8"/>
  <c r="AV159" i="8"/>
  <c r="AY159" i="8"/>
  <c r="BA160" i="8"/>
  <c r="AV160" i="8"/>
  <c r="AX161" i="8"/>
  <c r="AW162" i="8"/>
  <c r="AV162" i="8"/>
  <c r="AX163" i="8"/>
  <c r="AY163" i="8"/>
  <c r="AX165" i="8"/>
  <c r="AW166" i="8"/>
  <c r="AV166" i="8"/>
  <c r="BA167" i="8"/>
  <c r="AZ167" i="8"/>
  <c r="AY167" i="8"/>
  <c r="AW168" i="8"/>
  <c r="AZ168" i="8"/>
  <c r="AX169" i="8"/>
  <c r="AX170" i="8"/>
  <c r="BA170" i="8"/>
  <c r="BA171" i="8"/>
  <c r="AZ171" i="8"/>
  <c r="AY171" i="8"/>
  <c r="AX173" i="8"/>
  <c r="AW174" i="8"/>
  <c r="AV174" i="8"/>
  <c r="AX175" i="8"/>
  <c r="AY175" i="8"/>
  <c r="BA177" i="8"/>
  <c r="BA179" i="8"/>
  <c r="AZ179" i="8"/>
  <c r="AY179" i="8"/>
  <c r="AX180" i="8"/>
  <c r="AZ180" i="8"/>
  <c r="AX181" i="8"/>
  <c r="AX183" i="8"/>
  <c r="AV183" i="8"/>
  <c r="AY183" i="8"/>
  <c r="AW184" i="8"/>
  <c r="AZ184" i="8"/>
  <c r="BA185" i="8"/>
  <c r="AW186" i="8"/>
  <c r="AV186" i="8"/>
  <c r="BA187" i="8"/>
  <c r="AZ187" i="8"/>
  <c r="AY187" i="8"/>
  <c r="BA189" i="8"/>
  <c r="AW190" i="8"/>
  <c r="AV190" i="8"/>
  <c r="AY191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Solid_Works3</author>
  </authors>
  <commentList>
    <comment ref="A1" authorId="0" shapeId="0" xr:uid="{84C4ED36-3739-41A5-9C2F-EC2C19CD9EF5}">
      <text>
        <r>
          <rPr>
            <b/>
            <sz val="9"/>
            <color indexed="81"/>
            <rFont val="Tahoma"/>
            <family val="2"/>
          </rPr>
          <t>Who scouted: initials?</t>
        </r>
      </text>
    </comment>
    <comment ref="E1" authorId="0" shapeId="0" xr:uid="{3FF118AE-6370-4262-A542-53CC56E48117}">
      <text>
        <r>
          <rPr>
            <b/>
            <sz val="9"/>
            <color rgb="FF000000"/>
            <rFont val="Tahoma"/>
            <family val="2"/>
          </rPr>
          <t xml:space="preserve">Match key - should equal the match_key from the matches tab
</t>
        </r>
        <r>
          <rPr>
            <b/>
            <sz val="9"/>
            <color rgb="FF000000"/>
            <rFont val="Tahoma"/>
            <family val="2"/>
          </rPr>
          <t>(i.e. 2018ilch_qf1m1)</t>
        </r>
      </text>
    </comment>
    <comment ref="G1" authorId="0" shapeId="0" xr:uid="{59323F79-27BF-415C-A900-35B0D059EE03}">
      <text>
        <r>
          <rPr>
            <b/>
            <sz val="9"/>
            <color indexed="81"/>
            <rFont val="Tahoma"/>
            <family val="2"/>
          </rPr>
          <t xml:space="preserve">Team number
</t>
        </r>
      </text>
    </comment>
    <comment ref="P1" authorId="0" shapeId="0" xr:uid="{BA6458C7-8B50-4FC9-AD28-165D70D3412A}">
      <text>
        <r>
          <rPr>
            <b/>
            <sz val="9"/>
            <color indexed="81"/>
            <rFont val="Tahoma"/>
            <family val="2"/>
          </rPr>
          <t>Number of dropped cargos</t>
        </r>
      </text>
    </comment>
    <comment ref="R1" authorId="0" shapeId="0" xr:uid="{C890B7DD-5EDC-46C2-B852-A7925AF0552E}">
      <text>
        <r>
          <rPr>
            <b/>
            <sz val="9"/>
            <color rgb="FF000000"/>
            <rFont val="Tahoma"/>
            <family val="2"/>
          </rPr>
          <t xml:space="preserve">Number of missed cargo (tried, but it bounce out or they just plain missed)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83A3F8B-F973-4F05-B930-7B0BBABED5D6}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21207FF1-4095-430F-9A14-BFB2B9911FED}" name="WorksheetConnection_2020 Midwest Scouting.xlsm!tbaMatches" type="102" refreshedVersion="7" minRefreshableVersion="5">
    <extLst>
      <ext xmlns:x15="http://schemas.microsoft.com/office/spreadsheetml/2010/11/main" uri="{DE250136-89BD-433C-8126-D09CA5730AF9}">
        <x15:connection id="tbaMatches" autoDelete="1">
          <x15:rangePr sourceName="_xlcn.WorksheetConnection_2020MidwestScouting.xlsmtbaMatches1"/>
        </x15:connection>
      </ext>
    </extLst>
  </connection>
  <connection id="3" xr16:uid="{044768C0-4FBE-4C90-B3C1-73C754E55F3C}" name="WorksheetConnection_2020 Midwest Scouting.xlsm!tbaTeams" type="102" refreshedVersion="7" minRefreshableVersion="5">
    <extLst>
      <ext xmlns:x15="http://schemas.microsoft.com/office/spreadsheetml/2010/11/main" uri="{DE250136-89BD-433C-8126-D09CA5730AF9}">
        <x15:connection id="tbaTeams">
          <x15:rangePr sourceName="_xlcn.WorksheetConnection_2020MidwestScouting.xlsmtbaTeams1"/>
        </x15:connection>
      </ext>
    </extLst>
  </connection>
</connections>
</file>

<file path=xl/sharedStrings.xml><?xml version="1.0" encoding="utf-8"?>
<sst xmlns="http://schemas.openxmlformats.org/spreadsheetml/2006/main" count="3826" uniqueCount="763">
  <si>
    <t>match_key</t>
  </si>
  <si>
    <t>scouter</t>
  </si>
  <si>
    <t>eventCode</t>
  </si>
  <si>
    <t>teamNumber</t>
  </si>
  <si>
    <t>matchLevel</t>
  </si>
  <si>
    <t>robot</t>
  </si>
  <si>
    <t>matchNumber</t>
  </si>
  <si>
    <t>autoStartingLocation</t>
  </si>
  <si>
    <t>defenseRating</t>
  </si>
  <si>
    <t>driverSkill</t>
  </si>
  <si>
    <t>wasDefended</t>
  </si>
  <si>
    <t>comments</t>
  </si>
  <si>
    <t>diedOrTipped</t>
  </si>
  <si>
    <t>goodPartner</t>
  </si>
  <si>
    <t>swerveDrive</t>
  </si>
  <si>
    <t>speedRating</t>
  </si>
  <si>
    <t xml:space="preserve"> </t>
  </si>
  <si>
    <t>ddkyh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k</t>
  </si>
  <si>
    <t>autoCrossedCable</t>
  </si>
  <si>
    <t>autoCrossedChargingStation</t>
  </si>
  <si>
    <t>autoMobility</t>
  </si>
  <si>
    <t>autoDocked</t>
  </si>
  <si>
    <t>autoScoredGrid</t>
  </si>
  <si>
    <t>cycleTimes</t>
  </si>
  <si>
    <t>scoredGrid</t>
  </si>
  <si>
    <t>wasFed</t>
  </si>
  <si>
    <t>feedCount</t>
  </si>
  <si>
    <t>whoDefended</t>
  </si>
  <si>
    <t>smartLinks</t>
  </si>
  <si>
    <t>floorPickUp</t>
  </si>
  <si>
    <t>dockingTime</t>
  </si>
  <si>
    <t>finalState</t>
  </si>
  <si>
    <t>numOfRobotsDocked</t>
  </si>
  <si>
    <t>linksScored</t>
  </si>
  <si>
    <t>tippy</t>
  </si>
  <si>
    <t>droppedCones</t>
  </si>
  <si>
    <t>autoGamePieces</t>
  </si>
  <si>
    <t>autoCubes</t>
  </si>
  <si>
    <t>autoCones</t>
  </si>
  <si>
    <t>autoHigh</t>
  </si>
  <si>
    <t>autoMed</t>
  </si>
  <si>
    <t>autoLow</t>
  </si>
  <si>
    <t>avgCycleTime</t>
  </si>
  <si>
    <t>teleopGamePieces</t>
  </si>
  <si>
    <t>teleopCubes</t>
  </si>
  <si>
    <t>teleopCones</t>
  </si>
  <si>
    <t>teleopHigh</t>
  </si>
  <si>
    <t>teleopMed</t>
  </si>
  <si>
    <t>teleopLow</t>
  </si>
  <si>
    <t>totalGamePieces</t>
  </si>
  <si>
    <t>totalCubes</t>
  </si>
  <si>
    <t>totalCones</t>
  </si>
  <si>
    <t>totalHigh</t>
  </si>
  <si>
    <t>totalMed</t>
  </si>
  <si>
    <t>totalLow</t>
  </si>
  <si>
    <t>width</t>
  </si>
  <si>
    <t>weight</t>
  </si>
  <si>
    <t>drivetrain</t>
  </si>
  <si>
    <t>otherDrivetrain</t>
  </si>
  <si>
    <t>swerveRatio</t>
  </si>
  <si>
    <t>drivetrainMotor</t>
  </si>
  <si>
    <t>floorPickUpCones</t>
  </si>
  <si>
    <t>floorPickUpCubes</t>
  </si>
  <si>
    <t>autos</t>
  </si>
  <si>
    <t>crossCS</t>
  </si>
  <si>
    <t>numberOfBatteries</t>
  </si>
  <si>
    <t>avgAutoLow</t>
  </si>
  <si>
    <t>avgAutoMed</t>
  </si>
  <si>
    <t>avgAutoHigh</t>
  </si>
  <si>
    <t>avgTeleopLow</t>
  </si>
  <si>
    <t>avgTeleopMed</t>
  </si>
  <si>
    <t>avgTeleopHigh</t>
  </si>
  <si>
    <t>cycleTimeVal</t>
  </si>
  <si>
    <t>avgDockingTime</t>
  </si>
  <si>
    <t>avgRobotsDocked</t>
  </si>
  <si>
    <t>speedRatingVal</t>
  </si>
  <si>
    <t>goodPartnerVal</t>
  </si>
  <si>
    <t>Scouting Pass - Team 555</t>
  </si>
  <si>
    <t>Mount Olive 2023</t>
  </si>
  <si>
    <t>Team:</t>
  </si>
  <si>
    <t>KG</t>
  </si>
  <si>
    <t>2023njwas</t>
  </si>
  <si>
    <t>qm</t>
  </si>
  <si>
    <t>b1</t>
  </si>
  <si>
    <t>[15]</t>
  </si>
  <si>
    <t>e</t>
  </si>
  <si>
    <t>[25.5]</t>
  </si>
  <si>
    <t>[16]</t>
  </si>
  <si>
    <t>o</t>
  </si>
  <si>
    <t>v</t>
  </si>
  <si>
    <t>Good defense</t>
  </si>
  <si>
    <t>DK</t>
  </si>
  <si>
    <t>b3</t>
  </si>
  <si>
    <t>[]</t>
  </si>
  <si>
    <t>x</t>
  </si>
  <si>
    <t>[35]</t>
  </si>
  <si>
    <t>n</t>
  </si>
  <si>
    <t>b</t>
  </si>
  <si>
    <t>Had a really hard time grabbing t</t>
  </si>
  <si>
    <t>JB</t>
  </si>
  <si>
    <t>r2</t>
  </si>
  <si>
    <t>[0]</t>
  </si>
  <si>
    <t>[5.4,3.0]</t>
  </si>
  <si>
    <t>pretty bad</t>
  </si>
  <si>
    <t>FB</t>
  </si>
  <si>
    <t>a</t>
  </si>
  <si>
    <t>Just a drive train</t>
  </si>
  <si>
    <t>LG</t>
  </si>
  <si>
    <t>[1.9,30.7]</t>
  </si>
  <si>
    <t>didn32t really do much tbh</t>
  </si>
  <si>
    <t>MM</t>
  </si>
  <si>
    <t>b2</t>
  </si>
  <si>
    <t>[5]</t>
  </si>
  <si>
    <t>d</t>
  </si>
  <si>
    <t>[4]</t>
  </si>
  <si>
    <t>good partner</t>
  </si>
  <si>
    <t>DC</t>
  </si>
  <si>
    <t>r1</t>
  </si>
  <si>
    <t>[13]</t>
  </si>
  <si>
    <t>[5.9,6.2,0.4,19.1,30.2,7.6]</t>
  </si>
  <si>
    <t>[35,34,36,32,33]</t>
  </si>
  <si>
    <t>RJ</t>
  </si>
  <si>
    <t>[33]</t>
  </si>
  <si>
    <t>[27.6,58.5]</t>
  </si>
  <si>
    <t>u</t>
  </si>
  <si>
    <t>Good part</t>
  </si>
  <si>
    <t>IH</t>
  </si>
  <si>
    <t>[8]</t>
  </si>
  <si>
    <t>[9,7]</t>
  </si>
  <si>
    <t>g</t>
  </si>
  <si>
    <t>very very sl</t>
  </si>
  <si>
    <t>MF</t>
  </si>
  <si>
    <t>[15.4,15.6,34.7,31.9]</t>
  </si>
  <si>
    <t>[31,30,29,28]</t>
  </si>
  <si>
    <t>pretty a</t>
  </si>
  <si>
    <t>py</t>
  </si>
  <si>
    <t>[15,16,14,24]</t>
  </si>
  <si>
    <t>p</t>
  </si>
  <si>
    <t>i didnt pay attention the first h</t>
  </si>
  <si>
    <t>KJ</t>
  </si>
  <si>
    <t>r3</t>
  </si>
  <si>
    <t>[28]</t>
  </si>
  <si>
    <t>[35.2,30.2]</t>
  </si>
  <si>
    <t>[1,3]</t>
  </si>
  <si>
    <t>Not the best driver, no ability</t>
  </si>
  <si>
    <t xml:space="preserve">JT </t>
  </si>
  <si>
    <t>Didn32t do anythi</t>
  </si>
  <si>
    <t>GM</t>
  </si>
  <si>
    <t>[5.5,26.1,25.3,31.7]</t>
  </si>
  <si>
    <t>[5,14,17,11]</t>
  </si>
  <si>
    <t>They scored 4 cube</t>
  </si>
  <si>
    <t>AP</t>
  </si>
  <si>
    <t>arm did not functi</t>
  </si>
  <si>
    <t>SM</t>
  </si>
  <si>
    <t>Sj</t>
  </si>
  <si>
    <t>[2,9]</t>
  </si>
  <si>
    <t>[27,25,24,32,22,21]</t>
  </si>
  <si>
    <t>Thaisn</t>
  </si>
  <si>
    <t>GS</t>
  </si>
  <si>
    <t>[16.7,16.9,19.2,8.1,17.0]</t>
  </si>
  <si>
    <t>[4,6,7,8,9]</t>
  </si>
  <si>
    <t>Consistent</t>
  </si>
  <si>
    <t>AA</t>
  </si>
  <si>
    <t>Wp</t>
  </si>
  <si>
    <t>[9]</t>
  </si>
  <si>
    <t>[32.6,1.9,11.2,38.5,9.7]</t>
  </si>
  <si>
    <t>[25,26,27]</t>
  </si>
  <si>
    <t>Okay</t>
  </si>
  <si>
    <t>RC</t>
  </si>
  <si>
    <t>[6.0]</t>
  </si>
  <si>
    <t>[32]</t>
  </si>
  <si>
    <t>Don32t pick them!!</t>
  </si>
  <si>
    <t xml:space="preserve">HH </t>
  </si>
  <si>
    <t>[60.3]</t>
  </si>
  <si>
    <t>[18]</t>
  </si>
  <si>
    <t>Bad</t>
  </si>
  <si>
    <t>[65.9,64.7]</t>
  </si>
  <si>
    <t>[18,17]</t>
  </si>
  <si>
    <t>N</t>
  </si>
  <si>
    <t>Lb</t>
  </si>
  <si>
    <t>[7,6,4]</t>
  </si>
  <si>
    <t>Scored well but was sl</t>
  </si>
  <si>
    <t xml:space="preserve">They did nothing the whole </t>
  </si>
  <si>
    <t>[12]</t>
  </si>
  <si>
    <t>lalala</t>
  </si>
  <si>
    <t>[18.8,35.6]</t>
  </si>
  <si>
    <t>[30,8,14]</t>
  </si>
  <si>
    <t>Pretty good, scores by</t>
  </si>
  <si>
    <t>[2.1,14.9,0.4,28.4,21.8,1.4,17.6]</t>
  </si>
  <si>
    <t>[8,9,7,33,26]</t>
  </si>
  <si>
    <t>[6]</t>
  </si>
  <si>
    <t>[7.4,23.2,21.1,36.5,7.0,9.2]</t>
  </si>
  <si>
    <t>[5,3,6,34]</t>
  </si>
  <si>
    <t>11. need i</t>
  </si>
  <si>
    <t>[25.3,2.4]</t>
  </si>
  <si>
    <t>[1,3,9,6]</t>
  </si>
  <si>
    <t>Slow but can score... slowly</t>
  </si>
  <si>
    <t>[2]</t>
  </si>
  <si>
    <t>[14.4]</t>
  </si>
  <si>
    <t>[7,4]</t>
  </si>
  <si>
    <t>nice move</t>
  </si>
  <si>
    <t>[6.7,6.6,4.1]</t>
  </si>
  <si>
    <t>[4,5,3,13,34]</t>
  </si>
  <si>
    <t>it32s MORT33 they32re fantastic</t>
  </si>
  <si>
    <t>[61.2,7.0]</t>
  </si>
  <si>
    <t>Not a good par</t>
  </si>
  <si>
    <t>Dump Energy: 07%</t>
  </si>
  <si>
    <t>[10.5,8.8,10.5,22.2,23.4,23.5]</t>
  </si>
  <si>
    <t>[2,1,3,4,6]</t>
  </si>
  <si>
    <t>fast and good cycle time</t>
  </si>
  <si>
    <t>[21.4,15.6,29.7,0.9,21.2,17.3]</t>
  </si>
  <si>
    <t>[1,3,4,12,15]</t>
  </si>
  <si>
    <t>Very effective at placing c</t>
  </si>
  <si>
    <t>[17]</t>
  </si>
  <si>
    <t>[34,5]</t>
  </si>
  <si>
    <t>can throw cubes to</t>
  </si>
  <si>
    <t>[19]</t>
  </si>
  <si>
    <t>[29.7]</t>
  </si>
  <si>
    <t>[24]</t>
  </si>
  <si>
    <t>Inconsistent</t>
  </si>
  <si>
    <t>[24.3,10.2,25.5,20.5,20.4]</t>
  </si>
  <si>
    <t>[27,9,7,26,8,34]</t>
  </si>
  <si>
    <t>hi</t>
  </si>
  <si>
    <t>Didn't show up for ma</t>
  </si>
  <si>
    <t>[9,7,8,5]</t>
  </si>
  <si>
    <t>Had no auto pro</t>
  </si>
  <si>
    <t>[16.2,21.6]</t>
  </si>
  <si>
    <t>Pretty good, solid fou</t>
  </si>
  <si>
    <t>[23]</t>
  </si>
  <si>
    <t>[87.5]</t>
  </si>
  <si>
    <t>Mobility issues this</t>
  </si>
  <si>
    <t>[9.1,4.5,17.7,25.9,55.1]</t>
  </si>
  <si>
    <t>[7,8,5,18]</t>
  </si>
  <si>
    <t>Was able to hit the top of the c</t>
  </si>
  <si>
    <t>[34]</t>
  </si>
  <si>
    <t>m</t>
  </si>
  <si>
    <t xml:space="preserve">Hh </t>
  </si>
  <si>
    <t>[7]</t>
  </si>
  <si>
    <t>Great but tipped ov</t>
  </si>
  <si>
    <t xml:space="preserve">Got in the way more than it </t>
  </si>
  <si>
    <t>[1,2,4,3,5,6,8,9,7,10,11,13,12,15,14,16,18,17,20,19,28,29,21,30,22,31,23,32,24,33,25,34,26,35,27,36]</t>
  </si>
  <si>
    <t>[25,35]</t>
  </si>
  <si>
    <t>[22.2,17.2,18.8,40.8,13.1]</t>
  </si>
  <si>
    <t>[32,33,14,28,30]</t>
  </si>
  <si>
    <t>[26,25]</t>
  </si>
  <si>
    <t>Just a drive train but fas</t>
  </si>
  <si>
    <t>[23.8,5.4]</t>
  </si>
  <si>
    <t>they didn32t defend much to b</t>
  </si>
  <si>
    <t>pure defense no sco</t>
  </si>
  <si>
    <t>[49.8,43.8]</t>
  </si>
  <si>
    <t>dc</t>
  </si>
  <si>
    <t>[11]</t>
  </si>
  <si>
    <t>none</t>
  </si>
  <si>
    <t>[10]</t>
  </si>
  <si>
    <t>ehhhhhh</t>
  </si>
  <si>
    <t>[29,33]</t>
  </si>
  <si>
    <t>very slow at everyt</t>
  </si>
  <si>
    <t>[32.0,39.0,43.5]</t>
  </si>
  <si>
    <t>[1,3,12]</t>
  </si>
  <si>
    <t>[14]</t>
  </si>
  <si>
    <t>[15.4,21.1,33.9,16.2]</t>
  </si>
  <si>
    <t>[36,35,33,34]</t>
  </si>
  <si>
    <t>Popp</t>
  </si>
  <si>
    <t>[1]</t>
  </si>
  <si>
    <t>[1,5,3,32,33,23,31,30,4,34,2]</t>
  </si>
  <si>
    <t>Jaifkcke</t>
  </si>
  <si>
    <t>[21]</t>
  </si>
  <si>
    <t>Need a lot of time to receive cones from</t>
  </si>
  <si>
    <t>[30.8,0.2,15.6,18.4]</t>
  </si>
  <si>
    <t>[31,32,2,36]</t>
  </si>
  <si>
    <t>Send like they messed up the balan</t>
  </si>
  <si>
    <t>[27.8,47.1]</t>
  </si>
  <si>
    <t>[8,33]</t>
  </si>
  <si>
    <t>Cool suction cups, kinda in</t>
  </si>
  <si>
    <t>[21.0,40.7]</t>
  </si>
  <si>
    <t>[13,17]</t>
  </si>
  <si>
    <t>It32s just bumper</t>
  </si>
  <si>
    <t>[8.0,19.7,21.5,26.4,31.4]</t>
  </si>
  <si>
    <t>[9,7,2,4,22]</t>
  </si>
  <si>
    <t>Re</t>
  </si>
  <si>
    <t>[9.9,11.2,26.2,25.4,10.9,23.1]</t>
  </si>
  <si>
    <t>[29,30,31,33,34,35]</t>
  </si>
  <si>
    <t xml:space="preserve">Pretty good, really </t>
  </si>
  <si>
    <t>[10.8,12.2,21.7,4.3,20.7,20.0]</t>
  </si>
  <si>
    <t>[9,7,6,36,26,35]</t>
  </si>
  <si>
    <t>[31,35]</t>
  </si>
  <si>
    <t xml:space="preserve">Big tall thing can push stuff </t>
  </si>
  <si>
    <t>[23,33,4,21]</t>
  </si>
  <si>
    <t>good at scoring hig</t>
  </si>
  <si>
    <t>Not a good partn</t>
  </si>
  <si>
    <t>[8,5,11]</t>
  </si>
  <si>
    <t>None</t>
  </si>
  <si>
    <t>[23.7,10.1,16.4]</t>
  </si>
  <si>
    <t>[24,22]</t>
  </si>
  <si>
    <t xml:space="preserve">kind of unreliable </t>
  </si>
  <si>
    <t>[35.5,20.3,30.4]</t>
  </si>
  <si>
    <t>[20,19,32]</t>
  </si>
  <si>
    <t>Does everything we do but worse and ugl</t>
  </si>
  <si>
    <t>[4,6,18,16,24,31]</t>
  </si>
  <si>
    <t>real g</t>
  </si>
  <si>
    <t xml:space="preserve">drivetrain bot. did not </t>
  </si>
  <si>
    <t>[45.8]</t>
  </si>
  <si>
    <t>:)</t>
  </si>
  <si>
    <t>[22.8,40.7]</t>
  </si>
  <si>
    <t>[14,12]</t>
  </si>
  <si>
    <t>H</t>
  </si>
  <si>
    <t>[38.0,6.3]</t>
  </si>
  <si>
    <t>[34,22]</t>
  </si>
  <si>
    <t>Wasn32t even there</t>
  </si>
  <si>
    <t>[27]</t>
  </si>
  <si>
    <t>[29.3]</t>
  </si>
  <si>
    <t xml:space="preserve">Decent bot, superhero bot with </t>
  </si>
  <si>
    <t>They had no auto and got disabled on t</t>
  </si>
  <si>
    <t>[11.6,22.7]</t>
  </si>
  <si>
    <t>[2,13]</t>
  </si>
  <si>
    <t>Medi</t>
  </si>
  <si>
    <t>[4,7,25]</t>
  </si>
  <si>
    <t>haha</t>
  </si>
  <si>
    <t>[20.6,33.3,27.8,41.9]</t>
  </si>
  <si>
    <t>[9,7,34]</t>
  </si>
  <si>
    <t>Could be easil</t>
  </si>
  <si>
    <t>Was really fast at first, but then slowed.</t>
  </si>
  <si>
    <t>[14,24,23]</t>
  </si>
  <si>
    <t>they were really good at s</t>
  </si>
  <si>
    <t>Got a cube stuck in bot. Not goo</t>
  </si>
  <si>
    <t>[7.6,8.6,71.3,30.1]</t>
  </si>
  <si>
    <t>[33,34,35,36]</t>
  </si>
  <si>
    <t>[1,4,3]</t>
  </si>
  <si>
    <t>nothing spec</t>
  </si>
  <si>
    <t>blargh</t>
  </si>
  <si>
    <t>didn32t score</t>
  </si>
  <si>
    <t>[8,9,7,24,5,2]</t>
  </si>
  <si>
    <t>good, obviou</t>
  </si>
  <si>
    <t>[53.8,12.1,25.7]</t>
  </si>
  <si>
    <t>[33,29,30]</t>
  </si>
  <si>
    <t>Only capable of scoring cubes fed by huma</t>
  </si>
  <si>
    <t>[83.6,29.0]</t>
  </si>
  <si>
    <t>[9,25]</t>
  </si>
  <si>
    <t>Hi</t>
  </si>
  <si>
    <t>[3]</t>
  </si>
  <si>
    <t>:(</t>
  </si>
  <si>
    <t>[19,9,5,8]</t>
  </si>
  <si>
    <t>[9,8,6,7,5,32,11,12,30,16,14]</t>
  </si>
  <si>
    <t>Jsge</t>
  </si>
  <si>
    <t>[22.5,18.1]</t>
  </si>
  <si>
    <t>[36,35]</t>
  </si>
  <si>
    <t>Inconsistent and</t>
  </si>
  <si>
    <t>DS</t>
  </si>
  <si>
    <t>[25.6,41.7,52.3]</t>
  </si>
  <si>
    <t>[11,12,16]</t>
  </si>
  <si>
    <t xml:space="preserve">Yay </t>
  </si>
  <si>
    <t>Crazy amount of fouls on the opposit</t>
  </si>
  <si>
    <t>[9,8]</t>
  </si>
  <si>
    <t>[14.9,21.0,26.7,22.9,18.1,4.3]</t>
  </si>
  <si>
    <t>[7,6,4,10,36]</t>
  </si>
  <si>
    <t>Ve</t>
  </si>
  <si>
    <t>[3.9,61.2]</t>
  </si>
  <si>
    <t xml:space="preserve">Kinda </t>
  </si>
  <si>
    <t>[1.4,17.4]</t>
  </si>
  <si>
    <t>[29,30]</t>
  </si>
  <si>
    <t>Only pushed arm didn32t work a</t>
  </si>
  <si>
    <t>[7.2,11.5,10.0,13.8,19.5,19.5]</t>
  </si>
  <si>
    <t>[30,32,33,29,34,28]</t>
  </si>
  <si>
    <t xml:space="preserve">Good at putting </t>
  </si>
  <si>
    <t>Grabbing mechanism didn32t</t>
  </si>
  <si>
    <t>lala</t>
  </si>
  <si>
    <t>[47.4,12.5,37.0]</t>
  </si>
  <si>
    <t>[32,24,26]</t>
  </si>
  <si>
    <t>(</t>
  </si>
  <si>
    <t>Problems with driving the bot, didn3</t>
  </si>
  <si>
    <t>[35,34,33]</t>
  </si>
  <si>
    <t>Good driving, low scoring, not great grabb</t>
  </si>
  <si>
    <t>[6.1]</t>
  </si>
  <si>
    <t>[2,5,8]</t>
  </si>
  <si>
    <t>although slow, they are SUPER good at sco</t>
  </si>
  <si>
    <t>[35.2]</t>
  </si>
  <si>
    <t>[6,3]</t>
  </si>
  <si>
    <t>very ta</t>
  </si>
  <si>
    <t>[25.5,32.5,26.9,18.6]</t>
  </si>
  <si>
    <t>[15,13,16,23]</t>
  </si>
  <si>
    <t>[4.1,27.1,24.4,18.3,28.0,16.6]</t>
  </si>
  <si>
    <t>[1,3,4,5,20,19]</t>
  </si>
  <si>
    <t>fast and good scorer</t>
  </si>
  <si>
    <t>[13,15,17,8,14,5,10,12]</t>
  </si>
  <si>
    <t>Usnfl</t>
  </si>
  <si>
    <t>[19.7,33.0,13.2,1.7]</t>
  </si>
  <si>
    <t>[8,5,34,35]</t>
  </si>
  <si>
    <t>Cool suction cup, more consistent</t>
  </si>
  <si>
    <t>Team didn't show up</t>
  </si>
  <si>
    <t>[19.3,42.3,17.2]</t>
  </si>
  <si>
    <t>[17,5]</t>
  </si>
  <si>
    <t>Maybe a good teammate for cubes but slo</t>
  </si>
  <si>
    <t xml:space="preserve"> Bad movement </t>
  </si>
  <si>
    <t>[8.3,77.2]</t>
  </si>
  <si>
    <t>[35,32]</t>
  </si>
  <si>
    <t>Iffy claw and had multiple pauses. Seemed finick</t>
  </si>
  <si>
    <t>[9.6,26.6,9.5,12.3,14.7,14.8]</t>
  </si>
  <si>
    <t>[4,6,28,30,31,32]</t>
  </si>
  <si>
    <t>[29,36]</t>
  </si>
  <si>
    <t xml:space="preserve">  </t>
  </si>
  <si>
    <t>[104.7]</t>
  </si>
  <si>
    <t>[15.0,7.9,6.1]</t>
  </si>
  <si>
    <t>[34,32,11,5]</t>
  </si>
  <si>
    <t>good at ba</t>
  </si>
  <si>
    <t>[18,15,17,36,34,33,29]</t>
  </si>
  <si>
    <t xml:space="preserve">Good bot, not good </t>
  </si>
  <si>
    <t>[75.4]</t>
  </si>
  <si>
    <t>[33,32,31]</t>
  </si>
  <si>
    <t xml:space="preserve">woop </t>
  </si>
  <si>
    <t>[24.8,39.2,30.3]</t>
  </si>
  <si>
    <t>[4,3,31]</t>
  </si>
  <si>
    <t>[40.0,38.9,30.5]</t>
  </si>
  <si>
    <t>[15,12,10]</t>
  </si>
  <si>
    <t>JT</t>
  </si>
  <si>
    <t xml:space="preserve">Arm broke? </t>
  </si>
  <si>
    <t>[42.9]</t>
  </si>
  <si>
    <t>Pretty good D for their</t>
  </si>
  <si>
    <t>[9,5,7,2,14,15]</t>
  </si>
  <si>
    <t>Gsmof</t>
  </si>
  <si>
    <t>[9.5,28.8,23.8,0.2,25.9]</t>
  </si>
  <si>
    <t>[8,6,7,4]</t>
  </si>
  <si>
    <t>Pretty g</t>
  </si>
  <si>
    <t>[4,6,9,28,31]</t>
  </si>
  <si>
    <t>Very ni</t>
  </si>
  <si>
    <t>[19.5,28.1,48.2]</t>
  </si>
  <si>
    <t>[9,4,24]</t>
  </si>
  <si>
    <t xml:space="preserve">Can only pick </t>
  </si>
  <si>
    <t>[12,23]</t>
  </si>
  <si>
    <t>Just a drive tra</t>
  </si>
  <si>
    <t>[24.7,17.4,29.7]</t>
  </si>
  <si>
    <t>[28,30,29]</t>
  </si>
  <si>
    <t>Good partner</t>
  </si>
  <si>
    <t>[6.8,12.7]</t>
  </si>
  <si>
    <t>[36,35,33]</t>
  </si>
  <si>
    <t>died for a few secs, almost</t>
  </si>
  <si>
    <t>[29.6,22.0,14.1]</t>
  </si>
  <si>
    <t>[15,34]</t>
  </si>
  <si>
    <t>[19.0,15.6,35.6]</t>
  </si>
  <si>
    <t>[4,3,5,1]</t>
  </si>
  <si>
    <t xml:space="preserve">very </t>
  </si>
  <si>
    <t>more mid than u</t>
  </si>
  <si>
    <t>[12.7,22.9,3.4,11.5,3.7]</t>
  </si>
  <si>
    <t>[7,4,35,34,8]</t>
  </si>
  <si>
    <t xml:space="preserve">Good with scoring but disabled </t>
  </si>
  <si>
    <t>Bro didn32t do anythi</t>
  </si>
  <si>
    <t>[27,2]</t>
  </si>
  <si>
    <t>[8.6,11.2,19.7]</t>
  </si>
  <si>
    <t>[15,13,16,23,7,4,8]</t>
  </si>
  <si>
    <t>[2,15]</t>
  </si>
  <si>
    <t>[2,25,29,35,33,5,32,36,31]</t>
  </si>
  <si>
    <t>Jfzi</t>
  </si>
  <si>
    <t>[26.8,31.1]</t>
  </si>
  <si>
    <t>[13,10]</t>
  </si>
  <si>
    <t>[23.5]</t>
  </si>
  <si>
    <t>Dropped cubes, but still goo</t>
  </si>
  <si>
    <t>[8.8,15.9,8.3,22.7,0.5]</t>
  </si>
  <si>
    <t>[6,19]</t>
  </si>
  <si>
    <t xml:space="preserve">Was good till </t>
  </si>
  <si>
    <t>didn32t do anythin</t>
  </si>
  <si>
    <t>Picking up mechanism bad, and</t>
  </si>
  <si>
    <t>[10.0,6.2,2.5]</t>
  </si>
  <si>
    <t>[31,30]</t>
  </si>
  <si>
    <t>super fa</t>
  </si>
  <si>
    <t>[6.8,14.7,25.8,36.5,11.8,25.2]</t>
  </si>
  <si>
    <t>[29,28,21,31,33,35]</t>
  </si>
  <si>
    <t>Only scores on th</t>
  </si>
  <si>
    <t>[6,22,25]</t>
  </si>
  <si>
    <t>woooo</t>
  </si>
  <si>
    <t>[44.4]</t>
  </si>
  <si>
    <t>[36]</t>
  </si>
  <si>
    <t>Mf</t>
  </si>
  <si>
    <t>[2.2]</t>
  </si>
  <si>
    <t>didn32t do mu</t>
  </si>
  <si>
    <t>[16.6,0.7,13.8,20.9,26.4,16.8,20.2]</t>
  </si>
  <si>
    <t>[4,5,6,21,23,33]</t>
  </si>
  <si>
    <t>At risk of tippin</t>
  </si>
  <si>
    <t>[1,3,6,9,7]</t>
  </si>
  <si>
    <t>[3,4,6,7]</t>
  </si>
  <si>
    <t>it32s ele</t>
  </si>
  <si>
    <t xml:space="preserve">Sold </t>
  </si>
  <si>
    <t>[16.4,19.7,22.3,6.8]</t>
  </si>
  <si>
    <t>[9,7,2,1,25]</t>
  </si>
  <si>
    <t>Drivetrain</t>
  </si>
  <si>
    <t>[5,17]</t>
  </si>
  <si>
    <t>[5,30,32,28,17,34,2,20,24]</t>
  </si>
  <si>
    <t>[116.3]</t>
  </si>
  <si>
    <t>Broke their ar</t>
  </si>
  <si>
    <t>[0.9]</t>
  </si>
  <si>
    <t>[29]</t>
  </si>
  <si>
    <t>Weird, not that goo</t>
  </si>
  <si>
    <t>[28,22]</t>
  </si>
  <si>
    <t>[30]</t>
  </si>
  <si>
    <t>Struggled with picking up</t>
  </si>
  <si>
    <t>[15.5,20.5,17.4,25.6,35.9,1.6]</t>
  </si>
  <si>
    <t>[7,4,6,3,2,5]</t>
  </si>
  <si>
    <t xml:space="preserve">Absolutely incredible </t>
  </si>
  <si>
    <t>[5.9,1.8,7.8,34.6,28.9,30.9]</t>
  </si>
  <si>
    <t>[16,26,15,13]</t>
  </si>
  <si>
    <t xml:space="preserve">Pretty good, only cones </t>
  </si>
  <si>
    <t>[36,26,20,22]</t>
  </si>
  <si>
    <t xml:space="preserve">Can push game pieces </t>
  </si>
  <si>
    <t>[10.2,10.8,9.9,5.7]</t>
  </si>
  <si>
    <t>[16,15,13,21]</t>
  </si>
  <si>
    <t xml:space="preserve">good with </t>
  </si>
  <si>
    <t>oh mamma mia</t>
  </si>
  <si>
    <t>[7.7,10.6,19.0,5.6]</t>
  </si>
  <si>
    <t>[36,26,34]</t>
  </si>
  <si>
    <t>[3.3,2.8,25.7,1.0]</t>
  </si>
  <si>
    <t>[7,6,20]</t>
  </si>
  <si>
    <t>Watched wrong not f</t>
  </si>
  <si>
    <t>Looked confused</t>
  </si>
  <si>
    <t>[6.1,29.0,54.3]</t>
  </si>
  <si>
    <t>[32,31,35]</t>
  </si>
  <si>
    <t>[46.3]</t>
  </si>
  <si>
    <t>[35,31,32,14]</t>
  </si>
  <si>
    <t>Non</t>
  </si>
  <si>
    <t>[11.0,12.1,7.8]</t>
  </si>
  <si>
    <t>[17,15,25]</t>
  </si>
  <si>
    <t>balanced supe</t>
  </si>
  <si>
    <t>[6.3,22.7,7.4,53.8]</t>
  </si>
  <si>
    <t>[28,29,34,21]</t>
  </si>
  <si>
    <t>Only scores bottom</t>
  </si>
  <si>
    <t>[33,31,34,36,8,32,17]</t>
  </si>
  <si>
    <t>Can shoot the cubes well-</t>
  </si>
  <si>
    <t>[14.7,37.0,32.3]</t>
  </si>
  <si>
    <t>[15,9,26]</t>
  </si>
  <si>
    <t>[7.4,63.9]</t>
  </si>
  <si>
    <t>Slow and medicore intake at bes</t>
  </si>
  <si>
    <t>[32.3,20.2,21.0,29.8]</t>
  </si>
  <si>
    <t>[4,3,1,10]</t>
  </si>
  <si>
    <t>[14.5,29.7,26.7]</t>
  </si>
  <si>
    <t>[18,16,12]</t>
  </si>
  <si>
    <t>[36,34,28,29,35,33,32,22]</t>
  </si>
  <si>
    <t>Baa</t>
  </si>
  <si>
    <t>[34.7]</t>
  </si>
  <si>
    <t>Just push</t>
  </si>
  <si>
    <t>[14.0,14.1,21.7,19.8]</t>
  </si>
  <si>
    <t>[9,7,6,4,33,32]</t>
  </si>
  <si>
    <t xml:space="preserve">Really </t>
  </si>
  <si>
    <t>[9,4,7,25,6,33,32]</t>
  </si>
  <si>
    <t>Bad at scoring</t>
  </si>
  <si>
    <t>ih</t>
  </si>
  <si>
    <t>[14.9,26.4]</t>
  </si>
  <si>
    <t>[22,3,1]</t>
  </si>
  <si>
    <t>good score</t>
  </si>
  <si>
    <t>[34.5,52.5,33.0]</t>
  </si>
  <si>
    <t>[21,3,-8]</t>
  </si>
  <si>
    <t>slow, relied completely on human player</t>
  </si>
  <si>
    <t xml:space="preserve">Did not score at all during </t>
  </si>
  <si>
    <t>[2,14,3,32,13,33,31]</t>
  </si>
  <si>
    <t>Jai</t>
  </si>
  <si>
    <t>[6,4,16]</t>
  </si>
  <si>
    <t>wooop</t>
  </si>
  <si>
    <t>GR</t>
  </si>
  <si>
    <t>[10.5,20.2]</t>
  </si>
  <si>
    <t>[8,7]</t>
  </si>
  <si>
    <t>[30.4,24.9,10.4,25.3,20.4]</t>
  </si>
  <si>
    <t>[6,7,5,9,2]</t>
  </si>
  <si>
    <t>Can place on the highest node</t>
  </si>
  <si>
    <t>AM</t>
  </si>
  <si>
    <t>[27,26]</t>
  </si>
  <si>
    <t>[51.4,1.6,9.5,21.7,30.0]</t>
  </si>
  <si>
    <t>[26,27,16,18,34]</t>
  </si>
  <si>
    <t>They</t>
  </si>
  <si>
    <t>[22,14,13]</t>
  </si>
  <si>
    <t>Kinda slow at the start but was faste</t>
  </si>
  <si>
    <t>LZ</t>
  </si>
  <si>
    <t>Inactive robo</t>
  </si>
  <si>
    <t>MK</t>
  </si>
  <si>
    <t>[3.2]</t>
  </si>
  <si>
    <t>[14,22,13,12]</t>
  </si>
  <si>
    <t>They missed a cone once but overall pretty good</t>
  </si>
  <si>
    <t>[15.9,19.7,0.7,53.0,11.0]</t>
  </si>
  <si>
    <t>[1,3,4,6]</t>
  </si>
  <si>
    <t>Cycles cones on top level quick</t>
  </si>
  <si>
    <t>RS</t>
  </si>
  <si>
    <t>[4.4,4.5,4.7,3.9,5.1,8.0]</t>
  </si>
  <si>
    <t>[28,29,30,32,34,33]</t>
  </si>
  <si>
    <t>Good pick for filling t</t>
  </si>
  <si>
    <t xml:space="preserve">Medium </t>
  </si>
  <si>
    <t>Not on the fiel</t>
  </si>
  <si>
    <t>[17.9,15.7,22.8,20.8,17.8,21.1]</t>
  </si>
  <si>
    <t>[29,28,21,31,32,36]</t>
  </si>
  <si>
    <t>scored only on the</t>
  </si>
  <si>
    <t>[30.8]</t>
  </si>
  <si>
    <t>[35,8,34,33]</t>
  </si>
  <si>
    <t>They seem to only be able t</t>
  </si>
  <si>
    <t>Didnt scor</t>
  </si>
  <si>
    <t>[22,13,14,8,23,15]</t>
  </si>
  <si>
    <t>Sjbal</t>
  </si>
  <si>
    <t>[9.8,14.5,20.6,16.1,33.7]</t>
  </si>
  <si>
    <t>[8,6,9,2,1]</t>
  </si>
  <si>
    <t>Possibly one of the best robot</t>
  </si>
  <si>
    <t>[17.4]</t>
  </si>
  <si>
    <t>Defense bot - don't choose the</t>
  </si>
  <si>
    <t>[44.3,0.2,0.5,3.6,20.6]</t>
  </si>
  <si>
    <t>[28,20,30,31]</t>
  </si>
  <si>
    <t>Pushing everyt</t>
  </si>
  <si>
    <t>[11,33,32,34]</t>
  </si>
  <si>
    <t>swagalici</t>
  </si>
  <si>
    <t>Couldn32t do anythin</t>
  </si>
  <si>
    <t>James</t>
  </si>
  <si>
    <t>[5,2,11]</t>
  </si>
  <si>
    <t>Had trouble picking up piec</t>
  </si>
  <si>
    <t>[3.7]</t>
  </si>
  <si>
    <t>[13,16,36]</t>
  </si>
  <si>
    <t>Good cone scor</t>
  </si>
  <si>
    <t>[18.0,31.9,69.6]</t>
  </si>
  <si>
    <t>[9,25,19]</t>
  </si>
  <si>
    <t>Slipped s</t>
  </si>
  <si>
    <t>[105.5]</t>
  </si>
  <si>
    <t>Did not score nearly any</t>
  </si>
  <si>
    <t>[91.6]</t>
  </si>
  <si>
    <t>Not very good, grabber go</t>
  </si>
  <si>
    <t>[73.7]</t>
  </si>
  <si>
    <t>Really bad cycle ti</t>
  </si>
  <si>
    <t>[1,3,4,7,6]</t>
  </si>
  <si>
    <t>smooth with i</t>
  </si>
  <si>
    <t>[14.3,15.5,31.7,18.8,26.6,26.2]</t>
  </si>
  <si>
    <t>[1,3,4,9,7,6]</t>
  </si>
  <si>
    <t>Good at filling the top r</t>
  </si>
  <si>
    <t>[32,31]</t>
  </si>
  <si>
    <t>ok</t>
  </si>
  <si>
    <t>Didnt score at al</t>
  </si>
  <si>
    <t>[5,4,8,2,6]</t>
  </si>
  <si>
    <t>Naifbwkc</t>
  </si>
  <si>
    <t>[35,36,30]</t>
  </si>
  <si>
    <t>ehhhh</t>
  </si>
  <si>
    <t>[27.5,29.3,30.3]</t>
  </si>
  <si>
    <t>[6,4,3]</t>
  </si>
  <si>
    <t>Can score high nodes cone only, thin s</t>
  </si>
  <si>
    <t>[35.4,50.9]</t>
  </si>
  <si>
    <t>[29,32]</t>
  </si>
  <si>
    <t>Suc</t>
  </si>
  <si>
    <t>[15,10,12,13]</t>
  </si>
  <si>
    <t>[11.9,11.6,14.0,20.1,22.8]</t>
  </si>
  <si>
    <t>[5,8,2,9,6]</t>
  </si>
  <si>
    <t>3rd fo</t>
  </si>
  <si>
    <t>[25.7,21.1,14.9,20.6,16.7,20.9]</t>
  </si>
  <si>
    <t>[15,25,16,18,13,31]</t>
  </si>
  <si>
    <t>Great with cone</t>
  </si>
  <si>
    <t>[29,28,31]</t>
  </si>
  <si>
    <t>Scored cubes that were hit back to th</t>
  </si>
  <si>
    <t>[20,31,26,21]</t>
  </si>
  <si>
    <t xml:space="preserve">Had to push cones to hybrid, no mid or </t>
  </si>
  <si>
    <t>[60.5]</t>
  </si>
  <si>
    <t>Really bad picked up for</t>
  </si>
  <si>
    <t>Henry 2</t>
  </si>
  <si>
    <t>[33.9,21.0,50.9]</t>
  </si>
  <si>
    <t>[20,21,23]</t>
  </si>
  <si>
    <t>com</t>
  </si>
  <si>
    <t>[28.1]</t>
  </si>
  <si>
    <t>[16,35,34,30]</t>
  </si>
  <si>
    <t>Not able to get high s</t>
  </si>
  <si>
    <t>[20.3,14.0,18.9,20.0,23.6]</t>
  </si>
  <si>
    <t>[7,9,8,13,15]</t>
  </si>
  <si>
    <t>Go</t>
  </si>
  <si>
    <t>[27.5,41.1,18.4,33.7]</t>
  </si>
  <si>
    <t>[14,32,33,34]</t>
  </si>
  <si>
    <t xml:space="preserve">Peyton/Iso </t>
  </si>
  <si>
    <t>[24.9,43.5,33.3]</t>
  </si>
  <si>
    <t>[34,15,14]</t>
  </si>
  <si>
    <t>MORT BETA 222222222222</t>
  </si>
  <si>
    <t>[12,13,34,35]</t>
  </si>
  <si>
    <t>Jwofb</t>
  </si>
  <si>
    <t>[11.7,14.4,15.8,14.5,15.3,21.2]</t>
  </si>
  <si>
    <t>[6,4,33,17,31,15]</t>
  </si>
  <si>
    <t>good with cones</t>
  </si>
  <si>
    <t>[12.2,55.8,28.3]</t>
  </si>
  <si>
    <t>[35,27,29]</t>
  </si>
  <si>
    <t>intak</t>
  </si>
  <si>
    <t>[22.5,38.3]</t>
  </si>
  <si>
    <t>[34,15,13]</t>
  </si>
  <si>
    <t>Be</t>
  </si>
  <si>
    <t>[32,33,30,28]</t>
  </si>
  <si>
    <t>Helped us get on charge sta</t>
  </si>
  <si>
    <t>[2,8,4]</t>
  </si>
  <si>
    <t>Terrible cycle time but high s</t>
  </si>
  <si>
    <t>[8.2,29.2]</t>
  </si>
  <si>
    <t>[5,8]</t>
  </si>
  <si>
    <t>Consiste</t>
  </si>
  <si>
    <t>[14.8,23.5,22.7,24.8]</t>
  </si>
  <si>
    <t>[3,4,6,2]</t>
  </si>
  <si>
    <t>Great positioning with cones and cube</t>
  </si>
  <si>
    <t>[10.9]</t>
  </si>
  <si>
    <t>Do not choose, ver</t>
  </si>
  <si>
    <t>lila z</t>
  </si>
  <si>
    <t>ew</t>
  </si>
  <si>
    <t>.</t>
  </si>
  <si>
    <t>[38.5]</t>
  </si>
  <si>
    <t>claw didn32t wo</t>
  </si>
  <si>
    <t>[17,14,11,28]</t>
  </si>
  <si>
    <t>i luv them</t>
  </si>
  <si>
    <t>[36,25]</t>
  </si>
  <si>
    <t>Really poor proforma</t>
  </si>
  <si>
    <t>[16.3,18.1,8.3,20.4,22.9]</t>
  </si>
  <si>
    <t>[4,6,9,36,32]</t>
  </si>
  <si>
    <t>Fa</t>
  </si>
  <si>
    <t>[16.0,41.5,29.4,23.8]</t>
  </si>
  <si>
    <t>[14,11,17,28]</t>
  </si>
  <si>
    <t>Slow at putting th</t>
  </si>
  <si>
    <t>[36,35,15,31,29]</t>
  </si>
  <si>
    <t>Hobqossv</t>
  </si>
  <si>
    <t>[27.9,18.3,34.5,21.7,18.5]</t>
  </si>
  <si>
    <t>[15,12,13,14,17]</t>
  </si>
  <si>
    <t>Highly consistent midd</t>
  </si>
  <si>
    <t>[35,34,32,33,31,14]</t>
  </si>
  <si>
    <t>cave johnson app</t>
  </si>
  <si>
    <t>[15,25]</t>
  </si>
  <si>
    <t>Intake bad</t>
  </si>
  <si>
    <t>[13.2]</t>
  </si>
  <si>
    <t xml:space="preserve">Tipped </t>
  </si>
  <si>
    <t>[7.6,60.0]</t>
  </si>
  <si>
    <t>[27,25]</t>
  </si>
  <si>
    <t>Basically just a tr</t>
  </si>
  <si>
    <t>[6.2]</t>
  </si>
  <si>
    <t>[22,13,15]</t>
  </si>
  <si>
    <t>Slow cone scoring, no</t>
  </si>
  <si>
    <t>[15.0,8.0,20.5,17.5,21.4,6.9]</t>
  </si>
  <si>
    <t>[14,30,32,29,28,11]</t>
  </si>
  <si>
    <t>Good at getting cu</t>
  </si>
  <si>
    <t xml:space="preserve">high cones </t>
  </si>
  <si>
    <t>[20.7,7.3,52.5]</t>
  </si>
  <si>
    <t>[2,11,14,34]</t>
  </si>
  <si>
    <t>Really slow placement and movement</t>
  </si>
  <si>
    <t>[26]</t>
  </si>
  <si>
    <t>had no way of scori</t>
  </si>
  <si>
    <t>[32.4]</t>
  </si>
  <si>
    <t>[18,16,15,6]</t>
  </si>
  <si>
    <t>Not b</t>
  </si>
  <si>
    <t>[10.1,10.0,30.7,3.7,17.7,20.6]</t>
  </si>
  <si>
    <t>[32,33,36,34,29,30]</t>
  </si>
  <si>
    <t>Shppeee</t>
  </si>
  <si>
    <t>oll</t>
  </si>
  <si>
    <t>[20.8,31.4,34.7,23.3]</t>
  </si>
  <si>
    <t>[6,4,3,1]</t>
  </si>
  <si>
    <t>Seemed a bit</t>
  </si>
  <si>
    <t>[27.4,17.6]</t>
  </si>
  <si>
    <t>[12,11,13,14]</t>
  </si>
  <si>
    <t>amazing</t>
  </si>
  <si>
    <t>[1,9,5,32,2,7,6]</t>
  </si>
  <si>
    <t>Jodst</t>
  </si>
  <si>
    <t>Walked around</t>
  </si>
  <si>
    <t>[63.0,24.4]</t>
  </si>
  <si>
    <t>[25,21]</t>
  </si>
  <si>
    <t>K</t>
  </si>
  <si>
    <t>[18.1,16.0,1.1,19.4,18.5,21.7,25.9,7.1]</t>
  </si>
  <si>
    <t>[4,5,6,8,10,2,21]</t>
  </si>
  <si>
    <t>3rd time Ive s</t>
  </si>
  <si>
    <t>[1,11]</t>
  </si>
  <si>
    <t>[9,7,6,3,4]</t>
  </si>
  <si>
    <t>A</t>
  </si>
  <si>
    <t>andrew</t>
  </si>
  <si>
    <t>[25.4,47.4,32.0]</t>
  </si>
  <si>
    <t>[25,9,7]</t>
  </si>
  <si>
    <t>Alright but slow</t>
  </si>
  <si>
    <t xml:space="preserve">Bad, don32t go for them, didn32t work from </t>
  </si>
  <si>
    <t>[2.4]</t>
  </si>
  <si>
    <t>[4,6,14,15,13,7]</t>
  </si>
  <si>
    <t>Good cone sc</t>
  </si>
  <si>
    <t>No auto, no score, cannot defend, do</t>
  </si>
  <si>
    <t>rey</t>
  </si>
  <si>
    <t>those who didn't scout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</si>
</sst>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;;;"/>
    <numFmt numFmtId="165" formatCode=";;;**"/>
  </numFmts>
  <fonts count="19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24"/>
      <color theme="1"/>
      <name val="Alexis Condensed"/>
    </font>
    <font>
      <sz val="11"/>
      <color theme="1"/>
      <name val="Alexis Condensed"/>
    </font>
    <font>
      <b/>
      <sz val="72"/>
      <color rgb="FF0AB4EC"/>
      <name val="Alexis Condensed"/>
    </font>
    <font>
      <sz val="16"/>
      <color rgb="FF00B050"/>
      <name val="Alexis Condensed"/>
    </font>
    <font>
      <sz val="14"/>
      <color rgb="FF00B0F0"/>
      <name val="Alexis Condensed"/>
    </font>
    <font>
      <sz val="16"/>
      <color rgb="FF00B0F0"/>
      <name val="Alexis Condensed"/>
    </font>
    <font>
      <sz val="2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6"/>
      <color theme="1"/>
      <name val="Alexis Condensed"/>
    </font>
    <font>
      <sz val="16"/>
      <color rgb="FFFF0000"/>
      <name val="Alexis Condensed"/>
    </font>
    <font>
      <b/>
      <sz val="9"/>
      <color indexed="81"/>
      <name val="Tahoma"/>
      <family val="2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72"/>
      <color rgb="FF004AAD"/>
      <name val="Alexis Condensed"/>
    </font>
    <font>
      <b/>
      <i/>
      <u/>
      <sz val="36"/>
      <color rgb="FF001C73"/>
      <name val="Alexis Condensed"/>
    </font>
    <font>
      <sz val="18"/>
      <color rgb="FFFF0000"/>
      <name val="Calibri"/>
      <family val="2"/>
      <scheme val="minor"/>
    </font>
    <font>
      <b/>
      <sz val="9"/>
      <color rgb="FF000000"/>
      <name val="Tahoma"/>
      <family val="2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0" fontId="1" fillId="0" borderId="0"/>
    <xf numFmtId="0" fontId="9" fillId="0" borderId="0" applyNumberFormat="0" applyFill="0" applyBorder="0" applyAlignment="0" applyProtection="0"/>
  </cellStyleXfs>
  <cellXfs count="28">
    <xf numFmtId="0" fontId="0" fillId="0" borderId="0" xfId="0"/>
    <xf numFmtId="0" fontId="2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4" fillId="0" borderId="0" xfId="0" applyFont="1" applyAlignment="1">
      <alignment horizontal="centerContinuous" vertical="center" wrapText="1"/>
    </xf>
    <xf numFmtId="0" fontId="3" fillId="0" borderId="0" xfId="0" applyFont="1" applyAlignment="1">
      <alignment horizontal="centerContinuous" vertical="center"/>
    </xf>
    <xf numFmtId="0" fontId="2" fillId="0" borderId="0" xfId="0" applyFont="1" applyAlignment="1">
      <alignment horizontal="centerContinuous" vertical="center"/>
    </xf>
    <xf numFmtId="0" fontId="0" fillId="0" borderId="0" xfId="0" applyAlignment="1">
      <alignment vertical="center"/>
    </xf>
    <xf numFmtId="0" fontId="5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0" borderId="0" xfId="0" applyFont="1" applyAlignment="1">
      <alignment horizontal="centerContinuous" vertical="center"/>
    </xf>
    <xf numFmtId="0" fontId="9" fillId="0" borderId="0" xfId="2" applyAlignment="1">
      <alignment vertical="center"/>
    </xf>
    <xf numFmtId="0" fontId="10" fillId="0" borderId="0" xfId="0" applyFont="1" applyAlignment="1">
      <alignment horizontal="center" vertical="center"/>
    </xf>
    <xf numFmtId="0" fontId="11" fillId="0" borderId="0" xfId="0" applyFont="1" applyAlignment="1">
      <alignment horizontal="centerContinuous" vertical="center"/>
    </xf>
    <xf numFmtId="164" fontId="0" fillId="0" borderId="0" xfId="0" applyNumberFormat="1" applyAlignment="1">
      <alignment vertical="center"/>
    </xf>
    <xf numFmtId="165" fontId="0" fillId="0" borderId="0" xfId="0" applyNumberFormat="1" applyAlignment="1">
      <alignment horizontal="center" vertical="center"/>
    </xf>
    <xf numFmtId="0" fontId="9" fillId="0" borderId="0" xfId="2"/>
    <xf numFmtId="0" fontId="0" fillId="0" borderId="2" xfId="0" applyBorder="1"/>
    <xf numFmtId="0" fontId="0" fillId="0" borderId="0" xfId="0" quotePrefix="1" applyAlignment="1">
      <alignment vertical="center"/>
    </xf>
    <xf numFmtId="0" fontId="14" fillId="0" borderId="1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0" borderId="0" xfId="0" pivotButton="1"/>
    <xf numFmtId="0" fontId="15" fillId="0" borderId="0" xfId="0" applyFont="1"/>
    <xf numFmtId="0" fontId="16" fillId="0" borderId="0" xfId="0" applyFont="1" applyAlignment="1">
      <alignment horizontal="centerContinuous" vertical="center"/>
    </xf>
    <xf numFmtId="0" fontId="14" fillId="0" borderId="0" xfId="0" applyFont="1" applyAlignment="1">
      <alignment horizontal="left" vertical="center"/>
    </xf>
    <xf numFmtId="0" fontId="17" fillId="0" borderId="0" xfId="0" applyFont="1"/>
    <xf numFmtId="0" fontId="0" fillId="0" borderId="1" xfId="0" applyBorder="1" applyAlignment="1">
      <alignment horizontal="center" vertical="center"/>
    </xf>
    <xf numFmtId="0" fontId="0" fillId="0" borderId="0" xfId="0" applyNumberFormat="1"/>
  </cellXfs>
  <cellStyles count="3">
    <cellStyle name="Hyperlink" xfId="2" builtinId="8"/>
    <cellStyle name="Normal" xfId="0" builtinId="0"/>
    <cellStyle name="Normal 2" xfId="1" xr:uid="{D34AA4D5-A817-4587-926A-F757B9A68BD5}"/>
  </cellStyles>
  <dxfs count="5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919194"/>
      <color rgb="FF013C8B"/>
      <color rgb="FF011559"/>
      <color rgb="FFBA8CDC"/>
      <color rgb="FFFFFF99"/>
      <color rgb="FFFFCCCC"/>
      <color rgb="FFFFFF4B"/>
      <color rgb="FFFF2020"/>
      <color rgb="FFFF6464"/>
      <color rgb="FFFF896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powerPivotData" Target="model/item.data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778584</xdr:colOff>
      <xdr:row>3</xdr:row>
      <xdr:rowOff>132677</xdr:rowOff>
    </xdr:from>
    <xdr:to>
      <xdr:col>3</xdr:col>
      <xdr:colOff>322729</xdr:colOff>
      <xdr:row>6</xdr:row>
      <xdr:rowOff>0</xdr:rowOff>
    </xdr:to>
    <xdr:sp macro="[0]!Save1QR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778584" y="1898724"/>
          <a:ext cx="2233557" cy="566570"/>
        </a:xfrm>
        <a:prstGeom prst="rect">
          <a:avLst/>
        </a:prstGeom>
        <a:gradFill>
          <a:gsLst>
            <a:gs pos="0">
              <a:schemeClr val="bg1">
                <a:lumMod val="85000"/>
              </a:schemeClr>
            </a:gs>
            <a:gs pos="50000">
              <a:schemeClr val="bg1"/>
            </a:gs>
            <a:gs pos="25850">
              <a:srgbClr val="EDEDED"/>
            </a:gs>
            <a:gs pos="100000">
              <a:schemeClr val="bg1">
                <a:lumMod val="75000"/>
              </a:schemeClr>
            </a:gs>
          </a:gsLst>
        </a:gradFill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rgbClr val="00B0F0"/>
              </a:solidFill>
              <a:latin typeface="Alexis Condensed" pitchFamily="2" charset="0"/>
            </a:rPr>
            <a:t>Match Scouting</a:t>
          </a:r>
        </a:p>
      </xdr:txBody>
    </xdr:sp>
    <xdr:clientData/>
  </xdr:twoCellAnchor>
  <xdr:twoCellAnchor>
    <xdr:from>
      <xdr:col>1</xdr:col>
      <xdr:colOff>7620</xdr:colOff>
      <xdr:row>7</xdr:row>
      <xdr:rowOff>231289</xdr:rowOff>
    </xdr:from>
    <xdr:to>
      <xdr:col>3</xdr:col>
      <xdr:colOff>340659</xdr:colOff>
      <xdr:row>10</xdr:row>
      <xdr:rowOff>48408</xdr:rowOff>
    </xdr:to>
    <xdr:sp macro="[0]!Save1PitQR" textlink="">
      <xdr:nvSpPr>
        <xdr:cNvPr id="2" name="Rectangle 1">
          <a:extLst>
            <a:ext uri="{FF2B5EF4-FFF2-40B4-BE49-F238E27FC236}">
              <a16:creationId xmlns:a16="http://schemas.microsoft.com/office/drawing/2014/main" id="{BA035887-C2D5-43AD-A0C6-CC2FA48BC5F1}"/>
            </a:ext>
          </a:extLst>
        </xdr:cNvPr>
        <xdr:cNvSpPr/>
      </xdr:nvSpPr>
      <xdr:spPr>
        <a:xfrm>
          <a:off x="787549" y="2929665"/>
          <a:ext cx="2242522" cy="516367"/>
        </a:xfrm>
        <a:prstGeom prst="rect">
          <a:avLst/>
        </a:prstGeom>
        <a:gradFill>
          <a:gsLst>
            <a:gs pos="1000">
              <a:schemeClr val="bg1">
                <a:lumMod val="85000"/>
              </a:schemeClr>
            </a:gs>
            <a:gs pos="50000">
              <a:schemeClr val="bg1"/>
            </a:gs>
            <a:gs pos="100000">
              <a:schemeClr val="bg1">
                <a:lumMod val="75000"/>
              </a:schemeClr>
            </a:gs>
          </a:gsLst>
        </a:gradFill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rgbClr val="00B0F0"/>
              </a:solidFill>
              <a:latin typeface="Alexis Condensed" pitchFamily="2" charset="0"/>
            </a:rPr>
            <a:t>Pit Scouting</a:t>
          </a:r>
        </a:p>
      </xdr:txBody>
    </xdr:sp>
    <xdr:clientData/>
  </xdr:twoCellAnchor>
  <xdr:twoCellAnchor editAs="oneCell">
    <xdr:from>
      <xdr:col>4</xdr:col>
      <xdr:colOff>597646</xdr:colOff>
      <xdr:row>2</xdr:row>
      <xdr:rowOff>74706</xdr:rowOff>
    </xdr:from>
    <xdr:to>
      <xdr:col>9</xdr:col>
      <xdr:colOff>347339</xdr:colOff>
      <xdr:row>18</xdr:row>
      <xdr:rowOff>214527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13986948-8A00-8149-9C23-321D745AEA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661646" y="1598706"/>
          <a:ext cx="3753928" cy="372570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365760</xdr:rowOff>
    </xdr:from>
    <xdr:to>
      <xdr:col>13</xdr:col>
      <xdr:colOff>15240</xdr:colOff>
      <xdr:row>7</xdr:row>
      <xdr:rowOff>16244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685800"/>
          <a:ext cx="5684520" cy="3049004"/>
        </a:xfrm>
        <a:prstGeom prst="rect">
          <a:avLst/>
        </a:prstGeom>
      </xdr:spPr>
    </xdr:pic>
    <xdr:clientData/>
  </xdr:twoCellAnchor>
  <xdr:twoCellAnchor editAs="oneCell">
    <xdr:from>
      <xdr:col>0</xdr:col>
      <xdr:colOff>579120</xdr:colOff>
      <xdr:row>7</xdr:row>
      <xdr:rowOff>167641</xdr:rowOff>
    </xdr:from>
    <xdr:to>
      <xdr:col>13</xdr:col>
      <xdr:colOff>25948</xdr:colOff>
      <xdr:row>20</xdr:row>
      <xdr:rowOff>152401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5291D51C-A985-02C6-E274-20AF0DFA6D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120" y="3886201"/>
          <a:ext cx="5725708" cy="23622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660400</xdr:colOff>
      <xdr:row>1</xdr:row>
      <xdr:rowOff>368300</xdr:rowOff>
    </xdr:from>
    <xdr:to>
      <xdr:col>13</xdr:col>
      <xdr:colOff>2540</xdr:colOff>
      <xdr:row>8</xdr:row>
      <xdr:rowOff>18784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253952F-5BA2-7144-BDE4-1C61E98CDC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0400" y="685800"/>
          <a:ext cx="6263640" cy="3079484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couting%20Heatmap%20Example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oshuastout/Desktop/2023_Mount_Olive%209.24.18%20AM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eatMap"/>
      <sheetName val="Match Scouting Data"/>
    </sheetNames>
    <sheetDataSet>
      <sheetData sheetId="0"/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trol"/>
      <sheetName val="Image Maps"/>
      <sheetName val="Match Scouting Data"/>
      <sheetName val="Pit Scouting Data"/>
      <sheetName val="Auto Start"/>
      <sheetName val="Match Data"/>
    </sheetNames>
    <sheetDataSet>
      <sheetData sheetId="0"/>
      <sheetData sheetId="1"/>
      <sheetData sheetId="2"/>
      <sheetData sheetId="3"/>
      <sheetData sheetId="4"/>
      <sheetData sheetId="5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Microsoft Office User" refreshedDate="45012.333735995373" createdVersion="8" refreshedVersion="8" minRefreshableVersion="3" recordCount="291" xr:uid="{3F9A99A7-87B3-B54B-8179-999C364C043E}">
  <cacheSource type="worksheet">
    <worksheetSource name="ScoutingData"/>
  </cacheSource>
  <cacheFields count="53">
    <cacheField name="scouter" numFmtId="0">
      <sharedItems containsBlank="1"/>
    </cacheField>
    <cacheField name="eventCode" numFmtId="0">
      <sharedItems containsBlank="1"/>
    </cacheField>
    <cacheField name="matchLevel" numFmtId="0">
      <sharedItems containsBlank="1"/>
    </cacheField>
    <cacheField name="matchNumber" numFmtId="0">
      <sharedItems containsString="0" containsBlank="1" containsNumber="1" containsInteger="1" minValue="1" maxValue="62"/>
    </cacheField>
    <cacheField name="match_key" numFmtId="0">
      <sharedItems/>
    </cacheField>
    <cacheField name="robot" numFmtId="0">
      <sharedItems containsBlank="1"/>
    </cacheField>
    <cacheField name="teamNumber" numFmtId="0">
      <sharedItems containsString="0" containsBlank="1" containsNumber="1" containsInteger="1" minValue="11" maxValue="9015" count="34">
        <n v="193"/>
        <n v="303"/>
        <n v="8628"/>
        <n v="8706"/>
        <n v="1676"/>
        <n v="3142"/>
        <n v="834"/>
        <n v="8117"/>
        <n v="9015"/>
        <n v="4285"/>
        <n v="1672"/>
        <n v="6943"/>
        <n v="1811"/>
        <n v="1143"/>
        <n v="3340"/>
        <n v="7045"/>
        <n v="222"/>
        <n v="8707"/>
        <n v="219"/>
        <n v="8588"/>
        <n v="4652"/>
        <n v="6945"/>
        <n v="56"/>
        <n v="1989"/>
        <n v="4573"/>
        <n v="223"/>
        <n v="11"/>
        <n v="2070"/>
        <n v="4361"/>
        <n v="714"/>
        <n v="555"/>
        <m/>
        <n v="1885" u="1"/>
        <n v="2451" u="1"/>
      </sharedItems>
    </cacheField>
    <cacheField name="autoStartingLocation" numFmtId="0">
      <sharedItems containsString="0" containsBlank="1" containsNumber="1" containsInteger="1" minValue="2" maxValue="72"/>
    </cacheField>
    <cacheField name="autoScoredGrid" numFmtId="0">
      <sharedItems containsBlank="1"/>
    </cacheField>
    <cacheField name="autoCrossedCable" numFmtId="0">
      <sharedItems containsString="0" containsBlank="1" containsNumber="1" containsInteger="1" minValue="0" maxValue="1"/>
    </cacheField>
    <cacheField name="autoCrossedChargingStation" numFmtId="0">
      <sharedItems containsString="0" containsBlank="1" containsNumber="1" containsInteger="1" minValue="0" maxValue="1"/>
    </cacheField>
    <cacheField name="autoMobility" numFmtId="0">
      <sharedItems containsString="0" containsBlank="1" containsNumber="1" containsInteger="1" minValue="0" maxValue="1"/>
    </cacheField>
    <cacheField name="autoDocked" numFmtId="0">
      <sharedItems containsBlank="1"/>
    </cacheField>
    <cacheField name="cycleTimes" numFmtId="0">
      <sharedItems containsBlank="1"/>
    </cacheField>
    <cacheField name="scoredGrid" numFmtId="0">
      <sharedItems containsBlank="1"/>
    </cacheField>
    <cacheField name="feedCount" numFmtId="0">
      <sharedItems containsString="0" containsBlank="1" containsNumber="1" containsInteger="1" minValue="0" maxValue="20"/>
    </cacheField>
    <cacheField name="wasFed" numFmtId="0">
      <sharedItems containsString="0" containsBlank="1" containsNumber="1" containsInteger="1" minValue="0" maxValue="1"/>
    </cacheField>
    <cacheField name="wasDefended" numFmtId="0">
      <sharedItems containsString="0" containsBlank="1" containsNumber="1" containsInteger="1" minValue="0" maxValue="1"/>
    </cacheField>
    <cacheField name="whoDefended" numFmtId="0">
      <sharedItems containsString="0" containsBlank="1" containsNumber="1" containsInteger="1" minValue="0" maxValue="464356595"/>
    </cacheField>
    <cacheField name="smartLinks" numFmtId="0">
      <sharedItems containsString="0" containsBlank="1" containsNumber="1" containsInteger="1" minValue="0" maxValue="1"/>
    </cacheField>
    <cacheField name="floorPickUp" numFmtId="0">
      <sharedItems containsBlank="1"/>
    </cacheField>
    <cacheField name="dockingTime" numFmtId="0">
      <sharedItems containsString="0" containsBlank="1" containsNumber="1" minValue="0" maxValue="55.6"/>
    </cacheField>
    <cacheField name="finalState" numFmtId="0">
      <sharedItems containsBlank="1"/>
    </cacheField>
    <cacheField name="numOfRobotsDocked" numFmtId="0">
      <sharedItems containsString="0" containsBlank="1" containsNumber="1" containsInteger="1" minValue="0" maxValue="12"/>
    </cacheField>
    <cacheField name="driverSkill" numFmtId="0">
      <sharedItems containsBlank="1"/>
    </cacheField>
    <cacheField name="linksScored" numFmtId="0">
      <sharedItems containsString="0" containsBlank="1" containsNumber="1" containsInteger="1" minValue="0" maxValue="5"/>
    </cacheField>
    <cacheField name="defenseRating" numFmtId="0">
      <sharedItems containsBlank="1"/>
    </cacheField>
    <cacheField name="swerveDrive" numFmtId="0">
      <sharedItems containsString="0" containsBlank="1" containsNumber="1" containsInteger="1" minValue="0" maxValue="1"/>
    </cacheField>
    <cacheField name="speedRating" numFmtId="0">
      <sharedItems containsString="0" containsBlank="1" containsNumber="1" containsInteger="1" minValue="1" maxValue="5"/>
    </cacheField>
    <cacheField name="diedOrTipped" numFmtId="0">
      <sharedItems containsString="0" containsBlank="1" containsNumber="1" containsInteger="1" minValue="0" maxValue="1"/>
    </cacheField>
    <cacheField name="tippy" numFmtId="0">
      <sharedItems containsString="0" containsBlank="1" containsNumber="1" containsInteger="1" minValue="0" maxValue="1"/>
    </cacheField>
    <cacheField name="droppedCones" numFmtId="0">
      <sharedItems containsString="0" containsBlank="1" containsNumber="1" containsInteger="1" minValue="0" maxValue="1"/>
    </cacheField>
    <cacheField name="goodPartner" numFmtId="0">
      <sharedItems containsString="0" containsBlank="1" containsNumber="1" containsInteger="1" minValue="0" maxValue="1"/>
    </cacheField>
    <cacheField name="comments" numFmtId="0">
      <sharedItems containsBlank="1"/>
    </cacheField>
    <cacheField name="autoGamePieces" numFmtId="0">
      <sharedItems containsMixedTypes="1" containsNumber="1" containsInteger="1" minValue="0" maxValue="5"/>
    </cacheField>
    <cacheField name="autoCubes" numFmtId="0">
      <sharedItems containsMixedTypes="1" containsNumber="1" containsInteger="1" minValue="0" maxValue="2"/>
    </cacheField>
    <cacheField name="autoCones" numFmtId="0">
      <sharedItems containsMixedTypes="1" containsNumber="1" containsInteger="1" minValue="0" maxValue="5"/>
    </cacheField>
    <cacheField name="autoHigh" numFmtId="0">
      <sharedItems containsMixedTypes="1" containsNumber="1" containsInteger="1" minValue="0" maxValue="5"/>
    </cacheField>
    <cacheField name="autoMed" numFmtId="0">
      <sharedItems containsMixedTypes="1" containsNumber="1" containsInteger="1" minValue="0" maxValue="1"/>
    </cacheField>
    <cacheField name="autoLow" numFmtId="0">
      <sharedItems containsMixedTypes="1" containsNumber="1" containsInteger="1" minValue="0" maxValue="2"/>
    </cacheField>
    <cacheField name="avgCycleTime" numFmtId="0">
      <sharedItems containsMixedTypes="1" containsNumber="1" minValue="0" maxValue="116.3"/>
    </cacheField>
    <cacheField name="teleopGamePieces" numFmtId="0">
      <sharedItems containsMixedTypes="1" containsNumber="1" containsInteger="1" minValue="0" maxValue="36"/>
    </cacheField>
    <cacheField name="teleopCubes" numFmtId="0">
      <sharedItems containsMixedTypes="1" containsNumber="1" containsInteger="1" minValue="0" maxValue="15"/>
    </cacheField>
    <cacheField name="teleopCones" numFmtId="0">
      <sharedItems containsMixedTypes="1" containsNumber="1" containsInteger="1" minValue="0" maxValue="21"/>
    </cacheField>
    <cacheField name="teleopHigh" numFmtId="0">
      <sharedItems containsMixedTypes="1" containsNumber="1" containsInteger="1" minValue="0" maxValue="9"/>
    </cacheField>
    <cacheField name="teleopMed" numFmtId="0">
      <sharedItems containsMixedTypes="1" containsNumber="1" containsInteger="1" minValue="0" maxValue="9"/>
    </cacheField>
    <cacheField name="teleopLow" numFmtId="0">
      <sharedItems containsMixedTypes="1" containsNumber="1" containsInteger="1" minValue="0" maxValue="18"/>
    </cacheField>
    <cacheField name="totalGamePieces" numFmtId="0">
      <sharedItems containsMixedTypes="1" containsNumber="1" containsInteger="1" minValue="0" maxValue="37"/>
    </cacheField>
    <cacheField name="totalCubes" numFmtId="0">
      <sharedItems containsMixedTypes="1" containsNumber="1" containsInteger="1" minValue="0" maxValue="15"/>
    </cacheField>
    <cacheField name="totalCones" numFmtId="0">
      <sharedItems containsMixedTypes="1" containsNumber="1" containsInteger="1" minValue="0" maxValue="22"/>
    </cacheField>
    <cacheField name="totalHigh" numFmtId="0">
      <sharedItems containsMixedTypes="1" containsNumber="1" containsInteger="1" minValue="0" maxValue="10"/>
    </cacheField>
    <cacheField name="totalMed" numFmtId="0">
      <sharedItems containsMixedTypes="1" containsNumber="1" containsInteger="1" minValue="0" maxValue="9"/>
    </cacheField>
    <cacheField name="totalLow" numFmtId="0">
      <sharedItems containsMixedTypes="1" containsNumber="1" containsInteger="1" minValue="0" maxValue="1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91">
  <r>
    <s v="KG"/>
    <s v="2023njwas"/>
    <s v="qm"/>
    <n v="1"/>
    <s v="2023njwas_qm1"/>
    <s v="b1"/>
    <x v="0"/>
    <n v="38"/>
    <s v="[15]"/>
    <n v="1"/>
    <n v="1"/>
    <n v="1"/>
    <s v="e"/>
    <s v="[25.5]"/>
    <s v="[16]"/>
    <n v="0"/>
    <n v="0"/>
    <n v="0"/>
    <m/>
    <n v="1"/>
    <s v="o"/>
    <n v="3.7"/>
    <s v="e"/>
    <n v="2"/>
    <s v="v"/>
    <n v="1"/>
    <s v="e"/>
    <n v="0"/>
    <n v="4"/>
    <n v="0"/>
    <n v="0"/>
    <n v="0"/>
    <n v="1"/>
    <s v="Good defense"/>
    <n v="1"/>
    <n v="0"/>
    <n v="1"/>
    <n v="0"/>
    <n v="1"/>
    <n v="0"/>
    <n v="25.5"/>
    <n v="1"/>
    <n v="0"/>
    <n v="1"/>
    <n v="0"/>
    <n v="1"/>
    <n v="0"/>
    <n v="2"/>
    <n v="0"/>
    <n v="2"/>
    <n v="0"/>
    <n v="2"/>
    <n v="0"/>
  </r>
  <r>
    <s v="DK"/>
    <s v="2023njwas"/>
    <s v="qm"/>
    <n v="1"/>
    <s v="2023njwas_qm1"/>
    <s v="b3"/>
    <x v="1"/>
    <n v="26"/>
    <s v="[]"/>
    <n v="0"/>
    <n v="0"/>
    <n v="0"/>
    <s v="x"/>
    <s v="[]"/>
    <s v="[35]"/>
    <n v="0"/>
    <n v="0"/>
    <n v="0"/>
    <m/>
    <n v="0"/>
    <s v="x"/>
    <n v="0"/>
    <s v="x"/>
    <n v="2"/>
    <s v="n"/>
    <n v="0"/>
    <s v="b"/>
    <n v="0"/>
    <n v="4"/>
    <n v="0"/>
    <n v="0"/>
    <n v="0"/>
    <n v="0"/>
    <s v="Had a really hard time grabbing t"/>
    <n v="0"/>
    <n v="0"/>
    <n v="0"/>
    <n v="0"/>
    <n v="0"/>
    <n v="0"/>
    <n v="0"/>
    <n v="1"/>
    <n v="1"/>
    <n v="0"/>
    <n v="0"/>
    <n v="0"/>
    <n v="1"/>
    <n v="1"/>
    <n v="1"/>
    <n v="0"/>
    <n v="0"/>
    <n v="0"/>
    <n v="1"/>
  </r>
  <r>
    <s v="JB"/>
    <s v="2023njwas"/>
    <s v="qm"/>
    <n v="2"/>
    <s v="2023njwas_qm2"/>
    <s v="r2"/>
    <x v="2"/>
    <n v="48"/>
    <s v="[0]"/>
    <n v="0"/>
    <n v="1"/>
    <n v="1"/>
    <s v="x"/>
    <s v="[5.4,3.0]"/>
    <s v="[35]"/>
    <n v="0"/>
    <n v="0"/>
    <n v="0"/>
    <m/>
    <n v="0"/>
    <s v="x"/>
    <n v="28.5"/>
    <s v="x"/>
    <n v="0"/>
    <s v="n"/>
    <n v="0"/>
    <s v="b"/>
    <n v="0"/>
    <n v="2"/>
    <n v="0"/>
    <n v="0"/>
    <n v="0"/>
    <n v="0"/>
    <s v="pretty bad"/>
    <n v="1"/>
    <n v="0"/>
    <n v="0"/>
    <n v="0"/>
    <n v="0"/>
    <n v="0"/>
    <n v="4.2"/>
    <n v="1"/>
    <n v="1"/>
    <n v="0"/>
    <n v="0"/>
    <n v="0"/>
    <n v="1"/>
    <n v="2"/>
    <n v="1"/>
    <n v="0"/>
    <n v="0"/>
    <n v="0"/>
    <n v="1"/>
  </r>
  <r>
    <s v="FB"/>
    <s v="2023njwas"/>
    <s v="qm"/>
    <n v="2"/>
    <s v="2023njwas_qm2"/>
    <s v="b1"/>
    <x v="3"/>
    <n v="62"/>
    <s v="[]"/>
    <n v="0"/>
    <n v="0"/>
    <n v="0"/>
    <s v="x"/>
    <s v="[]"/>
    <s v="[]"/>
    <n v="0"/>
    <n v="0"/>
    <n v="0"/>
    <m/>
    <n v="0"/>
    <s v="x"/>
    <n v="0"/>
    <s v="x"/>
    <n v="0"/>
    <s v="n"/>
    <n v="0"/>
    <s v="a"/>
    <n v="0"/>
    <n v="1"/>
    <n v="0"/>
    <n v="0"/>
    <n v="0"/>
    <n v="0"/>
    <s v="Just a drive trai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LG"/>
    <s v="2023njwas"/>
    <s v="qm"/>
    <n v="2"/>
    <s v="2023njwas_qm2"/>
    <s v="r2"/>
    <x v="2"/>
    <n v="71"/>
    <s v="[]"/>
    <n v="0"/>
    <n v="0"/>
    <n v="0"/>
    <s v="x"/>
    <s v="[1.9,30.7]"/>
    <s v="[35]"/>
    <n v="0"/>
    <n v="0"/>
    <n v="0"/>
    <m/>
    <n v="0"/>
    <s v="x"/>
    <n v="0"/>
    <s v="x"/>
    <n v="2"/>
    <s v="a"/>
    <n v="0"/>
    <s v="x"/>
    <n v="1"/>
    <n v="3"/>
    <n v="0"/>
    <n v="0"/>
    <n v="0"/>
    <n v="0"/>
    <s v="didn32t really do much tbh"/>
    <n v="0"/>
    <n v="0"/>
    <n v="0"/>
    <n v="0"/>
    <n v="0"/>
    <n v="0"/>
    <n v="16.3"/>
    <n v="1"/>
    <n v="1"/>
    <n v="0"/>
    <n v="0"/>
    <n v="0"/>
    <n v="1"/>
    <n v="1"/>
    <n v="1"/>
    <n v="0"/>
    <n v="0"/>
    <n v="0"/>
    <n v="1"/>
  </r>
  <r>
    <s v="MM"/>
    <s v="2023njwas"/>
    <s v="qm"/>
    <n v="2"/>
    <s v="2023njwas_qm2"/>
    <s v="b2"/>
    <x v="4"/>
    <n v="38"/>
    <s v="[5]"/>
    <n v="1"/>
    <n v="1"/>
    <n v="1"/>
    <s v="d"/>
    <s v="[]"/>
    <s v="[4]"/>
    <n v="0"/>
    <n v="1"/>
    <n v="0"/>
    <m/>
    <n v="1"/>
    <s v="b"/>
    <n v="0"/>
    <s v="e"/>
    <n v="2"/>
    <s v="v"/>
    <n v="0"/>
    <s v="x"/>
    <n v="1"/>
    <n v="3"/>
    <n v="0"/>
    <n v="0"/>
    <n v="0"/>
    <n v="1"/>
    <s v="good partner"/>
    <n v="1"/>
    <n v="1"/>
    <n v="0"/>
    <n v="1"/>
    <n v="0"/>
    <n v="0"/>
    <n v="0"/>
    <n v="1"/>
    <n v="0"/>
    <n v="1"/>
    <n v="1"/>
    <n v="0"/>
    <n v="0"/>
    <n v="2"/>
    <n v="1"/>
    <n v="1"/>
    <n v="2"/>
    <n v="0"/>
    <n v="0"/>
  </r>
  <r>
    <s v="DC"/>
    <s v="2023njwas"/>
    <s v="qm"/>
    <n v="2"/>
    <s v="2023njwas_qm2"/>
    <s v="r1"/>
    <x v="5"/>
    <n v="59"/>
    <s v="[13]"/>
    <n v="0"/>
    <n v="0"/>
    <n v="0"/>
    <s v="x"/>
    <s v="[5.9,6.2,0.4,19.1,30.2,7.6]"/>
    <s v="[35,34,36,32,33]"/>
    <n v="0"/>
    <n v="0"/>
    <n v="0"/>
    <m/>
    <n v="0"/>
    <s v="x"/>
    <n v="2.9"/>
    <s v="e"/>
    <n v="2"/>
    <s v="v"/>
    <n v="0"/>
    <s v="x"/>
    <n v="1"/>
    <n v="3"/>
    <n v="0"/>
    <n v="0"/>
    <n v="0"/>
    <m/>
    <m/>
    <n v="1"/>
    <n v="0"/>
    <n v="1"/>
    <n v="0"/>
    <n v="1"/>
    <n v="0"/>
    <n v="11.566666666666665"/>
    <n v="5"/>
    <n v="5"/>
    <n v="0"/>
    <n v="0"/>
    <n v="0"/>
    <n v="5"/>
    <n v="6"/>
    <n v="5"/>
    <n v="1"/>
    <n v="0"/>
    <n v="1"/>
    <n v="5"/>
  </r>
  <r>
    <s v="RJ"/>
    <s v="2023njwas"/>
    <s v="qm"/>
    <n v="2"/>
    <s v="2023njwas_qm2"/>
    <s v="b3"/>
    <x v="6"/>
    <n v="38"/>
    <s v="[33]"/>
    <n v="1"/>
    <n v="1"/>
    <n v="1"/>
    <s v="x"/>
    <s v="[27.6,58.5]"/>
    <s v="[]"/>
    <n v="2"/>
    <n v="0"/>
    <n v="0"/>
    <m/>
    <n v="0"/>
    <s v="u"/>
    <n v="18"/>
    <s v="e"/>
    <n v="2"/>
    <s v="a"/>
    <n v="0"/>
    <s v="x"/>
    <n v="1"/>
    <n v="4"/>
    <n v="0"/>
    <n v="0"/>
    <n v="1"/>
    <n v="1"/>
    <s v="Good part"/>
    <n v="1"/>
    <n v="1"/>
    <n v="0"/>
    <n v="0"/>
    <n v="0"/>
    <n v="1"/>
    <n v="43.05"/>
    <n v="0"/>
    <n v="0"/>
    <n v="0"/>
    <n v="0"/>
    <n v="0"/>
    <n v="0"/>
    <n v="1"/>
    <n v="1"/>
    <n v="0"/>
    <n v="0"/>
    <n v="0"/>
    <n v="1"/>
  </r>
  <r>
    <s v="IH"/>
    <s v="Dump Energy: 07%"/>
    <s v="qm"/>
    <n v="3"/>
    <s v="Dump Energy: 07%_qm3"/>
    <s v="r2"/>
    <x v="7"/>
    <n v="71"/>
    <s v="[8]"/>
    <n v="0"/>
    <n v="0"/>
    <n v="0"/>
    <s v="x"/>
    <s v="[]"/>
    <s v="[9,7]"/>
    <n v="0"/>
    <n v="0"/>
    <n v="0"/>
    <m/>
    <n v="0"/>
    <s v="b"/>
    <n v="1.5"/>
    <s v="e"/>
    <n v="2"/>
    <s v="a"/>
    <n v="0"/>
    <s v="g"/>
    <n v="0"/>
    <n v="1"/>
    <n v="0"/>
    <n v="0"/>
    <n v="0"/>
    <n v="0"/>
    <s v="very very sl"/>
    <n v="1"/>
    <n v="1"/>
    <n v="0"/>
    <n v="1"/>
    <n v="0"/>
    <n v="0"/>
    <n v="0"/>
    <n v="2"/>
    <n v="0"/>
    <n v="2"/>
    <n v="2"/>
    <n v="0"/>
    <n v="0"/>
    <n v="3"/>
    <n v="1"/>
    <n v="2"/>
    <n v="3"/>
    <n v="0"/>
    <n v="0"/>
  </r>
  <r>
    <s v="MF"/>
    <s v="2023njwas"/>
    <s v="qm"/>
    <n v="3"/>
    <s v="2023njwas_qm3"/>
    <s v="b3"/>
    <x v="8"/>
    <n v="38"/>
    <s v="[]"/>
    <n v="0"/>
    <n v="0"/>
    <n v="0"/>
    <s v="d"/>
    <s v="[15.4,15.6,34.7,31.9]"/>
    <s v="[31,30,29,28]"/>
    <n v="0"/>
    <n v="1"/>
    <n v="0"/>
    <m/>
    <n v="0"/>
    <s v="u"/>
    <n v="0"/>
    <s v="e"/>
    <n v="2"/>
    <s v="a"/>
    <n v="1"/>
    <s v="x"/>
    <n v="0"/>
    <n v="2"/>
    <n v="0"/>
    <n v="0"/>
    <n v="0"/>
    <n v="0"/>
    <s v="pretty a"/>
    <n v="0"/>
    <n v="0"/>
    <n v="0"/>
    <n v="0"/>
    <n v="0"/>
    <n v="0"/>
    <n v="24.4"/>
    <n v="4"/>
    <n v="4"/>
    <n v="0"/>
    <n v="0"/>
    <n v="0"/>
    <n v="4"/>
    <n v="4"/>
    <n v="4"/>
    <n v="0"/>
    <n v="0"/>
    <n v="0"/>
    <n v="4"/>
  </r>
  <r>
    <s v="py"/>
    <s v="2023njwas"/>
    <s v="qm"/>
    <n v="3"/>
    <s v="2023njwas_qm3"/>
    <s v="b1"/>
    <x v="9"/>
    <n v="63"/>
    <s v="[]"/>
    <n v="0"/>
    <n v="0"/>
    <n v="0"/>
    <s v="x"/>
    <s v="[]"/>
    <s v="[15,16,14,24]"/>
    <n v="0"/>
    <n v="1"/>
    <n v="0"/>
    <m/>
    <n v="1"/>
    <s v="x"/>
    <n v="0"/>
    <s v="p"/>
    <n v="2"/>
    <s v="a"/>
    <n v="1"/>
    <s v="x"/>
    <n v="1"/>
    <n v="3"/>
    <n v="0"/>
    <n v="0"/>
    <n v="0"/>
    <n v="1"/>
    <s v="i didnt pay attention the first h"/>
    <n v="0"/>
    <n v="0"/>
    <n v="0"/>
    <n v="0"/>
    <n v="0"/>
    <n v="0"/>
    <n v="0"/>
    <n v="4"/>
    <n v="1"/>
    <n v="3"/>
    <n v="0"/>
    <n v="3"/>
    <n v="1"/>
    <n v="4"/>
    <n v="1"/>
    <n v="3"/>
    <n v="0"/>
    <n v="3"/>
    <n v="1"/>
  </r>
  <r>
    <s v="KJ"/>
    <s v="2023njwas"/>
    <s v="qm"/>
    <n v="3"/>
    <s v="2023njwas_qm3"/>
    <s v="r3"/>
    <x v="10"/>
    <n v="35"/>
    <s v="[28]"/>
    <n v="0"/>
    <n v="0"/>
    <n v="0"/>
    <s v="x"/>
    <s v="[35.2,30.2]"/>
    <s v="[1,3]"/>
    <n v="0"/>
    <n v="0"/>
    <n v="0"/>
    <m/>
    <n v="0"/>
    <s v="o"/>
    <n v="17.399999999999999"/>
    <s v="e"/>
    <n v="2"/>
    <s v="n"/>
    <n v="1"/>
    <s v="x"/>
    <n v="0"/>
    <n v="2"/>
    <n v="0"/>
    <n v="0"/>
    <n v="0"/>
    <n v="0"/>
    <s v="Not the best driver, no ability"/>
    <n v="1"/>
    <n v="1"/>
    <n v="0"/>
    <n v="0"/>
    <n v="0"/>
    <n v="1"/>
    <n v="32.700000000000003"/>
    <n v="2"/>
    <n v="0"/>
    <n v="2"/>
    <n v="2"/>
    <n v="0"/>
    <n v="0"/>
    <n v="3"/>
    <n v="1"/>
    <n v="2"/>
    <n v="2"/>
    <n v="0"/>
    <n v="1"/>
  </r>
  <r>
    <s v="JT "/>
    <s v="2023njwas"/>
    <s v="qm"/>
    <n v="3"/>
    <s v="2023njwas_qm3"/>
    <s v="b2"/>
    <x v="11"/>
    <n v="62"/>
    <s v="[]"/>
    <n v="0"/>
    <n v="0"/>
    <n v="0"/>
    <s v="x"/>
    <s v="[]"/>
    <s v="[]"/>
    <n v="0"/>
    <n v="0"/>
    <n v="0"/>
    <m/>
    <n v="0"/>
    <s v="x"/>
    <n v="0"/>
    <s v="x"/>
    <n v="2"/>
    <s v="n"/>
    <n v="0"/>
    <s v="x"/>
    <n v="0"/>
    <n v="1"/>
    <n v="0"/>
    <n v="1"/>
    <n v="0"/>
    <n v="0"/>
    <s v="Didn32t do anythi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GM"/>
    <s v="2023njwas"/>
    <s v="qm"/>
    <n v="3"/>
    <s v="2023njwas_qm3"/>
    <s v="r1"/>
    <x v="12"/>
    <n v="48"/>
    <s v="[]"/>
    <n v="0"/>
    <n v="1"/>
    <n v="0"/>
    <s v="e"/>
    <s v="[5.5,26.1,25.3,31.7]"/>
    <s v="[5,14,17,11]"/>
    <n v="0"/>
    <n v="0"/>
    <n v="0"/>
    <m/>
    <n v="1"/>
    <s v="u"/>
    <n v="0"/>
    <s v="a"/>
    <n v="2"/>
    <s v="a"/>
    <n v="1"/>
    <s v="x"/>
    <n v="0"/>
    <n v="2"/>
    <n v="0"/>
    <n v="1"/>
    <n v="0"/>
    <n v="1"/>
    <s v="They scored 4 cube"/>
    <n v="0"/>
    <n v="0"/>
    <n v="0"/>
    <n v="0"/>
    <n v="0"/>
    <n v="0"/>
    <n v="22.150000000000002"/>
    <n v="4"/>
    <n v="4"/>
    <n v="0"/>
    <n v="1"/>
    <n v="3"/>
    <n v="0"/>
    <n v="4"/>
    <n v="4"/>
    <n v="0"/>
    <n v="1"/>
    <n v="3"/>
    <n v="0"/>
  </r>
  <r>
    <s v="AP"/>
    <s v="2023njwas"/>
    <s v="qm"/>
    <n v="1"/>
    <s v="2023njwas_qm1"/>
    <s v="r1"/>
    <x v="13"/>
    <n v="35"/>
    <s v="[]"/>
    <n v="0"/>
    <n v="0"/>
    <n v="0"/>
    <s v="x"/>
    <s v="[]"/>
    <s v="[]"/>
    <n v="0"/>
    <n v="0"/>
    <n v="1"/>
    <n v="303"/>
    <n v="0"/>
    <s v="x"/>
    <n v="40.4"/>
    <s v="e"/>
    <n v="2"/>
    <s v="a"/>
    <n v="0"/>
    <s v="e"/>
    <n v="0"/>
    <n v="3"/>
    <n v="0"/>
    <n v="1"/>
    <n v="1"/>
    <n v="0"/>
    <s v="arm did not functi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SM"/>
    <s v="2023njwas"/>
    <s v="qm"/>
    <n v="4"/>
    <s v="2023njwas_qm4"/>
    <s v="r3"/>
    <x v="14"/>
    <n v="35"/>
    <s v="[]"/>
    <n v="0"/>
    <n v="0"/>
    <n v="0"/>
    <s v="x"/>
    <s v="[]"/>
    <s v="[]"/>
    <n v="0"/>
    <n v="0"/>
    <n v="0"/>
    <m/>
    <n v="0"/>
    <s v="x"/>
    <n v="0"/>
    <s v="x"/>
    <n v="0"/>
    <s v="x"/>
    <n v="0"/>
    <s v="x"/>
    <n v="0"/>
    <n v="3"/>
    <n v="1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Sj"/>
    <s v="2023njwas"/>
    <s v="qm"/>
    <n v="4"/>
    <s v="2023njwas_qm4"/>
    <s v="b3"/>
    <x v="15"/>
    <n v="62"/>
    <s v="[2,9]"/>
    <n v="0"/>
    <n v="1"/>
    <n v="0"/>
    <s v="x"/>
    <s v="[]"/>
    <s v="[27,25,24,32,22,21]"/>
    <n v="0"/>
    <n v="0"/>
    <n v="0"/>
    <m/>
    <n v="1"/>
    <s v="b"/>
    <n v="0"/>
    <s v="x"/>
    <n v="2"/>
    <s v="a"/>
    <n v="0"/>
    <s v="x"/>
    <n v="1"/>
    <n v="5"/>
    <n v="0"/>
    <n v="0"/>
    <n v="0"/>
    <n v="1"/>
    <s v="Thaisn"/>
    <n v="2"/>
    <n v="1"/>
    <n v="1"/>
    <n v="2"/>
    <n v="0"/>
    <n v="0"/>
    <n v="0"/>
    <n v="6"/>
    <n v="1"/>
    <n v="5"/>
    <n v="0"/>
    <n v="0"/>
    <n v="6"/>
    <n v="8"/>
    <n v="2"/>
    <n v="6"/>
    <n v="2"/>
    <n v="0"/>
    <n v="6"/>
  </r>
  <r>
    <s v="GS"/>
    <s v="2023njwas"/>
    <s v="qm"/>
    <n v="4"/>
    <s v="2023njwas_qm4"/>
    <s v="r1"/>
    <x v="16"/>
    <n v="59"/>
    <s v="[5]"/>
    <n v="0"/>
    <n v="0"/>
    <n v="0"/>
    <s v="a"/>
    <s v="[16.7,16.9,19.2,8.1,17.0]"/>
    <s v="[4,6,7,8,9]"/>
    <n v="0"/>
    <n v="1"/>
    <n v="0"/>
    <m/>
    <n v="0"/>
    <s v="o"/>
    <n v="4.9000000000000004"/>
    <s v="e"/>
    <n v="0"/>
    <s v="v"/>
    <n v="0"/>
    <s v="x"/>
    <n v="0"/>
    <n v="4"/>
    <n v="0"/>
    <n v="1"/>
    <n v="0"/>
    <n v="1"/>
    <s v="Consistent"/>
    <n v="1"/>
    <n v="1"/>
    <n v="0"/>
    <n v="1"/>
    <n v="0"/>
    <n v="0"/>
    <n v="15.580000000000002"/>
    <n v="5"/>
    <n v="1"/>
    <n v="4"/>
    <n v="5"/>
    <n v="0"/>
    <n v="0"/>
    <n v="6"/>
    <n v="2"/>
    <n v="4"/>
    <n v="6"/>
    <n v="0"/>
    <n v="0"/>
  </r>
  <r>
    <s v="AA"/>
    <s v="2023njwas"/>
    <s v="qm"/>
    <n v="4"/>
    <s v="2023njwas_qm4"/>
    <s v="r2"/>
    <x v="17"/>
    <n v="71"/>
    <s v="[]"/>
    <n v="0"/>
    <n v="0"/>
    <n v="1"/>
    <s v="x"/>
    <s v="[]"/>
    <s v="[]"/>
    <n v="0"/>
    <n v="0"/>
    <n v="0"/>
    <m/>
    <n v="0"/>
    <s v="x"/>
    <n v="0"/>
    <s v="a"/>
    <n v="1"/>
    <s v="a"/>
    <n v="0"/>
    <s v="g"/>
    <n v="1"/>
    <n v="3"/>
    <n v="0"/>
    <n v="0"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Wp"/>
    <s v="2023njwas"/>
    <s v="qm"/>
    <n v="4"/>
    <s v="2023njwas_qm4"/>
    <s v="b2"/>
    <x v="18"/>
    <n v="26"/>
    <s v="[9]"/>
    <n v="0"/>
    <n v="0"/>
    <n v="1"/>
    <s v="e"/>
    <s v="[32.6,1.9,11.2,38.5,9.7]"/>
    <s v="[25,26,27]"/>
    <n v="0"/>
    <n v="1"/>
    <n v="0"/>
    <m/>
    <n v="0"/>
    <s v="x"/>
    <n v="10.199999999999999"/>
    <s v="e"/>
    <n v="2"/>
    <s v="x"/>
    <n v="2"/>
    <s v="x"/>
    <n v="1"/>
    <n v="3"/>
    <n v="0"/>
    <n v="0"/>
    <n v="1"/>
    <n v="0"/>
    <s v="Okay"/>
    <n v="1"/>
    <n v="0"/>
    <n v="1"/>
    <n v="1"/>
    <n v="0"/>
    <n v="0"/>
    <n v="18.78"/>
    <n v="3"/>
    <n v="0"/>
    <n v="3"/>
    <n v="0"/>
    <n v="0"/>
    <n v="3"/>
    <n v="4"/>
    <n v="0"/>
    <n v="4"/>
    <n v="1"/>
    <n v="0"/>
    <n v="3"/>
  </r>
  <r>
    <s v="RC"/>
    <s v="2023njwas"/>
    <s v="qm"/>
    <n v="4"/>
    <s v="2023njwas_qm4"/>
    <s v="b1"/>
    <x v="19"/>
    <n v="50"/>
    <s v="[]"/>
    <n v="0"/>
    <n v="0"/>
    <n v="0"/>
    <s v="x"/>
    <s v="[6.0]"/>
    <s v="[32]"/>
    <n v="0"/>
    <n v="0"/>
    <n v="0"/>
    <m/>
    <n v="0"/>
    <s v="x"/>
    <n v="5.4"/>
    <s v="e"/>
    <n v="2"/>
    <s v="n"/>
    <n v="0"/>
    <s v="b"/>
    <n v="1"/>
    <n v="1"/>
    <n v="0"/>
    <n v="0"/>
    <n v="0"/>
    <n v="0"/>
    <s v="Don32t pick them!!"/>
    <n v="0"/>
    <n v="0"/>
    <n v="0"/>
    <n v="0"/>
    <n v="0"/>
    <n v="0"/>
    <n v="6"/>
    <n v="1"/>
    <n v="1"/>
    <n v="0"/>
    <n v="0"/>
    <n v="0"/>
    <n v="1"/>
    <n v="1"/>
    <n v="1"/>
    <n v="0"/>
    <n v="0"/>
    <n v="0"/>
    <n v="1"/>
  </r>
  <r>
    <s v="HH "/>
    <s v="2023njwas"/>
    <s v="qm"/>
    <n v="5"/>
    <s v="2023njwas_qm5"/>
    <s v="r2"/>
    <x v="20"/>
    <n v="47"/>
    <s v="[]"/>
    <n v="1"/>
    <n v="0"/>
    <n v="1"/>
    <s v="x"/>
    <s v="[60.3]"/>
    <s v="[18]"/>
    <n v="0"/>
    <n v="0"/>
    <n v="0"/>
    <m/>
    <n v="0"/>
    <s v="o"/>
    <n v="43.4"/>
    <s v="x"/>
    <n v="2"/>
    <s v="n"/>
    <n v="0"/>
    <s v="x"/>
    <n v="0"/>
    <n v="1"/>
    <n v="0"/>
    <n v="1"/>
    <n v="1"/>
    <n v="0"/>
    <s v="Bad"/>
    <n v="0"/>
    <n v="0"/>
    <n v="0"/>
    <n v="0"/>
    <n v="0"/>
    <n v="0"/>
    <n v="60.3"/>
    <n v="1"/>
    <n v="0"/>
    <n v="1"/>
    <n v="0"/>
    <n v="1"/>
    <n v="0"/>
    <n v="1"/>
    <n v="0"/>
    <n v="1"/>
    <n v="0"/>
    <n v="1"/>
    <n v="0"/>
  </r>
  <r>
    <s v="AP"/>
    <s v="2023njwas"/>
    <s v="qm"/>
    <n v="5"/>
    <s v="2023njwas_qm5"/>
    <s v="r1"/>
    <x v="21"/>
    <n v="70"/>
    <s v="[]"/>
    <n v="0"/>
    <n v="1"/>
    <n v="0"/>
    <s v="x"/>
    <s v="[65.9,64.7]"/>
    <s v="[18,17]"/>
    <n v="0"/>
    <n v="0"/>
    <n v="0"/>
    <n v="0"/>
    <n v="0"/>
    <s v="x"/>
    <n v="0"/>
    <s v="x"/>
    <n v="2"/>
    <s v="n"/>
    <n v="0"/>
    <s v="b"/>
    <n v="0"/>
    <n v="1"/>
    <n v="0"/>
    <n v="1"/>
    <n v="1"/>
    <n v="0"/>
    <s v="N"/>
    <n v="0"/>
    <n v="0"/>
    <n v="0"/>
    <n v="0"/>
    <n v="0"/>
    <n v="0"/>
    <n v="65.300000000000011"/>
    <n v="2"/>
    <n v="1"/>
    <n v="1"/>
    <n v="0"/>
    <n v="2"/>
    <n v="0"/>
    <n v="2"/>
    <n v="1"/>
    <n v="1"/>
    <n v="0"/>
    <n v="2"/>
    <n v="0"/>
  </r>
  <r>
    <s v="Lb"/>
    <s v="2023njwas"/>
    <s v="qm"/>
    <n v="5"/>
    <s v="2023njwas_qm5"/>
    <s v="b2"/>
    <x v="22"/>
    <n v="26"/>
    <s v="[9]"/>
    <n v="0"/>
    <n v="0"/>
    <n v="1"/>
    <s v="x"/>
    <s v="[]"/>
    <s v="[7,6,4]"/>
    <n v="0"/>
    <n v="1"/>
    <n v="0"/>
    <m/>
    <n v="1"/>
    <s v="o"/>
    <n v="0"/>
    <s v="p"/>
    <n v="2"/>
    <s v="a"/>
    <n v="1"/>
    <s v="x"/>
    <n v="1"/>
    <n v="2"/>
    <n v="0"/>
    <n v="0"/>
    <n v="0"/>
    <n v="1"/>
    <s v="Scored well but was sl"/>
    <n v="1"/>
    <n v="0"/>
    <n v="1"/>
    <n v="1"/>
    <n v="0"/>
    <n v="0"/>
    <n v="0"/>
    <n v="3"/>
    <n v="0"/>
    <n v="3"/>
    <n v="3"/>
    <n v="0"/>
    <n v="0"/>
    <n v="4"/>
    <n v="0"/>
    <n v="4"/>
    <n v="4"/>
    <n v="0"/>
    <n v="0"/>
  </r>
  <r>
    <s v="KG"/>
    <s v="2023njwas"/>
    <s v="qm"/>
    <n v="5"/>
    <s v="2023njwas_qm5"/>
    <s v="b1"/>
    <x v="23"/>
    <n v="62"/>
    <s v="[]"/>
    <n v="0"/>
    <n v="0"/>
    <n v="0"/>
    <s v="x"/>
    <s v="[]"/>
    <s v="[]"/>
    <n v="0"/>
    <n v="0"/>
    <n v="0"/>
    <m/>
    <n v="0"/>
    <s v="x"/>
    <n v="12.7"/>
    <s v="x"/>
    <n v="2"/>
    <s v="x"/>
    <n v="1"/>
    <s v="x"/>
    <n v="0"/>
    <n v="3"/>
    <n v="1"/>
    <n v="0"/>
    <n v="0"/>
    <n v="0"/>
    <s v="They did nothing the whole 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LG"/>
    <s v="2023njwas"/>
    <s v="qm"/>
    <n v="5"/>
    <s v="2023njwas_qm5"/>
    <s v="r3"/>
    <x v="24"/>
    <n v="48"/>
    <s v="[12]"/>
    <n v="0"/>
    <n v="0"/>
    <n v="0"/>
    <s v="x"/>
    <s v="[]"/>
    <s v="[]"/>
    <n v="0"/>
    <n v="0"/>
    <n v="0"/>
    <m/>
    <n v="0"/>
    <s v="x"/>
    <n v="0"/>
    <s v="d"/>
    <n v="2"/>
    <s v="a"/>
    <n v="1"/>
    <s v="x"/>
    <n v="1"/>
    <n v="3"/>
    <n v="0"/>
    <n v="0"/>
    <n v="1"/>
    <n v="0"/>
    <s v="lalala"/>
    <n v="1"/>
    <n v="0"/>
    <n v="1"/>
    <n v="0"/>
    <n v="1"/>
    <n v="0"/>
    <n v="0"/>
    <n v="0"/>
    <n v="0"/>
    <n v="0"/>
    <n v="0"/>
    <n v="0"/>
    <n v="0"/>
    <n v="1"/>
    <n v="0"/>
    <n v="1"/>
    <n v="0"/>
    <n v="1"/>
    <n v="0"/>
  </r>
  <r>
    <s v="DK"/>
    <s v="2023njwas"/>
    <s v="qm"/>
    <n v="5"/>
    <s v="2023njwas_qm5"/>
    <s v="b3"/>
    <x v="25"/>
    <n v="38"/>
    <s v="[]"/>
    <n v="0"/>
    <n v="0"/>
    <n v="0"/>
    <s v="x"/>
    <s v="[18.8,35.6]"/>
    <s v="[30,8,14]"/>
    <n v="0"/>
    <n v="0"/>
    <n v="0"/>
    <m/>
    <n v="0"/>
    <s v="u"/>
    <n v="8.3000000000000007"/>
    <s v="e"/>
    <n v="2"/>
    <s v="a"/>
    <n v="0"/>
    <s v="x"/>
    <n v="0"/>
    <n v="3"/>
    <n v="0"/>
    <n v="0"/>
    <n v="0"/>
    <n v="1"/>
    <s v="Pretty good, scores by"/>
    <n v="0"/>
    <n v="0"/>
    <n v="0"/>
    <n v="0"/>
    <n v="0"/>
    <n v="0"/>
    <n v="27.200000000000003"/>
    <n v="3"/>
    <n v="3"/>
    <n v="0"/>
    <n v="1"/>
    <n v="1"/>
    <n v="1"/>
    <n v="3"/>
    <n v="3"/>
    <n v="0"/>
    <n v="1"/>
    <n v="1"/>
    <n v="1"/>
  </r>
  <r>
    <s v="DC"/>
    <s v="2023njwas"/>
    <s v="qm"/>
    <n v="6"/>
    <s v="2023njwas_qm6"/>
    <s v="r1"/>
    <x v="7"/>
    <n v="71"/>
    <s v="[]"/>
    <n v="0"/>
    <n v="0"/>
    <n v="1"/>
    <s v="x"/>
    <s v="[2.1,14.9,0.4,28.4,21.8,1.4,17.6]"/>
    <s v="[8,9,7,33,26]"/>
    <n v="0"/>
    <n v="0"/>
    <n v="0"/>
    <m/>
    <n v="1"/>
    <s v="b"/>
    <n v="2.1"/>
    <s v="e"/>
    <n v="2"/>
    <s v="v"/>
    <n v="1"/>
    <s v="x"/>
    <n v="1"/>
    <n v="4"/>
    <n v="0"/>
    <n v="0"/>
    <n v="0"/>
    <m/>
    <m/>
    <n v="0"/>
    <n v="0"/>
    <n v="0"/>
    <n v="0"/>
    <n v="0"/>
    <n v="0"/>
    <n v="12.37142857142857"/>
    <n v="5"/>
    <n v="2"/>
    <n v="3"/>
    <n v="3"/>
    <n v="0"/>
    <n v="2"/>
    <n v="5"/>
    <n v="2"/>
    <n v="3"/>
    <n v="3"/>
    <n v="0"/>
    <n v="2"/>
  </r>
  <r>
    <s v="JB"/>
    <s v="2023njwas"/>
    <s v="qm"/>
    <n v="6"/>
    <s v="2023njwas_qm6"/>
    <s v="r2"/>
    <x v="26"/>
    <n v="60"/>
    <s v="[6]"/>
    <n v="1"/>
    <n v="1"/>
    <n v="1"/>
    <s v="e"/>
    <s v="[7.4,23.2,21.1,36.5,7.0,9.2]"/>
    <s v="[5,3,6,34]"/>
    <n v="0"/>
    <n v="1"/>
    <n v="0"/>
    <m/>
    <n v="0"/>
    <s v="x"/>
    <n v="1.9"/>
    <s v="d"/>
    <n v="2"/>
    <s v="v"/>
    <n v="0"/>
    <s v="x"/>
    <n v="1"/>
    <n v="5"/>
    <n v="0"/>
    <n v="0"/>
    <n v="0"/>
    <n v="1"/>
    <s v="11. need i"/>
    <n v="1"/>
    <n v="0"/>
    <n v="1"/>
    <n v="1"/>
    <n v="0"/>
    <n v="0"/>
    <n v="17.400000000000002"/>
    <n v="4"/>
    <n v="2"/>
    <n v="2"/>
    <n v="3"/>
    <n v="0"/>
    <n v="1"/>
    <n v="5"/>
    <n v="2"/>
    <n v="3"/>
    <n v="4"/>
    <n v="0"/>
    <n v="1"/>
  </r>
  <r>
    <s v="FB"/>
    <s v="2023njwas"/>
    <s v="qm"/>
    <n v="6"/>
    <s v="2023njwas_qm6"/>
    <s v="b1"/>
    <x v="10"/>
    <n v="38"/>
    <s v="[]"/>
    <n v="0"/>
    <n v="0"/>
    <n v="0"/>
    <s v="a"/>
    <s v="[25.3,2.4]"/>
    <s v="[1,3,9,6]"/>
    <n v="0"/>
    <n v="0"/>
    <n v="0"/>
    <m/>
    <n v="1"/>
    <s v="x"/>
    <n v="11.8"/>
    <s v="e"/>
    <n v="0"/>
    <s v="a"/>
    <n v="2"/>
    <s v="x"/>
    <n v="0"/>
    <n v="1"/>
    <n v="0"/>
    <n v="0"/>
    <n v="0"/>
    <n v="1"/>
    <s v="Slow but can score... slowly"/>
    <n v="0"/>
    <n v="0"/>
    <n v="0"/>
    <n v="0"/>
    <n v="0"/>
    <n v="0"/>
    <n v="13.85"/>
    <n v="4"/>
    <n v="0"/>
    <n v="4"/>
    <n v="4"/>
    <n v="0"/>
    <n v="0"/>
    <n v="4"/>
    <n v="0"/>
    <n v="4"/>
    <n v="4"/>
    <n v="0"/>
    <n v="0"/>
  </r>
  <r>
    <s v="MM"/>
    <s v="2023njwas"/>
    <s v="qm"/>
    <n v="6"/>
    <s v="2023njwas_qm6"/>
    <s v="b2"/>
    <x v="27"/>
    <n v="62"/>
    <s v="[2]"/>
    <n v="1"/>
    <n v="1"/>
    <n v="0"/>
    <s v="x"/>
    <s v="[14.4]"/>
    <s v="[7,4]"/>
    <n v="0"/>
    <n v="1"/>
    <n v="0"/>
    <m/>
    <n v="1"/>
    <s v="o"/>
    <n v="16"/>
    <s v="e"/>
    <n v="2"/>
    <s v="a"/>
    <n v="1"/>
    <s v="x"/>
    <n v="1"/>
    <n v="4"/>
    <n v="0"/>
    <n v="0"/>
    <n v="0"/>
    <n v="1"/>
    <s v="nice move"/>
    <n v="1"/>
    <n v="1"/>
    <n v="0"/>
    <n v="1"/>
    <n v="0"/>
    <n v="0"/>
    <n v="14.4"/>
    <n v="2"/>
    <n v="0"/>
    <n v="2"/>
    <n v="2"/>
    <n v="0"/>
    <n v="0"/>
    <n v="3"/>
    <n v="1"/>
    <n v="2"/>
    <n v="3"/>
    <n v="0"/>
    <n v="0"/>
  </r>
  <r>
    <s v="LG"/>
    <s v="2023njwas"/>
    <s v="qm"/>
    <n v="6"/>
    <s v="2023njwas_qm6"/>
    <s v="r2"/>
    <x v="26"/>
    <n v="47"/>
    <s v="[6]"/>
    <n v="0"/>
    <n v="0"/>
    <n v="0"/>
    <s v="e"/>
    <s v="[6.7,6.6,4.1]"/>
    <s v="[4,5,3,13,34]"/>
    <n v="0"/>
    <n v="0"/>
    <n v="0"/>
    <m/>
    <n v="0"/>
    <s v="x"/>
    <n v="2.2999999999999998"/>
    <s v="p"/>
    <n v="2"/>
    <s v="v"/>
    <n v="3"/>
    <s v="x"/>
    <n v="1"/>
    <n v="4"/>
    <n v="0"/>
    <n v="0"/>
    <n v="0"/>
    <n v="1"/>
    <s v="it32s MORT33 they32re fantastic"/>
    <n v="1"/>
    <n v="0"/>
    <n v="1"/>
    <n v="1"/>
    <n v="0"/>
    <n v="0"/>
    <n v="5.8"/>
    <n v="5"/>
    <n v="2"/>
    <n v="3"/>
    <n v="3"/>
    <n v="1"/>
    <n v="1"/>
    <n v="6"/>
    <n v="2"/>
    <n v="4"/>
    <n v="4"/>
    <n v="1"/>
    <n v="1"/>
  </r>
  <r>
    <s v="RJ"/>
    <s v="2023njwas"/>
    <s v="qm"/>
    <n v="6"/>
    <s v="2023njwas_qm6"/>
    <s v="b3"/>
    <x v="2"/>
    <n v="38"/>
    <s v="[]"/>
    <n v="1"/>
    <n v="1"/>
    <n v="1"/>
    <s v="x"/>
    <s v="[61.2,7.0]"/>
    <s v="[]"/>
    <n v="2"/>
    <n v="0"/>
    <n v="0"/>
    <m/>
    <n v="0"/>
    <s v="u"/>
    <n v="12.5"/>
    <s v="x"/>
    <n v="2"/>
    <s v="a"/>
    <n v="0"/>
    <s v="x"/>
    <n v="1"/>
    <n v="2"/>
    <n v="0"/>
    <n v="0"/>
    <n v="1"/>
    <n v="0"/>
    <s v="Not a good par"/>
    <n v="0"/>
    <n v="0"/>
    <n v="0"/>
    <n v="0"/>
    <n v="0"/>
    <n v="0"/>
    <n v="34.1"/>
    <n v="0"/>
    <n v="0"/>
    <n v="0"/>
    <n v="0"/>
    <n v="0"/>
    <n v="0"/>
    <n v="0"/>
    <n v="0"/>
    <n v="0"/>
    <n v="0"/>
    <n v="0"/>
    <n v="0"/>
  </r>
  <r>
    <s v="MF"/>
    <s v="2023njwas"/>
    <s v="qm"/>
    <n v="7"/>
    <s v="2023njwas_qm7"/>
    <s v="b3"/>
    <x v="4"/>
    <n v="50"/>
    <s v="[5]"/>
    <n v="1"/>
    <n v="1"/>
    <n v="1"/>
    <s v="x"/>
    <s v="[10.5,8.8,10.5,22.2,23.4,23.5]"/>
    <s v="[2,1,3,4,6]"/>
    <n v="0"/>
    <n v="1"/>
    <n v="0"/>
    <m/>
    <n v="1"/>
    <s v="b"/>
    <n v="22.8"/>
    <s v="e"/>
    <n v="2"/>
    <s v="v"/>
    <n v="2"/>
    <s v="x"/>
    <n v="1"/>
    <n v="4"/>
    <n v="0"/>
    <n v="0"/>
    <n v="0"/>
    <n v="1"/>
    <s v="fast and good cycle time"/>
    <n v="1"/>
    <n v="1"/>
    <n v="0"/>
    <n v="1"/>
    <n v="0"/>
    <n v="0"/>
    <n v="16.483333333333334"/>
    <n v="5"/>
    <n v="1"/>
    <n v="4"/>
    <n v="5"/>
    <n v="0"/>
    <n v="0"/>
    <n v="6"/>
    <n v="2"/>
    <n v="4"/>
    <n v="6"/>
    <n v="0"/>
    <n v="0"/>
  </r>
  <r>
    <s v="KJ"/>
    <s v="2023njwas"/>
    <s v="qm"/>
    <n v="7"/>
    <s v="2023njwas_qm7"/>
    <s v="r3"/>
    <x v="16"/>
    <n v="35"/>
    <s v="[2]"/>
    <n v="1"/>
    <n v="0"/>
    <n v="0"/>
    <s v="x"/>
    <s v="[21.4,15.6,29.7,0.9,21.2,17.3]"/>
    <s v="[1,3,4,12,15]"/>
    <n v="0"/>
    <n v="1"/>
    <n v="0"/>
    <m/>
    <n v="1"/>
    <s v="x"/>
    <n v="0"/>
    <s v="x"/>
    <n v="0"/>
    <s v="v"/>
    <n v="3"/>
    <s v="x"/>
    <n v="1"/>
    <n v="5"/>
    <n v="0"/>
    <n v="0"/>
    <n v="0"/>
    <n v="1"/>
    <s v="Very effective at placing c"/>
    <n v="1"/>
    <n v="1"/>
    <n v="0"/>
    <n v="1"/>
    <n v="0"/>
    <n v="0"/>
    <n v="17.683333333333334"/>
    <n v="5"/>
    <n v="0"/>
    <n v="5"/>
    <n v="3"/>
    <n v="2"/>
    <n v="0"/>
    <n v="6"/>
    <n v="1"/>
    <n v="5"/>
    <n v="4"/>
    <n v="2"/>
    <n v="0"/>
  </r>
  <r>
    <s v="IH"/>
    <s v="2023njwas"/>
    <s v="qm"/>
    <n v="7"/>
    <s v="2023njwas_qm7"/>
    <s v="r2"/>
    <x v="8"/>
    <n v="71"/>
    <s v="[17]"/>
    <n v="1"/>
    <n v="0"/>
    <n v="0"/>
    <s v="x"/>
    <s v="[]"/>
    <s v="[34,5]"/>
    <n v="0"/>
    <n v="0"/>
    <n v="0"/>
    <m/>
    <n v="0"/>
    <s v="u"/>
    <n v="0"/>
    <s v="e"/>
    <n v="2"/>
    <s v="a"/>
    <n v="2"/>
    <s v="x"/>
    <n v="0"/>
    <n v="3"/>
    <n v="0"/>
    <n v="0"/>
    <n v="0"/>
    <n v="0"/>
    <s v="can throw cubes to"/>
    <n v="1"/>
    <n v="1"/>
    <n v="0"/>
    <n v="0"/>
    <n v="1"/>
    <n v="0"/>
    <n v="0"/>
    <n v="2"/>
    <n v="2"/>
    <n v="0"/>
    <n v="1"/>
    <n v="0"/>
    <n v="1"/>
    <n v="3"/>
    <n v="3"/>
    <n v="0"/>
    <n v="1"/>
    <n v="1"/>
    <n v="1"/>
  </r>
  <r>
    <s v="JT "/>
    <s v="2023njwas"/>
    <s v="qm"/>
    <n v="7"/>
    <s v="2023njwas_qm7"/>
    <s v="b2"/>
    <x v="18"/>
    <n v="38"/>
    <s v="[19]"/>
    <n v="0"/>
    <n v="1"/>
    <n v="1"/>
    <s v="x"/>
    <s v="[29.7]"/>
    <s v="[24]"/>
    <n v="0"/>
    <n v="1"/>
    <n v="0"/>
    <m/>
    <n v="1"/>
    <s v="x"/>
    <n v="0"/>
    <s v="a"/>
    <n v="2"/>
    <s v="a"/>
    <n v="0"/>
    <s v="a"/>
    <n v="1"/>
    <n v="3"/>
    <n v="0"/>
    <n v="0"/>
    <n v="1"/>
    <n v="0"/>
    <s v="Inconsistent"/>
    <n v="1"/>
    <n v="0"/>
    <n v="1"/>
    <n v="0"/>
    <n v="0"/>
    <n v="1"/>
    <n v="29.7"/>
    <n v="1"/>
    <n v="0"/>
    <n v="1"/>
    <n v="0"/>
    <n v="0"/>
    <n v="1"/>
    <n v="2"/>
    <n v="0"/>
    <n v="2"/>
    <n v="0"/>
    <n v="0"/>
    <n v="2"/>
  </r>
  <r>
    <s v="GM"/>
    <s v="2023njwas"/>
    <s v="qm"/>
    <n v="7"/>
    <s v="2023njwas_qm7"/>
    <s v="r1"/>
    <x v="6"/>
    <n v="47"/>
    <s v="[4]"/>
    <n v="0"/>
    <n v="1"/>
    <n v="1"/>
    <s v="e"/>
    <s v="[24.3,10.2,25.5,20.5,20.4]"/>
    <s v="[27,9,7,26,8,34]"/>
    <n v="0"/>
    <n v="0"/>
    <n v="0"/>
    <m/>
    <n v="1"/>
    <s v="b"/>
    <n v="5.2"/>
    <s v="e"/>
    <n v="2"/>
    <s v="v"/>
    <n v="5"/>
    <s v="x"/>
    <n v="1"/>
    <n v="5"/>
    <n v="0"/>
    <n v="0"/>
    <n v="0"/>
    <n v="1"/>
    <s v="hi"/>
    <n v="1"/>
    <n v="0"/>
    <n v="1"/>
    <n v="1"/>
    <n v="0"/>
    <n v="0"/>
    <n v="20.18"/>
    <n v="6"/>
    <n v="2"/>
    <n v="4"/>
    <n v="3"/>
    <n v="0"/>
    <n v="3"/>
    <n v="7"/>
    <n v="2"/>
    <n v="5"/>
    <n v="4"/>
    <n v="0"/>
    <n v="3"/>
  </r>
  <r>
    <s v="SM"/>
    <s v="2023njwas"/>
    <s v="qm"/>
    <n v="8"/>
    <s v="2023njwas_qm8"/>
    <s v="r3"/>
    <x v="23"/>
    <n v="71"/>
    <s v="[]"/>
    <n v="0"/>
    <n v="0"/>
    <n v="0"/>
    <s v="x"/>
    <s v="[]"/>
    <s v="[]"/>
    <n v="0"/>
    <n v="0"/>
    <n v="0"/>
    <m/>
    <n v="0"/>
    <s v="x"/>
    <n v="0"/>
    <s v="x"/>
    <n v="0"/>
    <s v="x"/>
    <n v="0"/>
    <s v="x"/>
    <n v="0"/>
    <n v="3"/>
    <n v="1"/>
    <n v="0"/>
    <n v="0"/>
    <n v="0"/>
    <s v="Didn't show up for ma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Sj"/>
    <s v="2023njwas"/>
    <s v="qm"/>
    <n v="8"/>
    <s v="2023njwas_qm8"/>
    <s v="b3"/>
    <x v="11"/>
    <n v="62"/>
    <s v="[]"/>
    <n v="0"/>
    <n v="0"/>
    <n v="0"/>
    <s v="x"/>
    <s v="[]"/>
    <s v="[9,7,8,5]"/>
    <n v="0"/>
    <n v="0"/>
    <n v="1"/>
    <n v="223"/>
    <n v="0"/>
    <s v="u"/>
    <n v="0"/>
    <s v="x"/>
    <n v="2"/>
    <s v="n"/>
    <n v="3"/>
    <s v="x"/>
    <n v="1"/>
    <n v="5"/>
    <n v="0"/>
    <n v="1"/>
    <n v="0"/>
    <n v="0"/>
    <s v="Had no auto pro"/>
    <n v="0"/>
    <n v="0"/>
    <n v="0"/>
    <n v="0"/>
    <n v="0"/>
    <n v="0"/>
    <n v="0"/>
    <n v="4"/>
    <n v="2"/>
    <n v="2"/>
    <n v="4"/>
    <n v="0"/>
    <n v="0"/>
    <n v="4"/>
    <n v="2"/>
    <n v="2"/>
    <n v="4"/>
    <n v="0"/>
    <n v="0"/>
  </r>
  <r>
    <s v="GS"/>
    <s v="2023njwas"/>
    <s v="qm"/>
    <n v="8"/>
    <s v="2023njwas_qm8"/>
    <s v="r1"/>
    <x v="25"/>
    <n v="59"/>
    <s v="[]"/>
    <n v="0"/>
    <n v="0"/>
    <n v="0"/>
    <s v="e"/>
    <s v="[16.2,21.6]"/>
    <s v="[28]"/>
    <n v="0"/>
    <n v="0"/>
    <n v="0"/>
    <m/>
    <n v="0"/>
    <s v="u"/>
    <n v="7.4"/>
    <s v="e"/>
    <n v="2"/>
    <s v="x"/>
    <n v="0"/>
    <s v="g"/>
    <n v="0"/>
    <n v="4"/>
    <n v="0"/>
    <n v="0"/>
    <n v="0"/>
    <n v="0"/>
    <s v="Pretty good, solid fou"/>
    <n v="0"/>
    <n v="0"/>
    <n v="0"/>
    <n v="0"/>
    <n v="0"/>
    <n v="0"/>
    <n v="18.899999999999999"/>
    <n v="1"/>
    <n v="1"/>
    <n v="0"/>
    <n v="0"/>
    <n v="0"/>
    <n v="1"/>
    <n v="1"/>
    <n v="1"/>
    <n v="0"/>
    <n v="0"/>
    <n v="0"/>
    <n v="1"/>
  </r>
  <r>
    <s v="Wp"/>
    <s v="2023njwas"/>
    <s v="qm"/>
    <n v="8"/>
    <s v="2023njwas_qm8"/>
    <s v="b2"/>
    <x v="5"/>
    <n v="38"/>
    <s v="[23]"/>
    <n v="0"/>
    <n v="0"/>
    <n v="1"/>
    <s v="e"/>
    <s v="[87.5]"/>
    <s v="[33]"/>
    <n v="0"/>
    <n v="0"/>
    <n v="0"/>
    <m/>
    <n v="0"/>
    <s v="b"/>
    <n v="11.8"/>
    <s v="e"/>
    <n v="2"/>
    <s v="a"/>
    <n v="1"/>
    <s v="x"/>
    <n v="0"/>
    <n v="3"/>
    <n v="0"/>
    <n v="0"/>
    <n v="0"/>
    <n v="1"/>
    <s v="Mobility issues this"/>
    <n v="1"/>
    <n v="0"/>
    <n v="1"/>
    <n v="0"/>
    <n v="0"/>
    <n v="1"/>
    <n v="87.5"/>
    <n v="1"/>
    <n v="1"/>
    <n v="0"/>
    <n v="0"/>
    <n v="0"/>
    <n v="1"/>
    <n v="2"/>
    <n v="1"/>
    <n v="1"/>
    <n v="0"/>
    <n v="0"/>
    <n v="2"/>
  </r>
  <r>
    <s v="RC"/>
    <s v="2023njwas"/>
    <s v="qm"/>
    <n v="8"/>
    <s v="2023njwas_qm8"/>
    <s v="b1"/>
    <x v="22"/>
    <n v="26"/>
    <s v="[9]"/>
    <n v="1"/>
    <n v="0"/>
    <n v="1"/>
    <s v="x"/>
    <s v="[9.1,4.5,17.7,25.9,55.1]"/>
    <s v="[7,8,5,18]"/>
    <n v="0"/>
    <n v="0"/>
    <n v="1"/>
    <n v="223"/>
    <n v="1"/>
    <s v="b"/>
    <n v="4.5999999999999996"/>
    <s v="p"/>
    <n v="2"/>
    <s v="v"/>
    <n v="1"/>
    <s v="g"/>
    <n v="1"/>
    <n v="4"/>
    <n v="0"/>
    <n v="0"/>
    <n v="0"/>
    <n v="1"/>
    <s v="Was able to hit the top of the c"/>
    <n v="1"/>
    <n v="0"/>
    <n v="1"/>
    <n v="1"/>
    <n v="0"/>
    <n v="0"/>
    <n v="22.46"/>
    <n v="4"/>
    <n v="2"/>
    <n v="2"/>
    <n v="3"/>
    <n v="1"/>
    <n v="0"/>
    <n v="5"/>
    <n v="2"/>
    <n v="3"/>
    <n v="4"/>
    <n v="1"/>
    <n v="0"/>
  </r>
  <r>
    <s v="AA"/>
    <s v="2023njwas"/>
    <s v="qm"/>
    <n v="8"/>
    <s v="2023njwas_qm8"/>
    <s v="r2"/>
    <x v="28"/>
    <n v="47"/>
    <s v="[2]"/>
    <n v="0"/>
    <n v="1"/>
    <n v="1"/>
    <s v="x"/>
    <s v="[]"/>
    <s v="[34]"/>
    <n v="0"/>
    <n v="1"/>
    <n v="1"/>
    <n v="56"/>
    <n v="1"/>
    <s v="b"/>
    <n v="0"/>
    <s v="e"/>
    <n v="1"/>
    <s v="a"/>
    <n v="1"/>
    <s v="a"/>
    <n v="1"/>
    <n v="4"/>
    <n v="0"/>
    <n v="0"/>
    <n v="1"/>
    <n v="0"/>
    <s v="m"/>
    <n v="1"/>
    <n v="1"/>
    <n v="0"/>
    <n v="1"/>
    <n v="0"/>
    <n v="0"/>
    <n v="0"/>
    <n v="1"/>
    <n v="1"/>
    <n v="0"/>
    <n v="0"/>
    <n v="0"/>
    <n v="1"/>
    <n v="2"/>
    <n v="2"/>
    <n v="0"/>
    <n v="1"/>
    <n v="0"/>
    <n v="1"/>
  </r>
  <r>
    <s v="HH "/>
    <s v="2023njwas"/>
    <s v="qm"/>
    <n v="9"/>
    <s v="2023njwas_qm9"/>
    <s v="r2"/>
    <x v="26"/>
    <n v="47"/>
    <s v="[7]"/>
    <n v="1"/>
    <n v="1"/>
    <n v="0"/>
    <s v="e"/>
    <s v="[]"/>
    <s v="[]"/>
    <n v="0"/>
    <n v="0"/>
    <n v="0"/>
    <m/>
    <n v="0"/>
    <s v="x"/>
    <n v="32"/>
    <s v="x"/>
    <n v="2"/>
    <s v="v"/>
    <n v="1"/>
    <s v="x"/>
    <n v="1"/>
    <n v="5"/>
    <n v="1"/>
    <n v="1"/>
    <n v="0"/>
    <n v="1"/>
    <s v="Great but tipped ov"/>
    <n v="1"/>
    <n v="0"/>
    <n v="1"/>
    <n v="1"/>
    <n v="0"/>
    <n v="0"/>
    <n v="0"/>
    <n v="0"/>
    <n v="0"/>
    <n v="0"/>
    <n v="0"/>
    <n v="0"/>
    <n v="0"/>
    <n v="1"/>
    <n v="0"/>
    <n v="1"/>
    <n v="1"/>
    <n v="0"/>
    <n v="0"/>
  </r>
  <r>
    <s v="DK"/>
    <s v="2023njwas"/>
    <s v="qm"/>
    <n v="9"/>
    <s v="2023njwas_qm9"/>
    <s v="b3"/>
    <x v="29"/>
    <n v="26"/>
    <s v="[]"/>
    <n v="0"/>
    <n v="0"/>
    <n v="1"/>
    <s v="x"/>
    <s v="[]"/>
    <s v="[]"/>
    <n v="0"/>
    <n v="0"/>
    <n v="0"/>
    <m/>
    <n v="0"/>
    <s v="x"/>
    <n v="15.2"/>
    <s v="x"/>
    <n v="2"/>
    <s v="n"/>
    <n v="0"/>
    <s v="b"/>
    <n v="0"/>
    <n v="2"/>
    <n v="0"/>
    <n v="0"/>
    <n v="0"/>
    <n v="0"/>
    <s v="Got in the way more than it 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AP"/>
    <s v="2023njwas"/>
    <s v="qm"/>
    <n v="9"/>
    <s v="2023njwas_qm9"/>
    <s v="r1"/>
    <x v="30"/>
    <n v="71"/>
    <s v="[9]"/>
    <n v="1"/>
    <n v="1"/>
    <n v="1"/>
    <s v="e"/>
    <s v="[]"/>
    <s v="[1,2,4,3,5,6,8,9,7,10,11,13,12,15,14,16,18,17,20,19,28,29,21,30,22,31,23,32,24,33,25,34,26,35,27,36]"/>
    <n v="20"/>
    <n v="1"/>
    <n v="1"/>
    <n v="464356595"/>
    <n v="0"/>
    <s v="b"/>
    <n v="0"/>
    <s v="e"/>
    <n v="12"/>
    <s v="v"/>
    <m/>
    <m/>
    <m/>
    <m/>
    <m/>
    <m/>
    <m/>
    <m/>
    <m/>
    <n v="1"/>
    <n v="0"/>
    <n v="1"/>
    <n v="1"/>
    <n v="0"/>
    <n v="0"/>
    <n v="0"/>
    <n v="36"/>
    <n v="15"/>
    <n v="21"/>
    <n v="9"/>
    <n v="9"/>
    <n v="18"/>
    <n v="37"/>
    <n v="15"/>
    <n v="22"/>
    <n v="10"/>
    <n v="9"/>
    <n v="18"/>
  </r>
  <r>
    <s v="Lb"/>
    <s v="2023njwas"/>
    <s v="qm"/>
    <n v="9"/>
    <s v="2023njwas_qm9"/>
    <s v="b2"/>
    <x v="15"/>
    <n v="38"/>
    <s v="[5]"/>
    <n v="0"/>
    <n v="0"/>
    <n v="1"/>
    <s v="d"/>
    <s v="[]"/>
    <s v="[25,35]"/>
    <n v="0"/>
    <n v="0"/>
    <n v="0"/>
    <m/>
    <n v="0"/>
    <s v="x"/>
    <n v="0"/>
    <s v="p"/>
    <n v="2"/>
    <s v="a"/>
    <n v="0"/>
    <s v="x"/>
    <n v="1"/>
    <n v="4"/>
    <n v="0"/>
    <n v="0"/>
    <m/>
    <m/>
    <m/>
    <n v="1"/>
    <n v="1"/>
    <n v="0"/>
    <n v="1"/>
    <n v="0"/>
    <n v="0"/>
    <n v="0"/>
    <n v="2"/>
    <n v="1"/>
    <n v="1"/>
    <n v="0"/>
    <n v="0"/>
    <n v="2"/>
    <n v="3"/>
    <n v="2"/>
    <n v="1"/>
    <n v="1"/>
    <n v="0"/>
    <n v="2"/>
  </r>
  <r>
    <s v="KG"/>
    <s v="2023njwas"/>
    <s v="qm"/>
    <n v="9"/>
    <s v="2023njwas_qm9"/>
    <s v="b1"/>
    <x v="20"/>
    <n v="62"/>
    <s v="[2]"/>
    <n v="1"/>
    <n v="0"/>
    <n v="1"/>
    <s v="x"/>
    <s v="[22.2,17.2,18.8,40.8,13.1]"/>
    <s v="[32,33,14,28,30]"/>
    <n v="0"/>
    <n v="0"/>
    <n v="0"/>
    <m/>
    <n v="1"/>
    <s v="u"/>
    <n v="7.1"/>
    <s v="e"/>
    <n v="1"/>
    <s v="a"/>
    <n v="0"/>
    <s v="x"/>
    <n v="0"/>
    <n v="4"/>
    <n v="0"/>
    <n v="0"/>
    <n v="0"/>
    <n v="1"/>
    <m/>
    <n v="1"/>
    <n v="1"/>
    <n v="0"/>
    <n v="1"/>
    <n v="0"/>
    <n v="0"/>
    <n v="22.419999999999998"/>
    <n v="5"/>
    <n v="5"/>
    <n v="0"/>
    <n v="0"/>
    <n v="1"/>
    <n v="4"/>
    <n v="6"/>
    <n v="6"/>
    <n v="0"/>
    <n v="1"/>
    <n v="1"/>
    <n v="4"/>
  </r>
  <r>
    <s v="FB"/>
    <s v="2023njwas"/>
    <s v="qm"/>
    <n v="10"/>
    <s v="2023njwas_qm10"/>
    <s v="b1"/>
    <x v="19"/>
    <n v="26"/>
    <s v="[]"/>
    <n v="0"/>
    <n v="0"/>
    <n v="0"/>
    <s v="x"/>
    <s v="[]"/>
    <s v="[26,25]"/>
    <n v="0"/>
    <n v="0"/>
    <n v="0"/>
    <m/>
    <n v="0"/>
    <s v="x"/>
    <n v="0"/>
    <s v="a"/>
    <n v="0"/>
    <s v="a"/>
    <n v="0"/>
    <s v="x"/>
    <n v="0"/>
    <n v="4"/>
    <n v="0"/>
    <n v="0"/>
    <n v="0"/>
    <n v="0"/>
    <s v="Just a drive train but fas"/>
    <n v="0"/>
    <n v="0"/>
    <n v="0"/>
    <n v="0"/>
    <n v="0"/>
    <n v="0"/>
    <n v="0"/>
    <n v="2"/>
    <n v="0"/>
    <n v="2"/>
    <n v="0"/>
    <n v="0"/>
    <n v="2"/>
    <n v="2"/>
    <n v="0"/>
    <n v="2"/>
    <n v="0"/>
    <n v="0"/>
    <n v="2"/>
  </r>
  <r>
    <s v="LG"/>
    <s v="2023njwas"/>
    <s v="qm"/>
    <n v="10"/>
    <s v="2023njwas_qm10"/>
    <s v="r2"/>
    <x v="3"/>
    <n v="35"/>
    <s v="[]"/>
    <n v="0"/>
    <n v="0"/>
    <n v="0"/>
    <s v="x"/>
    <s v="[23.8,5.4]"/>
    <s v="[]"/>
    <n v="0"/>
    <n v="0"/>
    <n v="0"/>
    <m/>
    <n v="0"/>
    <s v="x"/>
    <n v="0"/>
    <s v="x"/>
    <n v="2"/>
    <s v="a"/>
    <n v="0"/>
    <s v="b"/>
    <n v="1"/>
    <n v="2"/>
    <n v="0"/>
    <n v="0"/>
    <n v="0"/>
    <n v="0"/>
    <s v="they didn32t defend much to b"/>
    <n v="0"/>
    <n v="0"/>
    <n v="0"/>
    <n v="0"/>
    <n v="0"/>
    <n v="0"/>
    <n v="14.600000000000001"/>
    <n v="0"/>
    <n v="0"/>
    <n v="0"/>
    <n v="0"/>
    <n v="0"/>
    <n v="0"/>
    <n v="0"/>
    <n v="0"/>
    <n v="0"/>
    <n v="0"/>
    <n v="0"/>
    <n v="0"/>
  </r>
  <r>
    <s v="JB"/>
    <s v="2023njwas"/>
    <s v="qm"/>
    <n v="10"/>
    <s v="2023njwas_qm10"/>
    <s v="r2"/>
    <x v="3"/>
    <n v="48"/>
    <s v="[]"/>
    <n v="0"/>
    <n v="0"/>
    <n v="1"/>
    <s v="e"/>
    <s v="[]"/>
    <s v="[]"/>
    <n v="0"/>
    <n v="0"/>
    <n v="0"/>
    <m/>
    <n v="0"/>
    <s v="x"/>
    <n v="21.6"/>
    <s v="x"/>
    <n v="2"/>
    <s v="a"/>
    <n v="0"/>
    <s v="g"/>
    <n v="0"/>
    <n v="4"/>
    <n v="0"/>
    <n v="0"/>
    <n v="0"/>
    <n v="0"/>
    <s v="pure defense no sco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RJ"/>
    <s v="2023njwas"/>
    <s v="qm"/>
    <n v="10"/>
    <s v="2023njwas_qm10"/>
    <s v="b3"/>
    <x v="1"/>
    <n v="38"/>
    <s v="[32]"/>
    <n v="0"/>
    <n v="0"/>
    <n v="1"/>
    <s v="e"/>
    <s v="[49.8,43.8]"/>
    <s v="[]"/>
    <n v="2"/>
    <n v="0"/>
    <n v="0"/>
    <m/>
    <n v="0"/>
    <s v="u"/>
    <n v="0"/>
    <s v="a"/>
    <n v="0"/>
    <s v="a"/>
    <n v="0"/>
    <s v="x"/>
    <n v="0"/>
    <n v="3"/>
    <n v="0"/>
    <n v="0"/>
    <n v="0"/>
    <n v="0"/>
    <s v="Not a good par"/>
    <n v="1"/>
    <n v="1"/>
    <n v="0"/>
    <n v="0"/>
    <n v="0"/>
    <n v="1"/>
    <n v="46.8"/>
    <n v="0"/>
    <n v="0"/>
    <n v="0"/>
    <n v="0"/>
    <n v="0"/>
    <n v="0"/>
    <n v="1"/>
    <n v="1"/>
    <n v="0"/>
    <n v="0"/>
    <n v="0"/>
    <n v="1"/>
  </r>
  <r>
    <s v="DC"/>
    <s v="2023njwas"/>
    <s v="qm"/>
    <n v="10"/>
    <s v="2023njwas_qm10"/>
    <s v="r1"/>
    <x v="21"/>
    <n v="47"/>
    <s v="[11]"/>
    <n v="0"/>
    <n v="0"/>
    <n v="0"/>
    <s v="x"/>
    <s v="[]"/>
    <s v="[16]"/>
    <n v="0"/>
    <n v="0"/>
    <n v="0"/>
    <m/>
    <n v="0"/>
    <s v="x"/>
    <n v="2.6"/>
    <s v="e"/>
    <n v="2"/>
    <s v="a"/>
    <n v="0"/>
    <s v="x"/>
    <n v="0"/>
    <n v="2"/>
    <n v="0"/>
    <n v="0"/>
    <n v="0"/>
    <n v="0"/>
    <s v="none"/>
    <n v="1"/>
    <n v="1"/>
    <n v="0"/>
    <n v="0"/>
    <n v="1"/>
    <n v="0"/>
    <n v="0"/>
    <n v="1"/>
    <n v="0"/>
    <n v="1"/>
    <n v="0"/>
    <n v="1"/>
    <n v="0"/>
    <n v="2"/>
    <n v="1"/>
    <n v="1"/>
    <n v="0"/>
    <n v="2"/>
    <n v="0"/>
  </r>
  <r>
    <s v="MM"/>
    <s v="2023njwas"/>
    <s v="qm"/>
    <n v="10"/>
    <s v="2023njwas_qm10"/>
    <s v="b2"/>
    <x v="24"/>
    <n v="62"/>
    <s v="[10]"/>
    <n v="1"/>
    <n v="1"/>
    <n v="1"/>
    <s v="x"/>
    <s v="[]"/>
    <s v="[13]"/>
    <n v="0"/>
    <n v="1"/>
    <n v="0"/>
    <m/>
    <n v="0"/>
    <s v="o"/>
    <n v="0"/>
    <s v="x"/>
    <n v="2"/>
    <s v="a"/>
    <n v="0"/>
    <s v="x"/>
    <n v="1"/>
    <n v="2"/>
    <n v="0"/>
    <n v="0"/>
    <n v="1"/>
    <n v="0"/>
    <s v="ehhhhhh"/>
    <n v="1"/>
    <n v="0"/>
    <n v="1"/>
    <n v="0"/>
    <n v="1"/>
    <n v="0"/>
    <n v="0"/>
    <n v="1"/>
    <n v="0"/>
    <n v="1"/>
    <n v="0"/>
    <n v="1"/>
    <n v="0"/>
    <n v="2"/>
    <n v="0"/>
    <n v="2"/>
    <n v="0"/>
    <n v="2"/>
    <n v="0"/>
  </r>
  <r>
    <s v="IH"/>
    <s v="2023njwas"/>
    <s v="qm"/>
    <n v="11"/>
    <s v="2023njwas_qm11"/>
    <s v="r2"/>
    <x v="14"/>
    <n v="35"/>
    <s v="[]"/>
    <n v="1"/>
    <n v="0"/>
    <n v="1"/>
    <s v="x"/>
    <s v="[]"/>
    <s v="[29,33]"/>
    <n v="0"/>
    <n v="0"/>
    <n v="0"/>
    <m/>
    <n v="0"/>
    <s v="x"/>
    <n v="0"/>
    <s v="e"/>
    <n v="2"/>
    <s v="n"/>
    <n v="0"/>
    <s v="x"/>
    <n v="0"/>
    <n v="2"/>
    <n v="0"/>
    <n v="0"/>
    <n v="0"/>
    <n v="0"/>
    <s v="very slow at everyt"/>
    <n v="0"/>
    <n v="0"/>
    <n v="0"/>
    <n v="0"/>
    <n v="0"/>
    <n v="0"/>
    <n v="0"/>
    <n v="2"/>
    <n v="2"/>
    <n v="0"/>
    <n v="0"/>
    <n v="0"/>
    <n v="2"/>
    <n v="2"/>
    <n v="2"/>
    <n v="0"/>
    <n v="0"/>
    <n v="0"/>
    <n v="2"/>
  </r>
  <r>
    <s v="MF"/>
    <s v="2023njwas"/>
    <s v="qm"/>
    <n v="11"/>
    <s v="2023njwas_qm11"/>
    <s v="b3"/>
    <x v="27"/>
    <n v="62"/>
    <s v="[2]"/>
    <n v="0"/>
    <n v="1"/>
    <n v="1"/>
    <s v="x"/>
    <s v="[32.0,39.0,43.5]"/>
    <s v="[1,3,12]"/>
    <n v="0"/>
    <n v="1"/>
    <n v="0"/>
    <m/>
    <n v="1"/>
    <s v="x"/>
    <n v="0"/>
    <s v="e"/>
    <n v="2"/>
    <s v="a"/>
    <n v="1"/>
    <s v="x"/>
    <n v="0"/>
    <n v="3"/>
    <n v="0"/>
    <n v="0"/>
    <n v="0"/>
    <n v="0"/>
    <m/>
    <n v="1"/>
    <n v="1"/>
    <n v="0"/>
    <n v="1"/>
    <n v="0"/>
    <n v="0"/>
    <n v="38.166666666666664"/>
    <n v="3"/>
    <n v="0"/>
    <n v="3"/>
    <n v="2"/>
    <n v="1"/>
    <n v="0"/>
    <n v="4"/>
    <n v="1"/>
    <n v="3"/>
    <n v="3"/>
    <n v="1"/>
    <n v="0"/>
  </r>
  <r>
    <s v="GM"/>
    <s v="2023njwas"/>
    <s v="qm"/>
    <n v="11"/>
    <s v="2023njwas_qm11"/>
    <s v="r1"/>
    <x v="8"/>
    <n v="47"/>
    <s v="[14]"/>
    <n v="0"/>
    <n v="1"/>
    <n v="1"/>
    <s v="d"/>
    <s v="[15.4,21.1,33.9,16.2]"/>
    <s v="[36,35,33,34]"/>
    <n v="0"/>
    <n v="0"/>
    <n v="0"/>
    <m/>
    <n v="1"/>
    <s v="u"/>
    <n v="7.6"/>
    <s v="p"/>
    <n v="2"/>
    <s v="a"/>
    <n v="0"/>
    <s v="x"/>
    <n v="0"/>
    <n v="2"/>
    <n v="0"/>
    <n v="0"/>
    <n v="0"/>
    <n v="0"/>
    <s v="Popp"/>
    <n v="1"/>
    <n v="1"/>
    <n v="0"/>
    <n v="0"/>
    <n v="1"/>
    <n v="0"/>
    <n v="21.650000000000002"/>
    <n v="4"/>
    <n v="4"/>
    <n v="0"/>
    <n v="0"/>
    <n v="0"/>
    <n v="4"/>
    <n v="5"/>
    <n v="5"/>
    <n v="0"/>
    <n v="0"/>
    <n v="1"/>
    <n v="4"/>
  </r>
  <r>
    <s v="py"/>
    <s v="2023njwas"/>
    <s v="qm"/>
    <n v="11"/>
    <s v="2023njwas_qm11"/>
    <s v="b1"/>
    <x v="17"/>
    <n v="26"/>
    <s v="[]"/>
    <n v="0"/>
    <n v="0"/>
    <n v="0"/>
    <s v="x"/>
    <s v="[]"/>
    <s v="[]"/>
    <n v="0"/>
    <n v="0"/>
    <n v="0"/>
    <m/>
    <n v="0"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Sj"/>
    <s v="2023njwas"/>
    <s v="qm"/>
    <n v="12"/>
    <s v="2023njwas_qm12"/>
    <s v="b3"/>
    <x v="7"/>
    <n v="62"/>
    <s v="[1]"/>
    <n v="0"/>
    <n v="0"/>
    <n v="0"/>
    <s v="x"/>
    <s v="[]"/>
    <s v="[1,5,3,32,33,23,31,30,4,34,2]"/>
    <n v="0"/>
    <n v="0"/>
    <n v="0"/>
    <m/>
    <n v="1"/>
    <s v="x"/>
    <n v="0"/>
    <s v="d"/>
    <n v="0"/>
    <s v="a"/>
    <n v="3"/>
    <s v="x"/>
    <n v="1"/>
    <n v="4"/>
    <n v="0"/>
    <n v="0"/>
    <n v="0"/>
    <n v="0"/>
    <s v="Jaifkcke"/>
    <n v="1"/>
    <n v="0"/>
    <n v="1"/>
    <n v="1"/>
    <n v="0"/>
    <n v="0"/>
    <n v="0"/>
    <n v="11"/>
    <n v="7"/>
    <n v="4"/>
    <n v="5"/>
    <n v="0"/>
    <n v="6"/>
    <n v="12"/>
    <n v="7"/>
    <n v="5"/>
    <n v="6"/>
    <n v="0"/>
    <n v="6"/>
  </r>
  <r>
    <s v="SM"/>
    <s v="2023njwas"/>
    <s v="qm"/>
    <n v="12"/>
    <s v="2023njwas_qm12"/>
    <s v="r3"/>
    <x v="18"/>
    <n v="71"/>
    <s v="[]"/>
    <n v="0"/>
    <n v="0"/>
    <n v="1"/>
    <s v="a"/>
    <s v="[]"/>
    <s v="[21]"/>
    <n v="0"/>
    <n v="1"/>
    <n v="0"/>
    <m/>
    <n v="0"/>
    <s v="x"/>
    <n v="0"/>
    <s v="x"/>
    <n v="0"/>
    <s v="a"/>
    <n v="0"/>
    <s v="x"/>
    <n v="0"/>
    <n v="4"/>
    <n v="0"/>
    <n v="0"/>
    <n v="1"/>
    <n v="0"/>
    <s v="Need a lot of time to receive cones from"/>
    <n v="0"/>
    <n v="0"/>
    <n v="0"/>
    <n v="0"/>
    <n v="0"/>
    <n v="0"/>
    <n v="0"/>
    <n v="1"/>
    <n v="0"/>
    <n v="1"/>
    <n v="0"/>
    <n v="0"/>
    <n v="1"/>
    <n v="1"/>
    <n v="0"/>
    <n v="1"/>
    <n v="0"/>
    <n v="0"/>
    <n v="1"/>
  </r>
  <r>
    <s v="RC"/>
    <s v="2023njwas"/>
    <s v="qm"/>
    <n v="12"/>
    <s v="2023njwas_qm12"/>
    <s v="b1"/>
    <x v="25"/>
    <n v="38"/>
    <s v="[5]"/>
    <n v="1"/>
    <n v="0"/>
    <n v="1"/>
    <s v="e"/>
    <s v="[30.8,0.2,15.6,18.4]"/>
    <s v="[31,32,2,36]"/>
    <n v="0"/>
    <n v="0"/>
    <n v="1"/>
    <m/>
    <n v="0"/>
    <s v="u"/>
    <n v="22.8"/>
    <s v="d"/>
    <n v="2"/>
    <s v="v"/>
    <n v="1"/>
    <s v="a"/>
    <n v="0"/>
    <n v="4"/>
    <n v="0"/>
    <n v="0"/>
    <n v="0"/>
    <n v="1"/>
    <s v="Send like they messed up the balan"/>
    <n v="1"/>
    <n v="1"/>
    <n v="0"/>
    <n v="1"/>
    <n v="0"/>
    <n v="0"/>
    <n v="16.25"/>
    <n v="4"/>
    <n v="4"/>
    <n v="0"/>
    <n v="1"/>
    <n v="0"/>
    <n v="3"/>
    <n v="5"/>
    <n v="5"/>
    <n v="0"/>
    <n v="2"/>
    <n v="0"/>
    <n v="3"/>
  </r>
  <r>
    <s v="GS"/>
    <s v="2023njwas"/>
    <s v="qm"/>
    <n v="12"/>
    <s v="2023njwas_qm12"/>
    <s v="r1"/>
    <x v="28"/>
    <n v="47"/>
    <s v="[5]"/>
    <n v="0"/>
    <n v="0"/>
    <n v="0"/>
    <s v="x"/>
    <s v="[27.8,47.1]"/>
    <s v="[8,33]"/>
    <n v="0"/>
    <n v="0"/>
    <n v="0"/>
    <m/>
    <n v="0"/>
    <s v="x"/>
    <n v="4.9000000000000004"/>
    <s v="e"/>
    <n v="2"/>
    <s v="x"/>
    <n v="0"/>
    <s v="x"/>
    <n v="0"/>
    <n v="3"/>
    <n v="0"/>
    <n v="0"/>
    <n v="0"/>
    <n v="0"/>
    <s v="Cool suction cups, kinda in"/>
    <n v="1"/>
    <n v="1"/>
    <n v="0"/>
    <n v="1"/>
    <n v="0"/>
    <n v="0"/>
    <n v="37.450000000000003"/>
    <n v="2"/>
    <n v="2"/>
    <n v="0"/>
    <n v="1"/>
    <n v="0"/>
    <n v="1"/>
    <n v="3"/>
    <n v="3"/>
    <n v="0"/>
    <n v="2"/>
    <n v="0"/>
    <n v="1"/>
  </r>
  <r>
    <s v="AP"/>
    <s v="2023njwas"/>
    <s v="qm"/>
    <n v="13"/>
    <s v="2023njwas_qm13"/>
    <s v="r1"/>
    <x v="22"/>
    <n v="47"/>
    <s v="[4]"/>
    <n v="0"/>
    <n v="0"/>
    <n v="0"/>
    <s v="a"/>
    <s v="[21.0,40.7]"/>
    <s v="[13,17]"/>
    <n v="0"/>
    <n v="0"/>
    <n v="0"/>
    <n v="0"/>
    <n v="0"/>
    <s v="x"/>
    <n v="40.299999999999997"/>
    <s v="x"/>
    <n v="2"/>
    <s v="a"/>
    <n v="0"/>
    <s v="a"/>
    <n v="1"/>
    <n v="4"/>
    <n v="0"/>
    <n v="0"/>
    <n v="0"/>
    <n v="0"/>
    <s v="m"/>
    <n v="1"/>
    <n v="0"/>
    <n v="1"/>
    <n v="1"/>
    <n v="0"/>
    <n v="0"/>
    <n v="30.85"/>
    <n v="2"/>
    <n v="1"/>
    <n v="1"/>
    <n v="0"/>
    <n v="2"/>
    <n v="0"/>
    <n v="3"/>
    <n v="1"/>
    <n v="2"/>
    <n v="1"/>
    <n v="2"/>
    <n v="0"/>
  </r>
  <r>
    <s v="HH "/>
    <s v="2023njwas"/>
    <s v="qm"/>
    <n v="13"/>
    <s v="2023njwas_qm13"/>
    <s v="r2"/>
    <x v="3"/>
    <n v="72"/>
    <s v="[]"/>
    <n v="0"/>
    <n v="0"/>
    <n v="0"/>
    <s v="x"/>
    <s v="[]"/>
    <s v="[]"/>
    <n v="0"/>
    <n v="0"/>
    <n v="0"/>
    <m/>
    <n v="0"/>
    <s v="x"/>
    <n v="3.2"/>
    <s v="e"/>
    <n v="2"/>
    <s v="n"/>
    <n v="0"/>
    <s v="a"/>
    <n v="0"/>
    <n v="2"/>
    <n v="0"/>
    <n v="0"/>
    <n v="0"/>
    <n v="0"/>
    <s v="It32s just bumpe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KG"/>
    <s v="2023njwas"/>
    <s v="qm"/>
    <n v="13"/>
    <s v="2023njwas_qm13"/>
    <s v="b1"/>
    <x v="26"/>
    <n v="38"/>
    <s v="[6]"/>
    <n v="0"/>
    <n v="1"/>
    <n v="0"/>
    <s v="a"/>
    <s v="[8.0,19.7,21.5,26.4,31.4]"/>
    <s v="[9,7,2,4,22]"/>
    <n v="0"/>
    <n v="0"/>
    <n v="1"/>
    <n v="56"/>
    <n v="1"/>
    <s v="b"/>
    <n v="10.7"/>
    <s v="e"/>
    <n v="2"/>
    <s v="v"/>
    <n v="5"/>
    <s v="x"/>
    <n v="0"/>
    <n v="5"/>
    <n v="0"/>
    <n v="0"/>
    <n v="0"/>
    <n v="1"/>
    <s v="Re"/>
    <n v="1"/>
    <n v="0"/>
    <n v="1"/>
    <n v="1"/>
    <n v="0"/>
    <n v="0"/>
    <n v="21.4"/>
    <n v="5"/>
    <n v="1"/>
    <n v="4"/>
    <n v="4"/>
    <n v="0"/>
    <n v="1"/>
    <n v="6"/>
    <n v="1"/>
    <n v="5"/>
    <n v="5"/>
    <n v="0"/>
    <n v="1"/>
  </r>
  <r>
    <s v="DK"/>
    <s v="2023njwas"/>
    <s v="qm"/>
    <n v="13"/>
    <s v="2023njwas_qm13"/>
    <s v="b3"/>
    <x v="5"/>
    <n v="62"/>
    <s v="[]"/>
    <n v="0"/>
    <n v="0"/>
    <n v="1"/>
    <s v="x"/>
    <s v="[9.9,11.2,26.2,25.4,10.9,23.1]"/>
    <s v="[29,30,31,33,34,35]"/>
    <n v="0"/>
    <n v="0"/>
    <n v="0"/>
    <m/>
    <n v="0"/>
    <s v="u"/>
    <n v="0"/>
    <s v="x"/>
    <n v="2"/>
    <s v="a"/>
    <n v="0"/>
    <s v="x"/>
    <n v="0"/>
    <n v="4"/>
    <n v="0"/>
    <n v="0"/>
    <n v="0"/>
    <n v="1"/>
    <s v="Pretty good, really "/>
    <n v="0"/>
    <n v="0"/>
    <n v="0"/>
    <n v="0"/>
    <n v="0"/>
    <n v="0"/>
    <n v="17.783333333333331"/>
    <n v="6"/>
    <n v="6"/>
    <n v="0"/>
    <n v="0"/>
    <n v="0"/>
    <n v="6"/>
    <n v="6"/>
    <n v="6"/>
    <n v="0"/>
    <n v="0"/>
    <n v="0"/>
    <n v="6"/>
  </r>
  <r>
    <s v="DC"/>
    <s v="2023njwas"/>
    <s v="qm"/>
    <n v="14"/>
    <s v="2023njwas_qm14"/>
    <s v="r1"/>
    <x v="4"/>
    <n v="47"/>
    <s v="[5]"/>
    <n v="1"/>
    <n v="0"/>
    <n v="0"/>
    <s v="e"/>
    <s v="[10.8,12.2,21.7,4.3,20.7,20.0]"/>
    <s v="[9,7,6,36,26,35]"/>
    <n v="0"/>
    <n v="0"/>
    <n v="0"/>
    <m/>
    <n v="0"/>
    <s v="x"/>
    <n v="2.2000000000000002"/>
    <s v="e"/>
    <n v="2"/>
    <s v="v"/>
    <n v="1"/>
    <s v="x"/>
    <n v="1"/>
    <n v="5"/>
    <n v="0"/>
    <n v="0"/>
    <n v="0"/>
    <m/>
    <m/>
    <n v="1"/>
    <n v="1"/>
    <n v="0"/>
    <n v="1"/>
    <n v="0"/>
    <n v="0"/>
    <n v="14.950000000000001"/>
    <n v="6"/>
    <n v="2"/>
    <n v="4"/>
    <n v="3"/>
    <n v="0"/>
    <n v="3"/>
    <n v="7"/>
    <n v="3"/>
    <n v="4"/>
    <n v="4"/>
    <n v="0"/>
    <n v="3"/>
  </r>
  <r>
    <s v="FB"/>
    <s v="2023njwas"/>
    <s v="qm"/>
    <n v="14"/>
    <s v="2023njwas_qm14"/>
    <s v="b1"/>
    <x v="13"/>
    <n v="26"/>
    <s v="[]"/>
    <n v="0"/>
    <n v="0"/>
    <n v="1"/>
    <s v="x"/>
    <s v="[]"/>
    <s v="[31,35]"/>
    <n v="0"/>
    <n v="0"/>
    <n v="0"/>
    <m/>
    <n v="0"/>
    <s v="x"/>
    <n v="0"/>
    <s v="p"/>
    <n v="2"/>
    <s v="n"/>
    <n v="0"/>
    <s v="x"/>
    <n v="0"/>
    <n v="1"/>
    <n v="0"/>
    <n v="1"/>
    <n v="0"/>
    <n v="0"/>
    <s v="Big tall thing can push stuff "/>
    <n v="0"/>
    <n v="0"/>
    <n v="0"/>
    <n v="0"/>
    <n v="0"/>
    <n v="0"/>
    <n v="0"/>
    <n v="2"/>
    <n v="2"/>
    <n v="0"/>
    <n v="0"/>
    <n v="0"/>
    <n v="2"/>
    <n v="2"/>
    <n v="2"/>
    <n v="0"/>
    <n v="0"/>
    <n v="0"/>
    <n v="2"/>
  </r>
  <r>
    <s v="LG"/>
    <s v="2023njwas"/>
    <s v="qm"/>
    <n v="14"/>
    <s v="2023njwas_qm14"/>
    <s v="r2"/>
    <x v="15"/>
    <n v="71"/>
    <s v="[8]"/>
    <n v="0"/>
    <n v="1"/>
    <n v="0"/>
    <s v="x"/>
    <s v="[]"/>
    <s v="[23,33,4,21]"/>
    <n v="0"/>
    <n v="0"/>
    <n v="1"/>
    <n v="303"/>
    <n v="0"/>
    <s v="b"/>
    <n v="6"/>
    <s v="e"/>
    <n v="2"/>
    <s v="v"/>
    <n v="3"/>
    <s v="x"/>
    <n v="1"/>
    <n v="3"/>
    <n v="0"/>
    <n v="0"/>
    <n v="0"/>
    <n v="1"/>
    <s v="good at scoring hig"/>
    <n v="1"/>
    <n v="1"/>
    <n v="0"/>
    <n v="1"/>
    <n v="0"/>
    <n v="0"/>
    <n v="0"/>
    <n v="4"/>
    <n v="1"/>
    <n v="3"/>
    <n v="1"/>
    <n v="0"/>
    <n v="3"/>
    <n v="5"/>
    <n v="2"/>
    <n v="3"/>
    <n v="2"/>
    <n v="0"/>
    <n v="3"/>
  </r>
  <r>
    <s v="RJ"/>
    <s v="2023njwas"/>
    <s v="qm"/>
    <n v="14"/>
    <s v="2023njwas_qm14"/>
    <s v="b3"/>
    <x v="17"/>
    <n v="62"/>
    <s v="[]"/>
    <n v="1"/>
    <n v="1"/>
    <n v="1"/>
    <s v="x"/>
    <s v="[]"/>
    <s v="[]"/>
    <n v="3"/>
    <n v="0"/>
    <n v="0"/>
    <m/>
    <n v="1"/>
    <s v="b"/>
    <n v="26.9"/>
    <s v="e"/>
    <n v="0"/>
    <s v="a"/>
    <n v="0"/>
    <s v="x"/>
    <n v="1"/>
    <n v="3"/>
    <n v="0"/>
    <n v="0"/>
    <n v="0"/>
    <n v="0"/>
    <s v="Not a good part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M"/>
    <s v="2023njwas"/>
    <s v="qm"/>
    <n v="14"/>
    <s v="2023njwas_qm14"/>
    <s v="b2"/>
    <x v="1"/>
    <n v="38"/>
    <s v="[]"/>
    <n v="1"/>
    <n v="1"/>
    <n v="1"/>
    <s v="e"/>
    <s v="[]"/>
    <s v="[14]"/>
    <n v="0"/>
    <n v="0"/>
    <n v="0"/>
    <m/>
    <n v="0"/>
    <s v="u"/>
    <n v="0"/>
    <s v="d"/>
    <n v="2"/>
    <s v="a"/>
    <n v="0"/>
    <s v="e"/>
    <n v="1"/>
    <n v="3"/>
    <n v="0"/>
    <n v="0"/>
    <n v="0"/>
    <m/>
    <m/>
    <n v="0"/>
    <n v="0"/>
    <n v="0"/>
    <n v="0"/>
    <n v="0"/>
    <n v="0"/>
    <n v="0"/>
    <n v="1"/>
    <n v="1"/>
    <n v="0"/>
    <n v="0"/>
    <n v="1"/>
    <n v="0"/>
    <n v="1"/>
    <n v="1"/>
    <n v="0"/>
    <n v="0"/>
    <n v="1"/>
    <n v="0"/>
  </r>
  <r>
    <s v="Lb"/>
    <s v="2023njwas"/>
    <s v="qm"/>
    <n v="13"/>
    <s v="2023njwas_qm13"/>
    <s v="b2"/>
    <x v="12"/>
    <n v="26"/>
    <s v="[]"/>
    <n v="0"/>
    <n v="0"/>
    <n v="0"/>
    <s v="x"/>
    <s v="[]"/>
    <s v="[8,5,11]"/>
    <n v="0"/>
    <n v="0"/>
    <n v="0"/>
    <m/>
    <n v="0"/>
    <s v="u"/>
    <n v="0"/>
    <s v="p"/>
    <n v="2"/>
    <s v="a"/>
    <n v="0"/>
    <s v="x"/>
    <n v="1"/>
    <n v="2"/>
    <n v="0"/>
    <n v="0"/>
    <n v="0"/>
    <n v="0"/>
    <s v="None"/>
    <n v="0"/>
    <n v="0"/>
    <n v="0"/>
    <n v="0"/>
    <n v="0"/>
    <n v="0"/>
    <n v="0"/>
    <n v="3"/>
    <n v="3"/>
    <n v="0"/>
    <n v="2"/>
    <n v="1"/>
    <n v="0"/>
    <n v="3"/>
    <n v="3"/>
    <n v="0"/>
    <n v="2"/>
    <n v="1"/>
    <n v="0"/>
  </r>
  <r>
    <s v="MF"/>
    <s v="2023njwas"/>
    <s v="qm"/>
    <n v="15"/>
    <s v="2023njwas_qm15"/>
    <s v="b3"/>
    <x v="9"/>
    <n v="26"/>
    <s v="[17]"/>
    <n v="0"/>
    <n v="1"/>
    <n v="1"/>
    <s v="x"/>
    <s v="[23.7,10.1,16.4]"/>
    <s v="[24,22]"/>
    <n v="0"/>
    <n v="1"/>
    <n v="0"/>
    <m/>
    <n v="0"/>
    <s v="x"/>
    <n v="0"/>
    <s v="e"/>
    <n v="2"/>
    <s v="a"/>
    <n v="0"/>
    <s v="x"/>
    <n v="0"/>
    <n v="3"/>
    <n v="0"/>
    <n v="0"/>
    <n v="0"/>
    <n v="0"/>
    <s v="kind of unreliable "/>
    <n v="1"/>
    <n v="1"/>
    <n v="0"/>
    <n v="0"/>
    <n v="1"/>
    <n v="0"/>
    <n v="16.733333333333331"/>
    <n v="2"/>
    <n v="0"/>
    <n v="2"/>
    <n v="0"/>
    <n v="0"/>
    <n v="2"/>
    <n v="3"/>
    <n v="1"/>
    <n v="2"/>
    <n v="0"/>
    <n v="1"/>
    <n v="2"/>
  </r>
  <r>
    <s v="KJ"/>
    <s v="2023njwas"/>
    <s v="qm"/>
    <n v="15"/>
    <s v="2023njwas_qm15"/>
    <s v="r3"/>
    <x v="20"/>
    <n v="71"/>
    <s v="[17]"/>
    <n v="0"/>
    <n v="1"/>
    <n v="0"/>
    <s v="x"/>
    <s v="[35.5,20.3,30.4]"/>
    <s v="[20,19,32]"/>
    <n v="0"/>
    <n v="0"/>
    <n v="0"/>
    <m/>
    <n v="1"/>
    <s v="b"/>
    <n v="6.3"/>
    <s v="x"/>
    <n v="0"/>
    <s v="a"/>
    <n v="2"/>
    <s v="x"/>
    <n v="0"/>
    <n v="3"/>
    <n v="0"/>
    <n v="0"/>
    <n v="0"/>
    <n v="0"/>
    <s v="Does everything we do but worse and ugl"/>
    <n v="1"/>
    <n v="1"/>
    <n v="0"/>
    <n v="0"/>
    <n v="1"/>
    <n v="0"/>
    <n v="28.733333333333331"/>
    <n v="3"/>
    <n v="1"/>
    <n v="2"/>
    <n v="0"/>
    <n v="0"/>
    <n v="3"/>
    <n v="4"/>
    <n v="2"/>
    <n v="2"/>
    <n v="0"/>
    <n v="1"/>
    <n v="3"/>
  </r>
  <r>
    <s v="py"/>
    <s v="2023njwas"/>
    <s v="qm"/>
    <n v="15"/>
    <s v="2023njwas_qm15"/>
    <s v="b1"/>
    <x v="16"/>
    <n v="50"/>
    <s v="[5]"/>
    <n v="0"/>
    <n v="0"/>
    <n v="0"/>
    <s v="e"/>
    <s v="[]"/>
    <s v="[4,6,18,16,24,31]"/>
    <n v="0"/>
    <n v="1"/>
    <n v="0"/>
    <m/>
    <n v="1"/>
    <s v="x"/>
    <n v="0"/>
    <s v="x"/>
    <n v="2"/>
    <s v="v"/>
    <n v="2"/>
    <s v="x"/>
    <n v="1"/>
    <n v="4"/>
    <n v="0"/>
    <n v="0"/>
    <n v="0"/>
    <n v="1"/>
    <s v="real g"/>
    <n v="1"/>
    <n v="1"/>
    <n v="0"/>
    <n v="1"/>
    <n v="0"/>
    <n v="0"/>
    <n v="0"/>
    <n v="6"/>
    <n v="1"/>
    <n v="5"/>
    <n v="2"/>
    <n v="2"/>
    <n v="2"/>
    <n v="7"/>
    <n v="2"/>
    <n v="5"/>
    <n v="3"/>
    <n v="2"/>
    <n v="2"/>
  </r>
  <r>
    <s v="IH"/>
    <s v="2023njwas"/>
    <s v="qm"/>
    <n v="15"/>
    <s v="2023njwas_qm15"/>
    <s v="r2"/>
    <x v="2"/>
    <n v="35"/>
    <s v="[]"/>
    <n v="1"/>
    <n v="0"/>
    <n v="1"/>
    <s v="x"/>
    <s v="[]"/>
    <s v="[]"/>
    <n v="0"/>
    <n v="0"/>
    <n v="0"/>
    <m/>
    <n v="0"/>
    <s v="x"/>
    <n v="0"/>
    <s v="d"/>
    <n v="1"/>
    <s v="a"/>
    <n v="0"/>
    <s v="g"/>
    <n v="0"/>
    <n v="3"/>
    <n v="0"/>
    <n v="0"/>
    <n v="0"/>
    <n v="0"/>
    <s v="drivetrain bot. did not 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T "/>
    <s v="2023njwas"/>
    <s v="qm"/>
    <n v="15"/>
    <s v="2023njwas_qm15"/>
    <s v="b2"/>
    <x v="24"/>
    <n v="62"/>
    <s v="[10]"/>
    <n v="0"/>
    <n v="0"/>
    <n v="1"/>
    <s v="x"/>
    <s v="[45.8]"/>
    <s v="[35]"/>
    <n v="0"/>
    <n v="1"/>
    <n v="0"/>
    <m/>
    <n v="1"/>
    <s v="u"/>
    <n v="4.9000000000000004"/>
    <s v="p"/>
    <n v="2"/>
    <s v="a"/>
    <n v="0"/>
    <s v="g"/>
    <n v="1"/>
    <n v="4"/>
    <n v="0"/>
    <n v="0"/>
    <n v="1"/>
    <n v="0"/>
    <s v=":)"/>
    <n v="1"/>
    <n v="0"/>
    <n v="1"/>
    <n v="0"/>
    <n v="1"/>
    <n v="0"/>
    <n v="45.8"/>
    <n v="1"/>
    <n v="1"/>
    <n v="0"/>
    <n v="0"/>
    <n v="0"/>
    <n v="1"/>
    <n v="2"/>
    <n v="1"/>
    <n v="1"/>
    <n v="0"/>
    <n v="1"/>
    <n v="1"/>
  </r>
  <r>
    <s v="GM"/>
    <s v="2023njwas"/>
    <s v="qm"/>
    <n v="15"/>
    <s v="2023njwas_qm15"/>
    <s v="r1"/>
    <x v="0"/>
    <n v="59"/>
    <s v="[17]"/>
    <n v="0"/>
    <n v="0"/>
    <n v="1"/>
    <s v="x"/>
    <s v="[22.8,40.7]"/>
    <s v="[14,12]"/>
    <n v="0"/>
    <n v="0"/>
    <n v="0"/>
    <m/>
    <n v="1"/>
    <s v="b"/>
    <n v="0"/>
    <s v="x"/>
    <n v="0"/>
    <s v="v"/>
    <n v="2"/>
    <s v="x"/>
    <n v="1"/>
    <n v="4"/>
    <n v="0"/>
    <n v="0"/>
    <n v="0"/>
    <n v="1"/>
    <s v="H"/>
    <n v="1"/>
    <n v="1"/>
    <n v="0"/>
    <n v="0"/>
    <n v="1"/>
    <n v="0"/>
    <n v="31.75"/>
    <n v="2"/>
    <n v="1"/>
    <n v="1"/>
    <n v="0"/>
    <n v="2"/>
    <n v="0"/>
    <n v="3"/>
    <n v="2"/>
    <n v="1"/>
    <n v="0"/>
    <n v="3"/>
    <n v="0"/>
  </r>
  <r>
    <s v="SM"/>
    <s v="2023njwas"/>
    <s v="qm"/>
    <n v="16"/>
    <s v="2023njwas_qm16"/>
    <s v="r3"/>
    <x v="8"/>
    <n v="59"/>
    <s v="[]"/>
    <n v="0"/>
    <n v="1"/>
    <n v="1"/>
    <s v="x"/>
    <s v="[38.0,6.3]"/>
    <s v="[34,22]"/>
    <n v="0"/>
    <n v="0"/>
    <n v="0"/>
    <m/>
    <n v="0"/>
    <s v="b"/>
    <n v="0"/>
    <s v="e"/>
    <n v="2"/>
    <s v="a"/>
    <n v="0"/>
    <s v="x"/>
    <n v="0"/>
    <n v="3"/>
    <n v="0"/>
    <n v="0"/>
    <n v="0"/>
    <n v="0"/>
    <m/>
    <n v="0"/>
    <n v="0"/>
    <n v="0"/>
    <n v="0"/>
    <n v="0"/>
    <n v="0"/>
    <n v="22.15"/>
    <n v="2"/>
    <n v="1"/>
    <n v="1"/>
    <n v="0"/>
    <n v="0"/>
    <n v="2"/>
    <n v="2"/>
    <n v="1"/>
    <n v="1"/>
    <n v="0"/>
    <n v="0"/>
    <n v="2"/>
  </r>
  <r>
    <s v="RC"/>
    <s v="2023njwas"/>
    <s v="qm"/>
    <n v="16"/>
    <s v="2023njwas_qm16"/>
    <s v="b1"/>
    <x v="22"/>
    <n v="62"/>
    <s v="[]"/>
    <n v="0"/>
    <n v="0"/>
    <n v="0"/>
    <s v="x"/>
    <s v="[]"/>
    <s v="[]"/>
    <n v="0"/>
    <n v="0"/>
    <n v="0"/>
    <m/>
    <n v="0"/>
    <s v="x"/>
    <n v="0"/>
    <s v="x"/>
    <n v="0"/>
    <s v="n"/>
    <n v="0"/>
    <s v="b"/>
    <n v="0"/>
    <n v="3"/>
    <n v="1"/>
    <n v="0"/>
    <n v="0"/>
    <n v="0"/>
    <s v="Wasn32t even there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GS"/>
    <s v="2023njwas"/>
    <s v="qm"/>
    <n v="16"/>
    <s v="2023njwas_qm16"/>
    <s v="r1"/>
    <x v="10"/>
    <n v="71"/>
    <s v="[27]"/>
    <n v="0"/>
    <n v="0"/>
    <n v="0"/>
    <s v="x"/>
    <s v="[29.3]"/>
    <s v="[9,7]"/>
    <n v="0"/>
    <n v="0"/>
    <n v="0"/>
    <m/>
    <n v="0"/>
    <s v="o"/>
    <n v="0"/>
    <s v="p"/>
    <n v="2"/>
    <s v="x"/>
    <n v="0"/>
    <s v="x"/>
    <n v="0"/>
    <n v="3"/>
    <n v="0"/>
    <n v="0"/>
    <n v="0"/>
    <n v="0"/>
    <s v="Decent bot, superhero bot with "/>
    <n v="1"/>
    <n v="0"/>
    <n v="1"/>
    <n v="0"/>
    <n v="0"/>
    <n v="1"/>
    <n v="29.3"/>
    <n v="2"/>
    <n v="0"/>
    <n v="2"/>
    <n v="2"/>
    <n v="0"/>
    <n v="0"/>
    <n v="3"/>
    <n v="0"/>
    <n v="3"/>
    <n v="2"/>
    <n v="0"/>
    <n v="1"/>
  </r>
  <r>
    <s v="AP"/>
    <s v="2023njwas"/>
    <s v="qm"/>
    <n v="17"/>
    <s v="2023njwas_qm17"/>
    <s v="r1"/>
    <x v="23"/>
    <n v="71"/>
    <s v="[]"/>
    <n v="0"/>
    <n v="0"/>
    <n v="0"/>
    <s v="x"/>
    <s v="[]"/>
    <s v="[]"/>
    <n v="0"/>
    <n v="0"/>
    <n v="0"/>
    <n v="0"/>
    <n v="0"/>
    <s v="x"/>
    <n v="0"/>
    <s v="x"/>
    <n v="0"/>
    <s v="n"/>
    <n v="0"/>
    <s v="b"/>
    <n v="0"/>
    <n v="1"/>
    <n v="1"/>
    <n v="1"/>
    <n v="0"/>
    <n v="0"/>
    <s v="They had no auto and got disabled on t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HH "/>
    <s v="2023njwas"/>
    <s v="qm"/>
    <n v="17"/>
    <s v="2023njwas_qm17"/>
    <s v="r2"/>
    <x v="13"/>
    <n v="35"/>
    <s v="[]"/>
    <n v="0"/>
    <n v="0"/>
    <n v="1"/>
    <s v="x"/>
    <s v="[11.6,22.7]"/>
    <s v="[2,13]"/>
    <n v="0"/>
    <n v="0"/>
    <n v="0"/>
    <m/>
    <n v="1"/>
    <s v="b"/>
    <n v="16.2"/>
    <s v="a"/>
    <n v="0"/>
    <s v="x"/>
    <n v="1"/>
    <s v="x"/>
    <n v="0"/>
    <n v="2"/>
    <n v="0"/>
    <n v="0"/>
    <n v="1"/>
    <n v="0"/>
    <s v="Medi"/>
    <n v="0"/>
    <n v="0"/>
    <n v="0"/>
    <n v="0"/>
    <n v="0"/>
    <n v="0"/>
    <n v="17.149999999999999"/>
    <n v="2"/>
    <n v="1"/>
    <n v="1"/>
    <n v="1"/>
    <n v="1"/>
    <n v="0"/>
    <n v="2"/>
    <n v="1"/>
    <n v="1"/>
    <n v="1"/>
    <n v="1"/>
    <n v="0"/>
  </r>
  <r>
    <s v="Lb"/>
    <s v="2023njwas"/>
    <s v="qm"/>
    <n v="17"/>
    <s v="2023njwas_qm17"/>
    <s v="b2"/>
    <x v="15"/>
    <n v="38"/>
    <s v="[5]"/>
    <n v="0"/>
    <n v="0"/>
    <n v="1"/>
    <s v="d"/>
    <s v="[]"/>
    <s v="[4,7,25]"/>
    <n v="0"/>
    <n v="1"/>
    <n v="0"/>
    <m/>
    <n v="0"/>
    <s v="o"/>
    <n v="0"/>
    <s v="p"/>
    <n v="0"/>
    <s v="v"/>
    <n v="0"/>
    <s v="x"/>
    <n v="1"/>
    <n v="4"/>
    <n v="0"/>
    <n v="0"/>
    <n v="0"/>
    <n v="1"/>
    <s v="None"/>
    <n v="1"/>
    <n v="1"/>
    <n v="0"/>
    <n v="1"/>
    <n v="0"/>
    <n v="0"/>
    <n v="0"/>
    <n v="3"/>
    <n v="0"/>
    <n v="3"/>
    <n v="2"/>
    <n v="0"/>
    <n v="1"/>
    <n v="4"/>
    <n v="1"/>
    <n v="3"/>
    <n v="3"/>
    <n v="0"/>
    <n v="1"/>
  </r>
  <r>
    <s v="LG"/>
    <s v="2023njwas"/>
    <s v="qm"/>
    <n v="17"/>
    <s v="2023njwas_qm17"/>
    <s v="r3"/>
    <x v="4"/>
    <n v="36"/>
    <s v="[7]"/>
    <n v="0"/>
    <n v="0"/>
    <n v="0"/>
    <s v="x"/>
    <s v="[]"/>
    <s v="[7]"/>
    <n v="0"/>
    <n v="1"/>
    <n v="0"/>
    <m/>
    <n v="1"/>
    <s v="x"/>
    <n v="0"/>
    <s v="a"/>
    <n v="0"/>
    <s v="a"/>
    <n v="0"/>
    <s v="x"/>
    <n v="1"/>
    <n v="3"/>
    <n v="0"/>
    <n v="0"/>
    <n v="0"/>
    <n v="0"/>
    <s v="haha"/>
    <n v="1"/>
    <n v="0"/>
    <n v="1"/>
    <n v="1"/>
    <n v="0"/>
    <n v="0"/>
    <n v="0"/>
    <n v="1"/>
    <n v="0"/>
    <n v="1"/>
    <n v="1"/>
    <n v="0"/>
    <n v="0"/>
    <n v="2"/>
    <n v="0"/>
    <n v="2"/>
    <n v="2"/>
    <n v="0"/>
    <n v="0"/>
  </r>
  <r>
    <s v="KG"/>
    <s v="2023njwas"/>
    <s v="qm"/>
    <n v="17"/>
    <s v="2023njwas_qm17"/>
    <s v="b1"/>
    <x v="7"/>
    <n v="26"/>
    <s v="[8]"/>
    <n v="1"/>
    <n v="0"/>
    <n v="1"/>
    <s v="x"/>
    <s v="[20.6,33.3,27.8,41.9]"/>
    <s v="[9,7,34]"/>
    <n v="0"/>
    <n v="0"/>
    <n v="0"/>
    <m/>
    <n v="0"/>
    <s v="b"/>
    <n v="7.7"/>
    <s v="e"/>
    <n v="2"/>
    <s v="a"/>
    <n v="1"/>
    <s v="x"/>
    <n v="0"/>
    <n v="3"/>
    <n v="0"/>
    <n v="1"/>
    <n v="0"/>
    <n v="0"/>
    <s v="Could be easil"/>
    <n v="1"/>
    <n v="1"/>
    <n v="0"/>
    <n v="1"/>
    <n v="0"/>
    <n v="0"/>
    <n v="30.9"/>
    <n v="3"/>
    <n v="1"/>
    <n v="2"/>
    <n v="2"/>
    <n v="0"/>
    <n v="1"/>
    <n v="4"/>
    <n v="2"/>
    <n v="2"/>
    <n v="3"/>
    <n v="0"/>
    <n v="1"/>
  </r>
  <r>
    <s v="DK"/>
    <s v="2023njwas"/>
    <s v="qm"/>
    <n v="17"/>
    <s v="2023njwas_qm17"/>
    <s v="b3"/>
    <x v="29"/>
    <n v="62"/>
    <s v="[]"/>
    <n v="0"/>
    <n v="0"/>
    <n v="0"/>
    <s v="x"/>
    <s v="[]"/>
    <s v="[]"/>
    <n v="0"/>
    <n v="0"/>
    <n v="0"/>
    <m/>
    <n v="0"/>
    <s v="x"/>
    <n v="0"/>
    <s v="x"/>
    <n v="2"/>
    <s v="a"/>
    <n v="0"/>
    <s v="b"/>
    <n v="0"/>
    <n v="3"/>
    <n v="0"/>
    <n v="0"/>
    <n v="0"/>
    <n v="0"/>
    <s v="Was really fast at first, but then slowed.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LG"/>
    <s v="2023njwas"/>
    <s v="qm"/>
    <n v="18"/>
    <s v="2023njwas_qm18"/>
    <s v="r2"/>
    <x v="9"/>
    <n v="59"/>
    <s v="[]"/>
    <n v="0"/>
    <n v="0"/>
    <n v="0"/>
    <s v="x"/>
    <s v="[]"/>
    <s v="[14,24,23]"/>
    <n v="0"/>
    <n v="0"/>
    <n v="0"/>
    <m/>
    <n v="0"/>
    <s v="x"/>
    <n v="15.2"/>
    <s v="a"/>
    <n v="0"/>
    <s v="v"/>
    <n v="0"/>
    <s v="x"/>
    <n v="1"/>
    <n v="3"/>
    <n v="0"/>
    <n v="0"/>
    <n v="0"/>
    <n v="1"/>
    <s v="they were really good at s"/>
    <n v="0"/>
    <n v="0"/>
    <n v="0"/>
    <n v="0"/>
    <n v="0"/>
    <n v="0"/>
    <n v="0"/>
    <n v="3"/>
    <n v="1"/>
    <n v="2"/>
    <n v="0"/>
    <n v="1"/>
    <n v="2"/>
    <n v="3"/>
    <n v="1"/>
    <n v="2"/>
    <n v="0"/>
    <n v="1"/>
    <n v="2"/>
  </r>
  <r>
    <s v="FB"/>
    <s v="2023njwas"/>
    <s v="qm"/>
    <n v="18"/>
    <s v="2023njwas_qm18"/>
    <s v="b1"/>
    <x v="14"/>
    <n v="26"/>
    <s v="[]"/>
    <n v="0"/>
    <n v="0"/>
    <n v="1"/>
    <s v="x"/>
    <s v="[]"/>
    <s v="[]"/>
    <n v="0"/>
    <n v="0"/>
    <n v="0"/>
    <m/>
    <n v="0"/>
    <s v="x"/>
    <n v="0"/>
    <s v="a"/>
    <n v="0"/>
    <s v="n"/>
    <n v="0"/>
    <s v="b"/>
    <n v="0"/>
    <n v="1"/>
    <n v="0"/>
    <n v="0"/>
    <n v="0"/>
    <n v="0"/>
    <s v="Got a cube stuck in bot. Not goo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C"/>
    <s v="2023njwas"/>
    <s v="qm"/>
    <n v="18"/>
    <s v="2023njwas_qm18"/>
    <s v="r1"/>
    <x v="20"/>
    <n v="47"/>
    <s v="[]"/>
    <n v="0"/>
    <n v="0"/>
    <n v="0"/>
    <s v="e"/>
    <s v="[7.6,8.6,71.3,30.1]"/>
    <s v="[33,34,35,36]"/>
    <n v="0"/>
    <n v="0"/>
    <n v="0"/>
    <m/>
    <n v="0"/>
    <s v="b"/>
    <n v="0"/>
    <s v="x"/>
    <n v="0"/>
    <s v="a"/>
    <n v="0"/>
    <s v="x"/>
    <n v="1"/>
    <n v="3"/>
    <n v="0"/>
    <n v="0"/>
    <n v="0"/>
    <n v="0"/>
    <s v="none"/>
    <n v="0"/>
    <n v="0"/>
    <n v="0"/>
    <n v="0"/>
    <n v="0"/>
    <n v="0"/>
    <n v="29.4"/>
    <n v="4"/>
    <n v="4"/>
    <n v="0"/>
    <n v="0"/>
    <n v="0"/>
    <n v="4"/>
    <n v="4"/>
    <n v="4"/>
    <n v="0"/>
    <n v="0"/>
    <n v="0"/>
    <n v="4"/>
  </r>
  <r>
    <s v="JB"/>
    <s v="2023njwas"/>
    <s v="qm"/>
    <n v="18"/>
    <s v="2023njwas_qm18"/>
    <s v="r3"/>
    <x v="27"/>
    <n v="36"/>
    <s v="[2]"/>
    <n v="1"/>
    <n v="1"/>
    <n v="1"/>
    <s v="x"/>
    <s v="[]"/>
    <s v="[1,4,3]"/>
    <n v="0"/>
    <n v="1"/>
    <n v="0"/>
    <m/>
    <n v="0"/>
    <s v="x"/>
    <n v="4.4000000000000004"/>
    <s v="a"/>
    <n v="2"/>
    <s v="v"/>
    <n v="0"/>
    <s v="x"/>
    <n v="0"/>
    <n v="3"/>
    <n v="0"/>
    <n v="0"/>
    <n v="0"/>
    <n v="0"/>
    <s v="nothing spec"/>
    <n v="1"/>
    <n v="1"/>
    <n v="0"/>
    <n v="1"/>
    <n v="0"/>
    <n v="0"/>
    <n v="0"/>
    <n v="3"/>
    <n v="0"/>
    <n v="3"/>
    <n v="3"/>
    <n v="0"/>
    <n v="0"/>
    <n v="4"/>
    <n v="1"/>
    <n v="3"/>
    <n v="4"/>
    <n v="0"/>
    <n v="0"/>
  </r>
  <r>
    <s v="MM"/>
    <s v="2023njwas"/>
    <s v="qm"/>
    <n v="18"/>
    <s v="2023njwas_qm18"/>
    <s v="b2"/>
    <x v="3"/>
    <n v="61"/>
    <s v="[]"/>
    <n v="0"/>
    <n v="0"/>
    <n v="0"/>
    <s v="x"/>
    <s v="[]"/>
    <s v="[]"/>
    <n v="0"/>
    <n v="0"/>
    <n v="0"/>
    <m/>
    <n v="0"/>
    <s v="x"/>
    <n v="0"/>
    <s v="x"/>
    <n v="0"/>
    <s v="a"/>
    <n v="0"/>
    <s v="x"/>
    <n v="1"/>
    <n v="3"/>
    <n v="0"/>
    <n v="0"/>
    <n v="0"/>
    <n v="0"/>
    <s v="blargh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F"/>
    <s v="2023njwas"/>
    <s v="qm"/>
    <n v="19"/>
    <s v="2023njwas_qm19"/>
    <s v="b3"/>
    <x v="17"/>
    <n v="26"/>
    <s v="[]"/>
    <n v="0"/>
    <n v="0"/>
    <n v="0"/>
    <s v="x"/>
    <s v="[]"/>
    <s v="[]"/>
    <n v="0"/>
    <n v="0"/>
    <n v="0"/>
    <m/>
    <n v="0"/>
    <s v="x"/>
    <n v="0"/>
    <s v="e"/>
    <n v="2"/>
    <s v="a"/>
    <n v="0"/>
    <s v="a"/>
    <n v="0"/>
    <n v="2"/>
    <n v="0"/>
    <n v="0"/>
    <n v="0"/>
    <n v="0"/>
    <s v="didn32t score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py"/>
    <s v="2023njwas"/>
    <s v="qm"/>
    <n v="19"/>
    <s v="2023njwas_qm19"/>
    <s v="b1"/>
    <x v="26"/>
    <n v="50"/>
    <s v="[6]"/>
    <n v="1"/>
    <n v="0"/>
    <n v="1"/>
    <s v="e"/>
    <s v="[]"/>
    <s v="[8,9,7,24,5,2]"/>
    <n v="0"/>
    <n v="0"/>
    <n v="0"/>
    <m/>
    <n v="1"/>
    <s v="x"/>
    <n v="0"/>
    <s v="e"/>
    <n v="2"/>
    <s v="v"/>
    <n v="2"/>
    <s v="x"/>
    <n v="1"/>
    <n v="4"/>
    <n v="0"/>
    <n v="0"/>
    <n v="0"/>
    <n v="1"/>
    <s v="good, obviou"/>
    <n v="1"/>
    <n v="0"/>
    <n v="1"/>
    <n v="1"/>
    <n v="0"/>
    <n v="0"/>
    <n v="0"/>
    <n v="6"/>
    <n v="3"/>
    <n v="3"/>
    <n v="5"/>
    <n v="0"/>
    <n v="1"/>
    <n v="7"/>
    <n v="3"/>
    <n v="4"/>
    <n v="6"/>
    <n v="0"/>
    <n v="1"/>
  </r>
  <r>
    <s v="KJ"/>
    <s v="2023njwas"/>
    <s v="qm"/>
    <n v="19"/>
    <s v="2023njwas_qm19"/>
    <s v="r3"/>
    <x v="1"/>
    <n v="70"/>
    <s v="[]"/>
    <n v="0"/>
    <n v="1"/>
    <n v="0"/>
    <s v="x"/>
    <s v="[53.8,12.1,25.7]"/>
    <s v="[33,29,30]"/>
    <n v="0"/>
    <n v="1"/>
    <n v="0"/>
    <m/>
    <n v="0"/>
    <s v="x"/>
    <n v="15.8"/>
    <s v="e"/>
    <n v="2"/>
    <s v="a"/>
    <n v="1"/>
    <s v="a"/>
    <n v="1"/>
    <n v="4"/>
    <n v="0"/>
    <n v="0"/>
    <n v="0"/>
    <n v="0"/>
    <s v="Only capable of scoring cubes fed by huma"/>
    <n v="0"/>
    <n v="0"/>
    <n v="0"/>
    <n v="0"/>
    <n v="0"/>
    <n v="0"/>
    <n v="30.533333333333331"/>
    <n v="3"/>
    <n v="3"/>
    <n v="0"/>
    <n v="0"/>
    <n v="0"/>
    <n v="3"/>
    <n v="3"/>
    <n v="3"/>
    <n v="0"/>
    <n v="0"/>
    <n v="0"/>
    <n v="3"/>
  </r>
  <r>
    <s v="GM"/>
    <s v="2023njwas"/>
    <s v="qm"/>
    <n v="19"/>
    <s v="2023njwas_qm19"/>
    <s v="r1"/>
    <x v="18"/>
    <n v="35"/>
    <s v="[19]"/>
    <n v="0"/>
    <n v="0"/>
    <n v="0"/>
    <s v="x"/>
    <s v="[83.6,29.0]"/>
    <s v="[9,25]"/>
    <n v="0"/>
    <n v="0"/>
    <n v="0"/>
    <m/>
    <n v="1"/>
    <s v="o"/>
    <n v="4.5"/>
    <s v="p"/>
    <n v="3"/>
    <s v="a"/>
    <n v="2"/>
    <s v="x"/>
    <n v="0"/>
    <n v="3"/>
    <n v="0"/>
    <n v="0"/>
    <n v="0"/>
    <n v="1"/>
    <s v="Hi"/>
    <n v="1"/>
    <n v="0"/>
    <n v="1"/>
    <n v="0"/>
    <n v="0"/>
    <n v="1"/>
    <n v="56.3"/>
    <n v="2"/>
    <n v="0"/>
    <n v="2"/>
    <n v="1"/>
    <n v="0"/>
    <n v="1"/>
    <n v="3"/>
    <n v="0"/>
    <n v="3"/>
    <n v="1"/>
    <n v="0"/>
    <n v="2"/>
  </r>
  <r>
    <s v="JT "/>
    <s v="2023njwas"/>
    <s v="qm"/>
    <n v="19"/>
    <s v="2023njwas_qm19"/>
    <s v="b2"/>
    <x v="10"/>
    <n v="50"/>
    <s v="[]"/>
    <n v="0"/>
    <n v="0"/>
    <n v="0"/>
    <s v="x"/>
    <s v="[]"/>
    <s v="[3]"/>
    <n v="0"/>
    <n v="1"/>
    <n v="0"/>
    <m/>
    <n v="1"/>
    <s v="x"/>
    <n v="0"/>
    <s v="x"/>
    <n v="2"/>
    <s v="a"/>
    <n v="1"/>
    <s v="x"/>
    <n v="0"/>
    <n v="2"/>
    <n v="0"/>
    <n v="0"/>
    <n v="0"/>
    <n v="0"/>
    <s v=":("/>
    <n v="0"/>
    <n v="0"/>
    <n v="0"/>
    <n v="0"/>
    <n v="0"/>
    <n v="0"/>
    <n v="0"/>
    <n v="1"/>
    <n v="0"/>
    <n v="1"/>
    <n v="1"/>
    <n v="0"/>
    <n v="0"/>
    <n v="1"/>
    <n v="0"/>
    <n v="1"/>
    <n v="1"/>
    <n v="0"/>
    <n v="0"/>
  </r>
  <r>
    <s v="Sj"/>
    <s v="2023njwas"/>
    <s v="qm"/>
    <n v="20"/>
    <s v="2023njwas_qm20"/>
    <s v="b3"/>
    <x v="25"/>
    <n v="62"/>
    <s v="[19,9,5,8]"/>
    <n v="0"/>
    <n v="0"/>
    <n v="0"/>
    <s v="e"/>
    <s v="[]"/>
    <s v="[9,8,6,7,5,32,11,12,30,16,14]"/>
    <n v="0"/>
    <n v="0"/>
    <n v="0"/>
    <m/>
    <n v="0"/>
    <s v="b"/>
    <n v="0"/>
    <s v="e"/>
    <n v="1"/>
    <s v="n"/>
    <n v="0"/>
    <s v="x"/>
    <n v="1"/>
    <n v="4"/>
    <n v="0"/>
    <n v="1"/>
    <n v="0"/>
    <n v="0"/>
    <s v="Jsge"/>
    <n v="4"/>
    <n v="2"/>
    <n v="2"/>
    <n v="3"/>
    <n v="0"/>
    <n v="1"/>
    <n v="0"/>
    <n v="11"/>
    <n v="6"/>
    <n v="5"/>
    <n v="5"/>
    <n v="4"/>
    <n v="2"/>
    <n v="15"/>
    <n v="8"/>
    <n v="7"/>
    <n v="8"/>
    <n v="4"/>
    <n v="3"/>
  </r>
  <r>
    <s v="GS"/>
    <s v="2023njwas"/>
    <s v="qm"/>
    <n v="20"/>
    <s v="2023njwas_qm20"/>
    <s v="r1"/>
    <x v="21"/>
    <n v="71"/>
    <s v="[]"/>
    <n v="1"/>
    <n v="0"/>
    <n v="0"/>
    <s v="x"/>
    <s v="[22.5,18.1]"/>
    <s v="[36,35]"/>
    <n v="0"/>
    <n v="0"/>
    <n v="0"/>
    <m/>
    <n v="0"/>
    <s v="o"/>
    <n v="2.2999999999999998"/>
    <s v="a"/>
    <n v="0"/>
    <s v="a"/>
    <n v="0"/>
    <s v="x"/>
    <n v="0"/>
    <n v="2"/>
    <n v="0"/>
    <n v="1"/>
    <n v="0"/>
    <n v="0"/>
    <s v="Inconsistent and"/>
    <n v="0"/>
    <n v="0"/>
    <n v="0"/>
    <n v="0"/>
    <n v="0"/>
    <n v="0"/>
    <n v="20.3"/>
    <n v="2"/>
    <n v="2"/>
    <n v="0"/>
    <n v="0"/>
    <n v="0"/>
    <n v="2"/>
    <n v="2"/>
    <n v="2"/>
    <n v="0"/>
    <n v="0"/>
    <n v="0"/>
    <n v="2"/>
  </r>
  <r>
    <s v="DS"/>
    <s v="2023njwas"/>
    <s v="qm"/>
    <n v="20"/>
    <s v="2023njwas_qm20"/>
    <s v="b1"/>
    <x v="0"/>
    <n v="62"/>
    <s v="[19]"/>
    <n v="1"/>
    <n v="0"/>
    <n v="1"/>
    <s v="x"/>
    <s v="[25.6,41.7,52.3]"/>
    <s v="[11,12,16]"/>
    <n v="0"/>
    <n v="0"/>
    <n v="1"/>
    <n v="6943"/>
    <n v="1"/>
    <s v="u"/>
    <n v="0"/>
    <s v="a"/>
    <n v="1"/>
    <s v="a"/>
    <n v="4"/>
    <s v="x"/>
    <n v="0"/>
    <n v="3"/>
    <n v="0"/>
    <n v="0"/>
    <n v="0"/>
    <n v="1"/>
    <s v="Yay "/>
    <n v="1"/>
    <n v="0"/>
    <n v="1"/>
    <n v="0"/>
    <n v="0"/>
    <n v="1"/>
    <n v="39.866666666666667"/>
    <n v="3"/>
    <n v="1"/>
    <n v="2"/>
    <n v="0"/>
    <n v="3"/>
    <n v="0"/>
    <n v="4"/>
    <n v="1"/>
    <n v="3"/>
    <n v="0"/>
    <n v="3"/>
    <n v="1"/>
  </r>
  <r>
    <s v="SM"/>
    <s v="2023njwas"/>
    <s v="qm"/>
    <n v="20"/>
    <s v="2023njwas_qm20"/>
    <s v="r3"/>
    <x v="11"/>
    <n v="35"/>
    <s v="[]"/>
    <n v="0"/>
    <n v="0"/>
    <n v="0"/>
    <s v="x"/>
    <s v="[]"/>
    <s v="[]"/>
    <n v="0"/>
    <n v="0"/>
    <n v="0"/>
    <m/>
    <n v="0"/>
    <s v="x"/>
    <n v="7.4"/>
    <s v="a"/>
    <n v="0"/>
    <s v="n"/>
    <n v="0"/>
    <s v="x"/>
    <n v="0"/>
    <n v="3"/>
    <n v="0"/>
    <n v="0"/>
    <n v="0"/>
    <n v="0"/>
    <s v="Crazy amount of fouls on the opposit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Wp"/>
    <s v="2023njwas"/>
    <s v="qm"/>
    <n v="20"/>
    <s v="2023njwas_qm20"/>
    <s v="b2"/>
    <x v="6"/>
    <n v="26"/>
    <s v="[9,8]"/>
    <n v="0"/>
    <n v="0"/>
    <n v="1"/>
    <s v="x"/>
    <s v="[14.9,21.0,26.7,22.9,18.1,4.3]"/>
    <s v="[7,6,4,10,36]"/>
    <n v="0"/>
    <n v="1"/>
    <n v="0"/>
    <m/>
    <n v="0"/>
    <s v="x"/>
    <n v="0"/>
    <s v="x"/>
    <n v="1"/>
    <s v="v"/>
    <n v="4"/>
    <s v="x"/>
    <n v="1"/>
    <n v="5"/>
    <n v="0"/>
    <n v="0"/>
    <n v="0"/>
    <n v="1"/>
    <s v="Ve"/>
    <n v="2"/>
    <n v="1"/>
    <n v="1"/>
    <n v="2"/>
    <n v="0"/>
    <n v="0"/>
    <n v="17.983333333333331"/>
    <n v="5"/>
    <n v="1"/>
    <n v="4"/>
    <n v="3"/>
    <n v="1"/>
    <n v="1"/>
    <n v="7"/>
    <n v="2"/>
    <n v="5"/>
    <n v="5"/>
    <n v="1"/>
    <n v="1"/>
  </r>
  <r>
    <s v="RC"/>
    <s v="2023njwas"/>
    <s v="qm"/>
    <n v="20"/>
    <s v="2023njwas_qm20"/>
    <s v="b1"/>
    <x v="0"/>
    <n v="62"/>
    <s v="[19]"/>
    <n v="0"/>
    <n v="1"/>
    <n v="1"/>
    <s v="x"/>
    <s v="[3.9,61.2]"/>
    <s v="[11]"/>
    <n v="0"/>
    <n v="1"/>
    <n v="1"/>
    <n v="6943"/>
    <n v="0"/>
    <s v="u"/>
    <n v="24.8"/>
    <s v="a"/>
    <n v="1"/>
    <s v="a"/>
    <n v="0"/>
    <s v="a"/>
    <n v="0"/>
    <n v="3"/>
    <n v="0"/>
    <n v="0"/>
    <n v="0"/>
    <n v="0"/>
    <s v="Kinda "/>
    <n v="1"/>
    <n v="0"/>
    <n v="1"/>
    <n v="0"/>
    <n v="0"/>
    <n v="1"/>
    <n v="32.550000000000004"/>
    <n v="1"/>
    <n v="1"/>
    <n v="0"/>
    <n v="0"/>
    <n v="1"/>
    <n v="0"/>
    <n v="2"/>
    <n v="1"/>
    <n v="1"/>
    <n v="0"/>
    <n v="1"/>
    <n v="1"/>
  </r>
  <r>
    <s v="HH "/>
    <s v="2023njwas"/>
    <s v="qm"/>
    <n v="21"/>
    <s v="2023njwas_qm21"/>
    <s v="r2"/>
    <x v="19"/>
    <n v="35"/>
    <s v="[]"/>
    <n v="0"/>
    <n v="0"/>
    <n v="0"/>
    <s v="x"/>
    <s v="[1.4,17.4]"/>
    <s v="[29,30]"/>
    <n v="0"/>
    <n v="0"/>
    <n v="0"/>
    <m/>
    <n v="1"/>
    <s v="x"/>
    <n v="7.5"/>
    <s v="e"/>
    <n v="2"/>
    <s v="a"/>
    <n v="0"/>
    <s v="x"/>
    <n v="0"/>
    <n v="3"/>
    <n v="0"/>
    <n v="0"/>
    <n v="0"/>
    <n v="0"/>
    <s v="Only pushed arm didn32t work a"/>
    <n v="0"/>
    <n v="0"/>
    <n v="0"/>
    <n v="0"/>
    <n v="0"/>
    <n v="0"/>
    <n v="9.3999999999999986"/>
    <n v="2"/>
    <n v="2"/>
    <n v="0"/>
    <n v="0"/>
    <n v="0"/>
    <n v="2"/>
    <n v="2"/>
    <n v="2"/>
    <n v="0"/>
    <n v="0"/>
    <n v="0"/>
    <n v="2"/>
  </r>
  <r>
    <s v="DK"/>
    <s v="2023njwas"/>
    <s v="qm"/>
    <n v="21"/>
    <s v="2023njwas_qm21"/>
    <s v="b3"/>
    <x v="5"/>
    <n v="50"/>
    <s v="[13]"/>
    <n v="0"/>
    <n v="0"/>
    <n v="1"/>
    <s v="e"/>
    <s v="[7.2,11.5,10.0,13.8,19.5,19.5]"/>
    <s v="[30,32,33,29,34,28]"/>
    <n v="0"/>
    <n v="0"/>
    <n v="0"/>
    <m/>
    <n v="0"/>
    <s v="u"/>
    <n v="9.1"/>
    <s v="e"/>
    <n v="1"/>
    <s v="v"/>
    <n v="0"/>
    <s v="x"/>
    <n v="0"/>
    <n v="3"/>
    <n v="0"/>
    <n v="0"/>
    <n v="0"/>
    <n v="1"/>
    <s v="Good at putting "/>
    <n v="1"/>
    <n v="0"/>
    <n v="1"/>
    <n v="0"/>
    <n v="1"/>
    <n v="0"/>
    <n v="13.583333333333334"/>
    <n v="6"/>
    <n v="6"/>
    <n v="0"/>
    <n v="0"/>
    <n v="0"/>
    <n v="6"/>
    <n v="7"/>
    <n v="6"/>
    <n v="1"/>
    <n v="0"/>
    <n v="1"/>
    <n v="6"/>
  </r>
  <r>
    <s v="KG"/>
    <s v="2023njwas"/>
    <s v="qm"/>
    <n v="21"/>
    <s v="2023njwas_qm21"/>
    <s v="b1"/>
    <x v="2"/>
    <n v="26"/>
    <s v="[]"/>
    <n v="1"/>
    <n v="0"/>
    <n v="1"/>
    <s v="x"/>
    <s v="[]"/>
    <s v="[]"/>
    <n v="0"/>
    <n v="0"/>
    <n v="0"/>
    <m/>
    <n v="0"/>
    <s v="x"/>
    <n v="17"/>
    <s v="x"/>
    <n v="1"/>
    <s v="n"/>
    <n v="2"/>
    <s v="b"/>
    <n v="0"/>
    <n v="3"/>
    <n v="1"/>
    <n v="0"/>
    <n v="0"/>
    <n v="0"/>
    <s v="Grabbing mechanism didn32t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LG"/>
    <s v="2023njwas"/>
    <s v="qm"/>
    <n v="21"/>
    <s v="2023njwas_qm21"/>
    <s v="r3"/>
    <x v="13"/>
    <n v="48"/>
    <s v="[]"/>
    <n v="0"/>
    <n v="0"/>
    <n v="0"/>
    <s v="x"/>
    <s v="[]"/>
    <s v="[]"/>
    <n v="0"/>
    <n v="0"/>
    <n v="0"/>
    <m/>
    <n v="0"/>
    <s v="x"/>
    <n v="0"/>
    <s v="x"/>
    <n v="2"/>
    <s v="a"/>
    <n v="0"/>
    <s v="x"/>
    <n v="1"/>
    <n v="3"/>
    <n v="0"/>
    <n v="0"/>
    <n v="0"/>
    <n v="0"/>
    <s v="lala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AP"/>
    <s v="2023njwas"/>
    <s v="qm"/>
    <n v="21"/>
    <s v="2023njwas_qm21"/>
    <s v="r1"/>
    <x v="28"/>
    <n v="47"/>
    <s v="[5]"/>
    <n v="0"/>
    <n v="0"/>
    <n v="0"/>
    <s v="a"/>
    <s v="[47.4,12.5,37.0]"/>
    <s v="[32,24,26]"/>
    <n v="0"/>
    <n v="0"/>
    <n v="0"/>
    <n v="0"/>
    <n v="0"/>
    <s v="b"/>
    <n v="27.8"/>
    <s v="e"/>
    <n v="2"/>
    <s v="a"/>
    <n v="0"/>
    <s v="x"/>
    <n v="1"/>
    <n v="3"/>
    <n v="0"/>
    <n v="0"/>
    <n v="0"/>
    <n v="1"/>
    <s v="("/>
    <n v="1"/>
    <n v="1"/>
    <n v="0"/>
    <n v="1"/>
    <n v="0"/>
    <n v="0"/>
    <n v="32.300000000000004"/>
    <n v="3"/>
    <n v="1"/>
    <n v="2"/>
    <n v="0"/>
    <n v="0"/>
    <n v="3"/>
    <n v="4"/>
    <n v="2"/>
    <n v="2"/>
    <n v="1"/>
    <n v="0"/>
    <n v="3"/>
  </r>
  <r>
    <s v="Lb"/>
    <s v="2023njwas"/>
    <s v="qm"/>
    <n v="21"/>
    <s v="2023njwas_qm21"/>
    <s v="b2"/>
    <x v="23"/>
    <n v="62"/>
    <s v="[]"/>
    <n v="0"/>
    <n v="0"/>
    <n v="0"/>
    <s v="x"/>
    <s v="[]"/>
    <s v="[]"/>
    <n v="0"/>
    <n v="0"/>
    <n v="0"/>
    <m/>
    <n v="0"/>
    <s v="x"/>
    <n v="0"/>
    <s v="a"/>
    <n v="1"/>
    <s v="n"/>
    <n v="0"/>
    <s v="x"/>
    <n v="0"/>
    <n v="1"/>
    <n v="0"/>
    <n v="0"/>
    <n v="0"/>
    <n v="0"/>
    <s v="Problems with driving the bot, didn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FB"/>
    <s v="2023njwas"/>
    <s v="qm"/>
    <n v="22"/>
    <s v="2023njwas_qm22"/>
    <s v="b1"/>
    <x v="20"/>
    <n v="38"/>
    <s v="[14]"/>
    <n v="0"/>
    <n v="0"/>
    <n v="1"/>
    <s v="e"/>
    <s v="[]"/>
    <s v="[35,34,33]"/>
    <n v="0"/>
    <n v="0"/>
    <n v="0"/>
    <m/>
    <n v="1"/>
    <s v="u"/>
    <n v="0"/>
    <s v="e"/>
    <n v="2"/>
    <s v="a"/>
    <n v="0"/>
    <s v="x"/>
    <n v="0"/>
    <n v="4"/>
    <n v="0"/>
    <n v="0"/>
    <n v="0"/>
    <n v="0"/>
    <s v="Good driving, low scoring, not great grabb"/>
    <n v="1"/>
    <n v="1"/>
    <n v="0"/>
    <n v="0"/>
    <n v="1"/>
    <n v="0"/>
    <n v="0"/>
    <n v="3"/>
    <n v="3"/>
    <n v="0"/>
    <n v="0"/>
    <n v="0"/>
    <n v="3"/>
    <n v="4"/>
    <n v="4"/>
    <n v="0"/>
    <n v="0"/>
    <n v="1"/>
    <n v="3"/>
  </r>
  <r>
    <s v="LG"/>
    <s v="2023njwas"/>
    <s v="qm"/>
    <n v="22"/>
    <s v="2023njwas_qm22"/>
    <s v="r2"/>
    <x v="22"/>
    <n v="35"/>
    <s v="[1]"/>
    <n v="0"/>
    <n v="0"/>
    <n v="0"/>
    <s v="x"/>
    <s v="[6.1]"/>
    <s v="[2,5,8]"/>
    <n v="0"/>
    <n v="0"/>
    <n v="0"/>
    <m/>
    <n v="0"/>
    <s v="u"/>
    <n v="0"/>
    <s v="x"/>
    <n v="2"/>
    <s v="a"/>
    <n v="2"/>
    <s v="x"/>
    <n v="0"/>
    <n v="2"/>
    <n v="0"/>
    <n v="0"/>
    <n v="0"/>
    <n v="1"/>
    <s v="although slow, they are SUPER good at sco"/>
    <n v="1"/>
    <n v="0"/>
    <n v="1"/>
    <n v="1"/>
    <n v="0"/>
    <n v="0"/>
    <n v="6.1"/>
    <n v="3"/>
    <n v="3"/>
    <n v="0"/>
    <n v="3"/>
    <n v="0"/>
    <n v="0"/>
    <n v="4"/>
    <n v="3"/>
    <n v="1"/>
    <n v="4"/>
    <n v="0"/>
    <n v="0"/>
  </r>
  <r>
    <s v="DC"/>
    <s v="2023njwas"/>
    <s v="qm"/>
    <n v="22"/>
    <s v="2023njwas_qm22"/>
    <s v="r1"/>
    <x v="10"/>
    <n v="47"/>
    <s v="[]"/>
    <n v="0"/>
    <n v="0"/>
    <n v="0"/>
    <s v="a"/>
    <s v="[35.2]"/>
    <s v="[6,3]"/>
    <n v="0"/>
    <n v="0"/>
    <n v="0"/>
    <m/>
    <n v="1"/>
    <s v="o"/>
    <n v="3.7"/>
    <s v="e"/>
    <n v="2"/>
    <s v="a"/>
    <n v="1"/>
    <s v="x"/>
    <n v="0"/>
    <n v="2"/>
    <n v="0"/>
    <n v="0"/>
    <n v="0"/>
    <n v="0"/>
    <s v="very ta"/>
    <n v="0"/>
    <n v="0"/>
    <n v="0"/>
    <n v="0"/>
    <n v="0"/>
    <n v="0"/>
    <n v="35.200000000000003"/>
    <n v="2"/>
    <n v="0"/>
    <n v="2"/>
    <n v="2"/>
    <n v="0"/>
    <n v="0"/>
    <n v="2"/>
    <n v="0"/>
    <n v="2"/>
    <n v="2"/>
    <n v="0"/>
    <n v="0"/>
  </r>
  <r>
    <s v="RJ"/>
    <s v="2023njwas"/>
    <s v="qm"/>
    <n v="22"/>
    <s v="2023njwas_qm22"/>
    <s v="b3"/>
    <x v="14"/>
    <n v="26"/>
    <s v="[]"/>
    <n v="0"/>
    <n v="0"/>
    <n v="0"/>
    <s v="x"/>
    <s v="[]"/>
    <s v="[]"/>
    <n v="0"/>
    <n v="0"/>
    <n v="0"/>
    <m/>
    <n v="0"/>
    <s v="x"/>
    <n v="26.3"/>
    <s v="x"/>
    <n v="0"/>
    <s v="n"/>
    <n v="0"/>
    <s v="b"/>
    <n v="0"/>
    <n v="1"/>
    <n v="0"/>
    <n v="0"/>
    <n v="0"/>
    <n v="0"/>
    <s v="Not a good part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GM"/>
    <s v="2023njwas"/>
    <s v="qm"/>
    <n v="23"/>
    <s v="2023njwas_qm23"/>
    <s v="r1"/>
    <x v="24"/>
    <n v="71"/>
    <s v="[27]"/>
    <n v="0"/>
    <n v="0"/>
    <n v="0"/>
    <s v="x"/>
    <s v="[25.5,32.5,26.9,18.6]"/>
    <s v="[15,13,16,23]"/>
    <n v="0"/>
    <n v="0"/>
    <n v="0"/>
    <m/>
    <n v="1"/>
    <s v="o"/>
    <n v="0"/>
    <s v="x"/>
    <n v="1"/>
    <s v="a"/>
    <n v="3"/>
    <s v="x"/>
    <n v="1"/>
    <n v="4"/>
    <n v="0"/>
    <n v="0"/>
    <n v="0"/>
    <n v="1"/>
    <m/>
    <n v="1"/>
    <n v="0"/>
    <n v="1"/>
    <n v="0"/>
    <n v="0"/>
    <n v="1"/>
    <n v="25.875"/>
    <n v="4"/>
    <n v="0"/>
    <n v="4"/>
    <n v="0"/>
    <n v="3"/>
    <n v="1"/>
    <n v="5"/>
    <n v="0"/>
    <n v="5"/>
    <n v="0"/>
    <n v="3"/>
    <n v="2"/>
  </r>
  <r>
    <s v="MF"/>
    <s v="2023njwas"/>
    <s v="qm"/>
    <n v="23"/>
    <s v="2023njwas_qm23"/>
    <s v="b3"/>
    <x v="16"/>
    <n v="62"/>
    <s v="[2]"/>
    <n v="0"/>
    <n v="0"/>
    <n v="1"/>
    <s v="x"/>
    <s v="[4.1,27.1,24.4,18.3,28.0,16.6]"/>
    <s v="[1,3,4,5,20,19]"/>
    <n v="0"/>
    <n v="1"/>
    <n v="0"/>
    <m/>
    <n v="1"/>
    <s v="b"/>
    <n v="0"/>
    <s v="x"/>
    <n v="2"/>
    <s v="v"/>
    <n v="2"/>
    <s v="x"/>
    <n v="1"/>
    <n v="4"/>
    <n v="0"/>
    <n v="0"/>
    <n v="0"/>
    <n v="1"/>
    <s v="fast and good scorer"/>
    <n v="1"/>
    <n v="1"/>
    <n v="0"/>
    <n v="1"/>
    <n v="0"/>
    <n v="0"/>
    <n v="19.75"/>
    <n v="6"/>
    <n v="1"/>
    <n v="5"/>
    <n v="4"/>
    <n v="0"/>
    <n v="2"/>
    <n v="7"/>
    <n v="2"/>
    <n v="5"/>
    <n v="5"/>
    <n v="0"/>
    <n v="2"/>
  </r>
  <r>
    <s v="Sj"/>
    <s v="2023njwas"/>
    <s v="qm"/>
    <n v="24"/>
    <s v="2023njwas_qm24"/>
    <s v="b3"/>
    <x v="0"/>
    <n v="38"/>
    <s v="[13]"/>
    <n v="0"/>
    <n v="0"/>
    <n v="0"/>
    <s v="x"/>
    <s v="[]"/>
    <s v="[13,15,17,8,14,5,10,12]"/>
    <n v="0"/>
    <n v="1"/>
    <n v="0"/>
    <m/>
    <n v="1"/>
    <s v="o"/>
    <n v="0"/>
    <s v="e"/>
    <n v="2"/>
    <s v="v"/>
    <n v="0"/>
    <s v="x"/>
    <n v="1"/>
    <n v="5"/>
    <n v="0"/>
    <n v="0"/>
    <n v="0"/>
    <n v="1"/>
    <s v="Usnfl"/>
    <n v="1"/>
    <n v="0"/>
    <n v="1"/>
    <n v="0"/>
    <n v="1"/>
    <n v="0"/>
    <n v="0"/>
    <n v="8"/>
    <n v="4"/>
    <n v="4"/>
    <n v="2"/>
    <n v="6"/>
    <n v="0"/>
    <n v="9"/>
    <n v="4"/>
    <n v="5"/>
    <n v="2"/>
    <n v="7"/>
    <n v="0"/>
  </r>
  <r>
    <s v="GS"/>
    <s v="2023njwas"/>
    <s v="qm"/>
    <n v="24"/>
    <s v="2023njwas_qm24"/>
    <s v="r1"/>
    <x v="28"/>
    <n v="47"/>
    <s v="[]"/>
    <n v="0"/>
    <n v="0"/>
    <n v="0"/>
    <s v="x"/>
    <s v="[19.7,33.0,13.2,1.7]"/>
    <s v="[8,5,34,35]"/>
    <n v="0"/>
    <n v="0"/>
    <n v="0"/>
    <m/>
    <n v="0"/>
    <s v="u"/>
    <n v="2.5"/>
    <s v="e"/>
    <n v="2"/>
    <s v="x"/>
    <n v="0"/>
    <s v="x"/>
    <n v="0"/>
    <n v="3"/>
    <n v="0"/>
    <n v="0"/>
    <n v="0"/>
    <n v="1"/>
    <s v="Cool suction cup, more consistent"/>
    <n v="0"/>
    <n v="0"/>
    <n v="0"/>
    <n v="0"/>
    <n v="0"/>
    <n v="0"/>
    <n v="16.900000000000002"/>
    <n v="4"/>
    <n v="4"/>
    <n v="0"/>
    <n v="2"/>
    <n v="0"/>
    <n v="2"/>
    <n v="4"/>
    <n v="4"/>
    <n v="0"/>
    <n v="2"/>
    <n v="0"/>
    <n v="2"/>
  </r>
  <r>
    <s v="SM"/>
    <s v="2023njwas"/>
    <s v="qm"/>
    <n v="24"/>
    <s v="2023njwas_qm24"/>
    <s v="r3"/>
    <x v="2"/>
    <n v="71"/>
    <s v="[]"/>
    <n v="0"/>
    <n v="0"/>
    <n v="0"/>
    <s v="x"/>
    <s v="[]"/>
    <s v="[]"/>
    <n v="0"/>
    <n v="0"/>
    <n v="0"/>
    <m/>
    <n v="0"/>
    <s v="x"/>
    <n v="0"/>
    <s v="x"/>
    <n v="2"/>
    <s v="x"/>
    <n v="0"/>
    <s v="x"/>
    <n v="0"/>
    <n v="3"/>
    <n v="0"/>
    <n v="0"/>
    <n v="0"/>
    <n v="0"/>
    <s v="Team didn't show up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RC"/>
    <s v="2023njwas"/>
    <s v="qm"/>
    <n v="24"/>
    <s v="2023njwas_qm24"/>
    <s v="b1"/>
    <x v="12"/>
    <n v="26"/>
    <s v="[8]"/>
    <n v="0"/>
    <n v="0"/>
    <n v="0"/>
    <s v="x"/>
    <s v="[19.3,42.3,17.2]"/>
    <s v="[17,5]"/>
    <n v="0"/>
    <n v="1"/>
    <n v="1"/>
    <n v="8707"/>
    <n v="0"/>
    <s v="u"/>
    <n v="14.2"/>
    <s v="p"/>
    <n v="2"/>
    <s v="v"/>
    <n v="0"/>
    <s v="a"/>
    <n v="0"/>
    <n v="1"/>
    <n v="0"/>
    <n v="0"/>
    <n v="0"/>
    <n v="0"/>
    <s v="Maybe a good teammate for cubes but slo"/>
    <n v="1"/>
    <n v="1"/>
    <n v="0"/>
    <n v="1"/>
    <n v="0"/>
    <n v="0"/>
    <n v="26.266666666666666"/>
    <n v="2"/>
    <n v="2"/>
    <n v="0"/>
    <n v="1"/>
    <n v="1"/>
    <n v="0"/>
    <n v="3"/>
    <n v="3"/>
    <n v="0"/>
    <n v="2"/>
    <n v="1"/>
    <n v="0"/>
  </r>
  <r>
    <s v="Wp"/>
    <s v="2023njwas"/>
    <s v="qm"/>
    <n v="24"/>
    <s v="2023njwas_qm24"/>
    <s v="b2"/>
    <x v="11"/>
    <n v="62"/>
    <s v="[]"/>
    <n v="0"/>
    <n v="0"/>
    <n v="0"/>
    <s v="x"/>
    <s v="[]"/>
    <s v="[]"/>
    <n v="0"/>
    <n v="0"/>
    <n v="0"/>
    <m/>
    <n v="0"/>
    <s v="x"/>
    <n v="0"/>
    <s v="x"/>
    <n v="2"/>
    <s v="n"/>
    <n v="1"/>
    <s v="b"/>
    <n v="0"/>
    <n v="1"/>
    <n v="0"/>
    <n v="0"/>
    <n v="0"/>
    <n v="0"/>
    <s v=" Bad movement 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KG"/>
    <s v="2023njwas"/>
    <s v="qm"/>
    <n v="25"/>
    <s v="2023njwas_qm25"/>
    <s v="b1"/>
    <x v="21"/>
    <n v="26"/>
    <s v="[]"/>
    <n v="1"/>
    <n v="0"/>
    <n v="1"/>
    <s v="a"/>
    <s v="[8.3,77.2]"/>
    <s v="[35,32]"/>
    <n v="0"/>
    <n v="0"/>
    <n v="0"/>
    <m/>
    <n v="1"/>
    <s v="u"/>
    <n v="39.5"/>
    <s v="x"/>
    <n v="2"/>
    <s v="n"/>
    <n v="0"/>
    <s v="x"/>
    <n v="0"/>
    <n v="2"/>
    <n v="1"/>
    <n v="0"/>
    <n v="0"/>
    <n v="0"/>
    <s v="Iffy claw and had multiple pauses. Seemed finick"/>
    <n v="0"/>
    <n v="0"/>
    <n v="0"/>
    <n v="0"/>
    <n v="0"/>
    <n v="0"/>
    <n v="42.75"/>
    <n v="2"/>
    <n v="2"/>
    <n v="0"/>
    <n v="0"/>
    <n v="0"/>
    <n v="2"/>
    <n v="2"/>
    <n v="2"/>
    <n v="0"/>
    <n v="0"/>
    <n v="0"/>
    <n v="2"/>
  </r>
  <r>
    <s v="DK"/>
    <s v="2023njwas"/>
    <s v="qm"/>
    <n v="25"/>
    <s v="2023njwas_qm25"/>
    <s v="b3"/>
    <x v="4"/>
    <n v="50"/>
    <s v="[5]"/>
    <n v="0"/>
    <n v="0"/>
    <n v="0"/>
    <s v="d"/>
    <s v="[9.6,26.6,9.5,12.3,14.7,14.8]"/>
    <s v="[4,6,28,30,31,32]"/>
    <n v="0"/>
    <n v="0"/>
    <n v="0"/>
    <m/>
    <n v="0"/>
    <s v="b"/>
    <n v="3.8"/>
    <s v="e"/>
    <n v="2"/>
    <s v="v"/>
    <n v="0"/>
    <s v="x"/>
    <n v="0"/>
    <n v="3"/>
    <n v="0"/>
    <n v="0"/>
    <n v="0"/>
    <n v="1"/>
    <m/>
    <n v="1"/>
    <n v="1"/>
    <n v="0"/>
    <n v="1"/>
    <n v="0"/>
    <n v="0"/>
    <n v="14.583333333333334"/>
    <n v="6"/>
    <n v="4"/>
    <n v="2"/>
    <n v="2"/>
    <n v="0"/>
    <n v="4"/>
    <n v="7"/>
    <n v="5"/>
    <n v="2"/>
    <n v="3"/>
    <n v="0"/>
    <n v="4"/>
  </r>
  <r>
    <s v="Lb"/>
    <s v="2023njwas"/>
    <s v="qm"/>
    <n v="25"/>
    <s v="2023njwas_qm25"/>
    <s v="b2"/>
    <x v="19"/>
    <n v="62"/>
    <s v="[]"/>
    <n v="0"/>
    <n v="0"/>
    <n v="0"/>
    <s v="x"/>
    <s v="[]"/>
    <s v="[29,36]"/>
    <n v="0"/>
    <n v="0"/>
    <n v="0"/>
    <m/>
    <n v="0"/>
    <s v="x"/>
    <n v="0"/>
    <s v="p"/>
    <n v="2"/>
    <s v="a"/>
    <n v="0"/>
    <s v="a"/>
    <n v="0"/>
    <n v="3"/>
    <n v="0"/>
    <n v="0"/>
    <n v="0"/>
    <n v="0"/>
    <s v="None"/>
    <n v="0"/>
    <n v="0"/>
    <n v="0"/>
    <n v="0"/>
    <n v="0"/>
    <n v="0"/>
    <n v="0"/>
    <n v="2"/>
    <n v="2"/>
    <n v="0"/>
    <n v="0"/>
    <n v="0"/>
    <n v="2"/>
    <n v="2"/>
    <n v="2"/>
    <n v="0"/>
    <n v="0"/>
    <n v="0"/>
    <n v="2"/>
  </r>
  <r>
    <s v="RJ"/>
    <s v="2023njwas"/>
    <s v="qm"/>
    <n v="26"/>
    <s v="2023njwas_qm26"/>
    <s v="b3"/>
    <x v="3"/>
    <n v="62"/>
    <s v="[]"/>
    <n v="0"/>
    <n v="0"/>
    <n v="0"/>
    <s v="x"/>
    <s v="[104.7]"/>
    <s v="[]"/>
    <n v="0"/>
    <n v="0"/>
    <n v="0"/>
    <m/>
    <n v="0"/>
    <s v="x"/>
    <n v="13.5"/>
    <s v="e"/>
    <n v="2"/>
    <s v="n"/>
    <n v="0"/>
    <s v="b"/>
    <n v="0"/>
    <n v="3"/>
    <n v="0"/>
    <n v="0"/>
    <n v="0"/>
    <n v="0"/>
    <s v="Not a good par"/>
    <n v="0"/>
    <n v="0"/>
    <n v="0"/>
    <n v="0"/>
    <n v="0"/>
    <n v="0"/>
    <n v="104.7"/>
    <n v="0"/>
    <n v="0"/>
    <n v="0"/>
    <n v="0"/>
    <n v="0"/>
    <n v="0"/>
    <n v="0"/>
    <n v="0"/>
    <n v="0"/>
    <n v="0"/>
    <n v="0"/>
    <n v="0"/>
  </r>
  <r>
    <s v="LG"/>
    <s v="2023njwas"/>
    <s v="qm"/>
    <n v="26"/>
    <s v="2023njwas_qm26"/>
    <s v="r2"/>
    <x v="1"/>
    <n v="71"/>
    <s v="[]"/>
    <n v="0"/>
    <n v="1"/>
    <n v="0"/>
    <s v="x"/>
    <s v="[15.0,7.9,6.1]"/>
    <s v="[34,32,11,5]"/>
    <n v="0"/>
    <n v="0"/>
    <n v="0"/>
    <m/>
    <n v="0"/>
    <s v="x"/>
    <n v="1.8"/>
    <s v="e"/>
    <n v="3"/>
    <s v="v"/>
    <n v="1"/>
    <s v="x"/>
    <n v="1"/>
    <n v="3"/>
    <n v="0"/>
    <n v="0"/>
    <n v="0"/>
    <n v="1"/>
    <s v="good at ba"/>
    <n v="0"/>
    <n v="0"/>
    <n v="0"/>
    <n v="0"/>
    <n v="0"/>
    <n v="0"/>
    <n v="9.6666666666666661"/>
    <n v="4"/>
    <n v="4"/>
    <n v="0"/>
    <n v="1"/>
    <n v="1"/>
    <n v="2"/>
    <n v="4"/>
    <n v="4"/>
    <n v="0"/>
    <n v="1"/>
    <n v="1"/>
    <n v="2"/>
  </r>
  <r>
    <s v="FB"/>
    <s v="2023njwas"/>
    <s v="qm"/>
    <n v="26"/>
    <s v="2023njwas_qm26"/>
    <s v="b1"/>
    <x v="5"/>
    <n v="26"/>
    <s v="[18]"/>
    <n v="0"/>
    <n v="0"/>
    <n v="1"/>
    <s v="x"/>
    <s v="[]"/>
    <s v="[18,15,17,36,34,33,29]"/>
    <n v="0"/>
    <n v="0"/>
    <n v="0"/>
    <m/>
    <n v="1"/>
    <s v="u"/>
    <n v="0"/>
    <s v="x"/>
    <n v="2"/>
    <s v="v"/>
    <n v="0"/>
    <s v="x"/>
    <n v="0"/>
    <n v="4"/>
    <n v="0"/>
    <n v="0"/>
    <n v="0"/>
    <n v="0"/>
    <s v="Good bot, not good "/>
    <n v="1"/>
    <n v="0"/>
    <n v="1"/>
    <n v="0"/>
    <n v="1"/>
    <n v="0"/>
    <n v="0"/>
    <n v="7"/>
    <n v="5"/>
    <n v="2"/>
    <n v="0"/>
    <n v="3"/>
    <n v="4"/>
    <n v="8"/>
    <n v="5"/>
    <n v="3"/>
    <n v="0"/>
    <n v="4"/>
    <n v="4"/>
  </r>
  <r>
    <s v="DC"/>
    <s v="2023njwas"/>
    <s v="qm"/>
    <n v="26"/>
    <s v="2023njwas_qm26"/>
    <s v="r1"/>
    <x v="8"/>
    <n v="47"/>
    <s v="[]"/>
    <n v="0"/>
    <n v="1"/>
    <n v="0"/>
    <s v="e"/>
    <s v="[75.4]"/>
    <s v="[34]"/>
    <n v="0"/>
    <n v="0"/>
    <n v="0"/>
    <m/>
    <n v="0"/>
    <s v="o"/>
    <n v="0"/>
    <s v="e"/>
    <n v="3"/>
    <s v="a"/>
    <n v="0"/>
    <s v="x"/>
    <n v="1"/>
    <n v="3"/>
    <n v="0"/>
    <n v="0"/>
    <n v="0"/>
    <n v="0"/>
    <s v="none"/>
    <n v="0"/>
    <n v="0"/>
    <n v="0"/>
    <n v="0"/>
    <n v="0"/>
    <n v="0"/>
    <n v="75.400000000000006"/>
    <n v="1"/>
    <n v="1"/>
    <n v="0"/>
    <n v="0"/>
    <n v="0"/>
    <n v="1"/>
    <n v="1"/>
    <n v="1"/>
    <n v="0"/>
    <n v="0"/>
    <n v="0"/>
    <n v="1"/>
  </r>
  <r>
    <s v="MM"/>
    <s v="2023njwas"/>
    <s v="qm"/>
    <n v="26"/>
    <s v="2023njwas_qm26"/>
    <s v="b2"/>
    <x v="20"/>
    <n v="38"/>
    <s v="[]"/>
    <n v="1"/>
    <n v="1"/>
    <n v="1"/>
    <s v="d"/>
    <s v="[]"/>
    <s v="[33,32,31]"/>
    <n v="0"/>
    <n v="0"/>
    <n v="0"/>
    <m/>
    <n v="0"/>
    <s v="u"/>
    <n v="0"/>
    <s v="e"/>
    <n v="2"/>
    <s v="a"/>
    <n v="3"/>
    <s v="x"/>
    <n v="0"/>
    <n v="3"/>
    <n v="0"/>
    <n v="0"/>
    <n v="0"/>
    <n v="1"/>
    <s v="woop "/>
    <n v="0"/>
    <n v="0"/>
    <n v="0"/>
    <n v="0"/>
    <n v="0"/>
    <n v="0"/>
    <n v="0"/>
    <n v="3"/>
    <n v="3"/>
    <n v="0"/>
    <n v="0"/>
    <n v="0"/>
    <n v="3"/>
    <n v="3"/>
    <n v="3"/>
    <n v="0"/>
    <n v="0"/>
    <n v="0"/>
    <n v="3"/>
  </r>
  <r>
    <s v="MF"/>
    <s v="2023njwas"/>
    <s v="qm"/>
    <n v="27"/>
    <s v="2023njwas_qm27"/>
    <s v="b3"/>
    <x v="18"/>
    <n v="26"/>
    <s v="[27]"/>
    <n v="0"/>
    <n v="1"/>
    <n v="1"/>
    <s v="x"/>
    <s v="[24.8,39.2,30.3]"/>
    <s v="[4,3,31]"/>
    <n v="0"/>
    <n v="1"/>
    <n v="0"/>
    <m/>
    <n v="0"/>
    <s v="x"/>
    <n v="0"/>
    <s v="e"/>
    <n v="1"/>
    <s v="a"/>
    <n v="0"/>
    <s v="x"/>
    <n v="0"/>
    <n v="4"/>
    <n v="0"/>
    <n v="0"/>
    <n v="0"/>
    <n v="0"/>
    <m/>
    <n v="1"/>
    <n v="0"/>
    <n v="1"/>
    <n v="0"/>
    <n v="0"/>
    <n v="1"/>
    <n v="31.433333333333334"/>
    <n v="3"/>
    <n v="1"/>
    <n v="2"/>
    <n v="2"/>
    <n v="0"/>
    <n v="1"/>
    <n v="4"/>
    <n v="1"/>
    <n v="3"/>
    <n v="2"/>
    <n v="0"/>
    <n v="2"/>
  </r>
  <r>
    <s v="GM"/>
    <s v="2023njwas"/>
    <s v="qm"/>
    <n v="27"/>
    <s v="2023njwas_qm27"/>
    <s v="r1"/>
    <x v="15"/>
    <n v="47"/>
    <s v="[5]"/>
    <n v="0"/>
    <n v="1"/>
    <n v="1"/>
    <s v="e"/>
    <s v="[40.0,38.9,30.5]"/>
    <s v="[15,12,10]"/>
    <n v="0"/>
    <n v="0"/>
    <n v="0"/>
    <m/>
    <n v="1"/>
    <s v="o"/>
    <n v="3.5"/>
    <s v="p"/>
    <n v="2"/>
    <s v="v"/>
    <n v="3"/>
    <s v="x"/>
    <n v="1"/>
    <n v="5"/>
    <n v="0"/>
    <n v="0"/>
    <n v="0"/>
    <n v="1"/>
    <s v="Hi"/>
    <n v="1"/>
    <n v="1"/>
    <n v="0"/>
    <n v="1"/>
    <n v="0"/>
    <n v="0"/>
    <n v="36.466666666666669"/>
    <n v="3"/>
    <n v="0"/>
    <n v="3"/>
    <n v="0"/>
    <n v="3"/>
    <n v="0"/>
    <n v="4"/>
    <n v="1"/>
    <n v="3"/>
    <n v="1"/>
    <n v="3"/>
    <n v="0"/>
  </r>
  <r>
    <s v="JT"/>
    <s v="2023njwas"/>
    <s v="qm"/>
    <n v="27"/>
    <s v="2023njwas_qm27"/>
    <s v="b2"/>
    <x v="17"/>
    <n v="38"/>
    <s v="[]"/>
    <n v="0"/>
    <n v="0"/>
    <n v="0"/>
    <s v="a"/>
    <s v="[]"/>
    <s v="[]"/>
    <n v="0"/>
    <n v="0"/>
    <n v="0"/>
    <m/>
    <n v="0"/>
    <s v="x"/>
    <n v="0"/>
    <s v="a"/>
    <n v="1"/>
    <s v="n"/>
    <n v="0"/>
    <s v="g"/>
    <n v="1"/>
    <n v="3"/>
    <n v="0"/>
    <n v="0"/>
    <n v="0"/>
    <n v="0"/>
    <s v="Arm broke? 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Wp"/>
    <s v="2023njwas"/>
    <s v="qm"/>
    <n v="28"/>
    <s v="2023njwas_qm28"/>
    <s v="b2"/>
    <x v="29"/>
    <n v="62"/>
    <s v="[]"/>
    <n v="0"/>
    <n v="0"/>
    <n v="1"/>
    <s v="x"/>
    <s v="[42.9]"/>
    <s v="[]"/>
    <n v="1"/>
    <n v="0"/>
    <n v="0"/>
    <m/>
    <n v="0"/>
    <s v="x"/>
    <n v="0"/>
    <s v="x"/>
    <n v="2"/>
    <s v="n"/>
    <n v="0"/>
    <s v="g"/>
    <n v="0"/>
    <n v="3"/>
    <n v="0"/>
    <n v="0"/>
    <n v="0"/>
    <n v="0"/>
    <s v="Pretty good D for their"/>
    <n v="0"/>
    <n v="0"/>
    <n v="0"/>
    <n v="0"/>
    <n v="0"/>
    <n v="0"/>
    <n v="42.9"/>
    <n v="0"/>
    <n v="0"/>
    <n v="0"/>
    <n v="0"/>
    <n v="0"/>
    <n v="0"/>
    <n v="0"/>
    <n v="0"/>
    <n v="0"/>
    <n v="0"/>
    <n v="0"/>
    <n v="0"/>
  </r>
  <r>
    <s v="Sj"/>
    <s v="2023njwas"/>
    <s v="qm"/>
    <n v="28"/>
    <s v="2023njwas_qm28"/>
    <s v="b3"/>
    <x v="12"/>
    <n v="38"/>
    <s v="[9]"/>
    <n v="0"/>
    <n v="0"/>
    <n v="0"/>
    <s v="e"/>
    <s v="[]"/>
    <s v="[9,5,7,2,14,15]"/>
    <n v="0"/>
    <n v="0"/>
    <n v="0"/>
    <m/>
    <n v="1"/>
    <s v="u"/>
    <n v="0"/>
    <s v="x"/>
    <n v="2"/>
    <s v="x"/>
    <n v="2"/>
    <s v="x"/>
    <n v="1"/>
    <n v="5"/>
    <n v="0"/>
    <n v="0"/>
    <n v="0"/>
    <n v="1"/>
    <s v="Gsmof"/>
    <n v="1"/>
    <n v="0"/>
    <n v="1"/>
    <n v="1"/>
    <n v="0"/>
    <n v="0"/>
    <n v="0"/>
    <n v="6"/>
    <n v="3"/>
    <n v="3"/>
    <n v="4"/>
    <n v="2"/>
    <n v="0"/>
    <n v="7"/>
    <n v="3"/>
    <n v="4"/>
    <n v="5"/>
    <n v="2"/>
    <n v="0"/>
  </r>
  <r>
    <s v="RC"/>
    <s v="2023njwas"/>
    <s v="qm"/>
    <n v="28"/>
    <s v="2023njwas_qm28"/>
    <s v="b1"/>
    <x v="6"/>
    <n v="26"/>
    <s v="[9]"/>
    <n v="1"/>
    <n v="1"/>
    <n v="1"/>
    <s v="x"/>
    <s v="[9.5,28.8,23.8,0.2,25.9]"/>
    <s v="[8,6,7,4]"/>
    <n v="0"/>
    <n v="1"/>
    <n v="1"/>
    <n v="4361"/>
    <n v="0"/>
    <s v="b"/>
    <n v="22.3"/>
    <s v="p"/>
    <n v="2"/>
    <s v="v"/>
    <n v="1"/>
    <s v="g"/>
    <n v="1"/>
    <n v="5"/>
    <n v="0"/>
    <n v="0"/>
    <n v="0"/>
    <n v="1"/>
    <s v="Pretty g"/>
    <n v="1"/>
    <n v="0"/>
    <n v="1"/>
    <n v="1"/>
    <n v="0"/>
    <n v="0"/>
    <n v="17.639999999999997"/>
    <n v="4"/>
    <n v="1"/>
    <n v="3"/>
    <n v="4"/>
    <n v="0"/>
    <n v="0"/>
    <n v="5"/>
    <n v="1"/>
    <n v="4"/>
    <n v="5"/>
    <n v="0"/>
    <n v="0"/>
  </r>
  <r>
    <s v="Lb"/>
    <s v="2023njwas"/>
    <s v="qm"/>
    <n v="29"/>
    <s v="2023njwas_qm29"/>
    <s v="r1"/>
    <x v="14"/>
    <n v="38"/>
    <s v="[5]"/>
    <n v="0"/>
    <n v="0"/>
    <n v="0"/>
    <s v="d"/>
    <s v="[]"/>
    <s v="[4,6,9,28,31]"/>
    <n v="0"/>
    <n v="1"/>
    <n v="0"/>
    <m/>
    <n v="1"/>
    <s v="b"/>
    <n v="0"/>
    <s v="p"/>
    <n v="2"/>
    <s v="v"/>
    <n v="2"/>
    <s v="x"/>
    <n v="0"/>
    <n v="4"/>
    <n v="0"/>
    <n v="0"/>
    <n v="0"/>
    <n v="1"/>
    <s v="Very ni"/>
    <n v="1"/>
    <n v="1"/>
    <n v="0"/>
    <n v="1"/>
    <n v="0"/>
    <n v="0"/>
    <n v="0"/>
    <n v="5"/>
    <n v="2"/>
    <n v="3"/>
    <n v="3"/>
    <n v="0"/>
    <n v="2"/>
    <n v="6"/>
    <n v="3"/>
    <n v="3"/>
    <n v="4"/>
    <n v="0"/>
    <n v="2"/>
  </r>
  <r>
    <s v="KG"/>
    <s v="2023njwas"/>
    <s v="qm"/>
    <n v="29"/>
    <s v="2023njwas_qm29"/>
    <s v="b1"/>
    <x v="7"/>
    <n v="26"/>
    <s v="[8]"/>
    <n v="1"/>
    <n v="0"/>
    <n v="1"/>
    <s v="x"/>
    <s v="[19.5,28.1,48.2]"/>
    <s v="[9,4,24]"/>
    <n v="0"/>
    <n v="1"/>
    <n v="0"/>
    <m/>
    <n v="0"/>
    <s v="o"/>
    <n v="8.1"/>
    <s v="e"/>
    <n v="2"/>
    <s v="a"/>
    <n v="0"/>
    <s v="x"/>
    <n v="0"/>
    <n v="3"/>
    <n v="0"/>
    <n v="0"/>
    <n v="0"/>
    <n v="0"/>
    <s v="Can only pick "/>
    <n v="1"/>
    <n v="1"/>
    <n v="0"/>
    <n v="1"/>
    <n v="0"/>
    <n v="0"/>
    <n v="31.933333333333337"/>
    <n v="3"/>
    <n v="0"/>
    <n v="3"/>
    <n v="2"/>
    <n v="0"/>
    <n v="1"/>
    <n v="4"/>
    <n v="1"/>
    <n v="3"/>
    <n v="3"/>
    <n v="0"/>
    <n v="1"/>
  </r>
  <r>
    <s v="LG"/>
    <s v="2023njwas"/>
    <s v="qm"/>
    <n v="29"/>
    <s v="2023njwas_qm29"/>
    <s v="r3"/>
    <x v="0"/>
    <n v="35"/>
    <s v="[]"/>
    <n v="0"/>
    <n v="0"/>
    <n v="0"/>
    <s v="e"/>
    <s v="[]"/>
    <s v="[12,23]"/>
    <n v="0"/>
    <n v="0"/>
    <n v="0"/>
    <m/>
    <n v="0"/>
    <s v="o"/>
    <n v="0"/>
    <s v="e"/>
    <n v="2"/>
    <s v="v"/>
    <n v="0"/>
    <s v="x"/>
    <n v="1"/>
    <n v="4"/>
    <n v="0"/>
    <n v="0"/>
    <n v="0"/>
    <n v="1"/>
    <s v="lala"/>
    <n v="0"/>
    <n v="0"/>
    <n v="0"/>
    <n v="0"/>
    <n v="0"/>
    <n v="0"/>
    <n v="0"/>
    <n v="2"/>
    <n v="0"/>
    <n v="2"/>
    <n v="0"/>
    <n v="1"/>
    <n v="1"/>
    <n v="2"/>
    <n v="0"/>
    <n v="2"/>
    <n v="0"/>
    <n v="1"/>
    <n v="1"/>
  </r>
  <r>
    <s v="FB"/>
    <s v="2023njwas"/>
    <s v="qm"/>
    <n v="30"/>
    <s v="2023njwas_qm30"/>
    <s v="b1"/>
    <x v="3"/>
    <n v="62"/>
    <s v="[]"/>
    <n v="0"/>
    <n v="0"/>
    <n v="0"/>
    <s v="x"/>
    <s v="[]"/>
    <s v="[]"/>
    <n v="0"/>
    <n v="0"/>
    <n v="0"/>
    <m/>
    <n v="0"/>
    <s v="x"/>
    <n v="0"/>
    <s v="e"/>
    <n v="3"/>
    <s v="a"/>
    <n v="0"/>
    <s v="a"/>
    <n v="1"/>
    <n v="2"/>
    <n v="0"/>
    <n v="0"/>
    <n v="0"/>
    <n v="0"/>
    <s v="Just a drive tra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RJ"/>
    <s v="2023njwas"/>
    <s v="qm"/>
    <n v="30"/>
    <s v="2023njwas_qm30"/>
    <s v="b3"/>
    <x v="8"/>
    <n v="50"/>
    <s v="[5]"/>
    <n v="1"/>
    <n v="1"/>
    <n v="1"/>
    <s v="a"/>
    <s v="[24.7,17.4,29.7]"/>
    <s v="[28,30,29]"/>
    <n v="0"/>
    <n v="0"/>
    <n v="0"/>
    <m/>
    <n v="1"/>
    <s v="u"/>
    <n v="2.4"/>
    <s v="p"/>
    <n v="3"/>
    <s v="v"/>
    <n v="0"/>
    <s v="x"/>
    <n v="1"/>
    <n v="4"/>
    <n v="0"/>
    <n v="1"/>
    <n v="0"/>
    <n v="1"/>
    <s v="Good partner"/>
    <n v="1"/>
    <n v="1"/>
    <n v="0"/>
    <n v="1"/>
    <n v="0"/>
    <n v="0"/>
    <n v="23.933333333333334"/>
    <n v="3"/>
    <n v="3"/>
    <n v="0"/>
    <n v="0"/>
    <n v="0"/>
    <n v="3"/>
    <n v="4"/>
    <n v="4"/>
    <n v="0"/>
    <n v="1"/>
    <n v="0"/>
    <n v="3"/>
  </r>
  <r>
    <s v="LG"/>
    <s v="2023njwas"/>
    <s v="qm"/>
    <n v="30"/>
    <s v="2023njwas_qm30"/>
    <s v="r2"/>
    <x v="21"/>
    <n v="70"/>
    <s v="[]"/>
    <n v="0"/>
    <n v="1"/>
    <n v="0"/>
    <s v="x"/>
    <s v="[6.8,12.7]"/>
    <s v="[36,35,33]"/>
    <n v="0"/>
    <n v="0"/>
    <n v="0"/>
    <m/>
    <n v="1"/>
    <s v="u"/>
    <n v="2.5"/>
    <s v="e"/>
    <n v="2"/>
    <s v="a"/>
    <n v="2"/>
    <s v="x"/>
    <n v="0"/>
    <n v="3"/>
    <n v="1"/>
    <n v="1"/>
    <n v="0"/>
    <n v="0"/>
    <s v="died for a few secs, almost"/>
    <n v="0"/>
    <n v="0"/>
    <n v="0"/>
    <n v="0"/>
    <n v="0"/>
    <n v="0"/>
    <n v="9.75"/>
    <n v="3"/>
    <n v="3"/>
    <n v="0"/>
    <n v="0"/>
    <n v="0"/>
    <n v="3"/>
    <n v="3"/>
    <n v="3"/>
    <n v="0"/>
    <n v="0"/>
    <n v="0"/>
    <n v="3"/>
  </r>
  <r>
    <s v="DC"/>
    <s v="2023njwas"/>
    <s v="qm"/>
    <n v="30"/>
    <s v="2023njwas_qm30"/>
    <s v="r1"/>
    <x v="5"/>
    <n v="47"/>
    <s v="[13]"/>
    <n v="0"/>
    <n v="0"/>
    <n v="0"/>
    <s v="e"/>
    <s v="[29.6,22.0,14.1]"/>
    <s v="[15,34]"/>
    <n v="0"/>
    <n v="0"/>
    <n v="0"/>
    <m/>
    <n v="0"/>
    <s v="b"/>
    <n v="4.5999999999999996"/>
    <s v="e"/>
    <n v="2"/>
    <s v="a"/>
    <n v="0"/>
    <s v="x"/>
    <n v="0"/>
    <n v="2"/>
    <n v="0"/>
    <n v="0"/>
    <n v="0"/>
    <n v="0"/>
    <m/>
    <n v="1"/>
    <n v="0"/>
    <n v="1"/>
    <n v="0"/>
    <n v="1"/>
    <n v="0"/>
    <n v="21.900000000000002"/>
    <n v="2"/>
    <n v="1"/>
    <n v="1"/>
    <n v="0"/>
    <n v="1"/>
    <n v="1"/>
    <n v="3"/>
    <n v="1"/>
    <n v="2"/>
    <n v="0"/>
    <n v="2"/>
    <n v="1"/>
  </r>
  <r>
    <s v="MF"/>
    <s v="2023njwas"/>
    <s v="qm"/>
    <n v="31"/>
    <s v="2023njwas_qm31"/>
    <s v="b3"/>
    <x v="26"/>
    <n v="50"/>
    <s v="[]"/>
    <n v="0"/>
    <n v="0"/>
    <n v="1"/>
    <s v="e"/>
    <s v="[19.0,15.6,35.6]"/>
    <s v="[4,3,5,1]"/>
    <n v="0"/>
    <n v="1"/>
    <n v="0"/>
    <m/>
    <n v="1"/>
    <s v="x"/>
    <n v="0"/>
    <s v="e"/>
    <n v="2"/>
    <s v="v"/>
    <n v="1"/>
    <s v="x"/>
    <n v="1"/>
    <n v="4"/>
    <n v="0"/>
    <n v="0"/>
    <n v="0"/>
    <n v="1"/>
    <s v="very "/>
    <n v="0"/>
    <n v="0"/>
    <n v="0"/>
    <n v="0"/>
    <n v="0"/>
    <n v="0"/>
    <n v="23.400000000000002"/>
    <n v="4"/>
    <n v="1"/>
    <n v="3"/>
    <n v="4"/>
    <n v="0"/>
    <n v="0"/>
    <n v="4"/>
    <n v="1"/>
    <n v="3"/>
    <n v="4"/>
    <n v="0"/>
    <n v="0"/>
  </r>
  <r>
    <s v="py"/>
    <s v="2023njwas"/>
    <s v="qm"/>
    <n v="31"/>
    <s v="2023njwas_qm31"/>
    <s v="b1"/>
    <x v="23"/>
    <n v="26"/>
    <s v="[]"/>
    <n v="0"/>
    <n v="0"/>
    <n v="0"/>
    <s v="x"/>
    <s v="[]"/>
    <s v="[]"/>
    <n v="0"/>
    <n v="0"/>
    <n v="0"/>
    <m/>
    <n v="0"/>
    <s v="x"/>
    <n v="0"/>
    <s v="p"/>
    <n v="2"/>
    <s v="n"/>
    <n v="0"/>
    <s v="b"/>
    <n v="1"/>
    <n v="2"/>
    <n v="0"/>
    <n v="0"/>
    <n v="0"/>
    <n v="0"/>
    <s v="more mid than u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KJ"/>
    <s v="2023njwas"/>
    <s v="qm"/>
    <n v="31"/>
    <s v="2023njwas_qm31"/>
    <s v="r1"/>
    <x v="4"/>
    <n v="35"/>
    <s v="[2]"/>
    <n v="0"/>
    <n v="1"/>
    <n v="0"/>
    <s v="x"/>
    <s v="[12.7,22.9,3.4,11.5,3.7]"/>
    <s v="[7,4,35,34,8]"/>
    <n v="0"/>
    <n v="0"/>
    <n v="0"/>
    <m/>
    <n v="0"/>
    <s v="b"/>
    <n v="0"/>
    <s v="x"/>
    <n v="2"/>
    <s v="a"/>
    <n v="2"/>
    <s v="x"/>
    <n v="0"/>
    <n v="3"/>
    <n v="1"/>
    <n v="0"/>
    <n v="0"/>
    <n v="1"/>
    <s v="Good with scoring but disabled "/>
    <n v="1"/>
    <n v="1"/>
    <n v="0"/>
    <n v="1"/>
    <n v="0"/>
    <n v="0"/>
    <n v="10.84"/>
    <n v="5"/>
    <n v="3"/>
    <n v="2"/>
    <n v="3"/>
    <n v="0"/>
    <n v="2"/>
    <n v="6"/>
    <n v="4"/>
    <n v="2"/>
    <n v="4"/>
    <n v="0"/>
    <n v="2"/>
  </r>
  <r>
    <s v="JT"/>
    <s v="2023njwas"/>
    <s v="qm"/>
    <n v="31"/>
    <s v="2023njwas_qm31"/>
    <s v="b2"/>
    <x v="11"/>
    <n v="62"/>
    <s v="[]"/>
    <n v="0"/>
    <n v="0"/>
    <n v="0"/>
    <s v="x"/>
    <s v="[]"/>
    <s v="[]"/>
    <n v="0"/>
    <n v="0"/>
    <n v="0"/>
    <m/>
    <n v="0"/>
    <s v="x"/>
    <n v="0"/>
    <s v="x"/>
    <n v="2"/>
    <s v="n"/>
    <n v="0"/>
    <s v="x"/>
    <n v="0"/>
    <n v="1"/>
    <n v="0"/>
    <n v="0"/>
    <n v="0"/>
    <n v="0"/>
    <s v="Bro didn32t do anythi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GM"/>
    <s v="2023njwas"/>
    <s v="qm"/>
    <n v="31"/>
    <s v="2023njwas_qm31"/>
    <s v="r1"/>
    <x v="4"/>
    <n v="35"/>
    <s v="[27,2]"/>
    <n v="0"/>
    <n v="0"/>
    <n v="1"/>
    <s v="x"/>
    <s v="[8.6,11.2,19.7]"/>
    <s v="[15,13,16,23,7,4,8]"/>
    <n v="0"/>
    <n v="0"/>
    <n v="0"/>
    <m/>
    <n v="1"/>
    <s v="b"/>
    <n v="0"/>
    <s v="x"/>
    <n v="0"/>
    <s v="v"/>
    <n v="0"/>
    <s v="x"/>
    <n v="1"/>
    <n v="4"/>
    <n v="1"/>
    <n v="0"/>
    <n v="0"/>
    <n v="1"/>
    <m/>
    <n v="2"/>
    <n v="1"/>
    <n v="1"/>
    <n v="1"/>
    <n v="0"/>
    <n v="1"/>
    <n v="13.166666666666666"/>
    <n v="7"/>
    <n v="1"/>
    <n v="6"/>
    <n v="3"/>
    <n v="3"/>
    <n v="1"/>
    <n v="9"/>
    <n v="2"/>
    <n v="7"/>
    <n v="4"/>
    <n v="3"/>
    <n v="2"/>
  </r>
  <r>
    <s v="Sj"/>
    <s v="2023njwas"/>
    <s v="qm"/>
    <n v="32"/>
    <s v="2023njwas_qm32"/>
    <s v="b3"/>
    <x v="27"/>
    <n v="62"/>
    <s v="[2,15]"/>
    <n v="0"/>
    <n v="1"/>
    <n v="0"/>
    <s v="x"/>
    <s v="[]"/>
    <s v="[2,25,29,35,33,5,32,36,31]"/>
    <n v="0"/>
    <n v="1"/>
    <n v="0"/>
    <m/>
    <n v="0"/>
    <s v="x"/>
    <n v="0"/>
    <s v="e"/>
    <n v="2"/>
    <s v="a"/>
    <n v="3"/>
    <s v="x"/>
    <n v="1"/>
    <n v="4"/>
    <n v="0"/>
    <n v="0"/>
    <n v="0"/>
    <n v="0"/>
    <s v="Jfzi"/>
    <n v="2"/>
    <n v="1"/>
    <n v="1"/>
    <n v="1"/>
    <n v="1"/>
    <n v="0"/>
    <n v="0"/>
    <n v="9"/>
    <n v="8"/>
    <n v="1"/>
    <n v="2"/>
    <n v="0"/>
    <n v="7"/>
    <n v="11"/>
    <n v="9"/>
    <n v="2"/>
    <n v="3"/>
    <n v="1"/>
    <n v="7"/>
  </r>
  <r>
    <s v="SM"/>
    <s v="2023njwas"/>
    <s v="qm"/>
    <n v="32"/>
    <s v="2023njwas_qm32"/>
    <s v="r3"/>
    <x v="9"/>
    <n v="71"/>
    <s v="[]"/>
    <n v="0"/>
    <n v="1"/>
    <n v="0"/>
    <s v="x"/>
    <s v="[26.8,31.1]"/>
    <s v="[13,10]"/>
    <n v="0"/>
    <n v="1"/>
    <n v="0"/>
    <m/>
    <n v="1"/>
    <s v="x"/>
    <n v="0"/>
    <s v="a"/>
    <n v="0"/>
    <s v="v"/>
    <n v="0"/>
    <s v="x"/>
    <n v="1"/>
    <n v="5"/>
    <n v="0"/>
    <n v="0"/>
    <n v="0"/>
    <n v="1"/>
    <m/>
    <n v="0"/>
    <n v="0"/>
    <n v="0"/>
    <n v="0"/>
    <n v="0"/>
    <n v="0"/>
    <n v="28.950000000000003"/>
    <n v="2"/>
    <n v="0"/>
    <n v="2"/>
    <n v="0"/>
    <n v="2"/>
    <n v="0"/>
    <n v="2"/>
    <n v="0"/>
    <n v="2"/>
    <n v="0"/>
    <n v="2"/>
    <n v="0"/>
  </r>
  <r>
    <s v="Wp"/>
    <s v="2023njwas"/>
    <s v="qm"/>
    <n v="32"/>
    <s v="2023njwas_qm32"/>
    <s v="b2"/>
    <x v="1"/>
    <n v="38"/>
    <s v="[14]"/>
    <n v="0"/>
    <n v="0"/>
    <n v="1"/>
    <s v="a"/>
    <s v="[23.5]"/>
    <s v="[5]"/>
    <n v="0"/>
    <n v="1"/>
    <n v="0"/>
    <m/>
    <n v="0"/>
    <s v="x"/>
    <n v="0"/>
    <s v="x"/>
    <n v="2"/>
    <s v="a"/>
    <n v="3"/>
    <s v="a"/>
    <n v="1"/>
    <n v="3"/>
    <n v="0"/>
    <n v="0"/>
    <n v="1"/>
    <n v="0"/>
    <s v="Dropped cubes, but still goo"/>
    <n v="1"/>
    <n v="1"/>
    <n v="0"/>
    <n v="0"/>
    <n v="1"/>
    <n v="0"/>
    <n v="23.5"/>
    <n v="1"/>
    <n v="1"/>
    <n v="0"/>
    <n v="1"/>
    <n v="0"/>
    <n v="0"/>
    <n v="2"/>
    <n v="2"/>
    <n v="0"/>
    <n v="1"/>
    <n v="1"/>
    <n v="0"/>
  </r>
  <r>
    <s v="KG"/>
    <s v="2023njwas"/>
    <s v="qm"/>
    <n v="33"/>
    <s v="2023njwas_qm33"/>
    <s v="b1"/>
    <x v="18"/>
    <n v="26"/>
    <s v="[9]"/>
    <n v="1"/>
    <n v="1"/>
    <n v="1"/>
    <s v="e"/>
    <s v="[8.8,15.9,8.3,22.7,0.5]"/>
    <s v="[6,19]"/>
    <n v="2"/>
    <n v="1"/>
    <n v="0"/>
    <m/>
    <n v="1"/>
    <s v="o"/>
    <n v="32.6"/>
    <s v="x"/>
    <n v="1"/>
    <s v="x"/>
    <n v="0"/>
    <s v="x"/>
    <n v="0"/>
    <n v="3"/>
    <n v="1"/>
    <n v="0"/>
    <n v="0"/>
    <n v="1"/>
    <s v="Was good till "/>
    <n v="1"/>
    <n v="0"/>
    <n v="1"/>
    <n v="1"/>
    <n v="0"/>
    <n v="0"/>
    <n v="11.24"/>
    <n v="2"/>
    <n v="0"/>
    <n v="2"/>
    <n v="1"/>
    <n v="0"/>
    <n v="1"/>
    <n v="3"/>
    <n v="0"/>
    <n v="3"/>
    <n v="2"/>
    <n v="0"/>
    <n v="1"/>
  </r>
  <r>
    <s v="LG"/>
    <s v="2023njwas"/>
    <s v="qm"/>
    <n v="33"/>
    <s v="2023njwas_qm33"/>
    <s v="r3"/>
    <x v="22"/>
    <n v="35"/>
    <s v="[]"/>
    <n v="0"/>
    <n v="0"/>
    <n v="0"/>
    <s v="x"/>
    <s v="[]"/>
    <s v="[]"/>
    <n v="0"/>
    <n v="0"/>
    <n v="0"/>
    <m/>
    <n v="0"/>
    <s v="x"/>
    <n v="0"/>
    <s v="x"/>
    <n v="2"/>
    <s v="n"/>
    <n v="0"/>
    <s v="b"/>
    <n v="0"/>
    <n v="1"/>
    <n v="0"/>
    <n v="0"/>
    <n v="0"/>
    <n v="0"/>
    <s v="didn32t do anythi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K"/>
    <s v="2023njwas"/>
    <s v="qm"/>
    <n v="33"/>
    <s v="2023njwas_qm33"/>
    <s v="b3"/>
    <x v="8"/>
    <n v="62"/>
    <s v="[]"/>
    <n v="0"/>
    <n v="0"/>
    <n v="1"/>
    <s v="x"/>
    <s v="[]"/>
    <s v="[]"/>
    <n v="0"/>
    <n v="0"/>
    <n v="0"/>
    <m/>
    <n v="0"/>
    <s v="u"/>
    <n v="0"/>
    <s v="x"/>
    <n v="1"/>
    <s v="n"/>
    <n v="0"/>
    <s v="x"/>
    <n v="0"/>
    <n v="2"/>
    <n v="1"/>
    <n v="0"/>
    <n v="0"/>
    <n v="0"/>
    <s v="Picking up mechanism bad, and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LG"/>
    <s v="2023njwas"/>
    <s v="qm"/>
    <n v="34"/>
    <s v="2023njwas_qm34"/>
    <s v="r2"/>
    <x v="5"/>
    <n v="35"/>
    <s v="[]"/>
    <n v="0"/>
    <n v="1"/>
    <n v="0"/>
    <s v="x"/>
    <s v="[10.0,6.2,2.5]"/>
    <s v="[31,30]"/>
    <n v="0"/>
    <n v="0"/>
    <n v="0"/>
    <m/>
    <n v="1"/>
    <s v="u"/>
    <n v="3.2"/>
    <s v="e"/>
    <n v="2"/>
    <s v="v"/>
    <n v="0"/>
    <s v="x"/>
    <n v="1"/>
    <n v="5"/>
    <n v="0"/>
    <n v="1"/>
    <n v="0"/>
    <n v="1"/>
    <s v="super fa"/>
    <n v="0"/>
    <n v="0"/>
    <n v="0"/>
    <n v="0"/>
    <n v="0"/>
    <n v="0"/>
    <n v="6.2333333333333334"/>
    <n v="2"/>
    <n v="2"/>
    <n v="0"/>
    <n v="0"/>
    <n v="0"/>
    <n v="2"/>
    <n v="2"/>
    <n v="2"/>
    <n v="0"/>
    <n v="0"/>
    <n v="0"/>
    <n v="2"/>
  </r>
  <r>
    <s v="RJ"/>
    <s v="2023njwas"/>
    <s v="qm"/>
    <n v="34"/>
    <s v="2023njwas_qm34"/>
    <s v="b3"/>
    <x v="21"/>
    <n v="62"/>
    <s v="[]"/>
    <n v="1"/>
    <n v="1"/>
    <n v="1"/>
    <s v="x"/>
    <s v="[6.8,14.7,25.8,36.5,11.8,25.2]"/>
    <s v="[29,28,21,31,33,35]"/>
    <n v="0"/>
    <n v="0"/>
    <n v="0"/>
    <m/>
    <n v="1"/>
    <s v="b"/>
    <n v="10.4"/>
    <s v="p"/>
    <n v="2"/>
    <s v="v"/>
    <n v="0"/>
    <s v="x"/>
    <n v="1"/>
    <n v="3"/>
    <n v="0"/>
    <n v="1"/>
    <n v="0"/>
    <n v="0"/>
    <s v="Only scores on th"/>
    <n v="0"/>
    <n v="0"/>
    <n v="0"/>
    <n v="0"/>
    <n v="0"/>
    <n v="0"/>
    <n v="20.133333333333333"/>
    <n v="6"/>
    <n v="5"/>
    <n v="1"/>
    <n v="0"/>
    <n v="0"/>
    <n v="6"/>
    <n v="6"/>
    <n v="5"/>
    <n v="1"/>
    <n v="0"/>
    <n v="0"/>
    <n v="6"/>
  </r>
  <r>
    <s v="MM"/>
    <s v="2023njwas"/>
    <s v="qm"/>
    <n v="34"/>
    <s v="2023njwas_qm34"/>
    <s v="b2"/>
    <x v="10"/>
    <n v="26"/>
    <s v="[]"/>
    <n v="1"/>
    <n v="1"/>
    <n v="1"/>
    <s v="x"/>
    <s v="[]"/>
    <s v="[6,22,25]"/>
    <n v="0"/>
    <n v="1"/>
    <n v="0"/>
    <m/>
    <n v="0"/>
    <s v="x"/>
    <n v="0"/>
    <s v="e"/>
    <n v="2"/>
    <s v="v"/>
    <n v="2"/>
    <s v="x"/>
    <n v="0"/>
    <n v="3"/>
    <n v="0"/>
    <n v="0"/>
    <n v="0"/>
    <n v="1"/>
    <s v="woooo"/>
    <n v="0"/>
    <n v="0"/>
    <n v="0"/>
    <n v="0"/>
    <n v="0"/>
    <n v="0"/>
    <n v="0"/>
    <n v="3"/>
    <n v="0"/>
    <n v="3"/>
    <n v="1"/>
    <n v="0"/>
    <n v="2"/>
    <n v="3"/>
    <n v="0"/>
    <n v="3"/>
    <n v="1"/>
    <n v="0"/>
    <n v="2"/>
  </r>
  <r>
    <s v="DC"/>
    <s v="2023njwas"/>
    <s v="qm"/>
    <n v="34"/>
    <s v="2023njwas_qm34"/>
    <s v="r1"/>
    <x v="17"/>
    <n v="71"/>
    <s v="[]"/>
    <n v="1"/>
    <n v="0"/>
    <n v="0"/>
    <s v="x"/>
    <s v="[44.4]"/>
    <s v="[36]"/>
    <n v="0"/>
    <n v="0"/>
    <n v="0"/>
    <m/>
    <n v="0"/>
    <s v="x"/>
    <n v="0"/>
    <s v="x"/>
    <n v="2"/>
    <s v="n"/>
    <n v="0"/>
    <s v="x"/>
    <n v="1"/>
    <n v="5"/>
    <n v="0"/>
    <n v="1"/>
    <n v="0"/>
    <n v="0"/>
    <s v="none"/>
    <n v="0"/>
    <n v="0"/>
    <n v="0"/>
    <n v="0"/>
    <n v="0"/>
    <n v="0"/>
    <n v="44.4"/>
    <n v="1"/>
    <n v="1"/>
    <n v="0"/>
    <n v="0"/>
    <n v="0"/>
    <n v="1"/>
    <n v="1"/>
    <n v="1"/>
    <n v="0"/>
    <n v="0"/>
    <n v="0"/>
    <n v="1"/>
  </r>
  <r>
    <s v="MF"/>
    <s v="2023njwas"/>
    <s v="qm"/>
    <n v="35"/>
    <s v="2023njwas_qm35"/>
    <s v="b3"/>
    <x v="23"/>
    <n v="62"/>
    <s v="[]"/>
    <n v="0"/>
    <n v="0"/>
    <n v="0"/>
    <s v="x"/>
    <s v="[2.2]"/>
    <s v="[28]"/>
    <n v="0"/>
    <n v="0"/>
    <n v="0"/>
    <m/>
    <n v="0"/>
    <s v="x"/>
    <n v="0"/>
    <s v="e"/>
    <n v="2"/>
    <s v="n"/>
    <n v="0"/>
    <s v="b"/>
    <n v="0"/>
    <n v="2"/>
    <n v="0"/>
    <n v="0"/>
    <n v="0"/>
    <n v="0"/>
    <s v="didn32t do mu"/>
    <n v="0"/>
    <n v="0"/>
    <n v="0"/>
    <n v="0"/>
    <n v="0"/>
    <n v="0"/>
    <n v="2.2000000000000002"/>
    <n v="1"/>
    <n v="1"/>
    <n v="0"/>
    <n v="0"/>
    <n v="0"/>
    <n v="1"/>
    <n v="1"/>
    <n v="1"/>
    <n v="0"/>
    <n v="0"/>
    <n v="0"/>
    <n v="1"/>
  </r>
  <r>
    <s v="KJ"/>
    <s v="2023njwas"/>
    <s v="qm"/>
    <n v="35"/>
    <s v="2023njwas_qm35"/>
    <s v="r3"/>
    <x v="26"/>
    <n v="47"/>
    <s v="[6]"/>
    <n v="0"/>
    <n v="1"/>
    <n v="0"/>
    <s v="e"/>
    <s v="[16.6,0.7,13.8,20.9,26.4,16.8,20.2]"/>
    <s v="[4,5,6,21,23,33]"/>
    <n v="0"/>
    <n v="1"/>
    <n v="0"/>
    <m/>
    <n v="1"/>
    <s v="o"/>
    <n v="5.9"/>
    <s v="e"/>
    <n v="2"/>
    <s v="v"/>
    <n v="3"/>
    <s v="x"/>
    <n v="1"/>
    <n v="5"/>
    <n v="0"/>
    <n v="1"/>
    <n v="0"/>
    <n v="1"/>
    <s v="At risk of tippin"/>
    <n v="1"/>
    <n v="0"/>
    <n v="1"/>
    <n v="1"/>
    <n v="0"/>
    <n v="0"/>
    <n v="16.485714285714288"/>
    <n v="6"/>
    <n v="2"/>
    <n v="4"/>
    <n v="3"/>
    <n v="0"/>
    <n v="3"/>
    <n v="7"/>
    <n v="2"/>
    <n v="5"/>
    <n v="4"/>
    <n v="0"/>
    <n v="3"/>
  </r>
  <r>
    <s v="JB"/>
    <s v="2023njwas"/>
    <s v="qm"/>
    <n v="35"/>
    <s v="2023njwas_qm35"/>
    <s v="r3"/>
    <x v="26"/>
    <n v="72"/>
    <s v="[1,3,6,9,7]"/>
    <n v="1"/>
    <n v="1"/>
    <n v="1"/>
    <s v="e"/>
    <s v="[]"/>
    <s v="[3,4,6,7]"/>
    <n v="0"/>
    <n v="0"/>
    <n v="0"/>
    <m/>
    <n v="0"/>
    <s v="x"/>
    <n v="0.4"/>
    <s v="e"/>
    <n v="0"/>
    <s v="v"/>
    <n v="0"/>
    <s v="x"/>
    <n v="1"/>
    <n v="5"/>
    <n v="0"/>
    <n v="0"/>
    <n v="0"/>
    <n v="1"/>
    <s v="it32s ele"/>
    <n v="5"/>
    <n v="0"/>
    <n v="5"/>
    <n v="5"/>
    <n v="0"/>
    <n v="0"/>
    <n v="0"/>
    <n v="4"/>
    <n v="0"/>
    <n v="4"/>
    <n v="4"/>
    <n v="0"/>
    <n v="0"/>
    <n v="9"/>
    <n v="0"/>
    <n v="9"/>
    <n v="9"/>
    <n v="0"/>
    <n v="0"/>
  </r>
  <r>
    <s v="JT"/>
    <s v="2023njwas"/>
    <s v="qm"/>
    <n v="35"/>
    <s v="2023njwas_qm35"/>
    <s v="b2"/>
    <x v="7"/>
    <n v="38"/>
    <s v="[]"/>
    <n v="0"/>
    <n v="0"/>
    <n v="0"/>
    <s v="x"/>
    <s v="[]"/>
    <s v="[24]"/>
    <n v="0"/>
    <n v="1"/>
    <n v="0"/>
    <m/>
    <n v="0"/>
    <s v="o"/>
    <n v="21.9"/>
    <s v="p"/>
    <n v="2"/>
    <s v="a"/>
    <n v="0"/>
    <s v="a"/>
    <n v="1"/>
    <n v="2"/>
    <n v="0"/>
    <n v="0"/>
    <n v="1"/>
    <n v="0"/>
    <s v="Sold "/>
    <n v="0"/>
    <n v="0"/>
    <n v="0"/>
    <n v="0"/>
    <n v="0"/>
    <n v="0"/>
    <n v="0"/>
    <n v="1"/>
    <n v="0"/>
    <n v="1"/>
    <n v="0"/>
    <n v="0"/>
    <n v="1"/>
    <n v="1"/>
    <n v="0"/>
    <n v="1"/>
    <n v="0"/>
    <n v="0"/>
    <n v="1"/>
  </r>
  <r>
    <s v="GM"/>
    <s v="2023njwas"/>
    <s v="qm"/>
    <n v="35"/>
    <s v="2023njwas_qm35"/>
    <s v="r1"/>
    <x v="16"/>
    <n v="71"/>
    <s v="[8]"/>
    <n v="0"/>
    <n v="0"/>
    <n v="0"/>
    <s v="x"/>
    <s v="[16.4,19.7,22.3,6.8]"/>
    <s v="[9,7,2,1,25]"/>
    <n v="0"/>
    <n v="0"/>
    <n v="0"/>
    <m/>
    <n v="1"/>
    <s v="b"/>
    <n v="14.1"/>
    <s v="p"/>
    <n v="2"/>
    <s v="v"/>
    <n v="4"/>
    <s v="x"/>
    <n v="1"/>
    <n v="4"/>
    <n v="0"/>
    <n v="0"/>
    <n v="0"/>
    <n v="1"/>
    <s v="Hi"/>
    <n v="1"/>
    <n v="1"/>
    <n v="0"/>
    <n v="1"/>
    <n v="0"/>
    <n v="0"/>
    <n v="16.299999999999997"/>
    <n v="5"/>
    <n v="1"/>
    <n v="4"/>
    <n v="4"/>
    <n v="0"/>
    <n v="1"/>
    <n v="6"/>
    <n v="2"/>
    <n v="4"/>
    <n v="5"/>
    <n v="0"/>
    <n v="1"/>
  </r>
  <r>
    <s v="FB"/>
    <s v="2023njwas"/>
    <s v="qm"/>
    <n v="35"/>
    <s v="2023njwas_qm35"/>
    <s v="b1"/>
    <x v="3"/>
    <n v="26"/>
    <s v="[]"/>
    <n v="0"/>
    <n v="0"/>
    <n v="0"/>
    <s v="x"/>
    <s v="[]"/>
    <s v="[]"/>
    <n v="0"/>
    <n v="0"/>
    <n v="0"/>
    <m/>
    <n v="0"/>
    <s v="x"/>
    <n v="0"/>
    <s v="a"/>
    <n v="2"/>
    <s v="n"/>
    <n v="0"/>
    <s v="b"/>
    <n v="1"/>
    <n v="2"/>
    <n v="0"/>
    <n v="0"/>
    <n v="0"/>
    <n v="0"/>
    <s v="Drivetrai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Sj"/>
    <s v="2023njwas"/>
    <s v="qm"/>
    <n v="36"/>
    <s v="2023njwas_qm36"/>
    <s v="b3"/>
    <x v="25"/>
    <n v="50"/>
    <s v="[5,17]"/>
    <n v="0"/>
    <n v="0"/>
    <n v="0"/>
    <s v="e"/>
    <s v="[]"/>
    <s v="[5,30,32,28,17,34,2,20,24]"/>
    <n v="0"/>
    <n v="0"/>
    <n v="0"/>
    <m/>
    <n v="0"/>
    <s v="u"/>
    <n v="0"/>
    <s v="e"/>
    <n v="2"/>
    <s v="v"/>
    <n v="0"/>
    <s v="x"/>
    <n v="1"/>
    <n v="5"/>
    <n v="0"/>
    <n v="0"/>
    <n v="0"/>
    <n v="1"/>
    <m/>
    <n v="2"/>
    <n v="2"/>
    <n v="0"/>
    <n v="1"/>
    <n v="1"/>
    <n v="0"/>
    <n v="0"/>
    <n v="9"/>
    <n v="7"/>
    <n v="2"/>
    <n v="2"/>
    <n v="1"/>
    <n v="6"/>
    <n v="11"/>
    <n v="9"/>
    <n v="2"/>
    <n v="3"/>
    <n v="2"/>
    <n v="6"/>
  </r>
  <r>
    <s v="RC"/>
    <s v="2023njwas"/>
    <s v="qm"/>
    <n v="36"/>
    <s v="2023njwas_qm36"/>
    <s v="b1"/>
    <x v="20"/>
    <n v="26"/>
    <s v="[17]"/>
    <n v="1"/>
    <n v="1"/>
    <n v="1"/>
    <s v="x"/>
    <s v="[116.3]"/>
    <s v="[28]"/>
    <n v="0"/>
    <n v="0"/>
    <n v="1"/>
    <n v="6943"/>
    <n v="0"/>
    <s v="x"/>
    <n v="11.2"/>
    <s v="p"/>
    <n v="2"/>
    <s v="a"/>
    <n v="0"/>
    <s v="a"/>
    <n v="0"/>
    <n v="3"/>
    <n v="0"/>
    <n v="0"/>
    <n v="0"/>
    <n v="0"/>
    <s v="Broke their ar"/>
    <n v="1"/>
    <n v="1"/>
    <n v="0"/>
    <n v="0"/>
    <n v="1"/>
    <n v="0"/>
    <n v="116.3"/>
    <n v="1"/>
    <n v="1"/>
    <n v="0"/>
    <n v="0"/>
    <n v="0"/>
    <n v="1"/>
    <n v="2"/>
    <n v="2"/>
    <n v="0"/>
    <n v="0"/>
    <n v="1"/>
    <n v="1"/>
  </r>
  <r>
    <s v="Wp"/>
    <s v="2023njwas"/>
    <s v="qm"/>
    <n v="36"/>
    <s v="2023njwas_qm36"/>
    <s v="b2"/>
    <x v="19"/>
    <n v="63"/>
    <s v="[]"/>
    <n v="0"/>
    <n v="0"/>
    <n v="0"/>
    <s v="x"/>
    <s v="[0.9]"/>
    <s v="[29]"/>
    <n v="0"/>
    <n v="1"/>
    <n v="0"/>
    <m/>
    <n v="0"/>
    <s v="u"/>
    <n v="22.8"/>
    <s v="a"/>
    <n v="2"/>
    <s v="n"/>
    <n v="0"/>
    <s v="x"/>
    <n v="0"/>
    <n v="2"/>
    <n v="0"/>
    <n v="0"/>
    <n v="0"/>
    <n v="0"/>
    <s v="Weird, not that goo"/>
    <n v="0"/>
    <n v="0"/>
    <n v="0"/>
    <n v="0"/>
    <n v="0"/>
    <n v="0"/>
    <n v="0.9"/>
    <n v="1"/>
    <n v="1"/>
    <n v="0"/>
    <n v="0"/>
    <n v="0"/>
    <n v="1"/>
    <n v="1"/>
    <n v="1"/>
    <n v="0"/>
    <n v="0"/>
    <n v="0"/>
    <n v="1"/>
  </r>
  <r>
    <s v="SM"/>
    <s v="2023njwas"/>
    <s v="qm"/>
    <n v="36"/>
    <s v="2023njwas_qm36"/>
    <s v="r3"/>
    <x v="2"/>
    <n v="35"/>
    <s v="[]"/>
    <n v="0"/>
    <n v="1"/>
    <n v="1"/>
    <s v="x"/>
    <s v="[]"/>
    <s v="[28,22]"/>
    <n v="0"/>
    <n v="0"/>
    <n v="0"/>
    <m/>
    <n v="0"/>
    <s v="x"/>
    <n v="4.5"/>
    <s v="d"/>
    <n v="0"/>
    <s v="x"/>
    <n v="0"/>
    <s v="g"/>
    <n v="0"/>
    <n v="3"/>
    <n v="0"/>
    <n v="0"/>
    <n v="0"/>
    <n v="0"/>
    <m/>
    <n v="0"/>
    <n v="0"/>
    <n v="0"/>
    <n v="0"/>
    <n v="0"/>
    <n v="0"/>
    <n v="0"/>
    <n v="2"/>
    <n v="1"/>
    <n v="1"/>
    <n v="0"/>
    <n v="0"/>
    <n v="2"/>
    <n v="2"/>
    <n v="1"/>
    <n v="1"/>
    <n v="0"/>
    <n v="0"/>
    <n v="2"/>
  </r>
  <r>
    <s v="Lb"/>
    <s v="2023njwas"/>
    <s v="qm"/>
    <n v="37"/>
    <s v="2023njwas_qm37"/>
    <s v="b2"/>
    <x v="8"/>
    <n v="62"/>
    <s v="[11]"/>
    <n v="0"/>
    <n v="0"/>
    <n v="1"/>
    <s v="x"/>
    <s v="[]"/>
    <s v="[30]"/>
    <n v="0"/>
    <n v="1"/>
    <n v="0"/>
    <m/>
    <n v="0"/>
    <s v="u"/>
    <n v="0"/>
    <s v="x"/>
    <n v="2"/>
    <s v="n"/>
    <n v="0"/>
    <s v="x"/>
    <n v="1"/>
    <n v="2"/>
    <n v="0"/>
    <n v="0"/>
    <n v="1"/>
    <n v="0"/>
    <s v="Struggled with picking up"/>
    <n v="1"/>
    <n v="1"/>
    <n v="0"/>
    <n v="0"/>
    <n v="1"/>
    <n v="0"/>
    <n v="0"/>
    <n v="1"/>
    <n v="1"/>
    <n v="0"/>
    <n v="0"/>
    <n v="0"/>
    <n v="1"/>
    <n v="2"/>
    <n v="2"/>
    <n v="0"/>
    <n v="0"/>
    <n v="1"/>
    <n v="1"/>
  </r>
  <r>
    <s v="AP"/>
    <s v="2023njwas"/>
    <s v="qm"/>
    <n v="37"/>
    <s v="2023njwas_qm37"/>
    <s v="r1"/>
    <x v="6"/>
    <n v="35"/>
    <s v="[1]"/>
    <n v="0"/>
    <n v="0"/>
    <n v="1"/>
    <s v="x"/>
    <s v="[15.5,20.5,17.4,25.6,35.9,1.6]"/>
    <s v="[7,4,6,3,2,5]"/>
    <n v="0"/>
    <n v="0"/>
    <n v="0"/>
    <n v="0"/>
    <n v="1"/>
    <s v="b"/>
    <n v="24.4"/>
    <s v="e"/>
    <n v="2"/>
    <s v="v"/>
    <n v="4"/>
    <s v="x"/>
    <n v="1"/>
    <n v="5"/>
    <n v="0"/>
    <n v="0"/>
    <n v="0"/>
    <n v="1"/>
    <s v="Absolutely incredible "/>
    <n v="1"/>
    <n v="0"/>
    <n v="1"/>
    <n v="1"/>
    <n v="0"/>
    <n v="0"/>
    <n v="19.416666666666668"/>
    <n v="6"/>
    <n v="2"/>
    <n v="4"/>
    <n v="6"/>
    <n v="0"/>
    <n v="0"/>
    <n v="7"/>
    <n v="2"/>
    <n v="5"/>
    <n v="7"/>
    <n v="0"/>
    <n v="0"/>
  </r>
  <r>
    <s v="KG"/>
    <s v="2023njwas"/>
    <s v="qm"/>
    <n v="37"/>
    <s v="2023njwas_qm37"/>
    <s v="b1"/>
    <x v="24"/>
    <n v="26"/>
    <s v="[18]"/>
    <n v="1"/>
    <n v="0"/>
    <n v="1"/>
    <s v="x"/>
    <s v="[5.9,1.8,7.8,34.6,28.9,30.9]"/>
    <s v="[16,26,15,13]"/>
    <n v="0"/>
    <n v="0"/>
    <n v="0"/>
    <m/>
    <n v="0"/>
    <s v="o"/>
    <n v="7.8"/>
    <s v="e"/>
    <n v="2"/>
    <s v="a"/>
    <n v="0"/>
    <s v="x"/>
    <n v="0"/>
    <n v="4"/>
    <n v="0"/>
    <n v="0"/>
    <n v="0"/>
    <n v="1"/>
    <s v="Pretty good, only cones "/>
    <n v="1"/>
    <n v="0"/>
    <n v="1"/>
    <n v="0"/>
    <n v="1"/>
    <n v="0"/>
    <n v="18.316666666666666"/>
    <n v="4"/>
    <n v="0"/>
    <n v="4"/>
    <n v="0"/>
    <n v="3"/>
    <n v="1"/>
    <n v="5"/>
    <n v="0"/>
    <n v="5"/>
    <n v="0"/>
    <n v="4"/>
    <n v="1"/>
  </r>
  <r>
    <s v="RJ"/>
    <s v="2023njwas"/>
    <s v="qm"/>
    <n v="35"/>
    <s v="2023njwas_qm35"/>
    <s v="b3"/>
    <x v="23"/>
    <n v="38"/>
    <s v="[]"/>
    <n v="0"/>
    <n v="0"/>
    <n v="0"/>
    <s v="x"/>
    <s v="[]"/>
    <s v="[]"/>
    <n v="0"/>
    <n v="0"/>
    <n v="0"/>
    <m/>
    <n v="0"/>
    <s v="x"/>
    <n v="0"/>
    <s v="x"/>
    <n v="2"/>
    <s v="n"/>
    <n v="0"/>
    <s v="x"/>
    <n v="0"/>
    <n v="1"/>
    <n v="1"/>
    <n v="0"/>
    <n v="0"/>
    <n v="0"/>
    <s v="Not a good part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FB"/>
    <s v="2023njwas"/>
    <s v="qm"/>
    <n v="38"/>
    <s v="2023njwas_qm38"/>
    <s v="b1"/>
    <x v="29"/>
    <n v="26"/>
    <s v="[]"/>
    <n v="0"/>
    <n v="0"/>
    <n v="1"/>
    <s v="x"/>
    <s v="[]"/>
    <s v="[36,26,20,22]"/>
    <n v="0"/>
    <n v="0"/>
    <n v="0"/>
    <m/>
    <n v="0"/>
    <s v="x"/>
    <n v="9.4"/>
    <s v="e"/>
    <n v="2"/>
    <s v="a"/>
    <n v="0"/>
    <s v="x"/>
    <n v="0"/>
    <n v="3"/>
    <n v="0"/>
    <n v="0"/>
    <n v="0"/>
    <n v="0"/>
    <s v="Can push game pieces "/>
    <n v="0"/>
    <n v="0"/>
    <n v="0"/>
    <n v="0"/>
    <n v="0"/>
    <n v="0"/>
    <n v="0"/>
    <n v="4"/>
    <n v="1"/>
    <n v="3"/>
    <n v="0"/>
    <n v="0"/>
    <n v="4"/>
    <n v="4"/>
    <n v="1"/>
    <n v="3"/>
    <n v="0"/>
    <n v="0"/>
    <n v="4"/>
  </r>
  <r>
    <s v="LG"/>
    <s v="2023njwas"/>
    <s v="qm"/>
    <n v="38"/>
    <s v="2023njwas_qm38"/>
    <s v="r2"/>
    <x v="9"/>
    <n v="71"/>
    <s v="[17]"/>
    <n v="0"/>
    <n v="1"/>
    <n v="0"/>
    <s v="x"/>
    <s v="[10.2,10.8,9.9,5.7]"/>
    <s v="[16,15,13,21]"/>
    <n v="0"/>
    <n v="0"/>
    <n v="0"/>
    <m/>
    <n v="1"/>
    <s v="x"/>
    <n v="5"/>
    <s v="e"/>
    <n v="2"/>
    <s v="v"/>
    <n v="2"/>
    <s v="x"/>
    <n v="1"/>
    <n v="3"/>
    <n v="0"/>
    <n v="0"/>
    <n v="0"/>
    <n v="1"/>
    <s v="good with "/>
    <n v="1"/>
    <n v="1"/>
    <n v="0"/>
    <n v="0"/>
    <n v="1"/>
    <n v="0"/>
    <n v="9.15"/>
    <n v="4"/>
    <n v="0"/>
    <n v="4"/>
    <n v="0"/>
    <n v="3"/>
    <n v="1"/>
    <n v="5"/>
    <n v="1"/>
    <n v="4"/>
    <n v="0"/>
    <n v="4"/>
    <n v="1"/>
  </r>
  <r>
    <s v="MM"/>
    <s v="2023njwas"/>
    <s v="qm"/>
    <n v="38"/>
    <s v="2023njwas_qm38"/>
    <s v="b2"/>
    <x v="23"/>
    <n v="50"/>
    <s v="[]"/>
    <n v="0"/>
    <n v="0"/>
    <n v="0"/>
    <s v="x"/>
    <s v="[]"/>
    <s v="[]"/>
    <n v="0"/>
    <n v="0"/>
    <n v="0"/>
    <m/>
    <n v="0"/>
    <s v="x"/>
    <n v="0"/>
    <s v="x"/>
    <n v="0"/>
    <s v="n"/>
    <n v="0"/>
    <s v="b"/>
    <n v="0"/>
    <n v="1"/>
    <n v="1"/>
    <n v="0"/>
    <n v="0"/>
    <n v="0"/>
    <s v="oh mamma mia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s v="2023njwas"/>
    <s v="qm"/>
    <n v="38"/>
    <s v="2023njwas_qm38"/>
    <s v="b2"/>
    <x v="23"/>
    <n v="50"/>
    <s v="[]"/>
    <n v="0"/>
    <n v="0"/>
    <n v="0"/>
    <s v="x"/>
    <s v="[]"/>
    <s v="[]"/>
    <n v="0"/>
    <n v="0"/>
    <n v="0"/>
    <m/>
    <n v="0"/>
    <s v="x"/>
    <n v="0"/>
    <s v="x"/>
    <n v="0"/>
    <s v="n"/>
    <n v="0"/>
    <s v="b"/>
    <n v="0"/>
    <n v="1"/>
    <n v="1"/>
    <n v="0"/>
    <n v="0"/>
    <n v="0"/>
    <s v="oh mamma mia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GM"/>
    <s v="2023njwas"/>
    <s v="qm"/>
    <n v="39"/>
    <s v="2023njwas_qm39"/>
    <s v="r1"/>
    <x v="2"/>
    <n v="72"/>
    <s v="[]"/>
    <n v="0"/>
    <n v="0"/>
    <n v="0"/>
    <s v="x"/>
    <s v="[7.7,10.6,19.0,5.6]"/>
    <s v="[36,26,34]"/>
    <n v="0"/>
    <n v="0"/>
    <n v="0"/>
    <m/>
    <n v="1"/>
    <s v="b"/>
    <n v="0"/>
    <s v="x"/>
    <n v="2"/>
    <s v="a"/>
    <n v="1"/>
    <s v="x"/>
    <n v="1"/>
    <n v="4"/>
    <n v="1"/>
    <n v="0"/>
    <n v="0"/>
    <n v="0"/>
    <s v="hi"/>
    <n v="0"/>
    <n v="0"/>
    <n v="0"/>
    <n v="0"/>
    <n v="0"/>
    <n v="0"/>
    <n v="10.725"/>
    <n v="3"/>
    <n v="2"/>
    <n v="1"/>
    <n v="0"/>
    <n v="0"/>
    <n v="3"/>
    <n v="3"/>
    <n v="2"/>
    <n v="1"/>
    <n v="0"/>
    <n v="0"/>
    <n v="3"/>
  </r>
  <r>
    <m/>
    <m/>
    <m/>
    <m/>
    <s v="_"/>
    <m/>
    <x v="31"/>
    <m/>
    <m/>
    <m/>
    <m/>
    <m/>
    <m/>
    <m/>
    <m/>
    <m/>
    <m/>
    <m/>
    <m/>
    <m/>
    <m/>
    <m/>
    <m/>
    <m/>
    <m/>
    <m/>
    <m/>
    <m/>
    <m/>
    <m/>
    <m/>
    <m/>
    <m/>
    <m/>
    <e v="#VALUE!"/>
    <e v="#VALUE!"/>
    <e v="#VALUE!"/>
    <e v="#VALUE!"/>
    <e v="#VALUE!"/>
    <e v="#VALUE!"/>
    <e v="#VALUE!"/>
    <e v="#VALUE!"/>
    <e v="#VALUE!"/>
    <e v="#VALUE!"/>
    <e v="#VALUE!"/>
    <e v="#VALUE!"/>
    <e v="#VALUE!"/>
    <e v="#VALUE!"/>
    <e v="#VALUE!"/>
    <e v="#VALUE!"/>
    <e v="#VALUE!"/>
    <e v="#VALUE!"/>
    <e v="#VALUE!"/>
  </r>
  <r>
    <s v="RC"/>
    <s v="2023njwas"/>
    <s v="qm"/>
    <n v="40"/>
    <s v="2023njwas_qm40"/>
    <s v="b1"/>
    <x v="15"/>
    <n v="50"/>
    <s v="[5]"/>
    <n v="1"/>
    <n v="0"/>
    <n v="1"/>
    <s v="e"/>
    <s v="[3.3,2.8,25.7,1.0]"/>
    <s v="[7,6,20]"/>
    <n v="0"/>
    <n v="0"/>
    <n v="0"/>
    <m/>
    <n v="1"/>
    <s v="b"/>
    <n v="14.8"/>
    <s v="p"/>
    <n v="2"/>
    <s v="a"/>
    <n v="2"/>
    <s v="g"/>
    <n v="1"/>
    <n v="3"/>
    <n v="0"/>
    <n v="0"/>
    <n v="0"/>
    <n v="1"/>
    <s v="Watched wrong not f"/>
    <n v="1"/>
    <n v="1"/>
    <n v="0"/>
    <n v="1"/>
    <n v="0"/>
    <n v="0"/>
    <n v="8.1999999999999993"/>
    <n v="3"/>
    <n v="0"/>
    <n v="3"/>
    <n v="2"/>
    <n v="0"/>
    <n v="1"/>
    <n v="4"/>
    <n v="1"/>
    <n v="3"/>
    <n v="3"/>
    <n v="0"/>
    <n v="1"/>
  </r>
  <r>
    <s v="GS"/>
    <s v="2023njwas"/>
    <s v="qm"/>
    <n v="40"/>
    <s v="2023njwas_qm40"/>
    <s v="r1"/>
    <x v="11"/>
    <n v="2"/>
    <s v="[]"/>
    <n v="0"/>
    <n v="0"/>
    <n v="0"/>
    <s v="x"/>
    <s v="[]"/>
    <s v="[]"/>
    <n v="0"/>
    <n v="0"/>
    <n v="0"/>
    <m/>
    <n v="0"/>
    <s v="x"/>
    <n v="0"/>
    <s v="p"/>
    <n v="2"/>
    <s v="n"/>
    <n v="0"/>
    <s v="x"/>
    <n v="0"/>
    <n v="1"/>
    <n v="0"/>
    <n v="0"/>
    <n v="0"/>
    <n v="0"/>
    <s v="Looked confused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Wp"/>
    <s v="2023njwas"/>
    <s v="qm"/>
    <n v="40"/>
    <s v="2023njwas_qm40"/>
    <s v="b2"/>
    <x v="21"/>
    <n v="63"/>
    <s v="[]"/>
    <n v="0"/>
    <n v="0"/>
    <n v="1"/>
    <s v="x"/>
    <s v="[6.1,29.0,54.3]"/>
    <s v="[32,31,35]"/>
    <n v="0"/>
    <n v="1"/>
    <n v="0"/>
    <m/>
    <n v="0"/>
    <s v="x"/>
    <n v="1.3"/>
    <s v="x"/>
    <n v="2"/>
    <s v="a"/>
    <n v="5"/>
    <s v="a"/>
    <n v="0"/>
    <n v="3"/>
    <n v="0"/>
    <n v="0"/>
    <n v="0"/>
    <n v="1"/>
    <m/>
    <n v="0"/>
    <n v="0"/>
    <n v="0"/>
    <n v="0"/>
    <n v="0"/>
    <n v="0"/>
    <n v="29.8"/>
    <n v="3"/>
    <n v="3"/>
    <n v="0"/>
    <n v="0"/>
    <n v="0"/>
    <n v="3"/>
    <n v="3"/>
    <n v="3"/>
    <n v="0"/>
    <n v="0"/>
    <n v="0"/>
    <n v="3"/>
  </r>
  <r>
    <s v="SM"/>
    <s v="2023njwas"/>
    <s v="qm"/>
    <n v="40"/>
    <s v="2023njwas_qm40"/>
    <s v="r3"/>
    <x v="7"/>
    <n v="71"/>
    <s v="[]"/>
    <n v="0"/>
    <n v="0"/>
    <n v="0"/>
    <s v="x"/>
    <s v="[46.3]"/>
    <s v="[1,4,3]"/>
    <n v="0"/>
    <n v="1"/>
    <n v="0"/>
    <m/>
    <n v="1"/>
    <s v="x"/>
    <n v="4.9000000000000004"/>
    <s v="e"/>
    <n v="2"/>
    <s v="a"/>
    <n v="0"/>
    <s v="x"/>
    <n v="0"/>
    <n v="2"/>
    <n v="0"/>
    <n v="0"/>
    <n v="0"/>
    <n v="0"/>
    <m/>
    <n v="0"/>
    <n v="0"/>
    <n v="0"/>
    <n v="0"/>
    <n v="0"/>
    <n v="0"/>
    <n v="46.3"/>
    <n v="3"/>
    <n v="0"/>
    <n v="3"/>
    <n v="3"/>
    <n v="0"/>
    <n v="0"/>
    <n v="3"/>
    <n v="0"/>
    <n v="3"/>
    <n v="3"/>
    <n v="0"/>
    <n v="0"/>
  </r>
  <r>
    <s v="Lb"/>
    <s v="2023njwas"/>
    <s v="qm"/>
    <n v="41"/>
    <s v="2023njwas_qm41"/>
    <s v="b2"/>
    <x v="20"/>
    <n v="26"/>
    <s v="[17]"/>
    <n v="1"/>
    <n v="0"/>
    <n v="1"/>
    <s v="x"/>
    <s v="[]"/>
    <s v="[35,31,32,14]"/>
    <n v="0"/>
    <n v="0"/>
    <n v="0"/>
    <m/>
    <n v="0"/>
    <s v="u"/>
    <n v="0"/>
    <s v="p"/>
    <n v="2"/>
    <s v="a"/>
    <n v="2"/>
    <s v="x"/>
    <n v="1"/>
    <n v="4"/>
    <n v="0"/>
    <n v="0"/>
    <n v="0"/>
    <n v="1"/>
    <s v="Non"/>
    <n v="1"/>
    <n v="1"/>
    <n v="0"/>
    <n v="0"/>
    <n v="1"/>
    <n v="0"/>
    <n v="0"/>
    <n v="4"/>
    <n v="4"/>
    <n v="0"/>
    <n v="0"/>
    <n v="1"/>
    <n v="3"/>
    <n v="5"/>
    <n v="5"/>
    <n v="0"/>
    <n v="0"/>
    <n v="2"/>
    <n v="3"/>
  </r>
  <r>
    <s v="KG"/>
    <s v="2023njwas"/>
    <s v="qm"/>
    <n v="37"/>
    <s v="2023njwas_qm37"/>
    <s v="b1"/>
    <x v="24"/>
    <n v="26"/>
    <s v="[18]"/>
    <n v="1"/>
    <n v="0"/>
    <n v="1"/>
    <s v="x"/>
    <s v="[5.9,1.8,7.8,34.6,28.9,30.9]"/>
    <s v="[16,26,15,13]"/>
    <n v="0"/>
    <n v="0"/>
    <n v="0"/>
    <m/>
    <n v="0"/>
    <s v="o"/>
    <n v="7.8"/>
    <s v="e"/>
    <n v="2"/>
    <s v="a"/>
    <n v="0"/>
    <s v="x"/>
    <n v="0"/>
    <n v="4"/>
    <n v="0"/>
    <n v="0"/>
    <n v="0"/>
    <n v="1"/>
    <s v="Pretty good, only cones "/>
    <n v="1"/>
    <n v="0"/>
    <n v="1"/>
    <n v="0"/>
    <n v="1"/>
    <n v="0"/>
    <n v="18.316666666666666"/>
    <n v="4"/>
    <n v="0"/>
    <n v="4"/>
    <n v="0"/>
    <n v="3"/>
    <n v="1"/>
    <n v="5"/>
    <n v="0"/>
    <n v="5"/>
    <n v="0"/>
    <n v="4"/>
    <n v="1"/>
  </r>
  <r>
    <s v="LG"/>
    <s v="2023njwas"/>
    <s v="qm"/>
    <n v="42"/>
    <s v="2023njwas_qm42"/>
    <s v="r2"/>
    <x v="24"/>
    <n v="71"/>
    <s v="[18]"/>
    <n v="0"/>
    <n v="0"/>
    <n v="0"/>
    <s v="x"/>
    <s v="[11.0,12.1,7.8]"/>
    <s v="[17,15,25]"/>
    <n v="0"/>
    <n v="1"/>
    <n v="0"/>
    <m/>
    <n v="1"/>
    <s v="x"/>
    <n v="2.1"/>
    <s v="e"/>
    <n v="2"/>
    <s v="a"/>
    <n v="1"/>
    <s v="x"/>
    <n v="1"/>
    <n v="3"/>
    <n v="0"/>
    <n v="0"/>
    <n v="0"/>
    <n v="1"/>
    <s v="balanced supe"/>
    <n v="1"/>
    <n v="0"/>
    <n v="1"/>
    <n v="0"/>
    <n v="1"/>
    <n v="0"/>
    <n v="10.3"/>
    <n v="3"/>
    <n v="1"/>
    <n v="2"/>
    <n v="0"/>
    <n v="2"/>
    <n v="1"/>
    <n v="4"/>
    <n v="1"/>
    <n v="3"/>
    <n v="0"/>
    <n v="3"/>
    <n v="1"/>
  </r>
  <r>
    <s v="RJ"/>
    <s v="2023njwas"/>
    <s v="qm"/>
    <n v="42"/>
    <s v="2023njwas_qm42"/>
    <s v="b3"/>
    <x v="5"/>
    <n v="62"/>
    <s v="[]"/>
    <n v="0"/>
    <n v="0"/>
    <n v="0"/>
    <s v="x"/>
    <s v="[6.3,22.7,7.4,53.8]"/>
    <s v="[28,29,34,21]"/>
    <n v="0"/>
    <n v="0"/>
    <n v="0"/>
    <m/>
    <n v="0"/>
    <s v="b"/>
    <n v="13"/>
    <s v="p"/>
    <n v="2"/>
    <s v="a"/>
    <n v="0"/>
    <s v="x"/>
    <n v="1"/>
    <n v="4"/>
    <n v="0"/>
    <n v="0"/>
    <n v="0"/>
    <n v="0"/>
    <s v="Only scores bottom"/>
    <n v="0"/>
    <n v="0"/>
    <n v="0"/>
    <n v="0"/>
    <n v="0"/>
    <n v="0"/>
    <n v="22.549999999999997"/>
    <n v="4"/>
    <n v="3"/>
    <n v="1"/>
    <n v="0"/>
    <n v="0"/>
    <n v="4"/>
    <n v="4"/>
    <n v="3"/>
    <n v="1"/>
    <n v="0"/>
    <n v="0"/>
    <n v="4"/>
  </r>
  <r>
    <s v="FB"/>
    <s v="2023njwas"/>
    <s v="qm"/>
    <n v="42"/>
    <s v="2023njwas_qm42"/>
    <s v="b1"/>
    <x v="25"/>
    <n v="38"/>
    <s v="[5]"/>
    <n v="0"/>
    <n v="0"/>
    <n v="1"/>
    <s v="x"/>
    <s v="[]"/>
    <s v="[33,31,34,36,8,32,17]"/>
    <n v="0"/>
    <n v="0"/>
    <n v="0"/>
    <m/>
    <n v="1"/>
    <s v="u"/>
    <n v="0"/>
    <s v="p"/>
    <n v="2"/>
    <s v="v"/>
    <n v="0"/>
    <s v="x"/>
    <n v="1"/>
    <n v="4"/>
    <n v="0"/>
    <n v="0"/>
    <n v="0"/>
    <n v="0"/>
    <s v="Can shoot the cubes well-"/>
    <n v="1"/>
    <n v="1"/>
    <n v="0"/>
    <n v="1"/>
    <n v="0"/>
    <n v="0"/>
    <n v="0"/>
    <n v="7"/>
    <n v="7"/>
    <n v="0"/>
    <n v="1"/>
    <n v="1"/>
    <n v="5"/>
    <n v="8"/>
    <n v="8"/>
    <n v="0"/>
    <n v="2"/>
    <n v="1"/>
    <n v="5"/>
  </r>
  <r>
    <s v="DC"/>
    <s v="2023njwas"/>
    <s v="qm"/>
    <n v="42"/>
    <s v="2023njwas_qm42"/>
    <s v="r1"/>
    <x v="10"/>
    <n v="59"/>
    <s v="[]"/>
    <n v="0"/>
    <n v="0"/>
    <n v="0"/>
    <s v="a"/>
    <s v="[14.7,37.0,32.3]"/>
    <s v="[15,9,26]"/>
    <n v="0"/>
    <n v="1"/>
    <n v="0"/>
    <m/>
    <n v="0"/>
    <s v="x"/>
    <n v="9.3000000000000007"/>
    <s v="e"/>
    <n v="2"/>
    <s v="a"/>
    <n v="0"/>
    <s v="x"/>
    <n v="1"/>
    <n v="3"/>
    <n v="0"/>
    <n v="0"/>
    <n v="0"/>
    <n v="1"/>
    <s v="n"/>
    <n v="0"/>
    <n v="0"/>
    <n v="0"/>
    <n v="0"/>
    <n v="0"/>
    <n v="0"/>
    <n v="28"/>
    <n v="3"/>
    <n v="0"/>
    <n v="3"/>
    <n v="1"/>
    <n v="1"/>
    <n v="1"/>
    <n v="3"/>
    <n v="0"/>
    <n v="3"/>
    <n v="1"/>
    <n v="1"/>
    <n v="1"/>
  </r>
  <r>
    <s v="KJ"/>
    <s v="2023njwas"/>
    <s v="qm"/>
    <n v="43"/>
    <s v="2023njwas_qm43"/>
    <s v="r3"/>
    <x v="21"/>
    <n v="35"/>
    <s v="[]"/>
    <n v="0"/>
    <n v="1"/>
    <n v="0"/>
    <s v="x"/>
    <s v="[7.4,63.9]"/>
    <s v="[29,30]"/>
    <n v="0"/>
    <n v="0"/>
    <n v="0"/>
    <m/>
    <n v="0"/>
    <s v="u"/>
    <n v="0"/>
    <s v="x"/>
    <n v="2"/>
    <s v="a"/>
    <n v="3"/>
    <s v="x"/>
    <n v="0"/>
    <n v="1"/>
    <n v="0"/>
    <n v="0"/>
    <n v="0"/>
    <n v="0"/>
    <s v="Slow and medicore intake at bes"/>
    <n v="0"/>
    <n v="0"/>
    <n v="0"/>
    <n v="0"/>
    <n v="0"/>
    <n v="0"/>
    <n v="35.65"/>
    <n v="2"/>
    <n v="2"/>
    <n v="0"/>
    <n v="0"/>
    <n v="0"/>
    <n v="2"/>
    <n v="2"/>
    <n v="2"/>
    <n v="0"/>
    <n v="0"/>
    <n v="0"/>
    <n v="2"/>
  </r>
  <r>
    <s v="SM"/>
    <s v="2023njwas"/>
    <s v="qm"/>
    <n v="44"/>
    <s v="2023njwas_qm44"/>
    <s v="r3"/>
    <x v="15"/>
    <n v="47"/>
    <s v="[5]"/>
    <n v="0"/>
    <n v="0"/>
    <n v="0"/>
    <s v="e"/>
    <s v="[32.3,20.2,21.0,29.8]"/>
    <s v="[4,3,1,10]"/>
    <n v="0"/>
    <n v="1"/>
    <n v="0"/>
    <m/>
    <n v="1"/>
    <s v="x"/>
    <n v="0"/>
    <s v="x"/>
    <n v="0"/>
    <s v="v"/>
    <n v="0"/>
    <s v="x"/>
    <n v="1"/>
    <n v="4"/>
    <n v="0"/>
    <n v="0"/>
    <n v="0"/>
    <n v="1"/>
    <m/>
    <n v="1"/>
    <n v="1"/>
    <n v="0"/>
    <n v="1"/>
    <n v="0"/>
    <n v="0"/>
    <n v="25.824999999999999"/>
    <n v="4"/>
    <n v="0"/>
    <n v="4"/>
    <n v="3"/>
    <n v="1"/>
    <n v="0"/>
    <n v="5"/>
    <n v="1"/>
    <n v="4"/>
    <n v="4"/>
    <n v="1"/>
    <n v="0"/>
  </r>
  <r>
    <s v="GM"/>
    <s v="2023njwas"/>
    <s v="qm"/>
    <n v="43"/>
    <s v="2023njwas_qm43"/>
    <s v="r1"/>
    <x v="9"/>
    <n v="59"/>
    <s v="[17]"/>
    <n v="0"/>
    <n v="0"/>
    <n v="1"/>
    <s v="x"/>
    <s v="[14.5,29.7,26.7]"/>
    <s v="[18,16,12]"/>
    <n v="0"/>
    <n v="0"/>
    <n v="0"/>
    <m/>
    <n v="1"/>
    <s v="o"/>
    <n v="6.3"/>
    <s v="x"/>
    <n v="0"/>
    <s v="v"/>
    <n v="2"/>
    <s v="x"/>
    <n v="1"/>
    <n v="5"/>
    <n v="0"/>
    <n v="0"/>
    <n v="0"/>
    <n v="1"/>
    <m/>
    <n v="1"/>
    <n v="1"/>
    <n v="0"/>
    <n v="0"/>
    <n v="1"/>
    <n v="0"/>
    <n v="23.633333333333336"/>
    <n v="3"/>
    <n v="0"/>
    <n v="3"/>
    <n v="0"/>
    <n v="3"/>
    <n v="0"/>
    <n v="4"/>
    <n v="1"/>
    <n v="3"/>
    <n v="0"/>
    <n v="4"/>
    <n v="0"/>
  </r>
  <r>
    <s v="Sj"/>
    <s v="2023njwas"/>
    <s v="qm"/>
    <n v="44"/>
    <s v="2023njwas_qm44"/>
    <s v="b3"/>
    <x v="11"/>
    <n v="38"/>
    <s v="[]"/>
    <n v="0"/>
    <n v="0"/>
    <n v="0"/>
    <s v="x"/>
    <s v="[]"/>
    <s v="[36,34,28,29,35,33,32,22]"/>
    <n v="0"/>
    <n v="0"/>
    <n v="1"/>
    <n v="7045"/>
    <n v="0"/>
    <s v="u"/>
    <n v="0"/>
    <s v="x"/>
    <n v="2"/>
    <s v="n"/>
    <n v="0"/>
    <s v="x"/>
    <n v="1"/>
    <n v="3"/>
    <n v="0"/>
    <n v="0"/>
    <n v="0"/>
    <n v="0"/>
    <s v="Baa"/>
    <n v="0"/>
    <n v="0"/>
    <n v="0"/>
    <n v="0"/>
    <n v="0"/>
    <n v="0"/>
    <n v="0"/>
    <n v="8"/>
    <n v="7"/>
    <n v="1"/>
    <n v="0"/>
    <n v="0"/>
    <n v="8"/>
    <n v="8"/>
    <n v="7"/>
    <n v="1"/>
    <n v="0"/>
    <n v="0"/>
    <n v="8"/>
  </r>
  <r>
    <s v="RC"/>
    <s v="2023njwas"/>
    <s v="qm"/>
    <n v="44"/>
    <s v="2023njwas_qm44"/>
    <s v="b1"/>
    <x v="19"/>
    <n v="62"/>
    <s v="[]"/>
    <n v="0"/>
    <n v="0"/>
    <n v="1"/>
    <s v="x"/>
    <s v="[34.7]"/>
    <s v="[28]"/>
    <n v="0"/>
    <n v="0"/>
    <n v="0"/>
    <m/>
    <n v="0"/>
    <s v="x"/>
    <n v="8.8000000000000007"/>
    <s v="p"/>
    <n v="2"/>
    <s v="n"/>
    <n v="0"/>
    <s v="b"/>
    <n v="0"/>
    <n v="2"/>
    <n v="0"/>
    <n v="0"/>
    <n v="0"/>
    <n v="0"/>
    <s v="Just push"/>
    <n v="0"/>
    <n v="0"/>
    <n v="0"/>
    <n v="0"/>
    <n v="0"/>
    <n v="0"/>
    <n v="34.700000000000003"/>
    <n v="1"/>
    <n v="1"/>
    <n v="0"/>
    <n v="0"/>
    <n v="0"/>
    <n v="1"/>
    <n v="1"/>
    <n v="1"/>
    <n v="0"/>
    <n v="0"/>
    <n v="0"/>
    <n v="1"/>
  </r>
  <r>
    <s v="SM"/>
    <s v="2023njwas"/>
    <s v="qm"/>
    <n v="45"/>
    <s v="2023njwas_qm45"/>
    <s v="b2"/>
    <x v="4"/>
    <n v="38"/>
    <s v="[5]"/>
    <n v="0"/>
    <n v="0"/>
    <n v="0"/>
    <s v="e"/>
    <s v="[14.0,14.1,21.7,19.8]"/>
    <s v="[9,7,6,4,33,32]"/>
    <n v="0"/>
    <n v="1"/>
    <n v="0"/>
    <m/>
    <n v="1"/>
    <s v="b"/>
    <n v="0"/>
    <s v="e"/>
    <n v="1"/>
    <s v="v"/>
    <n v="0"/>
    <s v="x"/>
    <n v="1"/>
    <n v="5"/>
    <n v="0"/>
    <n v="0"/>
    <n v="0"/>
    <n v="1"/>
    <s v="Really "/>
    <n v="1"/>
    <n v="1"/>
    <n v="0"/>
    <n v="1"/>
    <n v="0"/>
    <n v="0"/>
    <n v="17.399999999999999"/>
    <n v="6"/>
    <n v="2"/>
    <n v="4"/>
    <n v="4"/>
    <n v="0"/>
    <n v="2"/>
    <n v="7"/>
    <n v="3"/>
    <n v="4"/>
    <n v="5"/>
    <n v="0"/>
    <n v="2"/>
  </r>
  <r>
    <s v="Lb"/>
    <s v="2023njwas"/>
    <s v="qm"/>
    <n v="45"/>
    <s v="2023njwas_qm45"/>
    <s v="b2"/>
    <x v="4"/>
    <n v="38"/>
    <s v="[5]"/>
    <n v="1"/>
    <n v="1"/>
    <n v="1"/>
    <s v="d"/>
    <s v="[]"/>
    <s v="[9,4,7,25,6,33,32]"/>
    <n v="0"/>
    <n v="1"/>
    <n v="0"/>
    <m/>
    <n v="0"/>
    <s v="b"/>
    <n v="0"/>
    <s v="d"/>
    <n v="1"/>
    <s v="a"/>
    <n v="2"/>
    <s v="x"/>
    <n v="1"/>
    <n v="4"/>
    <n v="0"/>
    <n v="0"/>
    <n v="0"/>
    <n v="1"/>
    <s v="Non"/>
    <n v="1"/>
    <n v="1"/>
    <n v="0"/>
    <n v="1"/>
    <n v="0"/>
    <n v="0"/>
    <n v="0"/>
    <n v="7"/>
    <n v="2"/>
    <n v="5"/>
    <n v="4"/>
    <n v="0"/>
    <n v="3"/>
    <n v="8"/>
    <n v="3"/>
    <n v="5"/>
    <n v="5"/>
    <n v="0"/>
    <n v="3"/>
  </r>
  <r>
    <s v="HH "/>
    <s v="2023njwas"/>
    <s v="qm"/>
    <n v="45"/>
    <s v="2023njwas_qm45"/>
    <s v="r2"/>
    <x v="18"/>
    <n v="71"/>
    <s v="[]"/>
    <n v="1"/>
    <n v="0"/>
    <n v="1"/>
    <s v="x"/>
    <s v="[]"/>
    <s v="[]"/>
    <n v="0"/>
    <n v="0"/>
    <n v="0"/>
    <m/>
    <n v="0"/>
    <s v="x"/>
    <n v="27.4"/>
    <s v="x"/>
    <n v="1"/>
    <s v="n"/>
    <n v="0"/>
    <s v="x"/>
    <n v="1"/>
    <n v="2"/>
    <n v="0"/>
    <n v="0"/>
    <n v="1"/>
    <n v="0"/>
    <s v="Bad at scoring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IH"/>
    <s v="2023njwas"/>
    <s v="qm"/>
    <n v="45"/>
    <s v="2023njwas_qm45"/>
    <s v="b3"/>
    <x v="27"/>
    <n v="26"/>
    <s v="[8]"/>
    <n v="1"/>
    <n v="0"/>
    <n v="1"/>
    <s v="x"/>
    <s v="[14.9,26.4]"/>
    <s v="[22,3,1]"/>
    <n v="0"/>
    <n v="1"/>
    <n v="0"/>
    <m/>
    <n v="1"/>
    <s v="x"/>
    <n v="0"/>
    <s v="x"/>
    <n v="1"/>
    <s v="v"/>
    <n v="0"/>
    <s v="x"/>
    <n v="0"/>
    <n v="2"/>
    <n v="0"/>
    <n v="0"/>
    <n v="0"/>
    <n v="1"/>
    <s v="good score"/>
    <n v="1"/>
    <n v="1"/>
    <n v="0"/>
    <n v="1"/>
    <n v="0"/>
    <n v="0"/>
    <n v="20.65"/>
    <n v="3"/>
    <n v="0"/>
    <n v="3"/>
    <n v="2"/>
    <n v="0"/>
    <n v="1"/>
    <n v="4"/>
    <n v="1"/>
    <n v="3"/>
    <n v="3"/>
    <n v="0"/>
    <n v="1"/>
  </r>
  <r>
    <s v="MF"/>
    <s v="2023njwas"/>
    <s v="qm"/>
    <n v="45"/>
    <s v="2023njwas_qm45"/>
    <s v="b3"/>
    <x v="27"/>
    <n v="26"/>
    <s v="[8]"/>
    <n v="0"/>
    <n v="1"/>
    <n v="1"/>
    <s v="x"/>
    <s v="[34.5,52.5,33.0]"/>
    <s v="[21,3,-8]"/>
    <n v="0"/>
    <n v="1"/>
    <n v="0"/>
    <m/>
    <n v="1"/>
    <s v="x"/>
    <n v="0"/>
    <s v="x"/>
    <n v="1"/>
    <s v="a"/>
    <n v="1"/>
    <s v="x"/>
    <n v="0"/>
    <n v="2"/>
    <n v="0"/>
    <n v="0"/>
    <n v="0"/>
    <n v="0"/>
    <s v="slow, relied completely on human player"/>
    <n v="1"/>
    <n v="1"/>
    <n v="0"/>
    <n v="1"/>
    <n v="0"/>
    <n v="0"/>
    <n v="40"/>
    <n v="3"/>
    <n v="0"/>
    <n v="2"/>
    <n v="1"/>
    <n v="0"/>
    <n v="1"/>
    <n v="4"/>
    <n v="1"/>
    <n v="2"/>
    <n v="2"/>
    <n v="0"/>
    <n v="1"/>
  </r>
  <r>
    <s v="GM"/>
    <s v="2023njwas"/>
    <s v="qm"/>
    <n v="45"/>
    <s v="2023njwas_qm45"/>
    <s v="r1"/>
    <x v="29"/>
    <n v="48"/>
    <s v="[14]"/>
    <n v="0"/>
    <n v="0"/>
    <n v="0"/>
    <s v="x"/>
    <s v="[]"/>
    <s v="[]"/>
    <n v="0"/>
    <n v="0"/>
    <n v="0"/>
    <m/>
    <n v="0"/>
    <s v="x"/>
    <n v="0"/>
    <s v="x"/>
    <n v="1"/>
    <s v="n"/>
    <n v="0"/>
    <s v="x"/>
    <n v="0"/>
    <n v="3"/>
    <n v="0"/>
    <n v="0"/>
    <n v="0"/>
    <n v="0"/>
    <s v="Did not score at all during "/>
    <n v="1"/>
    <n v="1"/>
    <n v="0"/>
    <n v="0"/>
    <n v="1"/>
    <n v="0"/>
    <n v="0"/>
    <n v="0"/>
    <n v="0"/>
    <n v="0"/>
    <n v="0"/>
    <n v="0"/>
    <n v="0"/>
    <n v="1"/>
    <n v="1"/>
    <n v="0"/>
    <n v="0"/>
    <n v="1"/>
    <n v="0"/>
  </r>
  <r>
    <s v="Sj"/>
    <s v="2023njwas"/>
    <s v="qm"/>
    <n v="46"/>
    <s v="2023njwas_qm46"/>
    <s v="r3"/>
    <x v="20"/>
    <n v="47"/>
    <s v="[2]"/>
    <n v="1"/>
    <n v="1"/>
    <n v="0"/>
    <s v="e"/>
    <s v="[]"/>
    <s v="[2,14,3,32,13,33,31]"/>
    <n v="0"/>
    <n v="1"/>
    <n v="0"/>
    <m/>
    <n v="0"/>
    <s v="u"/>
    <n v="0"/>
    <s v="e"/>
    <n v="3"/>
    <s v="v"/>
    <n v="3"/>
    <s v="x"/>
    <n v="1"/>
    <n v="4"/>
    <n v="0"/>
    <n v="0"/>
    <n v="0"/>
    <n v="1"/>
    <s v="Jai"/>
    <n v="1"/>
    <n v="1"/>
    <n v="0"/>
    <n v="1"/>
    <n v="0"/>
    <n v="0"/>
    <n v="0"/>
    <n v="7"/>
    <n v="5"/>
    <n v="2"/>
    <n v="2"/>
    <n v="2"/>
    <n v="3"/>
    <n v="8"/>
    <n v="6"/>
    <n v="2"/>
    <n v="3"/>
    <n v="2"/>
    <n v="3"/>
  </r>
  <r>
    <s v="MM"/>
    <s v="2023njwas"/>
    <s v="qm"/>
    <n v="46"/>
    <s v="2023njwas_qm46"/>
    <s v="r2"/>
    <x v="7"/>
    <n v="35"/>
    <s v="[2]"/>
    <n v="1"/>
    <n v="1"/>
    <n v="1"/>
    <s v="x"/>
    <s v="[]"/>
    <s v="[6,4,16]"/>
    <n v="0"/>
    <n v="1"/>
    <n v="0"/>
    <m/>
    <n v="0"/>
    <s v="o"/>
    <n v="0"/>
    <s v="e"/>
    <n v="3"/>
    <s v="v"/>
    <n v="1"/>
    <s v="x"/>
    <n v="1"/>
    <n v="4"/>
    <n v="0"/>
    <n v="0"/>
    <n v="0"/>
    <n v="1"/>
    <s v="wooop"/>
    <n v="1"/>
    <n v="1"/>
    <n v="0"/>
    <n v="1"/>
    <n v="0"/>
    <n v="0"/>
    <n v="0"/>
    <n v="3"/>
    <n v="0"/>
    <n v="3"/>
    <n v="2"/>
    <n v="1"/>
    <n v="0"/>
    <n v="4"/>
    <n v="1"/>
    <n v="3"/>
    <n v="3"/>
    <n v="1"/>
    <n v="0"/>
  </r>
  <r>
    <s v="GR"/>
    <s v="2023njwas"/>
    <s v="qm"/>
    <n v="46"/>
    <s v="2023njwas_qm46"/>
    <s v="b1"/>
    <x v="13"/>
    <n v="26"/>
    <s v="[]"/>
    <n v="1"/>
    <n v="1"/>
    <n v="0"/>
    <s v="x"/>
    <s v="[10.5,20.2]"/>
    <s v="[8,7]"/>
    <n v="0"/>
    <n v="0"/>
    <n v="0"/>
    <m/>
    <n v="0"/>
    <s v="o"/>
    <n v="0"/>
    <s v="x"/>
    <n v="2"/>
    <s v="a"/>
    <n v="1"/>
    <s v="x"/>
    <n v="1"/>
    <n v="3"/>
    <n v="0"/>
    <n v="0"/>
    <n v="0"/>
    <n v="0"/>
    <s v="H"/>
    <n v="0"/>
    <n v="0"/>
    <n v="0"/>
    <n v="0"/>
    <n v="0"/>
    <n v="0"/>
    <n v="15.35"/>
    <n v="2"/>
    <n v="1"/>
    <n v="1"/>
    <n v="2"/>
    <n v="0"/>
    <n v="0"/>
    <n v="2"/>
    <n v="1"/>
    <n v="1"/>
    <n v="2"/>
    <n v="0"/>
    <n v="0"/>
  </r>
  <r>
    <s v="KJ"/>
    <s v="2023njwas"/>
    <s v="qm"/>
    <n v="46"/>
    <s v="2023njwas_qm46"/>
    <s v="b2"/>
    <x v="6"/>
    <n v="50"/>
    <s v="[7]"/>
    <n v="0"/>
    <n v="0"/>
    <n v="0"/>
    <s v="e"/>
    <s v="[30.4,24.9,10.4,25.3,20.4]"/>
    <s v="[6,7,5,9,2]"/>
    <n v="0"/>
    <n v="1"/>
    <n v="0"/>
    <m/>
    <n v="1"/>
    <s v="b"/>
    <n v="14.1"/>
    <s v="e"/>
    <n v="2"/>
    <s v="v"/>
    <n v="3"/>
    <s v="x"/>
    <n v="1"/>
    <n v="4"/>
    <n v="0"/>
    <n v="0"/>
    <n v="0"/>
    <n v="1"/>
    <s v="Can place on the highest node"/>
    <n v="1"/>
    <n v="0"/>
    <n v="1"/>
    <n v="1"/>
    <n v="0"/>
    <n v="0"/>
    <n v="22.28"/>
    <n v="5"/>
    <n v="2"/>
    <n v="3"/>
    <n v="5"/>
    <n v="0"/>
    <n v="0"/>
    <n v="6"/>
    <n v="2"/>
    <n v="4"/>
    <n v="6"/>
    <n v="0"/>
    <n v="0"/>
  </r>
  <r>
    <s v="AM"/>
    <s v="2023njwas"/>
    <s v="qm"/>
    <n v="46"/>
    <s v="2023njwas_qm46"/>
    <s v="b3"/>
    <x v="2"/>
    <n v="49"/>
    <s v="[27,26]"/>
    <n v="1"/>
    <n v="1"/>
    <n v="1"/>
    <s v="e"/>
    <s v="[]"/>
    <s v="[]"/>
    <n v="0"/>
    <n v="0"/>
    <n v="0"/>
    <m/>
    <n v="0"/>
    <s v="o"/>
    <n v="2.5"/>
    <s v="x"/>
    <n v="1"/>
    <s v="a"/>
    <n v="0"/>
    <s v="x"/>
    <n v="0"/>
    <n v="3"/>
    <n v="0"/>
    <n v="0"/>
    <n v="0"/>
    <m/>
    <m/>
    <n v="2"/>
    <n v="0"/>
    <n v="2"/>
    <n v="0"/>
    <n v="0"/>
    <n v="2"/>
    <n v="0"/>
    <n v="0"/>
    <n v="0"/>
    <n v="0"/>
    <n v="0"/>
    <n v="0"/>
    <n v="0"/>
    <n v="2"/>
    <n v="0"/>
    <n v="2"/>
    <n v="0"/>
    <n v="0"/>
    <n v="2"/>
  </r>
  <r>
    <s v="RC"/>
    <s v="2023njwas"/>
    <s v="qm"/>
    <n v="47"/>
    <s v="2023njwas_qm47"/>
    <s v="b1"/>
    <x v="9"/>
    <n v="38"/>
    <s v="[17]"/>
    <n v="1"/>
    <n v="1"/>
    <n v="1"/>
    <s v="x"/>
    <s v="[51.4,1.6,9.5,21.7,30.0]"/>
    <s v="[26,27,16,18,34]"/>
    <n v="0"/>
    <n v="1"/>
    <n v="0"/>
    <m/>
    <n v="1"/>
    <s v="x"/>
    <n v="19.899999999999999"/>
    <s v="p"/>
    <n v="2"/>
    <s v="a"/>
    <n v="1"/>
    <s v="g"/>
    <n v="1"/>
    <n v="3"/>
    <n v="0"/>
    <n v="0"/>
    <n v="0"/>
    <n v="0"/>
    <s v="They"/>
    <n v="1"/>
    <n v="1"/>
    <n v="0"/>
    <n v="0"/>
    <n v="1"/>
    <n v="0"/>
    <n v="22.84"/>
    <n v="5"/>
    <n v="1"/>
    <n v="4"/>
    <n v="0"/>
    <n v="2"/>
    <n v="3"/>
    <n v="6"/>
    <n v="2"/>
    <n v="4"/>
    <n v="0"/>
    <n v="3"/>
    <n v="3"/>
  </r>
  <r>
    <s v="Lb"/>
    <s v="2023njwas"/>
    <s v="qm"/>
    <n v="47"/>
    <s v="2023njwas_qm47"/>
    <s v="b2"/>
    <x v="0"/>
    <n v="38"/>
    <s v="[15]"/>
    <n v="0"/>
    <n v="0"/>
    <n v="1"/>
    <s v="d"/>
    <s v="[]"/>
    <s v="[22,14,13]"/>
    <n v="0"/>
    <n v="1"/>
    <n v="0"/>
    <m/>
    <n v="1"/>
    <s v="b"/>
    <n v="0"/>
    <s v="d"/>
    <n v="2"/>
    <s v="a"/>
    <n v="2"/>
    <s v="x"/>
    <n v="1"/>
    <n v="3"/>
    <n v="0"/>
    <n v="0"/>
    <n v="0"/>
    <n v="1"/>
    <s v="Kinda slow at the start but was faste"/>
    <n v="1"/>
    <n v="0"/>
    <n v="1"/>
    <n v="0"/>
    <n v="1"/>
    <n v="0"/>
    <n v="0"/>
    <n v="3"/>
    <n v="1"/>
    <n v="2"/>
    <n v="0"/>
    <n v="2"/>
    <n v="1"/>
    <n v="4"/>
    <n v="1"/>
    <n v="3"/>
    <n v="0"/>
    <n v="3"/>
    <n v="1"/>
  </r>
  <r>
    <s v="LZ"/>
    <s v="2023njwas"/>
    <s v="qm"/>
    <n v="47"/>
    <s v="2023njwas_qm47"/>
    <s v="r1"/>
    <x v="23"/>
    <n v="72"/>
    <s v="[]"/>
    <n v="0"/>
    <n v="0"/>
    <n v="0"/>
    <s v="x"/>
    <s v="[]"/>
    <s v="[]"/>
    <n v="0"/>
    <n v="0"/>
    <n v="0"/>
    <m/>
    <n v="0"/>
    <s v="x"/>
    <n v="0"/>
    <s v="x"/>
    <n v="2"/>
    <s v="x"/>
    <n v="0"/>
    <s v="x"/>
    <n v="0"/>
    <n v="1"/>
    <n v="1"/>
    <n v="0"/>
    <n v="0"/>
    <n v="0"/>
    <s v="Inactive robo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K"/>
    <s v="2023njwas"/>
    <s v="qm"/>
    <n v="47"/>
    <s v="2023njwas_qm47"/>
    <s v="b2"/>
    <x v="0"/>
    <n v="38"/>
    <s v="[15]"/>
    <n v="0"/>
    <n v="0"/>
    <n v="0"/>
    <s v="e"/>
    <s v="[3.2]"/>
    <s v="[14,22,13,12]"/>
    <n v="0"/>
    <n v="0"/>
    <n v="0"/>
    <m/>
    <n v="1"/>
    <s v="u"/>
    <n v="2.8"/>
    <s v="e"/>
    <n v="2"/>
    <s v="v"/>
    <n v="4"/>
    <s v="x"/>
    <n v="0"/>
    <n v="4"/>
    <n v="0"/>
    <n v="0"/>
    <n v="0"/>
    <n v="1"/>
    <s v="They missed a cone once but overall pretty good"/>
    <n v="1"/>
    <n v="0"/>
    <n v="1"/>
    <n v="0"/>
    <n v="1"/>
    <n v="0"/>
    <n v="3.2"/>
    <n v="4"/>
    <n v="1"/>
    <n v="3"/>
    <n v="0"/>
    <n v="3"/>
    <n v="1"/>
    <n v="5"/>
    <n v="1"/>
    <n v="4"/>
    <n v="0"/>
    <n v="4"/>
    <n v="1"/>
  </r>
  <r>
    <s v="RJ"/>
    <s v="2023njwas"/>
    <s v="qm"/>
    <n v="47"/>
    <s v="2023njwas_qm47"/>
    <s v="r3"/>
    <x v="15"/>
    <n v="35"/>
    <s v="[2]"/>
    <n v="1"/>
    <n v="1"/>
    <n v="1"/>
    <s v="x"/>
    <s v="[15.9,19.7,0.7,53.0,11.0]"/>
    <s v="[1,3,4,6]"/>
    <n v="0"/>
    <n v="0"/>
    <n v="0"/>
    <m/>
    <n v="1"/>
    <s v="o"/>
    <n v="17.8"/>
    <s v="p"/>
    <n v="2"/>
    <s v="v"/>
    <n v="0"/>
    <s v="x"/>
    <n v="1"/>
    <n v="4"/>
    <n v="0"/>
    <n v="0"/>
    <n v="0"/>
    <n v="1"/>
    <s v="Cycles cones on top level quick"/>
    <n v="1"/>
    <n v="1"/>
    <n v="0"/>
    <n v="1"/>
    <n v="0"/>
    <n v="0"/>
    <n v="20.060000000000002"/>
    <n v="4"/>
    <n v="0"/>
    <n v="4"/>
    <n v="4"/>
    <n v="0"/>
    <n v="0"/>
    <n v="5"/>
    <n v="1"/>
    <n v="4"/>
    <n v="5"/>
    <n v="0"/>
    <n v="0"/>
  </r>
  <r>
    <s v="RS"/>
    <s v="2023njwas"/>
    <s v="qm"/>
    <n v="47"/>
    <s v="2023njwas_qm47"/>
    <s v="b3"/>
    <x v="5"/>
    <n v="62"/>
    <s v="[10]"/>
    <n v="1"/>
    <n v="1"/>
    <n v="1"/>
    <s v="x"/>
    <s v="[4.4,4.5,4.7,3.9,5.1,8.0]"/>
    <s v="[28,29,30,32,34,33]"/>
    <n v="0"/>
    <n v="0"/>
    <n v="0"/>
    <m/>
    <n v="0"/>
    <s v="u"/>
    <n v="0"/>
    <s v="x"/>
    <n v="2"/>
    <s v="x"/>
    <n v="0"/>
    <s v="x"/>
    <n v="1"/>
    <n v="4"/>
    <n v="0"/>
    <n v="0"/>
    <n v="0"/>
    <n v="1"/>
    <s v="Good pick for filling t"/>
    <n v="1"/>
    <n v="0"/>
    <n v="1"/>
    <n v="0"/>
    <n v="1"/>
    <n v="0"/>
    <n v="5.1000000000000005"/>
    <n v="6"/>
    <n v="6"/>
    <n v="0"/>
    <n v="0"/>
    <n v="0"/>
    <n v="6"/>
    <n v="7"/>
    <n v="6"/>
    <n v="1"/>
    <n v="0"/>
    <n v="1"/>
    <n v="6"/>
  </r>
  <r>
    <s v="HH "/>
    <s v="2023njwas"/>
    <s v="qm"/>
    <n v="48"/>
    <s v="2023njwas_qm48"/>
    <s v="r2"/>
    <x v="14"/>
    <n v="35"/>
    <s v="[]"/>
    <n v="1"/>
    <n v="0"/>
    <n v="1"/>
    <s v="x"/>
    <s v="[]"/>
    <s v="[]"/>
    <n v="0"/>
    <n v="0"/>
    <n v="1"/>
    <n v="8588"/>
    <n v="0"/>
    <s v="u"/>
    <n v="8.6"/>
    <s v="e"/>
    <n v="3"/>
    <s v="a"/>
    <n v="0"/>
    <s v="a"/>
    <n v="1"/>
    <n v="2"/>
    <n v="0"/>
    <n v="1"/>
    <n v="0"/>
    <n v="0"/>
    <s v="Medium 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K"/>
    <s v="2023njwas"/>
    <s v="qm"/>
    <n v="48"/>
    <s v="2023njwas_qm48"/>
    <s v="b1"/>
    <x v="29"/>
    <n v="26"/>
    <s v="[]"/>
    <n v="0"/>
    <n v="0"/>
    <n v="0"/>
    <s v="x"/>
    <s v="[]"/>
    <s v="[]"/>
    <n v="0"/>
    <n v="0"/>
    <n v="0"/>
    <m/>
    <n v="0"/>
    <s v="x"/>
    <n v="0"/>
    <s v="x"/>
    <n v="0"/>
    <s v="x"/>
    <n v="0"/>
    <s v="x"/>
    <n v="0"/>
    <n v="3"/>
    <n v="0"/>
    <n v="0"/>
    <n v="0"/>
    <n v="0"/>
    <s v="Not on the fie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F"/>
    <s v="2023njwas"/>
    <s v="qm"/>
    <n v="48"/>
    <s v="2023njwas_qm48"/>
    <s v="b3"/>
    <x v="28"/>
    <n v="50"/>
    <s v="[5]"/>
    <n v="0"/>
    <n v="0"/>
    <n v="1"/>
    <s v="d"/>
    <s v="[17.9,15.7,22.8,20.8,17.8,21.1]"/>
    <s v="[29,28,21,31,32,36]"/>
    <n v="0"/>
    <n v="0"/>
    <n v="0"/>
    <m/>
    <n v="0"/>
    <s v="u"/>
    <n v="0"/>
    <s v="e"/>
    <n v="2"/>
    <s v="v"/>
    <n v="2"/>
    <s v="x"/>
    <n v="1"/>
    <n v="3"/>
    <n v="0"/>
    <n v="0"/>
    <n v="0"/>
    <n v="1"/>
    <s v="scored only on the"/>
    <n v="1"/>
    <n v="1"/>
    <n v="0"/>
    <n v="1"/>
    <n v="0"/>
    <n v="0"/>
    <n v="19.349999999999998"/>
    <n v="6"/>
    <n v="5"/>
    <n v="1"/>
    <n v="0"/>
    <n v="0"/>
    <n v="6"/>
    <n v="7"/>
    <n v="6"/>
    <n v="1"/>
    <n v="1"/>
    <n v="0"/>
    <n v="6"/>
  </r>
  <r>
    <s v="SM"/>
    <s v="2023njwas"/>
    <s v="qm"/>
    <n v="48"/>
    <s v="2023njwas_qm48"/>
    <s v="b2"/>
    <x v="8"/>
    <n v="62"/>
    <s v="[2]"/>
    <n v="1"/>
    <n v="1"/>
    <n v="1"/>
    <s v="x"/>
    <s v="[30.8]"/>
    <s v="[35,8,34,33]"/>
    <n v="0"/>
    <n v="1"/>
    <n v="0"/>
    <m/>
    <n v="1"/>
    <s v="u"/>
    <n v="9.5"/>
    <s v="e"/>
    <n v="2"/>
    <s v="v"/>
    <n v="0"/>
    <s v="x"/>
    <n v="0"/>
    <n v="4"/>
    <n v="0"/>
    <n v="0"/>
    <n v="0"/>
    <n v="0"/>
    <s v="They seem to only be able t"/>
    <n v="1"/>
    <n v="1"/>
    <n v="0"/>
    <n v="1"/>
    <n v="0"/>
    <n v="0"/>
    <n v="30.8"/>
    <n v="4"/>
    <n v="4"/>
    <n v="0"/>
    <n v="1"/>
    <n v="0"/>
    <n v="3"/>
    <n v="5"/>
    <n v="5"/>
    <n v="0"/>
    <n v="2"/>
    <n v="0"/>
    <n v="3"/>
  </r>
  <r>
    <s v="GM"/>
    <s v="2023njwas"/>
    <s v="qm"/>
    <n v="48"/>
    <s v="2023njwas_qm48"/>
    <s v="r1"/>
    <x v="19"/>
    <n v="71"/>
    <s v="[35]"/>
    <n v="0"/>
    <n v="0"/>
    <n v="0"/>
    <s v="x"/>
    <s v="[]"/>
    <s v="[]"/>
    <n v="0"/>
    <n v="0"/>
    <n v="0"/>
    <m/>
    <n v="0"/>
    <s v="x"/>
    <n v="8"/>
    <s v="p"/>
    <n v="3"/>
    <s v="a"/>
    <n v="0"/>
    <s v="x"/>
    <n v="1"/>
    <n v="3"/>
    <n v="0"/>
    <n v="0"/>
    <n v="0"/>
    <n v="0"/>
    <s v="Didnt scor"/>
    <n v="1"/>
    <n v="1"/>
    <n v="0"/>
    <n v="0"/>
    <n v="0"/>
    <n v="1"/>
    <n v="0"/>
    <n v="0"/>
    <n v="0"/>
    <n v="0"/>
    <n v="0"/>
    <n v="0"/>
    <n v="0"/>
    <n v="1"/>
    <n v="1"/>
    <n v="0"/>
    <n v="0"/>
    <n v="0"/>
    <n v="1"/>
  </r>
  <r>
    <s v="Sj"/>
    <s v="2023njwas"/>
    <s v="qm"/>
    <n v="49"/>
    <s v="2023njwas_qm49"/>
    <s v="r3"/>
    <x v="24"/>
    <n v="35"/>
    <s v="[]"/>
    <n v="1"/>
    <n v="1"/>
    <n v="1"/>
    <s v="x"/>
    <s v="[]"/>
    <s v="[22,13,14,8,23,15]"/>
    <n v="0"/>
    <n v="1"/>
    <n v="0"/>
    <m/>
    <n v="0"/>
    <s v="x"/>
    <n v="0"/>
    <s v="a"/>
    <n v="0"/>
    <s v="a"/>
    <n v="3"/>
    <s v="x"/>
    <n v="1"/>
    <n v="5"/>
    <n v="0"/>
    <n v="0"/>
    <n v="0"/>
    <n v="1"/>
    <s v="Sjbal"/>
    <n v="0"/>
    <n v="0"/>
    <n v="0"/>
    <n v="0"/>
    <n v="0"/>
    <n v="0"/>
    <n v="0"/>
    <n v="6"/>
    <n v="2"/>
    <n v="4"/>
    <n v="1"/>
    <n v="3"/>
    <n v="2"/>
    <n v="6"/>
    <n v="2"/>
    <n v="4"/>
    <n v="1"/>
    <n v="3"/>
    <n v="2"/>
  </r>
  <r>
    <s v="KJ"/>
    <s v="2023njwas"/>
    <s v="qm"/>
    <n v="49"/>
    <s v="2023njwas_qm49"/>
    <s v="b2"/>
    <x v="4"/>
    <n v="50"/>
    <s v="[5]"/>
    <n v="0"/>
    <n v="1"/>
    <n v="0"/>
    <s v="x"/>
    <s v="[9.8,14.5,20.6,16.1,33.7]"/>
    <s v="[8,6,9,2,1]"/>
    <n v="0"/>
    <n v="1"/>
    <n v="0"/>
    <m/>
    <n v="1"/>
    <s v="u"/>
    <n v="8.1999999999999993"/>
    <s v="e"/>
    <n v="3"/>
    <s v="v"/>
    <n v="4"/>
    <s v="x"/>
    <n v="1"/>
    <n v="5"/>
    <n v="0"/>
    <n v="0"/>
    <n v="0"/>
    <n v="1"/>
    <s v="Possibly one of the best robot"/>
    <n v="1"/>
    <n v="1"/>
    <n v="0"/>
    <n v="1"/>
    <n v="0"/>
    <n v="0"/>
    <n v="18.940000000000005"/>
    <n v="5"/>
    <n v="2"/>
    <n v="3"/>
    <n v="5"/>
    <n v="0"/>
    <n v="0"/>
    <n v="6"/>
    <n v="3"/>
    <n v="3"/>
    <n v="6"/>
    <n v="0"/>
    <n v="0"/>
  </r>
  <r>
    <s v="AP"/>
    <s v="2023njwas"/>
    <s v="qm"/>
    <n v="49"/>
    <s v="2023njwas_qm49"/>
    <s v="r1"/>
    <x v="2"/>
    <n v="70"/>
    <s v="[]"/>
    <n v="1"/>
    <n v="0"/>
    <n v="0"/>
    <s v="x"/>
    <s v="[17.4]"/>
    <s v="[]"/>
    <n v="1"/>
    <n v="0"/>
    <n v="0"/>
    <n v="0"/>
    <n v="0"/>
    <s v="x"/>
    <n v="0"/>
    <s v="x"/>
    <n v="0"/>
    <s v="n"/>
    <n v="0"/>
    <s v="b"/>
    <n v="0"/>
    <n v="1"/>
    <n v="0"/>
    <n v="0"/>
    <n v="0"/>
    <n v="0"/>
    <s v="Defense bot - don't choose the"/>
    <n v="0"/>
    <n v="0"/>
    <n v="0"/>
    <n v="0"/>
    <n v="0"/>
    <n v="0"/>
    <n v="17.399999999999999"/>
    <n v="0"/>
    <n v="0"/>
    <n v="0"/>
    <n v="0"/>
    <n v="0"/>
    <n v="0"/>
    <n v="0"/>
    <n v="0"/>
    <n v="0"/>
    <n v="0"/>
    <n v="0"/>
    <n v="0"/>
  </r>
  <r>
    <s v="GR"/>
    <s v="2023njwas"/>
    <s v="qm"/>
    <n v="49"/>
    <s v="2023njwas_qm49"/>
    <s v="b1"/>
    <x v="1"/>
    <n v="62"/>
    <s v="[]"/>
    <n v="1"/>
    <n v="1"/>
    <n v="0"/>
    <s v="x"/>
    <s v="[44.3,0.2,0.5,3.6,20.6]"/>
    <s v="[28,20,30,31]"/>
    <n v="0"/>
    <n v="0"/>
    <n v="0"/>
    <m/>
    <n v="1"/>
    <s v="x"/>
    <n v="0"/>
    <s v="e"/>
    <n v="2"/>
    <s v="v"/>
    <n v="0"/>
    <s v="g"/>
    <n v="1"/>
    <n v="4"/>
    <n v="0"/>
    <n v="0"/>
    <n v="0"/>
    <n v="0"/>
    <s v="Pushing everyt"/>
    <n v="0"/>
    <n v="0"/>
    <n v="0"/>
    <n v="0"/>
    <n v="0"/>
    <n v="0"/>
    <n v="13.84"/>
    <n v="4"/>
    <n v="3"/>
    <n v="1"/>
    <n v="0"/>
    <n v="0"/>
    <n v="4"/>
    <n v="4"/>
    <n v="3"/>
    <n v="1"/>
    <n v="0"/>
    <n v="0"/>
    <n v="4"/>
  </r>
  <r>
    <s v="MM"/>
    <s v="2023njwas"/>
    <s v="qm"/>
    <n v="49"/>
    <s v="2023njwas_qm49"/>
    <s v="r2"/>
    <x v="25"/>
    <n v="47"/>
    <s v="[5]"/>
    <n v="1"/>
    <n v="1"/>
    <n v="1"/>
    <s v="d"/>
    <s v="[]"/>
    <s v="[11,33,32,34]"/>
    <n v="0"/>
    <n v="1"/>
    <n v="0"/>
    <m/>
    <n v="0"/>
    <s v="u"/>
    <n v="0"/>
    <s v="d"/>
    <n v="2"/>
    <s v="v"/>
    <n v="0"/>
    <s v="x"/>
    <n v="1"/>
    <n v="3"/>
    <n v="0"/>
    <n v="0"/>
    <n v="0"/>
    <n v="1"/>
    <s v="swagalici"/>
    <n v="1"/>
    <n v="1"/>
    <n v="0"/>
    <n v="1"/>
    <n v="0"/>
    <n v="0"/>
    <n v="0"/>
    <n v="4"/>
    <n v="4"/>
    <n v="0"/>
    <n v="0"/>
    <n v="1"/>
    <n v="3"/>
    <n v="5"/>
    <n v="5"/>
    <n v="0"/>
    <n v="1"/>
    <n v="1"/>
    <n v="3"/>
  </r>
  <r>
    <s v="JT"/>
    <s v="2023njwas"/>
    <s v="qm"/>
    <n v="49"/>
    <s v="2023njwas_qm49"/>
    <s v="r1"/>
    <x v="2"/>
    <n v="71"/>
    <s v="[]"/>
    <n v="0"/>
    <n v="0"/>
    <n v="1"/>
    <s v="x"/>
    <s v="[]"/>
    <s v="[]"/>
    <n v="0"/>
    <n v="0"/>
    <n v="0"/>
    <m/>
    <n v="0"/>
    <s v="x"/>
    <n v="0"/>
    <s v="x"/>
    <n v="0"/>
    <s v="x"/>
    <n v="0"/>
    <s v="x"/>
    <n v="0"/>
    <n v="3"/>
    <n v="0"/>
    <n v="0"/>
    <n v="0"/>
    <n v="0"/>
    <s v="Couldn32t do anythi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Lb"/>
    <s v="2023njwas"/>
    <s v="qm"/>
    <n v="50"/>
    <s v="2023njwas_qm50"/>
    <s v="r2"/>
    <x v="12"/>
    <n v="47"/>
    <s v="[]"/>
    <n v="0"/>
    <n v="0"/>
    <n v="1"/>
    <s v="d"/>
    <s v="[]"/>
    <s v="[5,2,11]"/>
    <n v="0"/>
    <n v="1"/>
    <n v="0"/>
    <m/>
    <n v="0"/>
    <s v="u"/>
    <n v="0"/>
    <s v="e"/>
    <n v="2"/>
    <s v="a"/>
    <n v="0"/>
    <s v="x"/>
    <n v="1"/>
    <n v="2"/>
    <n v="0"/>
    <n v="0"/>
    <n v="0"/>
    <n v="0"/>
    <s v="Had trouble picking up piec"/>
    <n v="0"/>
    <n v="0"/>
    <n v="0"/>
    <n v="0"/>
    <n v="0"/>
    <n v="0"/>
    <n v="0"/>
    <n v="3"/>
    <n v="3"/>
    <n v="0"/>
    <n v="2"/>
    <n v="1"/>
    <n v="0"/>
    <n v="3"/>
    <n v="3"/>
    <n v="0"/>
    <n v="2"/>
    <n v="1"/>
    <n v="0"/>
  </r>
  <r>
    <s v="MK"/>
    <s v="2023njwas"/>
    <s v="qm"/>
    <n v="50"/>
    <s v="2023njwas_qm50"/>
    <s v="b2"/>
    <x v="0"/>
    <n v="38"/>
    <s v="[15]"/>
    <n v="0"/>
    <n v="0"/>
    <n v="0"/>
    <s v="e"/>
    <s v="[3.7]"/>
    <s v="[13,16,36]"/>
    <n v="0"/>
    <n v="0"/>
    <n v="0"/>
    <m/>
    <n v="1"/>
    <s v="o"/>
    <n v="5"/>
    <s v="e"/>
    <n v="2"/>
    <s v="v"/>
    <n v="1"/>
    <s v="x"/>
    <n v="0"/>
    <n v="4"/>
    <n v="0"/>
    <n v="0"/>
    <n v="0"/>
    <n v="1"/>
    <s v="Good cone scor"/>
    <n v="1"/>
    <n v="0"/>
    <n v="1"/>
    <n v="0"/>
    <n v="1"/>
    <n v="0"/>
    <n v="3.7"/>
    <n v="3"/>
    <n v="1"/>
    <n v="2"/>
    <n v="0"/>
    <n v="2"/>
    <n v="1"/>
    <n v="4"/>
    <n v="1"/>
    <n v="3"/>
    <n v="0"/>
    <n v="3"/>
    <n v="1"/>
  </r>
  <r>
    <s v="RC"/>
    <s v="2023njwas"/>
    <s v="qm"/>
    <n v="50"/>
    <s v="2023njwas_qm50"/>
    <s v="b1"/>
    <x v="7"/>
    <n v="26"/>
    <s v="[8]"/>
    <n v="1"/>
    <n v="1"/>
    <n v="1"/>
    <s v="x"/>
    <s v="[18.0,31.9,69.6]"/>
    <s v="[9,25,19]"/>
    <n v="0"/>
    <n v="1"/>
    <n v="1"/>
    <m/>
    <n v="0"/>
    <s v="o"/>
    <n v="7.6"/>
    <s v="p"/>
    <n v="2"/>
    <s v="a"/>
    <n v="0"/>
    <s v="a"/>
    <n v="1"/>
    <n v="3"/>
    <n v="0"/>
    <n v="0"/>
    <n v="1"/>
    <n v="0"/>
    <s v="Slipped s"/>
    <n v="1"/>
    <n v="1"/>
    <n v="0"/>
    <n v="1"/>
    <n v="0"/>
    <n v="0"/>
    <n v="39.833333333333336"/>
    <n v="3"/>
    <n v="0"/>
    <n v="3"/>
    <n v="1"/>
    <n v="0"/>
    <n v="2"/>
    <n v="4"/>
    <n v="1"/>
    <n v="3"/>
    <n v="2"/>
    <n v="0"/>
    <n v="2"/>
  </r>
  <r>
    <s v="RJ"/>
    <s v="2023njwas"/>
    <s v="qm"/>
    <n v="50"/>
    <s v="2023njwas_qm50"/>
    <s v="r3"/>
    <x v="17"/>
    <n v="35"/>
    <s v="[]"/>
    <n v="1"/>
    <n v="1"/>
    <n v="1"/>
    <s v="x"/>
    <s v="[105.5]"/>
    <s v="[2]"/>
    <n v="0"/>
    <n v="0"/>
    <n v="0"/>
    <m/>
    <n v="0"/>
    <s v="x"/>
    <n v="37.1"/>
    <s v="x"/>
    <n v="0"/>
    <s v="n"/>
    <n v="0"/>
    <s v="x"/>
    <n v="0"/>
    <n v="3"/>
    <n v="0"/>
    <n v="1"/>
    <n v="0"/>
    <n v="0"/>
    <s v="Did not score nearly any"/>
    <n v="0"/>
    <n v="0"/>
    <n v="0"/>
    <n v="0"/>
    <n v="0"/>
    <n v="0"/>
    <n v="105.5"/>
    <n v="1"/>
    <n v="1"/>
    <n v="0"/>
    <n v="1"/>
    <n v="0"/>
    <n v="0"/>
    <n v="1"/>
    <n v="1"/>
    <n v="0"/>
    <n v="1"/>
    <n v="0"/>
    <n v="0"/>
  </r>
  <r>
    <s v="RS"/>
    <s v="2023njwas"/>
    <s v="qm"/>
    <n v="50"/>
    <s v="2023njwas_qm50"/>
    <s v="b3"/>
    <x v="21"/>
    <n v="64"/>
    <s v="[]"/>
    <n v="1"/>
    <n v="1"/>
    <n v="1"/>
    <s v="x"/>
    <s v="[91.6]"/>
    <s v="[19]"/>
    <n v="0"/>
    <n v="0"/>
    <n v="1"/>
    <n v="8707"/>
    <n v="0"/>
    <s v="o"/>
    <n v="3.2"/>
    <s v="p"/>
    <n v="2"/>
    <s v="x"/>
    <n v="0"/>
    <s v="x"/>
    <n v="1"/>
    <n v="3"/>
    <n v="0"/>
    <n v="0"/>
    <n v="0"/>
    <n v="0"/>
    <s v="Not very good, grabber go"/>
    <n v="0"/>
    <n v="0"/>
    <n v="0"/>
    <n v="0"/>
    <n v="0"/>
    <n v="0"/>
    <n v="91.6"/>
    <n v="1"/>
    <n v="0"/>
    <n v="1"/>
    <n v="0"/>
    <n v="0"/>
    <n v="1"/>
    <n v="1"/>
    <n v="0"/>
    <n v="1"/>
    <n v="0"/>
    <n v="0"/>
    <n v="1"/>
  </r>
  <r>
    <s v="SM"/>
    <s v="2023njwas"/>
    <s v="qm"/>
    <n v="51"/>
    <s v="2023njwas_qm51"/>
    <s v="b2"/>
    <x v="13"/>
    <n v="26"/>
    <s v="[]"/>
    <n v="1"/>
    <n v="1"/>
    <n v="1"/>
    <s v="x"/>
    <s v="[73.7]"/>
    <s v="[8,33]"/>
    <n v="0"/>
    <n v="1"/>
    <n v="0"/>
    <m/>
    <n v="0"/>
    <s v="u"/>
    <n v="0"/>
    <s v="x"/>
    <n v="1"/>
    <s v="n"/>
    <n v="0"/>
    <s v="x"/>
    <n v="0"/>
    <n v="3"/>
    <n v="0"/>
    <n v="0"/>
    <n v="0"/>
    <n v="0"/>
    <s v="Really bad cycle ti"/>
    <n v="0"/>
    <n v="0"/>
    <n v="0"/>
    <n v="0"/>
    <n v="0"/>
    <n v="0"/>
    <n v="73.7"/>
    <n v="2"/>
    <n v="2"/>
    <n v="0"/>
    <n v="1"/>
    <n v="0"/>
    <n v="1"/>
    <n v="2"/>
    <n v="2"/>
    <n v="0"/>
    <n v="1"/>
    <n v="0"/>
    <n v="1"/>
  </r>
  <r>
    <s v="py"/>
    <s v="2023njwas"/>
    <s v="qm"/>
    <n v="51"/>
    <s v="2023njwas_qm51"/>
    <s v="b1"/>
    <x v="16"/>
    <n v="62"/>
    <s v="[2]"/>
    <n v="1"/>
    <n v="1"/>
    <n v="1"/>
    <s v="x"/>
    <s v="[]"/>
    <s v="[1,3,4,7,6]"/>
    <n v="0"/>
    <n v="1"/>
    <n v="0"/>
    <m/>
    <n v="1"/>
    <s v="o"/>
    <n v="0"/>
    <s v="x"/>
    <n v="1"/>
    <s v="v"/>
    <n v="3"/>
    <s v="x"/>
    <n v="1"/>
    <n v="4"/>
    <n v="0"/>
    <n v="0"/>
    <n v="0"/>
    <n v="1"/>
    <s v="smooth with i"/>
    <n v="1"/>
    <n v="1"/>
    <n v="0"/>
    <n v="1"/>
    <n v="0"/>
    <n v="0"/>
    <n v="0"/>
    <n v="5"/>
    <n v="0"/>
    <n v="5"/>
    <n v="5"/>
    <n v="0"/>
    <n v="0"/>
    <n v="6"/>
    <n v="1"/>
    <n v="5"/>
    <n v="6"/>
    <n v="0"/>
    <n v="0"/>
  </r>
  <r>
    <s v="DK"/>
    <s v="2023njwas"/>
    <s v="qm"/>
    <n v="51"/>
    <s v="2023njwas_qm51"/>
    <s v="b1"/>
    <x v="16"/>
    <n v="62"/>
    <s v="[2]"/>
    <n v="0"/>
    <n v="0"/>
    <n v="1"/>
    <s v="x"/>
    <s v="[14.3,15.5,31.7,18.8,26.6,26.2]"/>
    <s v="[1,3,4,9,7,6]"/>
    <n v="0"/>
    <n v="0"/>
    <n v="0"/>
    <m/>
    <n v="0"/>
    <s v="o"/>
    <n v="0"/>
    <s v="x"/>
    <n v="1"/>
    <s v="a"/>
    <n v="0"/>
    <s v="x"/>
    <n v="0"/>
    <n v="3"/>
    <n v="0"/>
    <n v="0"/>
    <n v="0"/>
    <n v="1"/>
    <s v="Good at filling the top r"/>
    <n v="1"/>
    <n v="1"/>
    <n v="0"/>
    <n v="1"/>
    <n v="0"/>
    <n v="0"/>
    <n v="22.183333333333334"/>
    <n v="6"/>
    <n v="0"/>
    <n v="6"/>
    <n v="6"/>
    <n v="0"/>
    <n v="0"/>
    <n v="7"/>
    <n v="1"/>
    <n v="6"/>
    <n v="7"/>
    <n v="0"/>
    <n v="0"/>
  </r>
  <r>
    <s v="MF"/>
    <s v="2023njwas"/>
    <s v="qm"/>
    <n v="51"/>
    <s v="2023njwas_qm51"/>
    <s v="b3"/>
    <x v="20"/>
    <n v="50"/>
    <s v="[14]"/>
    <n v="0"/>
    <n v="1"/>
    <n v="1"/>
    <s v="e"/>
    <s v="[]"/>
    <s v="[32,31]"/>
    <n v="0"/>
    <n v="0"/>
    <n v="0"/>
    <m/>
    <n v="0"/>
    <s v="u"/>
    <n v="0"/>
    <s v="e"/>
    <n v="1"/>
    <s v="a"/>
    <n v="0"/>
    <s v="x"/>
    <n v="1"/>
    <n v="3"/>
    <n v="0"/>
    <n v="0"/>
    <n v="0"/>
    <n v="0"/>
    <s v="ok"/>
    <n v="1"/>
    <n v="1"/>
    <n v="0"/>
    <n v="0"/>
    <n v="1"/>
    <n v="0"/>
    <n v="0"/>
    <n v="2"/>
    <n v="2"/>
    <n v="0"/>
    <n v="0"/>
    <n v="0"/>
    <n v="2"/>
    <n v="3"/>
    <n v="3"/>
    <n v="0"/>
    <n v="0"/>
    <n v="1"/>
    <n v="2"/>
  </r>
  <r>
    <s v="GM"/>
    <s v="2023njwas"/>
    <s v="qm"/>
    <n v="51"/>
    <s v="2023njwas_qm51"/>
    <s v="r1"/>
    <x v="11"/>
    <n v="59"/>
    <s v="[]"/>
    <n v="0"/>
    <n v="0"/>
    <n v="0"/>
    <s v="x"/>
    <s v="[]"/>
    <s v="[]"/>
    <n v="0"/>
    <n v="0"/>
    <n v="0"/>
    <m/>
    <n v="0"/>
    <s v="x"/>
    <n v="0"/>
    <s v="x"/>
    <n v="2"/>
    <s v="n"/>
    <n v="0"/>
    <s v="x"/>
    <n v="0"/>
    <n v="3"/>
    <n v="0"/>
    <n v="0"/>
    <n v="0"/>
    <n v="0"/>
    <s v="Didnt score at a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Sj"/>
    <s v="2023njwas"/>
    <s v="qm"/>
    <n v="52"/>
    <s v="2023njwas_qm52"/>
    <s v="r3"/>
    <x v="19"/>
    <n v="47"/>
    <s v="[]"/>
    <n v="0"/>
    <n v="0"/>
    <n v="0"/>
    <s v="x"/>
    <s v="[]"/>
    <s v="[5,4,8,2,6]"/>
    <n v="0"/>
    <n v="0"/>
    <n v="0"/>
    <m/>
    <n v="0"/>
    <s v="x"/>
    <n v="0"/>
    <s v="e"/>
    <n v="2"/>
    <s v="v"/>
    <n v="0"/>
    <s v="e"/>
    <n v="1"/>
    <n v="5"/>
    <n v="0"/>
    <n v="0"/>
    <n v="0"/>
    <n v="1"/>
    <s v="Naifbwkc"/>
    <n v="0"/>
    <n v="0"/>
    <n v="0"/>
    <n v="0"/>
    <n v="0"/>
    <n v="0"/>
    <n v="0"/>
    <n v="5"/>
    <n v="3"/>
    <n v="2"/>
    <n v="5"/>
    <n v="0"/>
    <n v="0"/>
    <n v="5"/>
    <n v="3"/>
    <n v="2"/>
    <n v="5"/>
    <n v="0"/>
    <n v="0"/>
  </r>
  <r>
    <s v="MM"/>
    <s v="2023njwas"/>
    <s v="qm"/>
    <n v="52"/>
    <s v="2023njwas_qm52"/>
    <s v="r2"/>
    <x v="23"/>
    <n v="71"/>
    <s v="[]"/>
    <n v="0"/>
    <n v="0"/>
    <n v="0"/>
    <s v="x"/>
    <s v="[]"/>
    <s v="[35,36,30]"/>
    <n v="0"/>
    <n v="0"/>
    <n v="0"/>
    <m/>
    <n v="0"/>
    <s v="x"/>
    <n v="0"/>
    <s v="x"/>
    <n v="2"/>
    <s v="a"/>
    <n v="0"/>
    <s v="x"/>
    <n v="1"/>
    <n v="2"/>
    <n v="0"/>
    <n v="0"/>
    <n v="0"/>
    <n v="0"/>
    <s v="ehhhh"/>
    <n v="0"/>
    <n v="0"/>
    <n v="0"/>
    <n v="0"/>
    <n v="0"/>
    <n v="0"/>
    <n v="0"/>
    <n v="3"/>
    <n v="3"/>
    <n v="0"/>
    <n v="0"/>
    <n v="0"/>
    <n v="3"/>
    <n v="3"/>
    <n v="3"/>
    <n v="0"/>
    <n v="0"/>
    <n v="0"/>
    <n v="3"/>
  </r>
  <r>
    <s v="KJ"/>
    <s v="2023njwas"/>
    <s v="qm"/>
    <n v="52"/>
    <s v="2023njwas_qm52"/>
    <s v="b2"/>
    <x v="27"/>
    <n v="26"/>
    <s v="[8]"/>
    <n v="0"/>
    <n v="1"/>
    <n v="0"/>
    <s v="x"/>
    <s v="[27.5,29.3,30.3]"/>
    <s v="[6,4,3]"/>
    <n v="0"/>
    <n v="1"/>
    <n v="1"/>
    <n v="8588"/>
    <n v="1"/>
    <s v="x"/>
    <n v="17.2"/>
    <s v="a"/>
    <n v="0"/>
    <s v="a"/>
    <n v="3"/>
    <s v="x"/>
    <n v="0"/>
    <n v="3"/>
    <n v="0"/>
    <n v="0"/>
    <n v="1"/>
    <n v="1"/>
    <s v="Can score high nodes cone only, thin s"/>
    <n v="1"/>
    <n v="1"/>
    <n v="0"/>
    <n v="1"/>
    <n v="0"/>
    <n v="0"/>
    <n v="29.033333333333331"/>
    <n v="3"/>
    <n v="0"/>
    <n v="3"/>
    <n v="3"/>
    <n v="0"/>
    <n v="0"/>
    <n v="4"/>
    <n v="1"/>
    <n v="3"/>
    <n v="4"/>
    <n v="0"/>
    <n v="0"/>
  </r>
  <r>
    <s v="GR"/>
    <s v="2023njwas"/>
    <s v="qm"/>
    <n v="52"/>
    <s v="2023njwas_qm52"/>
    <s v="b1"/>
    <x v="3"/>
    <n v="62"/>
    <s v="[]"/>
    <n v="0"/>
    <n v="0"/>
    <n v="0"/>
    <s v="x"/>
    <s v="[35.4,50.9]"/>
    <s v="[29,32]"/>
    <n v="0"/>
    <n v="0"/>
    <n v="0"/>
    <m/>
    <n v="0"/>
    <s v="x"/>
    <n v="49.4"/>
    <s v="a"/>
    <n v="0"/>
    <s v="a"/>
    <n v="0"/>
    <s v="b"/>
    <n v="1"/>
    <n v="4"/>
    <n v="0"/>
    <n v="0"/>
    <n v="0"/>
    <n v="0"/>
    <s v="Suc"/>
    <n v="0"/>
    <n v="0"/>
    <n v="0"/>
    <n v="0"/>
    <n v="0"/>
    <n v="0"/>
    <n v="43.15"/>
    <n v="2"/>
    <n v="2"/>
    <n v="0"/>
    <n v="0"/>
    <n v="0"/>
    <n v="2"/>
    <n v="2"/>
    <n v="2"/>
    <n v="0"/>
    <n v="0"/>
    <n v="0"/>
    <n v="2"/>
  </r>
  <r>
    <s v="AM"/>
    <s v="2023njwas"/>
    <s v="qm"/>
    <n v="52"/>
    <s v="2023njwas_qm52"/>
    <s v="b3"/>
    <x v="15"/>
    <n v="61"/>
    <s v="[]"/>
    <n v="1"/>
    <n v="0"/>
    <n v="1"/>
    <s v="e"/>
    <s v="[]"/>
    <s v="[15,10,12,13]"/>
    <n v="0"/>
    <n v="0"/>
    <n v="0"/>
    <m/>
    <n v="0"/>
    <s v="o"/>
    <n v="0"/>
    <s v="x"/>
    <n v="0"/>
    <s v="x"/>
    <n v="0"/>
    <s v="x"/>
    <n v="0"/>
    <n v="3"/>
    <n v="0"/>
    <n v="0"/>
    <n v="0"/>
    <n v="0"/>
    <m/>
    <n v="0"/>
    <n v="0"/>
    <n v="0"/>
    <n v="0"/>
    <n v="0"/>
    <n v="0"/>
    <n v="0"/>
    <n v="4"/>
    <n v="0"/>
    <n v="4"/>
    <n v="0"/>
    <n v="4"/>
    <n v="0"/>
    <n v="4"/>
    <n v="0"/>
    <n v="4"/>
    <n v="0"/>
    <n v="4"/>
    <n v="0"/>
  </r>
  <r>
    <s v="JT"/>
    <s v="2023njwas"/>
    <s v="qm"/>
    <n v="52"/>
    <s v="2023njwas_qm52"/>
    <s v="r1"/>
    <x v="6"/>
    <n v="47"/>
    <s v="[6]"/>
    <n v="0"/>
    <n v="1"/>
    <n v="1"/>
    <s v="e"/>
    <s v="[11.9,11.6,14.0,20.1,22.8]"/>
    <s v="[5,8,2,9,6]"/>
    <n v="0"/>
    <n v="1"/>
    <n v="0"/>
    <m/>
    <n v="1"/>
    <s v="u"/>
    <n v="7.4"/>
    <s v="e"/>
    <n v="2"/>
    <s v="v"/>
    <n v="1"/>
    <s v="a"/>
    <n v="1"/>
    <n v="4"/>
    <n v="0"/>
    <n v="0"/>
    <n v="0"/>
    <n v="1"/>
    <s v="3rd fo"/>
    <n v="1"/>
    <n v="0"/>
    <n v="1"/>
    <n v="1"/>
    <n v="0"/>
    <n v="0"/>
    <n v="16.080000000000002"/>
    <n v="5"/>
    <n v="3"/>
    <n v="2"/>
    <n v="5"/>
    <n v="0"/>
    <n v="0"/>
    <n v="6"/>
    <n v="3"/>
    <n v="3"/>
    <n v="6"/>
    <n v="0"/>
    <n v="0"/>
  </r>
  <r>
    <s v="RC"/>
    <s v="2023njwas"/>
    <s v="qm"/>
    <n v="53"/>
    <s v="2023njwas_qm53"/>
    <s v="b1"/>
    <x v="2"/>
    <n v="50"/>
    <s v="[]"/>
    <n v="0"/>
    <n v="0"/>
    <n v="1"/>
    <s v="e"/>
    <s v="[]"/>
    <s v="[]"/>
    <n v="0"/>
    <m/>
    <n v="0"/>
    <m/>
    <n v="0"/>
    <s v="x"/>
    <n v="0"/>
    <s v="x"/>
    <n v="2"/>
    <s v="n"/>
    <n v="0"/>
    <s v="b"/>
    <n v="0"/>
    <n v="2"/>
    <n v="0"/>
    <n v="0"/>
    <n v="0"/>
    <n v="0"/>
    <s v="Just a drive tra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RS"/>
    <s v="2023njwas"/>
    <s v="qm"/>
    <n v="53"/>
    <s v="2023njwas_qm53"/>
    <s v="b3"/>
    <x v="9"/>
    <n v="26"/>
    <s v="[17]"/>
    <n v="1"/>
    <n v="1"/>
    <n v="1"/>
    <s v="x"/>
    <s v="[25.7,21.1,14.9,20.6,16.7,20.9]"/>
    <s v="[15,25,16,18,13,31]"/>
    <n v="0"/>
    <n v="1"/>
    <n v="0"/>
    <m/>
    <n v="0"/>
    <s v="x"/>
    <n v="2.4"/>
    <s v="p"/>
    <n v="2"/>
    <s v="v"/>
    <n v="0"/>
    <s v="x"/>
    <n v="1"/>
    <n v="5"/>
    <n v="0"/>
    <n v="0"/>
    <n v="0"/>
    <n v="1"/>
    <s v="Great with cone"/>
    <n v="1"/>
    <n v="1"/>
    <n v="0"/>
    <n v="0"/>
    <n v="1"/>
    <n v="0"/>
    <n v="19.983333333333334"/>
    <n v="6"/>
    <n v="1"/>
    <n v="5"/>
    <n v="0"/>
    <n v="4"/>
    <n v="2"/>
    <n v="7"/>
    <n v="2"/>
    <n v="5"/>
    <n v="0"/>
    <n v="5"/>
    <n v="2"/>
  </r>
  <r>
    <s v="Lb"/>
    <s v="2023njwas"/>
    <s v="qm"/>
    <n v="53"/>
    <s v="2023njwas_qm53"/>
    <s v="r2"/>
    <x v="8"/>
    <n v="35"/>
    <s v="[11]"/>
    <n v="1"/>
    <n v="0"/>
    <n v="1"/>
    <s v="x"/>
    <s v="[]"/>
    <s v="[29,28,31]"/>
    <n v="0"/>
    <n v="1"/>
    <n v="0"/>
    <m/>
    <n v="0"/>
    <s v="u"/>
    <n v="0"/>
    <s v="d"/>
    <n v="2"/>
    <s v="a"/>
    <n v="1"/>
    <s v="x"/>
    <n v="1"/>
    <n v="4"/>
    <n v="0"/>
    <n v="0"/>
    <n v="0"/>
    <n v="0"/>
    <s v="Scored cubes that were hit back to th"/>
    <n v="1"/>
    <n v="1"/>
    <n v="0"/>
    <n v="0"/>
    <n v="1"/>
    <n v="0"/>
    <n v="0"/>
    <n v="3"/>
    <n v="3"/>
    <n v="0"/>
    <n v="0"/>
    <n v="0"/>
    <n v="3"/>
    <n v="4"/>
    <n v="4"/>
    <n v="0"/>
    <n v="0"/>
    <n v="1"/>
    <n v="3"/>
  </r>
  <r>
    <s v="MK"/>
    <s v="2023njwas"/>
    <s v="qm"/>
    <n v="53"/>
    <s v="2023njwas_qm53"/>
    <s v="b2"/>
    <x v="29"/>
    <n v="62"/>
    <s v="[]"/>
    <n v="1"/>
    <n v="0"/>
    <n v="1"/>
    <s v="x"/>
    <s v="[]"/>
    <s v="[20,31,26,21]"/>
    <n v="0"/>
    <n v="0"/>
    <n v="0"/>
    <m/>
    <n v="0"/>
    <s v="x"/>
    <n v="11.4"/>
    <s v="e"/>
    <n v="2"/>
    <s v="a"/>
    <n v="0"/>
    <s v="a"/>
    <n v="0"/>
    <n v="3"/>
    <n v="0"/>
    <n v="1"/>
    <n v="0"/>
    <n v="0"/>
    <s v="Had to push cones to hybrid, no mid or "/>
    <n v="0"/>
    <n v="0"/>
    <n v="0"/>
    <n v="0"/>
    <n v="0"/>
    <n v="0"/>
    <n v="0"/>
    <n v="4"/>
    <n v="1"/>
    <n v="3"/>
    <n v="0"/>
    <n v="0"/>
    <n v="4"/>
    <n v="4"/>
    <n v="1"/>
    <n v="3"/>
    <n v="0"/>
    <n v="0"/>
    <n v="4"/>
  </r>
  <r>
    <s v="LZ"/>
    <s v="2023njwas"/>
    <s v="qm"/>
    <n v="53"/>
    <s v="2023njwas_qm53"/>
    <s v="r1"/>
    <x v="25"/>
    <n v="48"/>
    <s v="[]"/>
    <n v="1"/>
    <n v="1"/>
    <n v="1"/>
    <s v="d"/>
    <s v="[]"/>
    <s v="[]"/>
    <n v="0"/>
    <n v="1"/>
    <n v="1"/>
    <n v="8628"/>
    <n v="0"/>
    <s v="x"/>
    <n v="0"/>
    <s v="e"/>
    <n v="0"/>
    <s v="a"/>
    <n v="2"/>
    <s v="x"/>
    <n v="1"/>
    <n v="4"/>
    <n v="0"/>
    <n v="0"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RJ"/>
    <s v="2023njwas"/>
    <s v="qm"/>
    <n v="53"/>
    <s v="2023njwas_qm53"/>
    <s v="r3"/>
    <x v="21"/>
    <n v="71"/>
    <s v="[]"/>
    <n v="1"/>
    <n v="1"/>
    <n v="1"/>
    <s v="x"/>
    <s v="[60.5]"/>
    <s v="[10]"/>
    <n v="0"/>
    <n v="0"/>
    <n v="0"/>
    <m/>
    <n v="0"/>
    <s v="o"/>
    <n v="14.4"/>
    <s v="x"/>
    <n v="2"/>
    <s v="n"/>
    <n v="0"/>
    <s v="x"/>
    <n v="0"/>
    <n v="3"/>
    <n v="0"/>
    <n v="1"/>
    <n v="0"/>
    <n v="0"/>
    <s v="Really bad picked up for"/>
    <n v="0"/>
    <n v="0"/>
    <n v="0"/>
    <n v="0"/>
    <n v="0"/>
    <n v="0"/>
    <n v="60.5"/>
    <n v="1"/>
    <n v="0"/>
    <n v="1"/>
    <n v="0"/>
    <n v="1"/>
    <n v="0"/>
    <n v="1"/>
    <n v="0"/>
    <n v="1"/>
    <n v="0"/>
    <n v="1"/>
    <n v="0"/>
  </r>
  <r>
    <s v="MF"/>
    <s v="2023njwas"/>
    <s v="qm"/>
    <n v="54"/>
    <s v="2023njwas_qm54"/>
    <s v="r3"/>
    <x v="18"/>
    <n v="35"/>
    <s v="[19]"/>
    <n v="0"/>
    <n v="0"/>
    <n v="1"/>
    <s v="x"/>
    <s v="[33.9,21.0,50.9]"/>
    <s v="[20,21,23]"/>
    <n v="0"/>
    <n v="1"/>
    <n v="0"/>
    <m/>
    <n v="1"/>
    <s v="x"/>
    <n v="0"/>
    <s v="e"/>
    <n v="2"/>
    <s v="a"/>
    <n v="0"/>
    <s v="x"/>
    <n v="0"/>
    <n v="3"/>
    <n v="0"/>
    <n v="0"/>
    <n v="0"/>
    <n v="0"/>
    <s v="com"/>
    <n v="1"/>
    <n v="0"/>
    <n v="1"/>
    <n v="0"/>
    <n v="0"/>
    <n v="1"/>
    <n v="35.266666666666666"/>
    <n v="3"/>
    <n v="0"/>
    <n v="3"/>
    <n v="0"/>
    <n v="0"/>
    <n v="3"/>
    <n v="4"/>
    <n v="0"/>
    <n v="4"/>
    <n v="0"/>
    <n v="0"/>
    <n v="4"/>
  </r>
  <r>
    <s v="SM"/>
    <s v="2023njwas"/>
    <s v="qm"/>
    <n v="54"/>
    <s v="2023njwas_qm54"/>
    <s v="b2"/>
    <x v="22"/>
    <n v="62"/>
    <s v="[1]"/>
    <n v="0"/>
    <n v="1"/>
    <n v="1"/>
    <s v="x"/>
    <s v="[28.1]"/>
    <s v="[16,35,34,30]"/>
    <n v="0"/>
    <n v="1"/>
    <n v="0"/>
    <m/>
    <n v="0"/>
    <s v="b"/>
    <n v="3.6"/>
    <s v="e"/>
    <n v="2"/>
    <s v="a"/>
    <n v="0"/>
    <s v="x"/>
    <n v="0"/>
    <n v="2"/>
    <n v="0"/>
    <n v="0"/>
    <n v="0"/>
    <n v="0"/>
    <s v="Not able to get high s"/>
    <n v="1"/>
    <n v="0"/>
    <n v="1"/>
    <n v="1"/>
    <n v="0"/>
    <n v="0"/>
    <n v="28.1"/>
    <n v="4"/>
    <n v="3"/>
    <n v="1"/>
    <n v="0"/>
    <n v="1"/>
    <n v="3"/>
    <n v="5"/>
    <n v="3"/>
    <n v="2"/>
    <n v="1"/>
    <n v="1"/>
    <n v="3"/>
  </r>
  <r>
    <s v="DK"/>
    <s v="2023njwas"/>
    <s v="qm"/>
    <n v="54"/>
    <s v="2023njwas_qm54"/>
    <s v="b1"/>
    <x v="26"/>
    <n v="38"/>
    <s v="[]"/>
    <n v="0"/>
    <n v="0"/>
    <n v="1"/>
    <s v="x"/>
    <s v="[20.3,14.0,18.9,20.0,23.6]"/>
    <s v="[7,9,8,13,15]"/>
    <n v="0"/>
    <n v="0"/>
    <n v="0"/>
    <m/>
    <n v="0"/>
    <s v="x"/>
    <n v="9.5"/>
    <s v="e"/>
    <n v="2"/>
    <s v="a"/>
    <n v="2"/>
    <s v="x"/>
    <n v="0"/>
    <n v="3"/>
    <n v="0"/>
    <n v="0"/>
    <n v="0"/>
    <n v="1"/>
    <s v="Go"/>
    <n v="0"/>
    <n v="0"/>
    <n v="0"/>
    <n v="0"/>
    <n v="0"/>
    <n v="0"/>
    <n v="19.359999999999996"/>
    <n v="5"/>
    <n v="1"/>
    <n v="4"/>
    <n v="3"/>
    <n v="2"/>
    <n v="0"/>
    <n v="5"/>
    <n v="1"/>
    <n v="4"/>
    <n v="3"/>
    <n v="2"/>
    <n v="0"/>
  </r>
  <r>
    <s v="GM"/>
    <s v="2023njwas"/>
    <s v="qm"/>
    <n v="54"/>
    <s v="2023njwas_qm54"/>
    <s v="r1"/>
    <x v="5"/>
    <n v="47"/>
    <s v="[13]"/>
    <n v="0"/>
    <n v="1"/>
    <n v="0"/>
    <s v="e"/>
    <s v="[27.5,41.1,18.4,33.7]"/>
    <s v="[14,32,33,34]"/>
    <n v="0"/>
    <n v="0"/>
    <n v="0"/>
    <m/>
    <n v="1"/>
    <s v="u"/>
    <n v="3.9"/>
    <s v="p"/>
    <n v="2"/>
    <s v="a"/>
    <n v="2"/>
    <s v="x"/>
    <n v="1"/>
    <n v="4"/>
    <n v="0"/>
    <n v="0"/>
    <n v="0"/>
    <n v="1"/>
    <s v="hi"/>
    <n v="1"/>
    <n v="0"/>
    <n v="1"/>
    <n v="0"/>
    <n v="1"/>
    <n v="0"/>
    <n v="30.175000000000001"/>
    <n v="4"/>
    <n v="4"/>
    <n v="0"/>
    <n v="0"/>
    <n v="1"/>
    <n v="3"/>
    <n v="5"/>
    <n v="4"/>
    <n v="1"/>
    <n v="0"/>
    <n v="2"/>
    <n v="3"/>
  </r>
  <r>
    <s v="AP"/>
    <s v="2023njwas"/>
    <s v="qm"/>
    <n v="55"/>
    <s v="2023njwas_qm55"/>
    <s v="r1"/>
    <x v="0"/>
    <n v="47"/>
    <s v="[15]"/>
    <n v="0"/>
    <n v="0"/>
    <n v="0"/>
    <s v="e"/>
    <s v="[24.9,43.5,33.3]"/>
    <s v="[34,15,14]"/>
    <n v="0"/>
    <n v="1"/>
    <n v="1"/>
    <n v="8706"/>
    <n v="1"/>
    <s v="b"/>
    <n v="35.4"/>
    <s v="e"/>
    <n v="2"/>
    <s v="a"/>
    <n v="0"/>
    <s v="x"/>
    <n v="0"/>
    <n v="2"/>
    <n v="0"/>
    <n v="0"/>
    <n v="1"/>
    <n v="1"/>
    <s v="MORT BETA 222222222222"/>
    <n v="1"/>
    <n v="0"/>
    <n v="1"/>
    <n v="0"/>
    <n v="1"/>
    <n v="0"/>
    <n v="33.9"/>
    <n v="3"/>
    <n v="2"/>
    <n v="1"/>
    <n v="0"/>
    <n v="2"/>
    <n v="1"/>
    <n v="4"/>
    <n v="2"/>
    <n v="2"/>
    <n v="0"/>
    <n v="3"/>
    <n v="1"/>
  </r>
  <r>
    <s v="Sj"/>
    <s v="2023njwas"/>
    <s v="qm"/>
    <n v="55"/>
    <s v="2023njwas_qm55"/>
    <s v="r3"/>
    <x v="3"/>
    <n v="71"/>
    <s v="[]"/>
    <n v="0"/>
    <n v="0"/>
    <n v="0"/>
    <s v="x"/>
    <s v="[]"/>
    <s v="[12,13,34,35]"/>
    <n v="0"/>
    <n v="0"/>
    <n v="1"/>
    <n v="4573"/>
    <n v="0"/>
    <s v="o"/>
    <n v="0"/>
    <s v="e"/>
    <n v="2"/>
    <s v="n"/>
    <n v="1"/>
    <s v="x"/>
    <n v="1"/>
    <n v="5"/>
    <n v="1"/>
    <n v="0"/>
    <n v="0"/>
    <n v="0"/>
    <s v="Jwofb"/>
    <n v="0"/>
    <n v="0"/>
    <n v="0"/>
    <n v="0"/>
    <n v="0"/>
    <n v="0"/>
    <n v="0"/>
    <n v="4"/>
    <n v="2"/>
    <n v="2"/>
    <n v="0"/>
    <n v="2"/>
    <n v="2"/>
    <n v="4"/>
    <n v="2"/>
    <n v="2"/>
    <n v="0"/>
    <n v="2"/>
    <n v="2"/>
  </r>
  <r>
    <s v="KJ"/>
    <s v="2023njwas"/>
    <s v="qm"/>
    <n v="55"/>
    <s v="2023njwas_qm55"/>
    <s v="b2"/>
    <x v="4"/>
    <n v="50"/>
    <s v="[5]"/>
    <n v="0"/>
    <n v="0"/>
    <n v="0"/>
    <s v="a"/>
    <s v="[11.7,14.4,15.8,14.5,15.3,21.2]"/>
    <s v="[6,4,33,17,31,15]"/>
    <n v="0"/>
    <n v="1"/>
    <n v="0"/>
    <m/>
    <n v="1"/>
    <s v="o"/>
    <n v="5.2"/>
    <s v="e"/>
    <n v="2"/>
    <s v="v"/>
    <n v="4"/>
    <s v="x"/>
    <n v="1"/>
    <n v="5"/>
    <n v="0"/>
    <n v="0"/>
    <n v="0"/>
    <n v="1"/>
    <s v="good with cones"/>
    <n v="1"/>
    <n v="1"/>
    <n v="0"/>
    <n v="1"/>
    <n v="0"/>
    <n v="0"/>
    <n v="15.483333333333334"/>
    <n v="6"/>
    <n v="3"/>
    <n v="3"/>
    <n v="2"/>
    <n v="2"/>
    <n v="2"/>
    <n v="7"/>
    <n v="4"/>
    <n v="3"/>
    <n v="3"/>
    <n v="2"/>
    <n v="2"/>
  </r>
  <r>
    <s v="GR"/>
    <s v="2023njwas"/>
    <s v="qm"/>
    <n v="55"/>
    <s v="2023njwas_qm55"/>
    <s v="b1"/>
    <x v="24"/>
    <n v="26"/>
    <s v="[]"/>
    <n v="1"/>
    <n v="1"/>
    <n v="0"/>
    <s v="x"/>
    <s v="[12.2,55.8,28.3]"/>
    <s v="[35,27,29]"/>
    <n v="0"/>
    <n v="0"/>
    <n v="0"/>
    <m/>
    <n v="1"/>
    <s v="u"/>
    <n v="0"/>
    <s v="e"/>
    <n v="2"/>
    <s v="a"/>
    <n v="1"/>
    <s v="x"/>
    <n v="1"/>
    <n v="4"/>
    <n v="0"/>
    <n v="0"/>
    <n v="0"/>
    <n v="0"/>
    <s v="intak"/>
    <n v="0"/>
    <n v="0"/>
    <n v="0"/>
    <n v="0"/>
    <n v="0"/>
    <n v="0"/>
    <n v="32.1"/>
    <n v="3"/>
    <n v="2"/>
    <n v="1"/>
    <n v="0"/>
    <n v="0"/>
    <n v="3"/>
    <n v="3"/>
    <n v="2"/>
    <n v="1"/>
    <n v="0"/>
    <n v="0"/>
    <n v="3"/>
  </r>
  <r>
    <s v="JT"/>
    <s v="2023njwas"/>
    <s v="qm"/>
    <n v="55"/>
    <s v="2023njwas_qm55"/>
    <s v="r1"/>
    <x v="0"/>
    <n v="47"/>
    <s v="[13]"/>
    <n v="0"/>
    <n v="1"/>
    <n v="1"/>
    <s v="e"/>
    <s v="[22.5,38.3]"/>
    <s v="[34,15,13]"/>
    <n v="0"/>
    <n v="1"/>
    <n v="0"/>
    <m/>
    <n v="0"/>
    <s v="x"/>
    <n v="3.9"/>
    <s v="e"/>
    <n v="2"/>
    <s v="v"/>
    <n v="1"/>
    <s v="g"/>
    <n v="1"/>
    <n v="4"/>
    <n v="0"/>
    <n v="0"/>
    <n v="0"/>
    <n v="1"/>
    <s v="Be"/>
    <n v="1"/>
    <n v="0"/>
    <n v="1"/>
    <n v="0"/>
    <n v="1"/>
    <n v="0"/>
    <n v="30.4"/>
    <n v="3"/>
    <n v="1"/>
    <n v="2"/>
    <n v="0"/>
    <n v="2"/>
    <n v="1"/>
    <n v="4"/>
    <n v="1"/>
    <n v="3"/>
    <n v="0"/>
    <n v="3"/>
    <n v="1"/>
  </r>
  <r>
    <s v="Lb"/>
    <s v="2023njwas"/>
    <s v="qm"/>
    <n v="56"/>
    <s v="2023njwas_qm56"/>
    <s v="r2"/>
    <x v="20"/>
    <n v="47"/>
    <s v="[14]"/>
    <n v="1"/>
    <n v="0"/>
    <n v="1"/>
    <s v="x"/>
    <s v="[]"/>
    <s v="[32,33,30,28]"/>
    <n v="0"/>
    <n v="0"/>
    <n v="0"/>
    <m/>
    <n v="0"/>
    <s v="u"/>
    <n v="0"/>
    <s v="d"/>
    <n v="2"/>
    <s v="v"/>
    <n v="2"/>
    <s v="x"/>
    <n v="1"/>
    <n v="4"/>
    <n v="0"/>
    <n v="0"/>
    <n v="0"/>
    <n v="1"/>
    <s v="Helped us get on charge sta"/>
    <n v="1"/>
    <n v="1"/>
    <n v="0"/>
    <n v="0"/>
    <n v="1"/>
    <n v="0"/>
    <n v="0"/>
    <n v="4"/>
    <n v="4"/>
    <n v="0"/>
    <n v="0"/>
    <n v="0"/>
    <n v="4"/>
    <n v="5"/>
    <n v="5"/>
    <n v="0"/>
    <n v="0"/>
    <n v="1"/>
    <n v="4"/>
  </r>
  <r>
    <s v="MK"/>
    <s v="2023njwas"/>
    <s v="qm"/>
    <n v="56"/>
    <s v="2023njwas_qm56"/>
    <s v="b2"/>
    <x v="13"/>
    <n v="63"/>
    <s v="[]"/>
    <n v="0"/>
    <n v="0"/>
    <n v="1"/>
    <s v="x"/>
    <s v="[]"/>
    <s v="[2,8,4]"/>
    <n v="0"/>
    <n v="0"/>
    <n v="0"/>
    <m/>
    <n v="1"/>
    <s v="b"/>
    <n v="0"/>
    <s v="p"/>
    <n v="1"/>
    <s v="a"/>
    <n v="0"/>
    <s v="x"/>
    <n v="0"/>
    <n v="3"/>
    <n v="0"/>
    <n v="0"/>
    <n v="0"/>
    <n v="0"/>
    <s v="Terrible cycle time but high s"/>
    <n v="0"/>
    <n v="0"/>
    <n v="0"/>
    <n v="0"/>
    <n v="0"/>
    <n v="0"/>
    <n v="0"/>
    <n v="3"/>
    <n v="2"/>
    <n v="1"/>
    <n v="3"/>
    <n v="0"/>
    <n v="0"/>
    <n v="3"/>
    <n v="2"/>
    <n v="1"/>
    <n v="3"/>
    <n v="0"/>
    <n v="0"/>
  </r>
  <r>
    <s v="RC"/>
    <s v="2023njwas"/>
    <s v="qm"/>
    <n v="56"/>
    <s v="2023njwas_qm56"/>
    <s v="b1"/>
    <x v="12"/>
    <n v="38"/>
    <s v="[]"/>
    <n v="1"/>
    <n v="0"/>
    <n v="1"/>
    <s v="e"/>
    <s v="[8.2,29.2]"/>
    <s v="[5,8]"/>
    <n v="0"/>
    <n v="1"/>
    <n v="0"/>
    <m/>
    <n v="0"/>
    <s v="x"/>
    <n v="8.6999999999999993"/>
    <s v="x"/>
    <n v="1"/>
    <s v="a"/>
    <n v="0"/>
    <s v="a"/>
    <n v="0"/>
    <n v="3"/>
    <n v="0"/>
    <n v="0"/>
    <n v="0"/>
    <n v="0"/>
    <s v="Consiste"/>
    <n v="0"/>
    <n v="0"/>
    <n v="0"/>
    <n v="0"/>
    <n v="0"/>
    <n v="0"/>
    <n v="18.7"/>
    <n v="2"/>
    <n v="2"/>
    <n v="0"/>
    <n v="2"/>
    <n v="0"/>
    <n v="0"/>
    <n v="2"/>
    <n v="2"/>
    <n v="0"/>
    <n v="2"/>
    <n v="0"/>
    <n v="0"/>
  </r>
  <r>
    <s v="RJ"/>
    <s v="2023njwas"/>
    <s v="qm"/>
    <n v="56"/>
    <s v="2023njwas_qm56"/>
    <s v="r3"/>
    <x v="6"/>
    <n v="35"/>
    <s v="[1]"/>
    <n v="1"/>
    <n v="1"/>
    <n v="1"/>
    <s v="x"/>
    <s v="[14.8,23.5,22.7,24.8]"/>
    <s v="[3,4,6,2]"/>
    <n v="0"/>
    <n v="0"/>
    <n v="0"/>
    <m/>
    <n v="0"/>
    <s v="x"/>
    <n v="5.3"/>
    <s v="x"/>
    <n v="2"/>
    <s v="v"/>
    <n v="0"/>
    <s v="x"/>
    <n v="1"/>
    <n v="4"/>
    <n v="0"/>
    <n v="0"/>
    <n v="0"/>
    <n v="1"/>
    <s v="Great positioning with cones and cube"/>
    <n v="1"/>
    <n v="0"/>
    <n v="1"/>
    <n v="1"/>
    <n v="0"/>
    <n v="0"/>
    <n v="21.45"/>
    <n v="4"/>
    <n v="1"/>
    <n v="3"/>
    <n v="4"/>
    <n v="0"/>
    <n v="0"/>
    <n v="5"/>
    <n v="1"/>
    <n v="4"/>
    <n v="5"/>
    <n v="0"/>
    <n v="0"/>
  </r>
  <r>
    <s v="RS"/>
    <s v="2023njwas"/>
    <s v="qm"/>
    <n v="56"/>
    <s v="2023njwas_qm56"/>
    <s v="b3"/>
    <x v="14"/>
    <n v="26"/>
    <s v="[]"/>
    <n v="1"/>
    <n v="1"/>
    <n v="1"/>
    <s v="x"/>
    <s v="[10.9]"/>
    <s v="[27]"/>
    <n v="0"/>
    <n v="0"/>
    <n v="1"/>
    <n v="555"/>
    <n v="0"/>
    <s v="x"/>
    <n v="0"/>
    <s v="x"/>
    <n v="1"/>
    <s v="n"/>
    <n v="0"/>
    <s v="x"/>
    <n v="1"/>
    <n v="2"/>
    <n v="1"/>
    <n v="0"/>
    <n v="0"/>
    <n v="0"/>
    <s v="Do not choose, ver"/>
    <n v="0"/>
    <n v="0"/>
    <n v="0"/>
    <n v="0"/>
    <n v="0"/>
    <n v="0"/>
    <n v="10.9"/>
    <n v="1"/>
    <n v="0"/>
    <n v="1"/>
    <n v="0"/>
    <n v="0"/>
    <n v="1"/>
    <n v="1"/>
    <n v="0"/>
    <n v="1"/>
    <n v="0"/>
    <n v="0"/>
    <n v="1"/>
  </r>
  <r>
    <s v="MM"/>
    <s v="2023njwas"/>
    <s v="qm"/>
    <n v="55"/>
    <s v="2023njwas_qm55"/>
    <s v="r2"/>
    <x v="17"/>
    <n v="47"/>
    <s v="[]"/>
    <n v="1"/>
    <n v="1"/>
    <n v="1"/>
    <s v="x"/>
    <s v="[]"/>
    <s v="[36]"/>
    <n v="0"/>
    <n v="0"/>
    <n v="0"/>
    <m/>
    <n v="0"/>
    <s v="x"/>
    <n v="0"/>
    <s v="x"/>
    <n v="0"/>
    <s v="n"/>
    <n v="0"/>
    <s v="b"/>
    <n v="0"/>
    <n v="1"/>
    <n v="0"/>
    <n v="0"/>
    <n v="0"/>
    <n v="0"/>
    <s v="ew"/>
    <n v="0"/>
    <n v="0"/>
    <n v="0"/>
    <n v="0"/>
    <n v="0"/>
    <n v="0"/>
    <n v="0"/>
    <n v="1"/>
    <n v="1"/>
    <n v="0"/>
    <n v="0"/>
    <n v="0"/>
    <n v="1"/>
    <n v="1"/>
    <n v="1"/>
    <n v="0"/>
    <n v="0"/>
    <n v="0"/>
    <n v="1"/>
  </r>
  <r>
    <s v="MF"/>
    <s v="2023njwas"/>
    <s v="qm"/>
    <n v="57"/>
    <s v="2023njwas_qm57"/>
    <s v="r3"/>
    <x v="22"/>
    <n v="35"/>
    <s v="[19]"/>
    <n v="0"/>
    <n v="1"/>
    <n v="1"/>
    <s v="x"/>
    <s v="[38.5]"/>
    <s v="[21]"/>
    <n v="0"/>
    <n v="0"/>
    <n v="0"/>
    <m/>
    <n v="0"/>
    <s v="x"/>
    <n v="0"/>
    <s v="a"/>
    <n v="0"/>
    <s v="a"/>
    <n v="0"/>
    <s v="a"/>
    <n v="1"/>
    <n v="3"/>
    <n v="0"/>
    <n v="0"/>
    <n v="0"/>
    <n v="0"/>
    <s v="claw didn32t wo"/>
    <n v="1"/>
    <n v="0"/>
    <n v="1"/>
    <n v="0"/>
    <n v="0"/>
    <n v="1"/>
    <n v="38.5"/>
    <n v="1"/>
    <n v="0"/>
    <n v="1"/>
    <n v="0"/>
    <n v="0"/>
    <n v="1"/>
    <n v="2"/>
    <n v="0"/>
    <n v="2"/>
    <n v="0"/>
    <n v="0"/>
    <n v="2"/>
  </r>
  <r>
    <s v="py"/>
    <s v="2023njwas"/>
    <s v="qm"/>
    <n v="57"/>
    <s v="2023njwas_qm57"/>
    <s v="b1"/>
    <x v="1"/>
    <n v="38"/>
    <s v="[]"/>
    <n v="1"/>
    <n v="1"/>
    <n v="1"/>
    <s v="a"/>
    <s v="[]"/>
    <s v="[17,14,11,28]"/>
    <n v="0"/>
    <n v="1"/>
    <n v="0"/>
    <m/>
    <n v="0"/>
    <s v="u"/>
    <n v="0"/>
    <s v="e"/>
    <n v="2"/>
    <s v="a"/>
    <n v="0"/>
    <s v="x"/>
    <n v="1"/>
    <n v="3"/>
    <n v="0"/>
    <n v="0"/>
    <n v="0"/>
    <n v="0"/>
    <s v="i luv them"/>
    <n v="0"/>
    <n v="0"/>
    <n v="0"/>
    <n v="0"/>
    <n v="0"/>
    <n v="0"/>
    <n v="0"/>
    <n v="4"/>
    <n v="4"/>
    <n v="0"/>
    <n v="0"/>
    <n v="3"/>
    <n v="1"/>
    <n v="4"/>
    <n v="4"/>
    <n v="0"/>
    <n v="0"/>
    <n v="3"/>
    <n v="1"/>
  </r>
  <r>
    <s v="SM"/>
    <s v="2023njwas"/>
    <s v="qm"/>
    <n v="57"/>
    <s v="2023njwas_qm57"/>
    <s v="b2"/>
    <x v="23"/>
    <n v="26"/>
    <s v="[]"/>
    <n v="0"/>
    <n v="0"/>
    <n v="0"/>
    <s v="x"/>
    <s v="[]"/>
    <s v="[36,25]"/>
    <n v="0"/>
    <n v="1"/>
    <n v="0"/>
    <m/>
    <n v="0"/>
    <s v="x"/>
    <n v="0"/>
    <s v="x"/>
    <n v="0"/>
    <s v="n"/>
    <n v="0"/>
    <s v="b"/>
    <n v="0"/>
    <n v="2"/>
    <n v="0"/>
    <n v="0"/>
    <n v="0"/>
    <n v="0"/>
    <s v="Really poor proforma"/>
    <n v="0"/>
    <n v="0"/>
    <n v="0"/>
    <n v="0"/>
    <n v="0"/>
    <n v="0"/>
    <n v="0"/>
    <n v="2"/>
    <n v="1"/>
    <n v="1"/>
    <n v="0"/>
    <n v="0"/>
    <n v="2"/>
    <n v="2"/>
    <n v="1"/>
    <n v="1"/>
    <n v="0"/>
    <n v="0"/>
    <n v="2"/>
  </r>
  <r>
    <s v="HH "/>
    <s v="2023njwas"/>
    <s v="qm"/>
    <n v="57"/>
    <s v="2023njwas_qm57"/>
    <s v="r2"/>
    <x v="16"/>
    <n v="47"/>
    <s v="[5]"/>
    <n v="0"/>
    <n v="0"/>
    <n v="0"/>
    <s v="a"/>
    <s v="[16.3,18.1,8.3,20.4,22.9]"/>
    <s v="[4,6,9,36,32]"/>
    <n v="0"/>
    <n v="0"/>
    <n v="0"/>
    <m/>
    <n v="0"/>
    <s v="b"/>
    <n v="21.7"/>
    <s v="a"/>
    <n v="0"/>
    <s v="v"/>
    <n v="2"/>
    <s v="g"/>
    <n v="1"/>
    <n v="3"/>
    <n v="0"/>
    <n v="0"/>
    <n v="0"/>
    <n v="1"/>
    <s v="Fa"/>
    <n v="1"/>
    <n v="1"/>
    <n v="0"/>
    <n v="1"/>
    <n v="0"/>
    <n v="0"/>
    <n v="17.2"/>
    <n v="5"/>
    <n v="2"/>
    <n v="3"/>
    <n v="3"/>
    <n v="0"/>
    <n v="2"/>
    <n v="6"/>
    <n v="3"/>
    <n v="3"/>
    <n v="4"/>
    <n v="0"/>
    <n v="2"/>
  </r>
  <r>
    <s v="DK"/>
    <s v="2023njwas"/>
    <s v="qm"/>
    <n v="57"/>
    <s v="2023njwas_qm57"/>
    <s v="b1"/>
    <x v="1"/>
    <n v="38"/>
    <s v="[]"/>
    <n v="0"/>
    <n v="0"/>
    <n v="1"/>
    <s v="d"/>
    <s v="[16.0,41.5,29.4,23.8]"/>
    <s v="[14,11,17,28]"/>
    <n v="0"/>
    <n v="0"/>
    <n v="0"/>
    <m/>
    <n v="0"/>
    <s v="x"/>
    <n v="0"/>
    <s v="e"/>
    <n v="2"/>
    <s v="a"/>
    <n v="0"/>
    <s v="x"/>
    <n v="0"/>
    <n v="3"/>
    <n v="0"/>
    <n v="0"/>
    <n v="0"/>
    <n v="1"/>
    <s v="Slow at putting th"/>
    <n v="0"/>
    <n v="0"/>
    <n v="0"/>
    <n v="0"/>
    <n v="0"/>
    <n v="0"/>
    <n v="27.675000000000001"/>
    <n v="4"/>
    <n v="4"/>
    <n v="0"/>
    <n v="0"/>
    <n v="3"/>
    <n v="1"/>
    <n v="4"/>
    <n v="4"/>
    <n v="0"/>
    <n v="0"/>
    <n v="3"/>
    <n v="1"/>
  </r>
  <r>
    <s v="Sj"/>
    <s v="2023njwas"/>
    <s v="qm"/>
    <n v="58"/>
    <s v="2023njwas_qm58"/>
    <s v="r3"/>
    <x v="19"/>
    <n v="35"/>
    <s v="[]"/>
    <n v="0"/>
    <n v="0"/>
    <n v="0"/>
    <s v="x"/>
    <s v="[]"/>
    <s v="[36,35,15,31,29]"/>
    <n v="0"/>
    <n v="0"/>
    <n v="0"/>
    <m/>
    <n v="1"/>
    <s v="b"/>
    <n v="0"/>
    <s v="a"/>
    <n v="1"/>
    <s v="a"/>
    <n v="3"/>
    <s v="x"/>
    <n v="1"/>
    <n v="4"/>
    <n v="0"/>
    <n v="1"/>
    <n v="0"/>
    <n v="0"/>
    <s v="Hobqossv"/>
    <n v="0"/>
    <n v="0"/>
    <n v="0"/>
    <n v="0"/>
    <n v="0"/>
    <n v="0"/>
    <n v="0"/>
    <n v="5"/>
    <n v="4"/>
    <n v="1"/>
    <n v="0"/>
    <n v="1"/>
    <n v="4"/>
    <n v="5"/>
    <n v="4"/>
    <n v="1"/>
    <n v="0"/>
    <n v="1"/>
    <n v="4"/>
  </r>
  <r>
    <s v="KJ"/>
    <s v="2023njwas"/>
    <s v="qm"/>
    <n v="58"/>
    <s v="2023njwas_qm58"/>
    <s v="b2"/>
    <x v="9"/>
    <n v="62"/>
    <s v="[11]"/>
    <n v="0"/>
    <n v="0"/>
    <n v="0"/>
    <s v="x"/>
    <s v="[27.9,18.3,34.5,21.7,18.5]"/>
    <s v="[15,12,13,14,17]"/>
    <n v="0"/>
    <n v="1"/>
    <n v="1"/>
    <n v="714"/>
    <n v="1"/>
    <s v="x"/>
    <n v="0"/>
    <s v="e"/>
    <n v="2"/>
    <s v="v"/>
    <n v="2"/>
    <s v="x"/>
    <n v="1"/>
    <n v="4"/>
    <n v="0"/>
    <n v="0"/>
    <n v="0"/>
    <n v="1"/>
    <s v="Highly consistent midd"/>
    <n v="1"/>
    <n v="1"/>
    <n v="0"/>
    <n v="0"/>
    <n v="1"/>
    <n v="0"/>
    <n v="24.18"/>
    <n v="5"/>
    <n v="2"/>
    <n v="3"/>
    <n v="0"/>
    <n v="5"/>
    <n v="0"/>
    <n v="6"/>
    <n v="3"/>
    <n v="3"/>
    <n v="0"/>
    <n v="6"/>
    <n v="0"/>
  </r>
  <r>
    <s v="MM"/>
    <s v="2023njwas"/>
    <s v="qm"/>
    <n v="58"/>
    <s v="2023njwas_qm58"/>
    <s v="r2"/>
    <x v="5"/>
    <n v="47"/>
    <s v="[13]"/>
    <n v="0"/>
    <n v="1"/>
    <n v="1"/>
    <s v="e"/>
    <s v="[]"/>
    <s v="[35,34,32,33,31,14]"/>
    <n v="0"/>
    <n v="0"/>
    <n v="0"/>
    <m/>
    <n v="0"/>
    <s v="x"/>
    <n v="0"/>
    <s v="x"/>
    <n v="0"/>
    <s v="v"/>
    <n v="2"/>
    <s v="g"/>
    <n v="1"/>
    <n v="4"/>
    <n v="0"/>
    <n v="0"/>
    <n v="0"/>
    <n v="1"/>
    <s v="cave johnson app"/>
    <n v="1"/>
    <n v="0"/>
    <n v="1"/>
    <n v="0"/>
    <n v="1"/>
    <n v="0"/>
    <n v="0"/>
    <n v="6"/>
    <n v="6"/>
    <n v="0"/>
    <n v="0"/>
    <n v="1"/>
    <n v="5"/>
    <n v="7"/>
    <n v="6"/>
    <n v="1"/>
    <n v="0"/>
    <n v="2"/>
    <n v="5"/>
  </r>
  <r>
    <s v="AM"/>
    <s v="2023njwas"/>
    <s v="qm"/>
    <n v="58"/>
    <s v="2023njwas_qm58"/>
    <s v="b3"/>
    <x v="7"/>
    <n v="61"/>
    <s v="[15,25]"/>
    <n v="1"/>
    <n v="0"/>
    <n v="1"/>
    <s v="e"/>
    <s v="[]"/>
    <s v="[]"/>
    <n v="0"/>
    <n v="0"/>
    <n v="0"/>
    <m/>
    <n v="0"/>
    <s v="x"/>
    <n v="0"/>
    <s v="x"/>
    <n v="0"/>
    <s v="x"/>
    <n v="0"/>
    <s v="x"/>
    <n v="0"/>
    <n v="3"/>
    <n v="0"/>
    <n v="0"/>
    <n v="0"/>
    <m/>
    <m/>
    <n v="2"/>
    <n v="0"/>
    <n v="2"/>
    <n v="0"/>
    <n v="1"/>
    <n v="1"/>
    <n v="0"/>
    <n v="0"/>
    <n v="0"/>
    <n v="0"/>
    <n v="0"/>
    <n v="0"/>
    <n v="0"/>
    <n v="2"/>
    <n v="0"/>
    <n v="2"/>
    <n v="0"/>
    <n v="1"/>
    <n v="1"/>
  </r>
  <r>
    <s v="GR"/>
    <s v="2023njwas"/>
    <s v="qm"/>
    <n v="58"/>
    <s v="2023njwas_qm58"/>
    <s v="b1"/>
    <x v="17"/>
    <n v="26"/>
    <s v="[]"/>
    <n v="1"/>
    <n v="0"/>
    <n v="0"/>
    <s v="x"/>
    <s v="[]"/>
    <s v="[]"/>
    <n v="0"/>
    <n v="0"/>
    <n v="0"/>
    <m/>
    <n v="0"/>
    <s v="x"/>
    <n v="55.6"/>
    <s v="x"/>
    <n v="2"/>
    <s v="a"/>
    <n v="0"/>
    <s v="a"/>
    <n v="1"/>
    <n v="4"/>
    <n v="0"/>
    <n v="0"/>
    <n v="0"/>
    <n v="0"/>
    <s v="Intake bad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T"/>
    <s v="2023njwas"/>
    <s v="qm"/>
    <n v="58"/>
    <s v="2023njwas_qm58"/>
    <s v="r1"/>
    <x v="29"/>
    <n v="71"/>
    <s v="[35]"/>
    <n v="0"/>
    <n v="1"/>
    <n v="1"/>
    <s v="x"/>
    <s v="[13.2]"/>
    <s v="[36]"/>
    <n v="0"/>
    <n v="0"/>
    <n v="0"/>
    <m/>
    <n v="0"/>
    <s v="x"/>
    <n v="0"/>
    <s v="d"/>
    <n v="0"/>
    <s v="a"/>
    <n v="0"/>
    <s v="g"/>
    <n v="0"/>
    <n v="3"/>
    <n v="0"/>
    <n v="0"/>
    <n v="0"/>
    <n v="0"/>
    <s v="Tipped "/>
    <n v="1"/>
    <n v="1"/>
    <n v="0"/>
    <n v="0"/>
    <n v="0"/>
    <n v="1"/>
    <n v="13.2"/>
    <n v="1"/>
    <n v="1"/>
    <n v="0"/>
    <n v="0"/>
    <n v="0"/>
    <n v="1"/>
    <n v="2"/>
    <n v="2"/>
    <n v="0"/>
    <n v="0"/>
    <n v="0"/>
    <n v="2"/>
  </r>
  <r>
    <s v="GR"/>
    <s v="2023njwas"/>
    <s v="qm"/>
    <n v="58"/>
    <s v="2023njwas_qm58"/>
    <s v="b1"/>
    <x v="17"/>
    <n v="26"/>
    <s v="[]"/>
    <n v="1"/>
    <n v="0"/>
    <n v="0"/>
    <s v="x"/>
    <s v="[]"/>
    <s v="[]"/>
    <n v="0"/>
    <n v="0"/>
    <n v="0"/>
    <m/>
    <n v="0"/>
    <s v="x"/>
    <n v="55.6"/>
    <s v="x"/>
    <n v="2"/>
    <s v="a"/>
    <n v="0"/>
    <s v="a"/>
    <n v="1"/>
    <n v="4"/>
    <n v="0"/>
    <n v="0"/>
    <n v="0"/>
    <n v="0"/>
    <s v="Intake bad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RC"/>
    <s v="2023njwas"/>
    <s v="qm"/>
    <n v="59"/>
    <s v="2023njwas_qm59"/>
    <s v="b1"/>
    <x v="14"/>
    <n v="26"/>
    <s v="[]"/>
    <n v="1"/>
    <n v="1"/>
    <n v="1"/>
    <s v="x"/>
    <s v="[7.6,60.0]"/>
    <s v="[27,25]"/>
    <n v="0"/>
    <n v="0"/>
    <n v="1"/>
    <n v="1676"/>
    <n v="0"/>
    <s v="o"/>
    <n v="6.2"/>
    <s v="x"/>
    <n v="2"/>
    <s v="n"/>
    <n v="0"/>
    <s v="b"/>
    <n v="0"/>
    <n v="1"/>
    <n v="0"/>
    <n v="0"/>
    <n v="0"/>
    <n v="0"/>
    <s v="Basically just a tr"/>
    <n v="0"/>
    <n v="0"/>
    <n v="0"/>
    <n v="0"/>
    <n v="0"/>
    <n v="0"/>
    <n v="33.799999999999997"/>
    <n v="2"/>
    <n v="0"/>
    <n v="2"/>
    <n v="0"/>
    <n v="0"/>
    <n v="2"/>
    <n v="2"/>
    <n v="0"/>
    <n v="2"/>
    <n v="0"/>
    <n v="0"/>
    <n v="2"/>
  </r>
  <r>
    <s v="MK"/>
    <s v="2023njwas"/>
    <s v="qm"/>
    <n v="59"/>
    <s v="2023njwas_qm59"/>
    <s v="b2"/>
    <x v="21"/>
    <n v="63"/>
    <s v="[]"/>
    <n v="0"/>
    <n v="0"/>
    <n v="1"/>
    <s v="x"/>
    <s v="[6.2]"/>
    <s v="[22,13,15]"/>
    <n v="0"/>
    <n v="0"/>
    <n v="0"/>
    <m/>
    <n v="1"/>
    <s v="o"/>
    <n v="2.9"/>
    <s v="e"/>
    <n v="2"/>
    <s v="a"/>
    <n v="1"/>
    <s v="x"/>
    <n v="0"/>
    <n v="3"/>
    <n v="0"/>
    <n v="0"/>
    <n v="0"/>
    <n v="0"/>
    <s v="Slow cone scoring, no"/>
    <n v="0"/>
    <n v="0"/>
    <n v="0"/>
    <n v="0"/>
    <n v="0"/>
    <n v="0"/>
    <n v="6.2"/>
    <n v="3"/>
    <n v="0"/>
    <n v="3"/>
    <n v="0"/>
    <n v="2"/>
    <n v="1"/>
    <n v="3"/>
    <n v="0"/>
    <n v="3"/>
    <n v="0"/>
    <n v="2"/>
    <n v="1"/>
  </r>
  <r>
    <s v="RS"/>
    <s v="2023njwas"/>
    <s v="qm"/>
    <n v="59"/>
    <s v="2023njwas_qm59"/>
    <s v="b3"/>
    <x v="28"/>
    <n v="50"/>
    <s v="[5]"/>
    <n v="1"/>
    <n v="0"/>
    <n v="1"/>
    <s v="e"/>
    <s v="[15.0,8.0,20.5,17.5,21.4,6.9]"/>
    <s v="[14,30,32,29,28,11]"/>
    <n v="0"/>
    <n v="1"/>
    <n v="0"/>
    <m/>
    <n v="0"/>
    <s v="x"/>
    <n v="4.0999999999999996"/>
    <s v="p"/>
    <n v="2"/>
    <s v="v"/>
    <n v="0"/>
    <s v="x"/>
    <n v="1"/>
    <n v="5"/>
    <n v="0"/>
    <n v="1"/>
    <n v="0"/>
    <n v="1"/>
    <s v="Good at getting cu"/>
    <n v="1"/>
    <n v="1"/>
    <n v="0"/>
    <n v="1"/>
    <n v="0"/>
    <n v="0"/>
    <n v="14.883333333333335"/>
    <n v="6"/>
    <n v="6"/>
    <n v="0"/>
    <n v="0"/>
    <n v="2"/>
    <n v="4"/>
    <n v="7"/>
    <n v="7"/>
    <n v="0"/>
    <n v="1"/>
    <n v="2"/>
    <n v="4"/>
  </r>
  <r>
    <s v="LZ"/>
    <s v="2023njwas"/>
    <s v="qm"/>
    <n v="59"/>
    <s v="2023njwas_qm59"/>
    <s v="r1"/>
    <x v="4"/>
    <n v="47"/>
    <s v="[]"/>
    <n v="1"/>
    <n v="1"/>
    <n v="1"/>
    <s v="d"/>
    <s v="[]"/>
    <s v="[]"/>
    <n v="0"/>
    <n v="1"/>
    <n v="0"/>
    <m/>
    <n v="1"/>
    <s v="o"/>
    <n v="4.5"/>
    <s v="e"/>
    <n v="2"/>
    <s v="v"/>
    <n v="2"/>
    <s v="x"/>
    <n v="0"/>
    <n v="3"/>
    <n v="0"/>
    <n v="0"/>
    <n v="0"/>
    <n v="1"/>
    <s v="high cones 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RJ"/>
    <s v="2023njwas"/>
    <s v="qm"/>
    <n v="59"/>
    <s v="2023njwas_qm59"/>
    <s v="r3"/>
    <x v="12"/>
    <n v="35"/>
    <s v="[2]"/>
    <n v="0"/>
    <n v="0"/>
    <n v="0"/>
    <s v="x"/>
    <s v="[20.7,7.3,52.5]"/>
    <s v="[2,11,14,34]"/>
    <n v="0"/>
    <n v="0"/>
    <n v="0"/>
    <m/>
    <n v="0"/>
    <s v="x"/>
    <n v="10"/>
    <s v="p"/>
    <n v="2"/>
    <s v="n"/>
    <n v="0"/>
    <s v="x"/>
    <n v="0"/>
    <n v="1"/>
    <n v="0"/>
    <n v="0"/>
    <n v="0"/>
    <n v="0"/>
    <s v="Really slow placement and movement"/>
    <n v="1"/>
    <n v="1"/>
    <n v="0"/>
    <n v="1"/>
    <n v="0"/>
    <n v="0"/>
    <n v="26.833333333333332"/>
    <n v="4"/>
    <n v="4"/>
    <n v="0"/>
    <n v="1"/>
    <n v="2"/>
    <n v="1"/>
    <n v="5"/>
    <n v="5"/>
    <n v="0"/>
    <n v="2"/>
    <n v="2"/>
    <n v="1"/>
  </r>
  <r>
    <s v="Lb"/>
    <s v="2023njwas"/>
    <s v="qm"/>
    <n v="59"/>
    <s v="2023njwas_qm59"/>
    <s v="r2"/>
    <x v="2"/>
    <n v="71"/>
    <s v="[]"/>
    <n v="1"/>
    <n v="0"/>
    <n v="1"/>
    <s v="x"/>
    <s v="[]"/>
    <s v="[26]"/>
    <n v="0"/>
    <n v="0"/>
    <n v="0"/>
    <n v="0"/>
    <n v="0"/>
    <s v="x"/>
    <n v="0"/>
    <s v="x"/>
    <n v="2"/>
    <s v="n"/>
    <n v="0"/>
    <s v="x"/>
    <n v="0"/>
    <n v="2"/>
    <n v="0"/>
    <n v="0"/>
    <n v="0"/>
    <n v="0"/>
    <s v="None"/>
    <n v="0"/>
    <n v="0"/>
    <n v="0"/>
    <n v="0"/>
    <n v="0"/>
    <n v="0"/>
    <n v="0"/>
    <n v="1"/>
    <n v="0"/>
    <n v="1"/>
    <n v="0"/>
    <n v="0"/>
    <n v="1"/>
    <n v="1"/>
    <n v="0"/>
    <n v="1"/>
    <n v="0"/>
    <n v="0"/>
    <n v="1"/>
  </r>
  <r>
    <s v="MF"/>
    <s v="2023njwas"/>
    <s v="qm"/>
    <n v="60"/>
    <s v="2023njwas_qm60"/>
    <s v="r3"/>
    <x v="3"/>
    <n v="70"/>
    <s v="[]"/>
    <n v="0"/>
    <n v="0"/>
    <n v="0"/>
    <s v="x"/>
    <s v="[]"/>
    <s v="[]"/>
    <n v="0"/>
    <n v="0"/>
    <n v="0"/>
    <m/>
    <n v="0"/>
    <s v="x"/>
    <n v="0"/>
    <s v="e"/>
    <n v="1"/>
    <s v="a"/>
    <n v="0"/>
    <s v="a"/>
    <n v="0"/>
    <n v="3"/>
    <n v="0"/>
    <n v="0"/>
    <n v="0"/>
    <n v="0"/>
    <s v="had no way of scori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SM"/>
    <s v="2023njwas"/>
    <s v="qm"/>
    <n v="60"/>
    <s v="2023njwas_qm60"/>
    <s v="b2"/>
    <x v="10"/>
    <n v="26"/>
    <s v="[]"/>
    <n v="1"/>
    <n v="1"/>
    <n v="1"/>
    <s v="x"/>
    <s v="[32.4]"/>
    <s v="[18,16,15,6]"/>
    <n v="0"/>
    <n v="0"/>
    <n v="0"/>
    <m/>
    <n v="0"/>
    <s v="o"/>
    <n v="0"/>
    <s v="x"/>
    <n v="2"/>
    <s v="v"/>
    <n v="0"/>
    <s v="g"/>
    <n v="0"/>
    <n v="3"/>
    <n v="0"/>
    <n v="0"/>
    <n v="0"/>
    <n v="0"/>
    <s v="Not b"/>
    <n v="0"/>
    <n v="0"/>
    <n v="0"/>
    <n v="0"/>
    <n v="0"/>
    <n v="0"/>
    <n v="32.4"/>
    <n v="4"/>
    <n v="0"/>
    <n v="4"/>
    <n v="1"/>
    <n v="3"/>
    <n v="0"/>
    <n v="4"/>
    <n v="0"/>
    <n v="4"/>
    <n v="1"/>
    <n v="3"/>
    <n v="0"/>
  </r>
  <r>
    <s v="Hh "/>
    <s v="2023njwas"/>
    <s v="qm"/>
    <n v="60"/>
    <s v="2023njwas_qm60"/>
    <s v="r2"/>
    <x v="25"/>
    <n v="47"/>
    <s v="[5]"/>
    <n v="1"/>
    <n v="1"/>
    <n v="1"/>
    <s v="e"/>
    <s v="[10.1,10.0,30.7,3.7,17.7,20.6]"/>
    <s v="[32,33,36,34,29,30]"/>
    <n v="0"/>
    <n v="0"/>
    <n v="0"/>
    <m/>
    <n v="0"/>
    <s v="u"/>
    <n v="15.8"/>
    <s v="x"/>
    <n v="1"/>
    <s v="a"/>
    <n v="0"/>
    <s v="g"/>
    <n v="1"/>
    <n v="4"/>
    <n v="0"/>
    <n v="0"/>
    <n v="0"/>
    <n v="1"/>
    <s v="Shppeee"/>
    <n v="1"/>
    <n v="1"/>
    <n v="0"/>
    <n v="1"/>
    <n v="0"/>
    <n v="0"/>
    <n v="15.466666666666669"/>
    <n v="6"/>
    <n v="6"/>
    <n v="0"/>
    <n v="0"/>
    <n v="0"/>
    <n v="6"/>
    <n v="7"/>
    <n v="7"/>
    <n v="0"/>
    <n v="1"/>
    <n v="0"/>
    <n v="6"/>
  </r>
  <r>
    <s v="GM"/>
    <s v="2023njwas"/>
    <s v="qm"/>
    <n v="60"/>
    <s v="2023njwas_qm60"/>
    <s v="r1"/>
    <x v="13"/>
    <n v="35"/>
    <s v="[]"/>
    <n v="0"/>
    <n v="0"/>
    <n v="0"/>
    <s v="x"/>
    <s v="[]"/>
    <s v="[2]"/>
    <n v="0"/>
    <n v="0"/>
    <n v="0"/>
    <m/>
    <n v="0"/>
    <s v="x"/>
    <n v="0"/>
    <s v="x"/>
    <n v="1"/>
    <s v="a"/>
    <n v="0"/>
    <s v="x"/>
    <n v="1"/>
    <n v="3"/>
    <n v="0"/>
    <n v="0"/>
    <n v="0"/>
    <n v="0"/>
    <s v="oll"/>
    <n v="0"/>
    <n v="0"/>
    <n v="0"/>
    <n v="0"/>
    <n v="0"/>
    <n v="0"/>
    <n v="0"/>
    <n v="1"/>
    <n v="1"/>
    <n v="0"/>
    <n v="1"/>
    <n v="0"/>
    <n v="0"/>
    <n v="1"/>
    <n v="1"/>
    <n v="0"/>
    <n v="1"/>
    <n v="0"/>
    <n v="0"/>
  </r>
  <r>
    <s v="DK"/>
    <s v="2023njwas"/>
    <s v="qm"/>
    <n v="60"/>
    <s v="2023njwas_qm60"/>
    <s v="b1"/>
    <x v="15"/>
    <n v="38"/>
    <s v="[5]"/>
    <n v="0"/>
    <n v="0"/>
    <n v="1"/>
    <s v="d"/>
    <s v="[20.8,31.4,34.7,23.3]"/>
    <s v="[6,4,3,1]"/>
    <n v="0"/>
    <n v="0"/>
    <n v="0"/>
    <m/>
    <n v="0"/>
    <s v="x"/>
    <n v="11.7"/>
    <s v="e"/>
    <n v="2"/>
    <s v="a"/>
    <n v="0"/>
    <s v="x"/>
    <n v="1"/>
    <n v="4"/>
    <n v="0"/>
    <n v="0"/>
    <n v="0"/>
    <n v="1"/>
    <s v="Seemed a bit"/>
    <n v="1"/>
    <n v="1"/>
    <n v="0"/>
    <n v="1"/>
    <n v="0"/>
    <n v="0"/>
    <n v="27.55"/>
    <n v="4"/>
    <n v="0"/>
    <n v="4"/>
    <n v="4"/>
    <n v="0"/>
    <n v="0"/>
    <n v="5"/>
    <n v="1"/>
    <n v="4"/>
    <n v="5"/>
    <n v="0"/>
    <n v="0"/>
  </r>
  <r>
    <s v="ih"/>
    <s v="2023njwas"/>
    <s v="qm"/>
    <n v="60"/>
    <s v="2023njwas_qm60"/>
    <s v="b3"/>
    <x v="0"/>
    <n v="62"/>
    <s v="[10]"/>
    <n v="1"/>
    <n v="0"/>
    <n v="1"/>
    <s v="x"/>
    <s v="[27.4,17.6]"/>
    <s v="[12,11,13,14]"/>
    <n v="0"/>
    <n v="1"/>
    <n v="0"/>
    <m/>
    <n v="1"/>
    <s v="b"/>
    <n v="0"/>
    <s v="e"/>
    <n v="2"/>
    <s v="v"/>
    <n v="2"/>
    <s v="x"/>
    <n v="0"/>
    <n v="3"/>
    <n v="0"/>
    <n v="0"/>
    <n v="0"/>
    <n v="1"/>
    <s v="amazing"/>
    <n v="1"/>
    <n v="0"/>
    <n v="1"/>
    <n v="0"/>
    <n v="1"/>
    <n v="0"/>
    <n v="22.5"/>
    <n v="4"/>
    <n v="2"/>
    <n v="2"/>
    <n v="0"/>
    <n v="4"/>
    <n v="0"/>
    <n v="5"/>
    <n v="2"/>
    <n v="3"/>
    <n v="0"/>
    <n v="5"/>
    <n v="0"/>
  </r>
  <r>
    <s v="Sj"/>
    <s v="2023njwas"/>
    <s v="qm"/>
    <n v="61"/>
    <s v="2023njwas_qm61"/>
    <s v="r3"/>
    <x v="1"/>
    <n v="59"/>
    <s v="[]"/>
    <n v="0"/>
    <n v="0"/>
    <n v="0"/>
    <s v="e"/>
    <s v="[]"/>
    <s v="[1,9,5,32,2,7,6]"/>
    <n v="0"/>
    <n v="1"/>
    <n v="0"/>
    <m/>
    <n v="1"/>
    <s v="x"/>
    <n v="0"/>
    <s v="e"/>
    <n v="2"/>
    <s v="a"/>
    <n v="3"/>
    <s v="x"/>
    <n v="1"/>
    <n v="5"/>
    <n v="0"/>
    <n v="0"/>
    <n v="0"/>
    <n v="1"/>
    <s v="Jodst"/>
    <n v="0"/>
    <n v="0"/>
    <n v="0"/>
    <n v="0"/>
    <n v="0"/>
    <n v="0"/>
    <n v="0"/>
    <n v="7"/>
    <n v="3"/>
    <n v="4"/>
    <n v="6"/>
    <n v="0"/>
    <n v="1"/>
    <n v="7"/>
    <n v="3"/>
    <n v="4"/>
    <n v="6"/>
    <n v="0"/>
    <n v="1"/>
  </r>
  <r>
    <s v="JT"/>
    <s v="2023njwas"/>
    <s v="qm"/>
    <n v="61"/>
    <s v="2023njwas_qm61"/>
    <s v="r1"/>
    <x v="11"/>
    <n v="71"/>
    <s v="[]"/>
    <n v="0"/>
    <n v="0"/>
    <n v="0"/>
    <s v="x"/>
    <s v="[]"/>
    <s v="[]"/>
    <n v="0"/>
    <n v="0"/>
    <n v="0"/>
    <m/>
    <n v="0"/>
    <s v="x"/>
    <n v="0"/>
    <s v="x"/>
    <n v="2"/>
    <s v="n"/>
    <n v="0"/>
    <s v="x"/>
    <n v="1"/>
    <n v="1"/>
    <n v="0"/>
    <n v="0"/>
    <n v="0"/>
    <n v="0"/>
    <s v="Walked around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GR"/>
    <s v="2023njwas"/>
    <s v="qm"/>
    <n v="61"/>
    <s v="2023njwas_qm61"/>
    <s v="b1"/>
    <x v="18"/>
    <n v="26"/>
    <s v="[7]"/>
    <n v="1"/>
    <n v="1"/>
    <n v="0"/>
    <s v="x"/>
    <s v="[63.0,24.4]"/>
    <s v="[25,21]"/>
    <n v="0"/>
    <n v="0"/>
    <n v="0"/>
    <m/>
    <n v="1"/>
    <s v="x"/>
    <n v="0"/>
    <s v="e"/>
    <n v="2"/>
    <s v="a"/>
    <n v="1"/>
    <s v="a"/>
    <n v="1"/>
    <n v="4"/>
    <n v="0"/>
    <n v="0"/>
    <n v="0"/>
    <n v="0"/>
    <s v="K"/>
    <n v="1"/>
    <n v="0"/>
    <n v="1"/>
    <n v="1"/>
    <n v="0"/>
    <n v="0"/>
    <n v="43.7"/>
    <n v="2"/>
    <n v="0"/>
    <n v="2"/>
    <n v="0"/>
    <n v="0"/>
    <n v="2"/>
    <n v="3"/>
    <n v="0"/>
    <n v="3"/>
    <n v="1"/>
    <n v="0"/>
    <n v="2"/>
  </r>
  <r>
    <s v="KJ"/>
    <s v="2023njwas"/>
    <s v="qm"/>
    <n v="61"/>
    <s v="2023njwas_qm61"/>
    <s v="b2"/>
    <x v="26"/>
    <n v="38"/>
    <s v="[6]"/>
    <n v="0"/>
    <n v="1"/>
    <n v="0"/>
    <s v="e"/>
    <s v="[18.1,16.0,1.1,19.4,18.5,21.7,25.9,7.1]"/>
    <s v="[4,5,6,8,10,2,21]"/>
    <n v="0"/>
    <n v="1"/>
    <n v="0"/>
    <m/>
    <n v="1"/>
    <s v="x"/>
    <n v="0"/>
    <s v="x"/>
    <n v="2"/>
    <s v="v"/>
    <n v="3"/>
    <s v="x"/>
    <n v="1"/>
    <n v="5"/>
    <n v="0"/>
    <n v="0"/>
    <n v="0"/>
    <n v="1"/>
    <s v="3rd time Ive s"/>
    <n v="1"/>
    <n v="0"/>
    <n v="1"/>
    <n v="1"/>
    <n v="0"/>
    <n v="0"/>
    <n v="15.974999999999998"/>
    <n v="7"/>
    <n v="3"/>
    <n v="4"/>
    <n v="5"/>
    <n v="1"/>
    <n v="1"/>
    <n v="8"/>
    <n v="3"/>
    <n v="5"/>
    <n v="6"/>
    <n v="1"/>
    <n v="1"/>
  </r>
  <r>
    <s v="MM"/>
    <s v="2023njwas"/>
    <s v="qm"/>
    <n v="61"/>
    <s v="2023njwas_qm61"/>
    <s v="r2"/>
    <x v="6"/>
    <n v="47"/>
    <s v="[1,11]"/>
    <n v="1"/>
    <n v="1"/>
    <n v="1"/>
    <s v="x"/>
    <s v="[]"/>
    <s v="[9,7,6,3,4]"/>
    <n v="0"/>
    <n v="1"/>
    <n v="0"/>
    <m/>
    <n v="0"/>
    <s v="x"/>
    <n v="0"/>
    <s v="e"/>
    <n v="2"/>
    <s v="v"/>
    <n v="0"/>
    <s v="x"/>
    <n v="1"/>
    <n v="5"/>
    <n v="0"/>
    <n v="0"/>
    <n v="0"/>
    <n v="1"/>
    <s v="A"/>
    <n v="2"/>
    <n v="1"/>
    <n v="1"/>
    <n v="1"/>
    <n v="1"/>
    <n v="0"/>
    <n v="0"/>
    <n v="5"/>
    <n v="0"/>
    <n v="5"/>
    <n v="5"/>
    <n v="0"/>
    <n v="0"/>
    <n v="7"/>
    <n v="1"/>
    <n v="6"/>
    <n v="6"/>
    <n v="1"/>
    <n v="0"/>
  </r>
  <r>
    <s v="RC"/>
    <s v="2023njwas"/>
    <s v="qm"/>
    <n v="62"/>
    <s v="2023njwas_qm62"/>
    <s v="b1"/>
    <x v="27"/>
    <n v="26"/>
    <s v="[]"/>
    <n v="0"/>
    <n v="0"/>
    <n v="0"/>
    <s v="x"/>
    <s v="[25.4,47.4,32.0]"/>
    <s v="[25,9,7]"/>
    <n v="0"/>
    <n v="1"/>
    <n v="0"/>
    <m/>
    <n v="1"/>
    <s v="x"/>
    <n v="6"/>
    <s v="a"/>
    <n v="0"/>
    <s v="a"/>
    <n v="1"/>
    <s v="a"/>
    <n v="0"/>
    <n v="3"/>
    <n v="0"/>
    <n v="0"/>
    <n v="1"/>
    <n v="0"/>
    <s v="Alright but slow"/>
    <n v="0"/>
    <n v="0"/>
    <n v="0"/>
    <n v="0"/>
    <n v="0"/>
    <n v="0"/>
    <n v="34.93333333333333"/>
    <n v="3"/>
    <n v="0"/>
    <n v="3"/>
    <n v="2"/>
    <n v="0"/>
    <n v="1"/>
    <n v="3"/>
    <n v="0"/>
    <n v="3"/>
    <n v="2"/>
    <n v="0"/>
    <n v="1"/>
  </r>
  <r>
    <s v="RS"/>
    <s v="2023njwas"/>
    <s v="qm"/>
    <n v="62"/>
    <s v="2023njwas_qm62"/>
    <s v="b3"/>
    <x v="23"/>
    <n v="62"/>
    <s v="[]"/>
    <n v="0"/>
    <n v="0"/>
    <n v="0"/>
    <s v="x"/>
    <s v="[]"/>
    <s v="[]"/>
    <n v="0"/>
    <n v="0"/>
    <n v="0"/>
    <m/>
    <n v="0"/>
    <s v="x"/>
    <n v="0"/>
    <s v="x"/>
    <n v="0"/>
    <s v="n"/>
    <n v="0"/>
    <s v="x"/>
    <n v="0"/>
    <n v="1"/>
    <n v="1"/>
    <n v="0"/>
    <n v="0"/>
    <n v="0"/>
    <s v="Bad, don32t go for them, didn32t work from 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LZ"/>
    <s v="2023njwas"/>
    <s v="qm"/>
    <n v="62"/>
    <s v="2023njwas_qm62"/>
    <s v="r1"/>
    <x v="8"/>
    <n v="48"/>
    <s v="[]"/>
    <n v="1"/>
    <n v="1"/>
    <n v="1"/>
    <s v="x"/>
    <s v="[]"/>
    <s v="[]"/>
    <n v="0"/>
    <n v="1"/>
    <n v="0"/>
    <m/>
    <n v="1"/>
    <s v="u"/>
    <n v="6.8"/>
    <s v="a"/>
    <n v="0"/>
    <s v="a"/>
    <n v="0"/>
    <s v="g"/>
    <n v="0"/>
    <n v="2"/>
    <n v="0"/>
    <n v="0"/>
    <n v="0"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K"/>
    <s v="2023njwas"/>
    <s v="qm"/>
    <n v="62"/>
    <s v="2023njwas_qm62"/>
    <s v="b2"/>
    <x v="16"/>
    <n v="38"/>
    <s v="[5]"/>
    <n v="0"/>
    <n v="0"/>
    <n v="0"/>
    <s v="e"/>
    <s v="[2.4]"/>
    <s v="[4,6,14,15,13,7]"/>
    <n v="0"/>
    <n v="0"/>
    <n v="0"/>
    <m/>
    <n v="1"/>
    <s v="b"/>
    <n v="0"/>
    <s v="x"/>
    <n v="0"/>
    <s v="a"/>
    <n v="3"/>
    <s v="x"/>
    <n v="0"/>
    <n v="4"/>
    <n v="0"/>
    <n v="0"/>
    <n v="0"/>
    <n v="1"/>
    <s v="Good cone sc"/>
    <n v="1"/>
    <n v="1"/>
    <n v="0"/>
    <n v="1"/>
    <n v="0"/>
    <n v="0"/>
    <n v="2.4"/>
    <n v="6"/>
    <n v="1"/>
    <n v="5"/>
    <n v="3"/>
    <n v="3"/>
    <n v="0"/>
    <n v="7"/>
    <n v="2"/>
    <n v="5"/>
    <n v="4"/>
    <n v="3"/>
    <n v="0"/>
  </r>
  <r>
    <s v="AP"/>
    <s v="2023njwas"/>
    <s v="qm"/>
    <n v="61"/>
    <s v="2023njwas_qm61"/>
    <s v="r1"/>
    <x v="11"/>
    <n v="71"/>
    <s v="[]"/>
    <n v="0"/>
    <n v="0"/>
    <n v="0"/>
    <s v="x"/>
    <s v="[]"/>
    <s v="[]"/>
    <n v="0"/>
    <n v="0"/>
    <n v="0"/>
    <m/>
    <n v="0"/>
    <s v="x"/>
    <n v="0"/>
    <s v="x"/>
    <n v="0"/>
    <s v="n"/>
    <n v="0"/>
    <s v="b"/>
    <n v="0"/>
    <n v="1"/>
    <n v="0"/>
    <n v="0"/>
    <n v="0"/>
    <n v="0"/>
    <s v="No auto, no score, cannot defend, do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544B400-7F5D-5941-A4AA-BADD6681BE29}" name="Match Data" cacheId="3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compact="0" outline="1" outlineData="1" compactData="0" multipleFieldFilters="0" chartFormat="1">
  <location ref="A1:L32" firstHeaderRow="0" firstDataRow="1" firstDataCol="1"/>
  <pivotFields count="53"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compact="0" showAll="0" sortType="descending" defaultSubtotal="0">
      <items count="34">
        <item x="26"/>
        <item x="22"/>
        <item x="0"/>
        <item x="18"/>
        <item x="16"/>
        <item x="25"/>
        <item x="1"/>
        <item x="30"/>
        <item x="29"/>
        <item x="6"/>
        <item x="13"/>
        <item x="10"/>
        <item x="4"/>
        <item x="12"/>
        <item m="1" x="32"/>
        <item x="23"/>
        <item x="27"/>
        <item m="1" x="33"/>
        <item x="5"/>
        <item x="14"/>
        <item x="9"/>
        <item x="28"/>
        <item x="24"/>
        <item x="20"/>
        <item x="11"/>
        <item x="21"/>
        <item x="15"/>
        <item x="7"/>
        <item x="19"/>
        <item x="2"/>
        <item x="3"/>
        <item x="17"/>
        <item x="8"/>
        <item h="1" x="31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dataField="1" compact="0" showAll="0"/>
    <pivotField compact="0" showAll="0"/>
    <pivotField dataField="1" compact="0" showAll="0"/>
    <pivotField compact="0" showAll="0"/>
    <pivotField compact="0" showAll="0"/>
    <pivotField compact="0" showAll="0"/>
    <pivotField compact="0" showAll="0"/>
    <pivotField dataField="1" compact="0" showAll="0"/>
    <pivotField compact="0" showAll="0"/>
    <pivotField compact="0" showAll="0"/>
    <pivotField compact="0" showAll="0"/>
    <pivotField dataField="1" compact="0" showAll="0"/>
    <pivotField compact="0" showAll="0"/>
    <pivotField compact="0" showAll="0"/>
    <pivotField compact="0" showAll="0"/>
    <pivotField compact="0" showAll="0"/>
    <pivotField dataField="1" compact="0" showAll="0"/>
    <pivotField dataField="1" compact="0" showAll="0"/>
    <pivotField dataField="1" compact="0" showAll="0"/>
    <pivotField dataField="1" compact="0" showAll="0"/>
    <pivotField compact="0" showAll="0"/>
    <pivotField compact="0" showAll="0"/>
    <pivotField compact="0" showAll="0"/>
    <pivotField dataField="1" compact="0" showAll="0"/>
    <pivotField dataField="1" compact="0" showAll="0"/>
    <pivotField dataField="1"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</pivotFields>
  <rowFields count="1">
    <field x="6"/>
  </rowFields>
  <rowItems count="31">
    <i>
      <x/>
    </i>
    <i>
      <x v="26"/>
    </i>
    <i>
      <x v="9"/>
    </i>
    <i>
      <x v="4"/>
    </i>
    <i>
      <x v="7"/>
    </i>
    <i>
      <x v="12"/>
    </i>
    <i>
      <x v="5"/>
    </i>
    <i>
      <x v="16"/>
    </i>
    <i>
      <x v="21"/>
    </i>
    <i>
      <x v="1"/>
    </i>
    <i>
      <x v="27"/>
    </i>
    <i>
      <x v="13"/>
    </i>
    <i>
      <x v="3"/>
    </i>
    <i>
      <x v="23"/>
    </i>
    <i>
      <x v="32"/>
    </i>
    <i>
      <x v="19"/>
    </i>
    <i>
      <x v="11"/>
    </i>
    <i>
      <x v="18"/>
    </i>
    <i>
      <x v="28"/>
    </i>
    <i>
      <x v="30"/>
    </i>
    <i>
      <x v="6"/>
    </i>
    <i>
      <x v="25"/>
    </i>
    <i>
      <x v="20"/>
    </i>
    <i>
      <x v="15"/>
    </i>
    <i>
      <x v="10"/>
    </i>
    <i>
      <x v="29"/>
    </i>
    <i>
      <x v="22"/>
    </i>
    <i>
      <x v="31"/>
    </i>
    <i>
      <x v="2"/>
    </i>
    <i>
      <x v="24"/>
    </i>
    <i>
      <x v="8"/>
    </i>
  </rowItems>
  <colFields count="1">
    <field x="-2"/>
  </colFields>
  <colItems count="11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</colItems>
  <dataFields count="11">
    <dataField name="avgAutoLow" fld="39" subtotal="average" baseField="0" baseItem="0"/>
    <dataField name="avgAutoMed" fld="38" subtotal="average" baseField="0" baseItem="0"/>
    <dataField name="avgAutoHigh" fld="37" subtotal="average" baseField="0" baseItem="0"/>
    <dataField name="avgTeleopLow" fld="46" subtotal="average" baseField="0" baseItem="0"/>
    <dataField name="avgTeleopMed" fld="45" subtotal="average" baseField="0" baseItem="0"/>
    <dataField name="avgTeleopHigh" fld="44" subtotal="average" baseField="0" baseItem="0"/>
    <dataField name="cycleTimeVal" fld="40" subtotal="average" baseField="0" baseItem="0"/>
    <dataField name="avgDockingTime" fld="21" subtotal="average" baseField="0" baseItem="0"/>
    <dataField name="avgRobotsDocked" fld="23" subtotal="average" baseField="0" baseItem="0"/>
    <dataField name="speedRatingVal" fld="28" subtotal="average" baseField="0" baseItem="0"/>
    <dataField name="goodPartnerVal" fld="32" subtotal="average" baseField="0" baseItem="0"/>
  </dataFields>
  <chartFormats count="1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0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0" format="5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0" format="6" series="1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0" format="7" series="1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0" format="8" series="1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0" format="9" series="1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0" format="10" series="1">
      <pivotArea type="data" outline="0" fieldPosition="0">
        <references count="1">
          <reference field="4294967294" count="1" selected="0">
            <x v="10"/>
          </reference>
        </references>
      </pivotArea>
    </chartFormat>
  </chartFormats>
  <pivotTableStyleInfo name="PivotStyleMedium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60F7D448-86CA-495B-B261-ABC1B9636DB9}" name="ScoutingData" displayName="ScoutingData" ref="A1:BA292" totalsRowShown="0" headerRowDxfId="51" dataDxfId="50" tableBorderDxfId="49">
  <autoFilter ref="A1:BA292" xr:uid="{00000000-0009-0000-0100-00000A000000}"/>
  <tableColumns count="53">
    <tableColumn id="2" xr3:uid="{57120D76-837B-420B-8789-742C14F566ED}" name="scouter" dataDxfId="48"/>
    <tableColumn id="34" xr3:uid="{CC380EE1-D4BB-490E-9A04-7D40FF472162}" name="eventCode" dataDxfId="47"/>
    <tableColumn id="33" xr3:uid="{AAAE748B-CC35-4AA8-A5E1-7D881177BFA8}" name="matchLevel" dataDxfId="46"/>
    <tableColumn id="32" xr3:uid="{A9872F3F-D581-458A-8B2B-0607C0A28C41}" name="matchNumber" dataDxfId="45"/>
    <tableColumn id="1" xr3:uid="{F28CAB33-6A98-4F06-B9E8-8BAEB150DCCB}" name="match_key" dataDxfId="44">
      <calculatedColumnFormula>ScoutingData[[#This Row],[eventCode]]&amp;"_"&amp;ScoutingData[[#This Row],[matchLevel]]&amp;ScoutingData[[#This Row],[matchNumber]]</calculatedColumnFormula>
    </tableColumn>
    <tableColumn id="49" xr3:uid="{EEC79A0C-9790-46DE-9245-085FBF7C0861}" name="robot" dataDxfId="43"/>
    <tableColumn id="3" xr3:uid="{6FD25F9C-1F41-497F-BFF4-9781437EA199}" name="teamNumber" dataDxfId="42"/>
    <tableColumn id="9" xr3:uid="{655949C9-B906-4060-9869-33CAEE3FAD61}" name="autoStartingLocation" dataDxfId="41"/>
    <tableColumn id="53" xr3:uid="{9C8E7B97-748E-4FB3-A341-6B1004D40060}" name="autoScoredGrid" dataDxfId="40"/>
    <tableColumn id="54" xr3:uid="{2845CF8C-3287-4062-943D-DF358FAF5016}" name="autoCrossedCable" dataDxfId="39"/>
    <tableColumn id="56" xr3:uid="{054C8AA6-8D1F-4031-86BB-F25F9CB75EB5}" name="autoCrossedChargingStation" dataDxfId="38"/>
    <tableColumn id="55" xr3:uid="{E97E3583-73A4-49A0-B392-2071F3659BD3}" name="autoMobility" dataDxfId="37"/>
    <tableColumn id="60" xr3:uid="{9884A482-69F0-407D-8CD5-09921D28C640}" name="autoDocked" dataDxfId="36"/>
    <tableColumn id="59" xr3:uid="{FE6068BA-68B8-400E-9AAB-BB0B6CE1F2F5}" name="cycleTimes" dataDxfId="35"/>
    <tableColumn id="42" xr3:uid="{54612E06-73EA-434E-A780-18CA04B3DA27}" name="scoredGrid" dataDxfId="34"/>
    <tableColumn id="16" xr3:uid="{268E6509-13CC-4DE9-BBE5-D135BD2C4E04}" name="feedCount" dataDxfId="33"/>
    <tableColumn id="72" xr3:uid="{1BF39ABD-43AB-48AB-9B6C-642CC0BB4F2B}" name="wasFed" dataDxfId="32"/>
    <tableColumn id="18" xr3:uid="{1DE9C03E-0EC4-453B-A446-4F288F60CEA0}" name="wasDefended" dataDxfId="31"/>
    <tableColumn id="63" xr3:uid="{E924EA5D-940E-4130-8769-B4F675B0C901}" name="whoDefended" dataDxfId="30"/>
    <tableColumn id="65" xr3:uid="{58AB5D2F-A4C6-477A-860D-68706D75702F}" name="smartLinks" dataDxfId="29"/>
    <tableColumn id="66" xr3:uid="{1F543861-BF4E-4A32-8143-B55D05068247}" name="floorPickUp" dataDxfId="28"/>
    <tableColumn id="67" xr3:uid="{D5DF88FC-2198-4F0A-8E9C-DA3379D9166A}" name="dockingTime" dataDxfId="27"/>
    <tableColumn id="75" xr3:uid="{66D2763C-F145-49A0-A6D9-3746EB85098A}" name="finalState"/>
    <tableColumn id="77" xr3:uid="{A19CF959-B7F9-4B11-9778-E8AE49F72EFB}" name="numOfRobotsDocked"/>
    <tableColumn id="70" xr3:uid="{7659916C-CD5A-4D12-B367-876D98040892}" name="driverSkill" dataDxfId="26"/>
    <tableColumn id="78" xr3:uid="{20C5E0B6-0A01-4F0F-B3C9-6C46A6606877}" name="linksScored"/>
    <tableColumn id="71" xr3:uid="{39C6D63C-65E0-4A1B-9189-2C10EE97F173}" name="defenseRating" dataDxfId="25"/>
    <tableColumn id="40" xr3:uid="{6B3426A2-A657-44CA-8ACD-00E497BD272C}" name="swerveDrive" dataDxfId="24"/>
    <tableColumn id="43" xr3:uid="{F5421853-F7E7-4FDA-8EA1-7174D740B04A}" name="speedRating" dataDxfId="23"/>
    <tableColumn id="36" xr3:uid="{9970774D-C4B7-4F0C-9212-19060A2F92F8}" name="diedOrTipped" dataDxfId="22"/>
    <tableColumn id="41" xr3:uid="{B2F88C8C-ED79-4B63-BA2D-DDA1E959A98A}" name="tippy" dataDxfId="21"/>
    <tableColumn id="79" xr3:uid="{7B8111A6-79D2-4173-9106-1A2477FFE1BB}" name="droppedCones"/>
    <tableColumn id="19" xr3:uid="{F2E04EA2-B7AF-404B-B173-D101558DDCDC}" name="goodPartner" dataDxfId="20"/>
    <tableColumn id="51" xr3:uid="{70561FAB-2633-4647-B409-2E81255BC174}" name="comments" dataDxfId="19"/>
    <tableColumn id="4" xr3:uid="{3BD88F53-BEAA-4A0C-B753-B686399DC55B}" name="autoGamePieces" dataDxfId="18">
      <calculatedColumnFormula>getTotalCount(ScoutingData[[#This Row],[autoScoredGrid]])</calculatedColumnFormula>
    </tableColumn>
    <tableColumn id="74" xr3:uid="{8B219B6A-C564-42C7-854A-776DBD5167F4}" name="autoCubes" dataDxfId="17">
      <calculatedColumnFormula>getCubeCount(ScoutingData[[#This Row],[autoScoredGrid]])</calculatedColumnFormula>
    </tableColumn>
    <tableColumn id="23" xr3:uid="{B2A0B1D7-F2FC-4F42-8DEA-EF241612981C}" name="autoCones" dataDxfId="16">
      <calculatedColumnFormula>getConeCount(ScoutingData[[#This Row],[autoScoredGrid]])</calculatedColumnFormula>
    </tableColumn>
    <tableColumn id="73" xr3:uid="{54DBEFB9-DA30-4754-A269-3E8C2E0A4782}" name="autoHigh" dataDxfId="15">
      <calculatedColumnFormula>getHighCount(ScoutingData[[#This Row],[autoScoredGrid]])</calculatedColumnFormula>
    </tableColumn>
    <tableColumn id="46" xr3:uid="{F8BC7A7C-4BF4-485A-AC53-F32862572576}" name="autoMed" dataDxfId="14">
      <calculatedColumnFormula>getMedCount(ScoutingData[[#This Row],[autoScoredGrid]])</calculatedColumnFormula>
    </tableColumn>
    <tableColumn id="47" xr3:uid="{AB8341E7-B3A8-4906-BB8C-57AB054FF592}" name="autoLow" dataDxfId="13">
      <calculatedColumnFormula>getLowCount(ScoutingData[[#This Row],[autoScoredGrid]])</calculatedColumnFormula>
    </tableColumn>
    <tableColumn id="50" xr3:uid="{3B828B9B-FFCC-4897-B7D3-C6B1C82ADE07}" name="avgCycleTime" dataDxfId="12">
      <calculatedColumnFormula>getAvgCycleTime(ScoutingData[[#This Row],[cycleTimes]])</calculatedColumnFormula>
    </tableColumn>
    <tableColumn id="27" xr3:uid="{F7CC712C-CBB5-442E-829A-FA5ED02C8777}" name="teleopGamePieces" dataDxfId="11">
      <calculatedColumnFormula>getTotalCount(ScoutingData[[#This Row],[scoredGrid]])</calculatedColumnFormula>
    </tableColumn>
    <tableColumn id="52" xr3:uid="{78438921-1E19-42E9-B8D2-48C91010F815}" name="teleopCubes" dataDxfId="10">
      <calculatedColumnFormula>getCubeCount(ScoutingData[[#This Row],[scoredGrid]])</calculatedColumnFormula>
    </tableColumn>
    <tableColumn id="5" xr3:uid="{55082722-1B0F-4677-99B8-1D067F4BDF21}" name="teleopCones" dataDxfId="9">
      <calculatedColumnFormula>getConeCount(ScoutingData[[#This Row],[scoredGrid]])</calculatedColumnFormula>
    </tableColumn>
    <tableColumn id="8" xr3:uid="{EDC1D520-5557-418E-B2ED-DDFAF2F77499}" name="teleopHigh" dataDxfId="8">
      <calculatedColumnFormula>getHighCount(ScoutingData[[#This Row],[scoredGrid]])</calculatedColumnFormula>
    </tableColumn>
    <tableColumn id="10" xr3:uid="{86B1F94A-5EEC-42C8-9CA8-F64391788CC9}" name="teleopMed" dataDxfId="7">
      <calculatedColumnFormula>getMedCount(ScoutingData[[#This Row],[scoredGrid]])</calculatedColumnFormula>
    </tableColumn>
    <tableColumn id="11" xr3:uid="{BACAA238-122F-4380-855F-29FA58977A83}" name="teleopLow" dataDxfId="6">
      <calculatedColumnFormula>getLowCount(ScoutingData[[#This Row],[scoredGrid]])</calculatedColumnFormula>
    </tableColumn>
    <tableColumn id="12" xr3:uid="{91F84488-26C9-437C-A41A-38D976771823}" name="totalGamePieces" dataDxfId="5">
      <calculatedColumnFormula>ScoutingData[[#This Row],[autoGamePieces]]+ScoutingData[[#This Row],[teleopGamePieces]]</calculatedColumnFormula>
    </tableColumn>
    <tableColumn id="13" xr3:uid="{0D7B1A40-1D30-4EA4-A5E9-E9E8707AA108}" name="totalCubes" dataDxfId="4">
      <calculatedColumnFormula>ScoutingData[[#This Row],[autoCubes]]+ScoutingData[[#This Row],[teleopCubes]]</calculatedColumnFormula>
    </tableColumn>
    <tableColumn id="14" xr3:uid="{0E79569B-84D7-4ED8-9343-E7844CF8F534}" name="totalCones" dataDxfId="3">
      <calculatedColumnFormula>ScoutingData[[#This Row],[autoCones]]+ScoutingData[[#This Row],[teleopCones]]</calculatedColumnFormula>
    </tableColumn>
    <tableColumn id="76" xr3:uid="{09B45EB6-8B77-4649-80B5-212BE270911B}" name="totalHigh" dataDxfId="2">
      <calculatedColumnFormula>ScoutingData[[#This Row],[autoHigh]]+ScoutingData[[#This Row],[teleopHigh]]</calculatedColumnFormula>
    </tableColumn>
    <tableColumn id="17" xr3:uid="{F232AEC2-40C0-4260-985A-956F42CC7F84}" name="totalMed" dataDxfId="1">
      <calculatedColumnFormula>ScoutingData[[#This Row],[autoMed]]+ScoutingData[[#This Row],[teleopMed]]</calculatedColumnFormula>
    </tableColumn>
    <tableColumn id="6" xr3:uid="{23A5F46F-316A-4172-A947-A9154C209B6C}" name="totalLow" dataDxfId="0">
      <calculatedColumnFormula>ScoutingData[[#This Row],[autoLow]]+ScoutingData[[#This Row],[teleopLow]]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BEAABB8-2C6B-4E66-9BAB-70EEDCF439E9}" name="PitData" displayName="PitData" ref="A1:L2" insertRow="1" totalsRowShown="0">
  <autoFilter ref="A1:L2" xr:uid="{CBEAABB8-2C6B-4E66-9BAB-70EEDCF439E9}"/>
  <tableColumns count="12">
    <tableColumn id="1" xr3:uid="{27D2F81C-75A4-48D5-8F16-661F7777D4F0}" name="teamNumber"/>
    <tableColumn id="2" xr3:uid="{077AC1EE-F1AA-4B1C-B7A2-7FB80AAB3B4B}" name="width"/>
    <tableColumn id="3" xr3:uid="{49D272D6-250A-49CE-812F-5563E53EC06F}" name="weight"/>
    <tableColumn id="4" xr3:uid="{5BC9A0F4-ED91-4FF6-856C-C9327D538C3E}" name="drivetrain"/>
    <tableColumn id="5" xr3:uid="{42B7C633-160D-4C43-8C1F-A98F1BE5863E}" name="otherDrivetrain"/>
    <tableColumn id="6" xr3:uid="{3B2A17A3-1BBB-4FC1-B6D1-52F34C44D422}" name="swerveRatio"/>
    <tableColumn id="7" xr3:uid="{3C9C796C-D9AC-4B3A-B163-C81EAC5E3C75}" name="drivetrainMotor"/>
    <tableColumn id="12" xr3:uid="{DCBCC5F2-CF94-485A-9B4C-18F4C9229229}" name="numberOfBatteries"/>
    <tableColumn id="8" xr3:uid="{3DAD2B37-7E4E-4ED3-AF24-843D1CBB73AF}" name="floorPickUpCones"/>
    <tableColumn id="9" xr3:uid="{2EF0EDA1-999C-4739-ABA6-828735A7E132}" name="floorPickUpCubes"/>
    <tableColumn id="10" xr3:uid="{8A2DAE2C-E04C-4FAE-A888-1EA28D38C6C3}" name="crossCS"/>
    <tableColumn id="11" xr3:uid="{E2AD631F-0947-4748-B0CC-872C7B31FE5E}" name="auto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33556C-3985-498E-9B4E-3E13817FFB22}">
  <sheetPr codeName="Control">
    <tabColor rgb="FF011559"/>
  </sheetPr>
  <dimension ref="A1:U75"/>
  <sheetViews>
    <sheetView tabSelected="1" zoomScale="85" zoomScaleNormal="85" workbookViewId="0">
      <selection activeCell="F26" sqref="F26"/>
    </sheetView>
  </sheetViews>
  <sheetFormatPr baseColWidth="10" defaultColWidth="9.1640625" defaultRowHeight="18" customHeight="1"/>
  <cols>
    <col min="1" max="1" width="11.33203125" style="6" customWidth="1"/>
    <col min="2" max="2" width="14.1640625" style="6" customWidth="1"/>
    <col min="3" max="4" width="13.83203125" style="6" customWidth="1"/>
    <col min="5" max="5" width="9.1640625" style="6"/>
    <col min="6" max="6" width="11.1640625" style="6" customWidth="1"/>
    <col min="7" max="7" width="9.1640625" style="6"/>
    <col min="8" max="8" width="13.6640625" style="6" customWidth="1"/>
    <col min="9" max="9" width="9.1640625" style="6"/>
    <col min="10" max="11" width="9.1640625" style="6" customWidth="1"/>
    <col min="12" max="16384" width="9.1640625" style="6"/>
  </cols>
  <sheetData>
    <row r="1" spans="1:21" ht="76.75" customHeight="1">
      <c r="A1" s="22" t="s">
        <v>77</v>
      </c>
      <c r="B1" s="1"/>
      <c r="C1" s="1"/>
      <c r="D1" s="1"/>
      <c r="E1" s="2"/>
      <c r="F1" s="1"/>
      <c r="G1" s="1"/>
      <c r="H1" s="3"/>
      <c r="I1" s="4"/>
      <c r="J1" s="5"/>
      <c r="K1" s="5"/>
      <c r="L1" s="5"/>
      <c r="M1" s="4"/>
      <c r="N1" s="4"/>
    </row>
    <row r="2" spans="1:21" ht="43.75" customHeight="1">
      <c r="A2" s="7"/>
      <c r="B2" s="20"/>
      <c r="C2" s="8"/>
      <c r="D2" s="9"/>
      <c r="E2" s="23" t="s">
        <v>78</v>
      </c>
      <c r="F2" s="10"/>
      <c r="G2" s="10"/>
      <c r="H2" s="10"/>
      <c r="I2" s="10"/>
      <c r="J2" s="10"/>
      <c r="K2" s="11"/>
    </row>
    <row r="3" spans="1:21" ht="18.5" customHeight="1">
      <c r="A3" s="12"/>
      <c r="C3" s="13"/>
      <c r="E3" s="14"/>
      <c r="G3" s="9"/>
      <c r="H3" s="9"/>
      <c r="N3" s="18"/>
    </row>
    <row r="5" spans="1:21" ht="18" customHeight="1">
      <c r="F5" s="15"/>
      <c r="G5" s="15"/>
    </row>
    <row r="6" spans="1:21" ht="18" customHeight="1">
      <c r="F6" s="16"/>
      <c r="G6"/>
    </row>
    <row r="7" spans="1:21" ht="18" customHeight="1">
      <c r="M7" s="6" t="s">
        <v>16</v>
      </c>
    </row>
    <row r="13" spans="1:21" ht="18" customHeight="1">
      <c r="S13" s="11"/>
    </row>
    <row r="16" spans="1:21" ht="18" customHeight="1">
      <c r="U16" s="18"/>
    </row>
    <row r="20" spans="3:4" ht="18" customHeight="1">
      <c r="D20" s="6" t="s">
        <v>688</v>
      </c>
    </row>
    <row r="22" spans="3:4" ht="18" customHeight="1">
      <c r="C22" s="6" t="s">
        <v>762</v>
      </c>
    </row>
    <row r="23" spans="3:4" ht="18" customHeight="1">
      <c r="C23" s="6" t="s">
        <v>686</v>
      </c>
    </row>
    <row r="24" spans="3:4" ht="18" customHeight="1">
      <c r="C24" s="6" t="s">
        <v>659</v>
      </c>
    </row>
    <row r="25" spans="3:4" ht="18" customHeight="1">
      <c r="C25" s="6" t="s">
        <v>601</v>
      </c>
      <c r="D25" s="6" t="s">
        <v>399</v>
      </c>
    </row>
    <row r="26" spans="3:4" ht="18" customHeight="1">
      <c r="C26" s="6" t="s">
        <v>647</v>
      </c>
    </row>
    <row r="27" spans="3:4" ht="18" customHeight="1">
      <c r="C27" s="6" t="s">
        <v>752</v>
      </c>
    </row>
    <row r="28" spans="3:4" ht="18" customHeight="1">
      <c r="C28" s="6" t="s">
        <v>761</v>
      </c>
    </row>
    <row r="75" spans="12:12" ht="18" customHeight="1">
      <c r="L75" s="6" t="s">
        <v>17</v>
      </c>
    </row>
  </sheetData>
  <dataValidations disablePrompts="1" count="1">
    <dataValidation type="list" allowBlank="1" showInputMessage="1" showErrorMessage="1" sqref="D2 B2" xr:uid="{3E989B19-438A-4367-B464-078B53709841}">
      <formula1>eventList</formula1>
    </dataValidation>
  </dataValidations>
  <pageMargins left="0.7" right="0.7" top="0.75" bottom="0.75" header="0.3" footer="0.3"/>
  <pageSetup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5B2FA7-8BE0-4139-A04F-24A6D627B42B}">
  <sheetPr codeName="LocationMap"/>
  <dimension ref="B1:M12"/>
  <sheetViews>
    <sheetView zoomScaleNormal="100" workbookViewId="0">
      <selection activeCell="Q13" sqref="Q13"/>
    </sheetView>
  </sheetViews>
  <sheetFormatPr baseColWidth="10" defaultColWidth="8.83203125" defaultRowHeight="15"/>
  <cols>
    <col min="2" max="13" width="6.83203125" customWidth="1"/>
  </cols>
  <sheetData>
    <row r="1" spans="2:13" ht="30" customHeight="1"/>
    <row r="2" spans="2:13" ht="40" customHeight="1">
      <c r="B2" s="19">
        <v>1</v>
      </c>
      <c r="C2" s="19">
        <v>2</v>
      </c>
      <c r="D2" s="19">
        <v>3</v>
      </c>
      <c r="E2" s="19">
        <v>4</v>
      </c>
      <c r="F2" s="19">
        <v>5</v>
      </c>
      <c r="G2" s="19">
        <v>6</v>
      </c>
      <c r="H2" s="19">
        <v>7</v>
      </c>
      <c r="I2" s="19">
        <v>8</v>
      </c>
      <c r="J2" s="19">
        <v>9</v>
      </c>
      <c r="K2" s="19">
        <v>10</v>
      </c>
      <c r="L2" s="19">
        <v>11</v>
      </c>
      <c r="M2" s="19">
        <v>12</v>
      </c>
    </row>
    <row r="3" spans="2:13" ht="40" customHeight="1">
      <c r="B3" s="19">
        <v>13</v>
      </c>
      <c r="C3" s="19">
        <v>14</v>
      </c>
      <c r="D3" s="19">
        <v>15</v>
      </c>
      <c r="E3" s="19">
        <v>16</v>
      </c>
      <c r="F3" s="19">
        <v>17</v>
      </c>
      <c r="G3" s="19">
        <v>18</v>
      </c>
      <c r="H3" s="19">
        <v>19</v>
      </c>
      <c r="I3" s="19">
        <v>20</v>
      </c>
      <c r="J3" s="19">
        <v>21</v>
      </c>
      <c r="K3" s="19">
        <v>22</v>
      </c>
      <c r="L3" s="19">
        <v>23</v>
      </c>
      <c r="M3" s="19">
        <v>24</v>
      </c>
    </row>
    <row r="4" spans="2:13" ht="40" customHeight="1">
      <c r="B4" s="19">
        <v>25</v>
      </c>
      <c r="C4" s="19">
        <v>26</v>
      </c>
      <c r="D4" s="19">
        <v>27</v>
      </c>
      <c r="E4" s="19">
        <v>28</v>
      </c>
      <c r="F4" s="19">
        <v>29</v>
      </c>
      <c r="G4" s="19">
        <v>30</v>
      </c>
      <c r="H4" s="19">
        <v>31</v>
      </c>
      <c r="I4" s="19">
        <v>32</v>
      </c>
      <c r="J4" s="19">
        <v>33</v>
      </c>
      <c r="K4" s="19">
        <v>34</v>
      </c>
      <c r="L4" s="19">
        <v>35</v>
      </c>
      <c r="M4" s="19">
        <v>36</v>
      </c>
    </row>
    <row r="5" spans="2:13" ht="40" customHeight="1">
      <c r="B5" s="19">
        <v>37</v>
      </c>
      <c r="C5" s="19">
        <v>38</v>
      </c>
      <c r="D5" s="19">
        <v>39</v>
      </c>
      <c r="E5" s="19">
        <v>40</v>
      </c>
      <c r="F5" s="19">
        <v>41</v>
      </c>
      <c r="G5" s="19">
        <v>42</v>
      </c>
      <c r="H5" s="19">
        <v>43</v>
      </c>
      <c r="I5" s="19">
        <v>44</v>
      </c>
      <c r="J5" s="19">
        <v>45</v>
      </c>
      <c r="K5" s="19">
        <v>46</v>
      </c>
      <c r="L5" s="19">
        <v>47</v>
      </c>
      <c r="M5" s="19">
        <v>48</v>
      </c>
    </row>
    <row r="6" spans="2:13" ht="40" customHeight="1">
      <c r="B6" s="19">
        <v>49</v>
      </c>
      <c r="C6" s="19">
        <v>50</v>
      </c>
      <c r="D6" s="19">
        <v>51</v>
      </c>
      <c r="E6" s="19">
        <v>52</v>
      </c>
      <c r="F6" s="19">
        <v>53</v>
      </c>
      <c r="G6" s="19">
        <v>54</v>
      </c>
      <c r="H6" s="19">
        <v>55</v>
      </c>
      <c r="I6" s="19">
        <v>56</v>
      </c>
      <c r="J6" s="19">
        <v>57</v>
      </c>
      <c r="K6" s="19">
        <v>58</v>
      </c>
      <c r="L6" s="19">
        <v>59</v>
      </c>
      <c r="M6" s="19">
        <v>60</v>
      </c>
    </row>
    <row r="7" spans="2:13" ht="40" customHeight="1">
      <c r="B7" s="19">
        <v>61</v>
      </c>
      <c r="C7" s="19">
        <v>62</v>
      </c>
      <c r="D7" s="19">
        <v>63</v>
      </c>
      <c r="E7" s="19">
        <v>64</v>
      </c>
      <c r="F7" s="19">
        <v>65</v>
      </c>
      <c r="G7" s="19">
        <v>66</v>
      </c>
      <c r="H7" s="19">
        <v>67</v>
      </c>
      <c r="I7" s="19">
        <v>68</v>
      </c>
      <c r="J7" s="19">
        <v>69</v>
      </c>
      <c r="K7" s="19">
        <v>70</v>
      </c>
      <c r="L7" s="19">
        <v>71</v>
      </c>
      <c r="M7" s="19">
        <v>72</v>
      </c>
    </row>
    <row r="11" spans="2:13">
      <c r="D11" s="17"/>
    </row>
    <row r="12" spans="2:13">
      <c r="D12" s="17"/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B17995-7785-429D-83CC-6A639366D7A6}">
  <sheetPr codeName="MatchScoutingData">
    <tabColor rgb="FF013C8B"/>
  </sheetPr>
  <dimension ref="A1:BA292"/>
  <sheetViews>
    <sheetView topLeftCell="A260" zoomScaleNormal="100" workbookViewId="0">
      <selection activeCell="E290" sqref="E290"/>
    </sheetView>
  </sheetViews>
  <sheetFormatPr baseColWidth="10" defaultColWidth="14.5" defaultRowHeight="15"/>
  <cols>
    <col min="1" max="1" width="14.1640625" customWidth="1"/>
    <col min="2" max="4" width="14.5" customWidth="1"/>
    <col min="5" max="5" width="16.33203125" bestFit="1" customWidth="1"/>
    <col min="9" max="9" width="9.1640625" customWidth="1"/>
    <col min="12" max="12" width="16.33203125" customWidth="1"/>
    <col min="13" max="13" width="11" customWidth="1"/>
    <col min="14" max="14" width="14.5" customWidth="1"/>
    <col min="15" max="15" width="16.5" customWidth="1"/>
    <col min="16" max="16" width="14.6640625" customWidth="1"/>
    <col min="17" max="17" width="16.5" customWidth="1"/>
    <col min="18" max="18" width="12" customWidth="1"/>
    <col min="19" max="19" width="13.5" customWidth="1"/>
    <col min="21" max="21" width="16.5" customWidth="1"/>
    <col min="22" max="24" width="18.5" customWidth="1"/>
    <col min="25" max="26" width="14.5" customWidth="1"/>
    <col min="27" max="27" width="12.5" customWidth="1"/>
    <col min="28" max="29" width="15.33203125" customWidth="1"/>
    <col min="31" max="32" width="13.5" customWidth="1"/>
    <col min="37" max="38" width="12.1640625" customWidth="1"/>
    <col min="43" max="3766" width="14.5" customWidth="1"/>
  </cols>
  <sheetData>
    <row r="1" spans="1:53" ht="15" customHeight="1">
      <c r="A1" t="s">
        <v>1</v>
      </c>
      <c r="B1" t="s">
        <v>2</v>
      </c>
      <c r="C1" t="s">
        <v>4</v>
      </c>
      <c r="D1" t="s">
        <v>6</v>
      </c>
      <c r="E1" t="s">
        <v>0</v>
      </c>
      <c r="F1" t="s">
        <v>5</v>
      </c>
      <c r="G1" t="s">
        <v>3</v>
      </c>
      <c r="H1" t="s">
        <v>7</v>
      </c>
      <c r="I1" t="s">
        <v>22</v>
      </c>
      <c r="J1" t="s">
        <v>18</v>
      </c>
      <c r="K1" t="s">
        <v>19</v>
      </c>
      <c r="L1" t="s">
        <v>20</v>
      </c>
      <c r="M1" t="s">
        <v>21</v>
      </c>
      <c r="N1" t="s">
        <v>23</v>
      </c>
      <c r="O1" t="s">
        <v>24</v>
      </c>
      <c r="P1" t="s">
        <v>26</v>
      </c>
      <c r="Q1" t="s">
        <v>25</v>
      </c>
      <c r="R1" t="s">
        <v>10</v>
      </c>
      <c r="S1" t="s">
        <v>27</v>
      </c>
      <c r="T1" t="s">
        <v>28</v>
      </c>
      <c r="U1" t="s">
        <v>29</v>
      </c>
      <c r="V1" t="s">
        <v>30</v>
      </c>
      <c r="W1" t="s">
        <v>31</v>
      </c>
      <c r="X1" t="s">
        <v>32</v>
      </c>
      <c r="Y1" t="s">
        <v>9</v>
      </c>
      <c r="Z1" t="s">
        <v>33</v>
      </c>
      <c r="AA1" t="s">
        <v>8</v>
      </c>
      <c r="AB1" t="s">
        <v>14</v>
      </c>
      <c r="AC1" t="s">
        <v>15</v>
      </c>
      <c r="AD1" t="s">
        <v>12</v>
      </c>
      <c r="AE1" t="s">
        <v>34</v>
      </c>
      <c r="AF1" t="s">
        <v>35</v>
      </c>
      <c r="AG1" t="s">
        <v>13</v>
      </c>
      <c r="AH1" t="s">
        <v>11</v>
      </c>
      <c r="AI1" t="s">
        <v>36</v>
      </c>
      <c r="AJ1" t="s">
        <v>37</v>
      </c>
      <c r="AK1" t="s">
        <v>38</v>
      </c>
      <c r="AL1" t="s">
        <v>39</v>
      </c>
      <c r="AM1" t="s">
        <v>40</v>
      </c>
      <c r="AN1" t="s">
        <v>41</v>
      </c>
      <c r="AO1" t="s">
        <v>42</v>
      </c>
      <c r="AP1" t="s">
        <v>43</v>
      </c>
      <c r="AQ1" t="s">
        <v>44</v>
      </c>
      <c r="AR1" t="s">
        <v>45</v>
      </c>
      <c r="AS1" t="s">
        <v>46</v>
      </c>
      <c r="AT1" t="s">
        <v>47</v>
      </c>
      <c r="AU1" t="s">
        <v>48</v>
      </c>
      <c r="AV1" t="s">
        <v>49</v>
      </c>
      <c r="AW1" t="s">
        <v>50</v>
      </c>
      <c r="AX1" t="s">
        <v>51</v>
      </c>
      <c r="AY1" t="s">
        <v>52</v>
      </c>
      <c r="AZ1" t="s">
        <v>53</v>
      </c>
      <c r="BA1" t="s">
        <v>54</v>
      </c>
    </row>
    <row r="2" spans="1:53">
      <c r="A2" t="s">
        <v>80</v>
      </c>
      <c r="B2" t="s">
        <v>81</v>
      </c>
      <c r="C2" t="s">
        <v>82</v>
      </c>
      <c r="D2">
        <v>1</v>
      </c>
      <c r="E2" t="str">
        <f>ScoutingData[[#This Row],[eventCode]]&amp;"_"&amp;ScoutingData[[#This Row],[matchLevel]]&amp;ScoutingData[[#This Row],[matchNumber]]</f>
        <v>2023njwas_qm1</v>
      </c>
      <c r="F2" t="s">
        <v>83</v>
      </c>
      <c r="G2">
        <v>193</v>
      </c>
      <c r="H2">
        <v>38</v>
      </c>
      <c r="I2" t="s">
        <v>84</v>
      </c>
      <c r="J2">
        <v>1</v>
      </c>
      <c r="K2">
        <v>1</v>
      </c>
      <c r="L2">
        <v>1</v>
      </c>
      <c r="M2" t="s">
        <v>85</v>
      </c>
      <c r="N2" t="s">
        <v>86</v>
      </c>
      <c r="O2" t="s">
        <v>87</v>
      </c>
      <c r="P2">
        <v>0</v>
      </c>
      <c r="Q2">
        <v>0</v>
      </c>
      <c r="R2">
        <v>0</v>
      </c>
      <c r="T2">
        <v>1</v>
      </c>
      <c r="U2" t="s">
        <v>88</v>
      </c>
      <c r="V2">
        <v>3.7</v>
      </c>
      <c r="W2" t="s">
        <v>85</v>
      </c>
      <c r="X2">
        <v>2</v>
      </c>
      <c r="Y2" t="s">
        <v>89</v>
      </c>
      <c r="Z2">
        <v>1</v>
      </c>
      <c r="AA2" t="s">
        <v>85</v>
      </c>
      <c r="AB2">
        <v>0</v>
      </c>
      <c r="AC2">
        <v>4</v>
      </c>
      <c r="AD2">
        <v>0</v>
      </c>
      <c r="AE2">
        <v>0</v>
      </c>
      <c r="AF2">
        <v>0</v>
      </c>
      <c r="AG2">
        <v>1</v>
      </c>
      <c r="AH2" t="s">
        <v>90</v>
      </c>
      <c r="AI2">
        <f>getTotalCount(ScoutingData[[#This Row],[autoScoredGrid]])</f>
        <v>1</v>
      </c>
      <c r="AJ2">
        <f>getCubeCount(ScoutingData[[#This Row],[autoScoredGrid]])</f>
        <v>0</v>
      </c>
      <c r="AK2">
        <f>getConeCount(ScoutingData[[#This Row],[autoScoredGrid]])</f>
        <v>1</v>
      </c>
      <c r="AL2">
        <f>getHighCount(ScoutingData[[#This Row],[autoScoredGrid]])</f>
        <v>0</v>
      </c>
      <c r="AM2">
        <f>getMedCount(ScoutingData[[#This Row],[autoScoredGrid]])</f>
        <v>1</v>
      </c>
      <c r="AN2">
        <f>getLowCount(ScoutingData[[#This Row],[autoScoredGrid]])</f>
        <v>0</v>
      </c>
      <c r="AO2">
        <f>getAvgCycleTime(ScoutingData[[#This Row],[cycleTimes]])</f>
        <v>25.5</v>
      </c>
      <c r="AP2">
        <f>getTotalCount(ScoutingData[[#This Row],[scoredGrid]])</f>
        <v>1</v>
      </c>
      <c r="AQ2">
        <f>getCubeCount(ScoutingData[[#This Row],[scoredGrid]])</f>
        <v>0</v>
      </c>
      <c r="AR2">
        <f>getConeCount(ScoutingData[[#This Row],[scoredGrid]])</f>
        <v>1</v>
      </c>
      <c r="AS2">
        <f>getHighCount(ScoutingData[[#This Row],[scoredGrid]])</f>
        <v>0</v>
      </c>
      <c r="AT2">
        <f>getMedCount(ScoutingData[[#This Row],[scoredGrid]])</f>
        <v>1</v>
      </c>
      <c r="AU2">
        <f>getLowCount(ScoutingData[[#This Row],[scoredGrid]])</f>
        <v>0</v>
      </c>
      <c r="AV2">
        <f>ScoutingData[[#This Row],[autoGamePieces]]+ScoutingData[[#This Row],[teleopGamePieces]]</f>
        <v>2</v>
      </c>
      <c r="AW2">
        <f>ScoutingData[[#This Row],[autoCubes]]+ScoutingData[[#This Row],[teleopCubes]]</f>
        <v>0</v>
      </c>
      <c r="AX2">
        <f>ScoutingData[[#This Row],[autoCones]]+ScoutingData[[#This Row],[teleopCones]]</f>
        <v>2</v>
      </c>
      <c r="AY2">
        <f>ScoutingData[[#This Row],[autoHigh]]+ScoutingData[[#This Row],[teleopHigh]]</f>
        <v>0</v>
      </c>
      <c r="AZ2">
        <f>ScoutingData[[#This Row],[autoMed]]+ScoutingData[[#This Row],[teleopMed]]</f>
        <v>2</v>
      </c>
      <c r="BA2">
        <f>ScoutingData[[#This Row],[autoLow]]+ScoutingData[[#This Row],[teleopLow]]</f>
        <v>0</v>
      </c>
    </row>
    <row r="3" spans="1:53">
      <c r="A3" t="s">
        <v>91</v>
      </c>
      <c r="B3" t="s">
        <v>81</v>
      </c>
      <c r="C3" t="s">
        <v>82</v>
      </c>
      <c r="D3">
        <v>1</v>
      </c>
      <c r="E3" t="str">
        <f>ScoutingData[[#This Row],[eventCode]]&amp;"_"&amp;ScoutingData[[#This Row],[matchLevel]]&amp;ScoutingData[[#This Row],[matchNumber]]</f>
        <v>2023njwas_qm1</v>
      </c>
      <c r="F3" t="s">
        <v>92</v>
      </c>
      <c r="G3">
        <v>303</v>
      </c>
      <c r="H3">
        <v>26</v>
      </c>
      <c r="I3" t="s">
        <v>93</v>
      </c>
      <c r="J3">
        <v>0</v>
      </c>
      <c r="K3">
        <v>0</v>
      </c>
      <c r="L3">
        <v>0</v>
      </c>
      <c r="M3" t="s">
        <v>94</v>
      </c>
      <c r="N3" t="s">
        <v>93</v>
      </c>
      <c r="O3" t="s">
        <v>95</v>
      </c>
      <c r="P3">
        <v>0</v>
      </c>
      <c r="Q3">
        <v>0</v>
      </c>
      <c r="R3">
        <v>0</v>
      </c>
      <c r="T3">
        <v>0</v>
      </c>
      <c r="U3" t="s">
        <v>94</v>
      </c>
      <c r="V3">
        <v>0</v>
      </c>
      <c r="W3" t="s">
        <v>94</v>
      </c>
      <c r="X3">
        <v>2</v>
      </c>
      <c r="Y3" t="s">
        <v>96</v>
      </c>
      <c r="Z3">
        <v>0</v>
      </c>
      <c r="AA3" t="s">
        <v>97</v>
      </c>
      <c r="AB3">
        <v>0</v>
      </c>
      <c r="AC3">
        <v>4</v>
      </c>
      <c r="AD3">
        <v>0</v>
      </c>
      <c r="AE3">
        <v>0</v>
      </c>
      <c r="AF3">
        <v>0</v>
      </c>
      <c r="AG3">
        <v>0</v>
      </c>
      <c r="AH3" t="s">
        <v>98</v>
      </c>
      <c r="AI3">
        <f>getTotalCount(ScoutingData[[#This Row],[autoScoredGrid]])</f>
        <v>0</v>
      </c>
      <c r="AJ3">
        <f>getCubeCount(ScoutingData[[#This Row],[autoScoredGrid]])</f>
        <v>0</v>
      </c>
      <c r="AK3">
        <f>getConeCount(ScoutingData[[#This Row],[autoScoredGrid]])</f>
        <v>0</v>
      </c>
      <c r="AL3">
        <f>getHighCount(ScoutingData[[#This Row],[autoScoredGrid]])</f>
        <v>0</v>
      </c>
      <c r="AM3">
        <f>getMedCount(ScoutingData[[#This Row],[autoScoredGrid]])</f>
        <v>0</v>
      </c>
      <c r="AN3">
        <f>getLowCount(ScoutingData[[#This Row],[autoScoredGrid]])</f>
        <v>0</v>
      </c>
      <c r="AO3">
        <f>getAvgCycleTime(ScoutingData[[#This Row],[cycleTimes]])</f>
        <v>0</v>
      </c>
      <c r="AP3">
        <f>getTotalCount(ScoutingData[[#This Row],[scoredGrid]])</f>
        <v>1</v>
      </c>
      <c r="AQ3">
        <f>getCubeCount(ScoutingData[[#This Row],[scoredGrid]])</f>
        <v>1</v>
      </c>
      <c r="AR3">
        <f>getConeCount(ScoutingData[[#This Row],[scoredGrid]])</f>
        <v>0</v>
      </c>
      <c r="AS3">
        <f>getHighCount(ScoutingData[[#This Row],[scoredGrid]])</f>
        <v>0</v>
      </c>
      <c r="AT3">
        <f>getMedCount(ScoutingData[[#This Row],[scoredGrid]])</f>
        <v>0</v>
      </c>
      <c r="AU3">
        <f>getLowCount(ScoutingData[[#This Row],[scoredGrid]])</f>
        <v>1</v>
      </c>
      <c r="AV3">
        <f>ScoutingData[[#This Row],[autoGamePieces]]+ScoutingData[[#This Row],[teleopGamePieces]]</f>
        <v>1</v>
      </c>
      <c r="AW3">
        <f>ScoutingData[[#This Row],[autoCubes]]+ScoutingData[[#This Row],[teleopCubes]]</f>
        <v>1</v>
      </c>
      <c r="AX3">
        <f>ScoutingData[[#This Row],[autoCones]]+ScoutingData[[#This Row],[teleopCones]]</f>
        <v>0</v>
      </c>
      <c r="AY3">
        <f>ScoutingData[[#This Row],[autoHigh]]+ScoutingData[[#This Row],[teleopHigh]]</f>
        <v>0</v>
      </c>
      <c r="AZ3">
        <f>ScoutingData[[#This Row],[autoMed]]+ScoutingData[[#This Row],[teleopMed]]</f>
        <v>0</v>
      </c>
      <c r="BA3">
        <f>ScoutingData[[#This Row],[autoLow]]+ScoutingData[[#This Row],[teleopLow]]</f>
        <v>1</v>
      </c>
    </row>
    <row r="4" spans="1:53">
      <c r="A4" t="s">
        <v>99</v>
      </c>
      <c r="B4" t="s">
        <v>81</v>
      </c>
      <c r="C4" t="s">
        <v>82</v>
      </c>
      <c r="D4">
        <v>2</v>
      </c>
      <c r="E4" t="str">
        <f>ScoutingData[[#This Row],[eventCode]]&amp;"_"&amp;ScoutingData[[#This Row],[matchLevel]]&amp;ScoutingData[[#This Row],[matchNumber]]</f>
        <v>2023njwas_qm2</v>
      </c>
      <c r="F4" t="s">
        <v>100</v>
      </c>
      <c r="G4">
        <v>8628</v>
      </c>
      <c r="H4">
        <v>48</v>
      </c>
      <c r="I4" t="s">
        <v>101</v>
      </c>
      <c r="J4">
        <v>0</v>
      </c>
      <c r="K4">
        <v>1</v>
      </c>
      <c r="L4">
        <v>1</v>
      </c>
      <c r="M4" t="s">
        <v>94</v>
      </c>
      <c r="N4" t="s">
        <v>102</v>
      </c>
      <c r="O4" t="s">
        <v>95</v>
      </c>
      <c r="P4">
        <v>0</v>
      </c>
      <c r="Q4">
        <v>0</v>
      </c>
      <c r="R4">
        <v>0</v>
      </c>
      <c r="T4">
        <v>0</v>
      </c>
      <c r="U4" t="s">
        <v>94</v>
      </c>
      <c r="V4">
        <v>28.5</v>
      </c>
      <c r="W4" t="s">
        <v>94</v>
      </c>
      <c r="X4">
        <v>0</v>
      </c>
      <c r="Y4" t="s">
        <v>96</v>
      </c>
      <c r="Z4">
        <v>0</v>
      </c>
      <c r="AA4" t="s">
        <v>97</v>
      </c>
      <c r="AB4">
        <v>0</v>
      </c>
      <c r="AC4">
        <v>2</v>
      </c>
      <c r="AD4">
        <v>0</v>
      </c>
      <c r="AE4">
        <v>0</v>
      </c>
      <c r="AF4">
        <v>0</v>
      </c>
      <c r="AG4">
        <v>0</v>
      </c>
      <c r="AH4" t="s">
        <v>103</v>
      </c>
      <c r="AI4">
        <f>getTotalCount(ScoutingData[[#This Row],[autoScoredGrid]])</f>
        <v>1</v>
      </c>
      <c r="AJ4">
        <f>getCubeCount(ScoutingData[[#This Row],[autoScoredGrid]])</f>
        <v>0</v>
      </c>
      <c r="AK4">
        <f>getConeCount(ScoutingData[[#This Row],[autoScoredGrid]])</f>
        <v>0</v>
      </c>
      <c r="AL4">
        <f>getHighCount(ScoutingData[[#This Row],[autoScoredGrid]])</f>
        <v>0</v>
      </c>
      <c r="AM4">
        <f>getMedCount(ScoutingData[[#This Row],[autoScoredGrid]])</f>
        <v>0</v>
      </c>
      <c r="AN4">
        <f>getLowCount(ScoutingData[[#This Row],[autoScoredGrid]])</f>
        <v>0</v>
      </c>
      <c r="AO4">
        <f>getAvgCycleTime(ScoutingData[[#This Row],[cycleTimes]])</f>
        <v>4.2</v>
      </c>
      <c r="AP4">
        <f>getTotalCount(ScoutingData[[#This Row],[scoredGrid]])</f>
        <v>1</v>
      </c>
      <c r="AQ4">
        <f>getCubeCount(ScoutingData[[#This Row],[scoredGrid]])</f>
        <v>1</v>
      </c>
      <c r="AR4">
        <f>getConeCount(ScoutingData[[#This Row],[scoredGrid]])</f>
        <v>0</v>
      </c>
      <c r="AS4">
        <f>getHighCount(ScoutingData[[#This Row],[scoredGrid]])</f>
        <v>0</v>
      </c>
      <c r="AT4">
        <f>getMedCount(ScoutingData[[#This Row],[scoredGrid]])</f>
        <v>0</v>
      </c>
      <c r="AU4">
        <f>getLowCount(ScoutingData[[#This Row],[scoredGrid]])</f>
        <v>1</v>
      </c>
      <c r="AV4">
        <f>ScoutingData[[#This Row],[autoGamePieces]]+ScoutingData[[#This Row],[teleopGamePieces]]</f>
        <v>2</v>
      </c>
      <c r="AW4">
        <f>ScoutingData[[#This Row],[autoCubes]]+ScoutingData[[#This Row],[teleopCubes]]</f>
        <v>1</v>
      </c>
      <c r="AX4">
        <f>ScoutingData[[#This Row],[autoCones]]+ScoutingData[[#This Row],[teleopCones]]</f>
        <v>0</v>
      </c>
      <c r="AY4">
        <f>ScoutingData[[#This Row],[autoHigh]]+ScoutingData[[#This Row],[teleopHigh]]</f>
        <v>0</v>
      </c>
      <c r="AZ4">
        <f>ScoutingData[[#This Row],[autoMed]]+ScoutingData[[#This Row],[teleopMed]]</f>
        <v>0</v>
      </c>
      <c r="BA4">
        <f>ScoutingData[[#This Row],[autoLow]]+ScoutingData[[#This Row],[teleopLow]]</f>
        <v>1</v>
      </c>
    </row>
    <row r="5" spans="1:53">
      <c r="A5" t="s">
        <v>104</v>
      </c>
      <c r="B5" t="s">
        <v>81</v>
      </c>
      <c r="C5" t="s">
        <v>82</v>
      </c>
      <c r="D5">
        <v>2</v>
      </c>
      <c r="E5" t="str">
        <f>ScoutingData[[#This Row],[eventCode]]&amp;"_"&amp;ScoutingData[[#This Row],[matchLevel]]&amp;ScoutingData[[#This Row],[matchNumber]]</f>
        <v>2023njwas_qm2</v>
      </c>
      <c r="F5" t="s">
        <v>83</v>
      </c>
      <c r="G5">
        <v>8706</v>
      </c>
      <c r="H5">
        <v>62</v>
      </c>
      <c r="I5" t="s">
        <v>93</v>
      </c>
      <c r="J5">
        <v>0</v>
      </c>
      <c r="K5">
        <v>0</v>
      </c>
      <c r="L5">
        <v>0</v>
      </c>
      <c r="M5" t="s">
        <v>94</v>
      </c>
      <c r="N5" t="s">
        <v>93</v>
      </c>
      <c r="O5" t="s">
        <v>93</v>
      </c>
      <c r="P5">
        <v>0</v>
      </c>
      <c r="Q5">
        <v>0</v>
      </c>
      <c r="R5">
        <v>0</v>
      </c>
      <c r="T5">
        <v>0</v>
      </c>
      <c r="U5" t="s">
        <v>94</v>
      </c>
      <c r="V5">
        <v>0</v>
      </c>
      <c r="W5" t="s">
        <v>94</v>
      </c>
      <c r="X5">
        <v>0</v>
      </c>
      <c r="Y5" t="s">
        <v>96</v>
      </c>
      <c r="Z5">
        <v>0</v>
      </c>
      <c r="AA5" t="s">
        <v>105</v>
      </c>
      <c r="AB5">
        <v>0</v>
      </c>
      <c r="AC5">
        <v>1</v>
      </c>
      <c r="AD5">
        <v>0</v>
      </c>
      <c r="AE5">
        <v>0</v>
      </c>
      <c r="AF5">
        <v>0</v>
      </c>
      <c r="AG5">
        <v>0</v>
      </c>
      <c r="AH5" t="s">
        <v>106</v>
      </c>
      <c r="AI5">
        <f>getTotalCount(ScoutingData[[#This Row],[autoScoredGrid]])</f>
        <v>0</v>
      </c>
      <c r="AJ5">
        <f>getCubeCount(ScoutingData[[#This Row],[autoScoredGrid]])</f>
        <v>0</v>
      </c>
      <c r="AK5">
        <f>getConeCount(ScoutingData[[#This Row],[autoScoredGrid]])</f>
        <v>0</v>
      </c>
      <c r="AL5">
        <f>getHighCount(ScoutingData[[#This Row],[autoScoredGrid]])</f>
        <v>0</v>
      </c>
      <c r="AM5">
        <f>getMedCount(ScoutingData[[#This Row],[autoScoredGrid]])</f>
        <v>0</v>
      </c>
      <c r="AN5">
        <f>getLowCount(ScoutingData[[#This Row],[autoScoredGrid]])</f>
        <v>0</v>
      </c>
      <c r="AO5">
        <f>getAvgCycleTime(ScoutingData[[#This Row],[cycleTimes]])</f>
        <v>0</v>
      </c>
      <c r="AP5">
        <f>getTotalCount(ScoutingData[[#This Row],[scoredGrid]])</f>
        <v>0</v>
      </c>
      <c r="AQ5">
        <f>getCubeCount(ScoutingData[[#This Row],[scoredGrid]])</f>
        <v>0</v>
      </c>
      <c r="AR5">
        <f>getConeCount(ScoutingData[[#This Row],[scoredGrid]])</f>
        <v>0</v>
      </c>
      <c r="AS5">
        <f>getHighCount(ScoutingData[[#This Row],[scoredGrid]])</f>
        <v>0</v>
      </c>
      <c r="AT5">
        <f>getMedCount(ScoutingData[[#This Row],[scoredGrid]])</f>
        <v>0</v>
      </c>
      <c r="AU5">
        <f>getLowCount(ScoutingData[[#This Row],[scoredGrid]])</f>
        <v>0</v>
      </c>
      <c r="AV5">
        <f>ScoutingData[[#This Row],[autoGamePieces]]+ScoutingData[[#This Row],[teleopGamePieces]]</f>
        <v>0</v>
      </c>
      <c r="AW5">
        <f>ScoutingData[[#This Row],[autoCubes]]+ScoutingData[[#This Row],[teleopCubes]]</f>
        <v>0</v>
      </c>
      <c r="AX5">
        <f>ScoutingData[[#This Row],[autoCones]]+ScoutingData[[#This Row],[teleopCones]]</f>
        <v>0</v>
      </c>
      <c r="AY5">
        <f>ScoutingData[[#This Row],[autoHigh]]+ScoutingData[[#This Row],[teleopHigh]]</f>
        <v>0</v>
      </c>
      <c r="AZ5">
        <f>ScoutingData[[#This Row],[autoMed]]+ScoutingData[[#This Row],[teleopMed]]</f>
        <v>0</v>
      </c>
      <c r="BA5">
        <f>ScoutingData[[#This Row],[autoLow]]+ScoutingData[[#This Row],[teleopLow]]</f>
        <v>0</v>
      </c>
    </row>
    <row r="6" spans="1:53">
      <c r="A6" t="s">
        <v>107</v>
      </c>
      <c r="B6" t="s">
        <v>81</v>
      </c>
      <c r="C6" t="s">
        <v>82</v>
      </c>
      <c r="D6">
        <v>2</v>
      </c>
      <c r="E6" t="str">
        <f>ScoutingData[[#This Row],[eventCode]]&amp;"_"&amp;ScoutingData[[#This Row],[matchLevel]]&amp;ScoutingData[[#This Row],[matchNumber]]</f>
        <v>2023njwas_qm2</v>
      </c>
      <c r="F6" t="s">
        <v>100</v>
      </c>
      <c r="G6">
        <v>8628</v>
      </c>
      <c r="H6">
        <v>71</v>
      </c>
      <c r="I6" t="s">
        <v>93</v>
      </c>
      <c r="J6">
        <v>0</v>
      </c>
      <c r="K6">
        <v>0</v>
      </c>
      <c r="L6">
        <v>0</v>
      </c>
      <c r="M6" t="s">
        <v>94</v>
      </c>
      <c r="N6" t="s">
        <v>108</v>
      </c>
      <c r="O6" t="s">
        <v>95</v>
      </c>
      <c r="P6">
        <v>0</v>
      </c>
      <c r="Q6">
        <v>0</v>
      </c>
      <c r="R6">
        <v>0</v>
      </c>
      <c r="T6">
        <v>0</v>
      </c>
      <c r="U6" t="s">
        <v>94</v>
      </c>
      <c r="V6">
        <v>0</v>
      </c>
      <c r="W6" t="s">
        <v>94</v>
      </c>
      <c r="X6">
        <v>2</v>
      </c>
      <c r="Y6" t="s">
        <v>105</v>
      </c>
      <c r="Z6">
        <v>0</v>
      </c>
      <c r="AA6" t="s">
        <v>94</v>
      </c>
      <c r="AB6">
        <v>1</v>
      </c>
      <c r="AC6">
        <v>3</v>
      </c>
      <c r="AD6">
        <v>0</v>
      </c>
      <c r="AE6">
        <v>0</v>
      </c>
      <c r="AF6">
        <v>0</v>
      </c>
      <c r="AG6">
        <v>0</v>
      </c>
      <c r="AH6" t="s">
        <v>109</v>
      </c>
      <c r="AI6">
        <f>getTotalCount(ScoutingData[[#This Row],[autoScoredGrid]])</f>
        <v>0</v>
      </c>
      <c r="AJ6">
        <f>getCubeCount(ScoutingData[[#This Row],[autoScoredGrid]])</f>
        <v>0</v>
      </c>
      <c r="AK6">
        <f>getConeCount(ScoutingData[[#This Row],[autoScoredGrid]])</f>
        <v>0</v>
      </c>
      <c r="AL6">
        <f>getHighCount(ScoutingData[[#This Row],[autoScoredGrid]])</f>
        <v>0</v>
      </c>
      <c r="AM6">
        <f>getMedCount(ScoutingData[[#This Row],[autoScoredGrid]])</f>
        <v>0</v>
      </c>
      <c r="AN6">
        <f>getLowCount(ScoutingData[[#This Row],[autoScoredGrid]])</f>
        <v>0</v>
      </c>
      <c r="AO6">
        <f>getAvgCycleTime(ScoutingData[[#This Row],[cycleTimes]])</f>
        <v>16.3</v>
      </c>
      <c r="AP6">
        <f>getTotalCount(ScoutingData[[#This Row],[scoredGrid]])</f>
        <v>1</v>
      </c>
      <c r="AQ6">
        <f>getCubeCount(ScoutingData[[#This Row],[scoredGrid]])</f>
        <v>1</v>
      </c>
      <c r="AR6">
        <f>getConeCount(ScoutingData[[#This Row],[scoredGrid]])</f>
        <v>0</v>
      </c>
      <c r="AS6">
        <f>getHighCount(ScoutingData[[#This Row],[scoredGrid]])</f>
        <v>0</v>
      </c>
      <c r="AT6">
        <f>getMedCount(ScoutingData[[#This Row],[scoredGrid]])</f>
        <v>0</v>
      </c>
      <c r="AU6">
        <f>getLowCount(ScoutingData[[#This Row],[scoredGrid]])</f>
        <v>1</v>
      </c>
      <c r="AV6">
        <f>ScoutingData[[#This Row],[autoGamePieces]]+ScoutingData[[#This Row],[teleopGamePieces]]</f>
        <v>1</v>
      </c>
      <c r="AW6">
        <f>ScoutingData[[#This Row],[autoCubes]]+ScoutingData[[#This Row],[teleopCubes]]</f>
        <v>1</v>
      </c>
      <c r="AX6">
        <f>ScoutingData[[#This Row],[autoCones]]+ScoutingData[[#This Row],[teleopCones]]</f>
        <v>0</v>
      </c>
      <c r="AY6">
        <f>ScoutingData[[#This Row],[autoHigh]]+ScoutingData[[#This Row],[teleopHigh]]</f>
        <v>0</v>
      </c>
      <c r="AZ6">
        <f>ScoutingData[[#This Row],[autoMed]]+ScoutingData[[#This Row],[teleopMed]]</f>
        <v>0</v>
      </c>
      <c r="BA6">
        <f>ScoutingData[[#This Row],[autoLow]]+ScoutingData[[#This Row],[teleopLow]]</f>
        <v>1</v>
      </c>
    </row>
    <row r="7" spans="1:53">
      <c r="A7" t="s">
        <v>110</v>
      </c>
      <c r="B7" t="s">
        <v>81</v>
      </c>
      <c r="C7" t="s">
        <v>82</v>
      </c>
      <c r="D7">
        <v>2</v>
      </c>
      <c r="E7" t="str">
        <f>ScoutingData[[#This Row],[eventCode]]&amp;"_"&amp;ScoutingData[[#This Row],[matchLevel]]&amp;ScoutingData[[#This Row],[matchNumber]]</f>
        <v>2023njwas_qm2</v>
      </c>
      <c r="F7" t="s">
        <v>111</v>
      </c>
      <c r="G7">
        <v>1676</v>
      </c>
      <c r="H7">
        <v>38</v>
      </c>
      <c r="I7" t="s">
        <v>112</v>
      </c>
      <c r="J7">
        <v>1</v>
      </c>
      <c r="K7">
        <v>1</v>
      </c>
      <c r="L7">
        <v>1</v>
      </c>
      <c r="M7" t="s">
        <v>113</v>
      </c>
      <c r="N7" t="s">
        <v>93</v>
      </c>
      <c r="O7" t="s">
        <v>114</v>
      </c>
      <c r="P7">
        <v>0</v>
      </c>
      <c r="Q7">
        <v>1</v>
      </c>
      <c r="R7">
        <v>0</v>
      </c>
      <c r="T7">
        <v>1</v>
      </c>
      <c r="U7" t="s">
        <v>97</v>
      </c>
      <c r="V7">
        <v>0</v>
      </c>
      <c r="W7" t="s">
        <v>85</v>
      </c>
      <c r="X7">
        <v>2</v>
      </c>
      <c r="Y7" t="s">
        <v>89</v>
      </c>
      <c r="Z7">
        <v>0</v>
      </c>
      <c r="AA7" t="s">
        <v>94</v>
      </c>
      <c r="AB7">
        <v>1</v>
      </c>
      <c r="AC7">
        <v>3</v>
      </c>
      <c r="AD7">
        <v>0</v>
      </c>
      <c r="AE7">
        <v>0</v>
      </c>
      <c r="AF7">
        <v>0</v>
      </c>
      <c r="AG7">
        <v>1</v>
      </c>
      <c r="AH7" t="s">
        <v>115</v>
      </c>
      <c r="AI7">
        <f>getTotalCount(ScoutingData[[#This Row],[autoScoredGrid]])</f>
        <v>1</v>
      </c>
      <c r="AJ7">
        <f>getCubeCount(ScoutingData[[#This Row],[autoScoredGrid]])</f>
        <v>1</v>
      </c>
      <c r="AK7">
        <f>getConeCount(ScoutingData[[#This Row],[autoScoredGrid]])</f>
        <v>0</v>
      </c>
      <c r="AL7">
        <f>getHighCount(ScoutingData[[#This Row],[autoScoredGrid]])</f>
        <v>1</v>
      </c>
      <c r="AM7">
        <f>getMedCount(ScoutingData[[#This Row],[autoScoredGrid]])</f>
        <v>0</v>
      </c>
      <c r="AN7">
        <f>getLowCount(ScoutingData[[#This Row],[autoScoredGrid]])</f>
        <v>0</v>
      </c>
      <c r="AO7">
        <f>getAvgCycleTime(ScoutingData[[#This Row],[cycleTimes]])</f>
        <v>0</v>
      </c>
      <c r="AP7">
        <f>getTotalCount(ScoutingData[[#This Row],[scoredGrid]])</f>
        <v>1</v>
      </c>
      <c r="AQ7">
        <f>getCubeCount(ScoutingData[[#This Row],[scoredGrid]])</f>
        <v>0</v>
      </c>
      <c r="AR7">
        <f>getConeCount(ScoutingData[[#This Row],[scoredGrid]])</f>
        <v>1</v>
      </c>
      <c r="AS7">
        <f>getHighCount(ScoutingData[[#This Row],[scoredGrid]])</f>
        <v>1</v>
      </c>
      <c r="AT7">
        <f>getMedCount(ScoutingData[[#This Row],[scoredGrid]])</f>
        <v>0</v>
      </c>
      <c r="AU7">
        <f>getLowCount(ScoutingData[[#This Row],[scoredGrid]])</f>
        <v>0</v>
      </c>
      <c r="AV7">
        <f>ScoutingData[[#This Row],[autoGamePieces]]+ScoutingData[[#This Row],[teleopGamePieces]]</f>
        <v>2</v>
      </c>
      <c r="AW7">
        <f>ScoutingData[[#This Row],[autoCubes]]+ScoutingData[[#This Row],[teleopCubes]]</f>
        <v>1</v>
      </c>
      <c r="AX7">
        <f>ScoutingData[[#This Row],[autoCones]]+ScoutingData[[#This Row],[teleopCones]]</f>
        <v>1</v>
      </c>
      <c r="AY7">
        <f>ScoutingData[[#This Row],[autoHigh]]+ScoutingData[[#This Row],[teleopHigh]]</f>
        <v>2</v>
      </c>
      <c r="AZ7">
        <f>ScoutingData[[#This Row],[autoMed]]+ScoutingData[[#This Row],[teleopMed]]</f>
        <v>0</v>
      </c>
      <c r="BA7">
        <f>ScoutingData[[#This Row],[autoLow]]+ScoutingData[[#This Row],[teleopLow]]</f>
        <v>0</v>
      </c>
    </row>
    <row r="8" spans="1:53">
      <c r="A8" t="s">
        <v>116</v>
      </c>
      <c r="B8" t="s">
        <v>81</v>
      </c>
      <c r="C8" t="s">
        <v>82</v>
      </c>
      <c r="D8">
        <v>2</v>
      </c>
      <c r="E8" t="str">
        <f>ScoutingData[[#This Row],[eventCode]]&amp;"_"&amp;ScoutingData[[#This Row],[matchLevel]]&amp;ScoutingData[[#This Row],[matchNumber]]</f>
        <v>2023njwas_qm2</v>
      </c>
      <c r="F8" t="s">
        <v>117</v>
      </c>
      <c r="G8">
        <v>3142</v>
      </c>
      <c r="H8">
        <v>59</v>
      </c>
      <c r="I8" t="s">
        <v>118</v>
      </c>
      <c r="J8">
        <v>0</v>
      </c>
      <c r="K8">
        <v>0</v>
      </c>
      <c r="L8">
        <v>0</v>
      </c>
      <c r="M8" t="s">
        <v>94</v>
      </c>
      <c r="N8" t="s">
        <v>119</v>
      </c>
      <c r="O8" t="s">
        <v>120</v>
      </c>
      <c r="P8">
        <v>0</v>
      </c>
      <c r="Q8">
        <v>0</v>
      </c>
      <c r="R8">
        <v>0</v>
      </c>
      <c r="T8">
        <v>0</v>
      </c>
      <c r="U8" t="s">
        <v>94</v>
      </c>
      <c r="V8">
        <v>2.9</v>
      </c>
      <c r="W8" t="s">
        <v>85</v>
      </c>
      <c r="X8">
        <v>2</v>
      </c>
      <c r="Y8" t="s">
        <v>89</v>
      </c>
      <c r="Z8">
        <v>0</v>
      </c>
      <c r="AA8" t="s">
        <v>94</v>
      </c>
      <c r="AB8">
        <v>1</v>
      </c>
      <c r="AC8">
        <v>3</v>
      </c>
      <c r="AD8">
        <v>0</v>
      </c>
      <c r="AE8">
        <v>0</v>
      </c>
      <c r="AF8">
        <v>0</v>
      </c>
      <c r="AI8">
        <f>getTotalCount(ScoutingData[[#This Row],[autoScoredGrid]])</f>
        <v>1</v>
      </c>
      <c r="AJ8">
        <f>getCubeCount(ScoutingData[[#This Row],[autoScoredGrid]])</f>
        <v>0</v>
      </c>
      <c r="AK8">
        <f>getConeCount(ScoutingData[[#This Row],[autoScoredGrid]])</f>
        <v>1</v>
      </c>
      <c r="AL8">
        <f>getHighCount(ScoutingData[[#This Row],[autoScoredGrid]])</f>
        <v>0</v>
      </c>
      <c r="AM8">
        <f>getMedCount(ScoutingData[[#This Row],[autoScoredGrid]])</f>
        <v>1</v>
      </c>
      <c r="AN8">
        <f>getLowCount(ScoutingData[[#This Row],[autoScoredGrid]])</f>
        <v>0</v>
      </c>
      <c r="AO8">
        <f>getAvgCycleTime(ScoutingData[[#This Row],[cycleTimes]])</f>
        <v>11.566666666666665</v>
      </c>
      <c r="AP8">
        <f>getTotalCount(ScoutingData[[#This Row],[scoredGrid]])</f>
        <v>5</v>
      </c>
      <c r="AQ8">
        <f>getCubeCount(ScoutingData[[#This Row],[scoredGrid]])</f>
        <v>5</v>
      </c>
      <c r="AR8">
        <f>getConeCount(ScoutingData[[#This Row],[scoredGrid]])</f>
        <v>0</v>
      </c>
      <c r="AS8">
        <f>getHighCount(ScoutingData[[#This Row],[scoredGrid]])</f>
        <v>0</v>
      </c>
      <c r="AT8">
        <f>getMedCount(ScoutingData[[#This Row],[scoredGrid]])</f>
        <v>0</v>
      </c>
      <c r="AU8">
        <f>getLowCount(ScoutingData[[#This Row],[scoredGrid]])</f>
        <v>5</v>
      </c>
      <c r="AV8">
        <f>ScoutingData[[#This Row],[autoGamePieces]]+ScoutingData[[#This Row],[teleopGamePieces]]</f>
        <v>6</v>
      </c>
      <c r="AW8">
        <f>ScoutingData[[#This Row],[autoCubes]]+ScoutingData[[#This Row],[teleopCubes]]</f>
        <v>5</v>
      </c>
      <c r="AX8">
        <f>ScoutingData[[#This Row],[autoCones]]+ScoutingData[[#This Row],[teleopCones]]</f>
        <v>1</v>
      </c>
      <c r="AY8">
        <f>ScoutingData[[#This Row],[autoHigh]]+ScoutingData[[#This Row],[teleopHigh]]</f>
        <v>0</v>
      </c>
      <c r="AZ8">
        <f>ScoutingData[[#This Row],[autoMed]]+ScoutingData[[#This Row],[teleopMed]]</f>
        <v>1</v>
      </c>
      <c r="BA8">
        <f>ScoutingData[[#This Row],[autoLow]]+ScoutingData[[#This Row],[teleopLow]]</f>
        <v>5</v>
      </c>
    </row>
    <row r="9" spans="1:53">
      <c r="A9" t="s">
        <v>121</v>
      </c>
      <c r="B9" t="s">
        <v>81</v>
      </c>
      <c r="C9" t="s">
        <v>82</v>
      </c>
      <c r="D9">
        <v>2</v>
      </c>
      <c r="E9" t="str">
        <f>ScoutingData[[#This Row],[eventCode]]&amp;"_"&amp;ScoutingData[[#This Row],[matchLevel]]&amp;ScoutingData[[#This Row],[matchNumber]]</f>
        <v>2023njwas_qm2</v>
      </c>
      <c r="F9" t="s">
        <v>92</v>
      </c>
      <c r="G9">
        <v>834</v>
      </c>
      <c r="H9">
        <v>38</v>
      </c>
      <c r="I9" t="s">
        <v>122</v>
      </c>
      <c r="J9">
        <v>1</v>
      </c>
      <c r="K9">
        <v>1</v>
      </c>
      <c r="L9">
        <v>1</v>
      </c>
      <c r="M9" t="s">
        <v>94</v>
      </c>
      <c r="N9" t="s">
        <v>123</v>
      </c>
      <c r="O9" t="s">
        <v>93</v>
      </c>
      <c r="P9">
        <v>2</v>
      </c>
      <c r="Q9">
        <v>0</v>
      </c>
      <c r="R9">
        <v>0</v>
      </c>
      <c r="T9">
        <v>0</v>
      </c>
      <c r="U9" t="s">
        <v>124</v>
      </c>
      <c r="V9">
        <v>18</v>
      </c>
      <c r="W9" t="s">
        <v>85</v>
      </c>
      <c r="X9">
        <v>2</v>
      </c>
      <c r="Y9" t="s">
        <v>105</v>
      </c>
      <c r="Z9">
        <v>0</v>
      </c>
      <c r="AA9" t="s">
        <v>94</v>
      </c>
      <c r="AB9">
        <v>1</v>
      </c>
      <c r="AC9">
        <v>4</v>
      </c>
      <c r="AD9">
        <v>0</v>
      </c>
      <c r="AE9">
        <v>0</v>
      </c>
      <c r="AF9">
        <v>1</v>
      </c>
      <c r="AG9">
        <v>1</v>
      </c>
      <c r="AH9" t="s">
        <v>125</v>
      </c>
      <c r="AI9">
        <f>getTotalCount(ScoutingData[[#This Row],[autoScoredGrid]])</f>
        <v>1</v>
      </c>
      <c r="AJ9">
        <f>getCubeCount(ScoutingData[[#This Row],[autoScoredGrid]])</f>
        <v>1</v>
      </c>
      <c r="AK9">
        <f>getConeCount(ScoutingData[[#This Row],[autoScoredGrid]])</f>
        <v>0</v>
      </c>
      <c r="AL9">
        <f>getHighCount(ScoutingData[[#This Row],[autoScoredGrid]])</f>
        <v>0</v>
      </c>
      <c r="AM9">
        <f>getMedCount(ScoutingData[[#This Row],[autoScoredGrid]])</f>
        <v>0</v>
      </c>
      <c r="AN9">
        <f>getLowCount(ScoutingData[[#This Row],[autoScoredGrid]])</f>
        <v>1</v>
      </c>
      <c r="AO9">
        <f>getAvgCycleTime(ScoutingData[[#This Row],[cycleTimes]])</f>
        <v>43.05</v>
      </c>
      <c r="AP9">
        <f>getTotalCount(ScoutingData[[#This Row],[scoredGrid]])</f>
        <v>0</v>
      </c>
      <c r="AQ9">
        <f>getCubeCount(ScoutingData[[#This Row],[scoredGrid]])</f>
        <v>0</v>
      </c>
      <c r="AR9">
        <f>getConeCount(ScoutingData[[#This Row],[scoredGrid]])</f>
        <v>0</v>
      </c>
      <c r="AS9">
        <f>getHighCount(ScoutingData[[#This Row],[scoredGrid]])</f>
        <v>0</v>
      </c>
      <c r="AT9">
        <f>getMedCount(ScoutingData[[#This Row],[scoredGrid]])</f>
        <v>0</v>
      </c>
      <c r="AU9">
        <f>getLowCount(ScoutingData[[#This Row],[scoredGrid]])</f>
        <v>0</v>
      </c>
      <c r="AV9">
        <f>ScoutingData[[#This Row],[autoGamePieces]]+ScoutingData[[#This Row],[teleopGamePieces]]</f>
        <v>1</v>
      </c>
      <c r="AW9">
        <f>ScoutingData[[#This Row],[autoCubes]]+ScoutingData[[#This Row],[teleopCubes]]</f>
        <v>1</v>
      </c>
      <c r="AX9">
        <f>ScoutingData[[#This Row],[autoCones]]+ScoutingData[[#This Row],[teleopCones]]</f>
        <v>0</v>
      </c>
      <c r="AY9">
        <f>ScoutingData[[#This Row],[autoHigh]]+ScoutingData[[#This Row],[teleopHigh]]</f>
        <v>0</v>
      </c>
      <c r="AZ9">
        <f>ScoutingData[[#This Row],[autoMed]]+ScoutingData[[#This Row],[teleopMed]]</f>
        <v>0</v>
      </c>
      <c r="BA9">
        <f>ScoutingData[[#This Row],[autoLow]]+ScoutingData[[#This Row],[teleopLow]]</f>
        <v>1</v>
      </c>
    </row>
    <row r="10" spans="1:53">
      <c r="A10" t="s">
        <v>126</v>
      </c>
      <c r="B10" t="s">
        <v>206</v>
      </c>
      <c r="C10" t="s">
        <v>82</v>
      </c>
      <c r="D10">
        <v>3</v>
      </c>
      <c r="E10" t="str">
        <f>ScoutingData[[#This Row],[eventCode]]&amp;"_"&amp;ScoutingData[[#This Row],[matchLevel]]&amp;ScoutingData[[#This Row],[matchNumber]]</f>
        <v>Dump Energy: 07%_qm3</v>
      </c>
      <c r="F10" t="s">
        <v>100</v>
      </c>
      <c r="G10">
        <v>8117</v>
      </c>
      <c r="H10">
        <v>71</v>
      </c>
      <c r="I10" t="s">
        <v>127</v>
      </c>
      <c r="J10">
        <v>0</v>
      </c>
      <c r="K10">
        <v>0</v>
      </c>
      <c r="L10">
        <v>0</v>
      </c>
      <c r="M10" t="s">
        <v>94</v>
      </c>
      <c r="N10" t="s">
        <v>93</v>
      </c>
      <c r="O10" t="s">
        <v>128</v>
      </c>
      <c r="P10">
        <v>0</v>
      </c>
      <c r="Q10">
        <v>0</v>
      </c>
      <c r="R10">
        <v>0</v>
      </c>
      <c r="T10">
        <v>0</v>
      </c>
      <c r="U10" t="s">
        <v>97</v>
      </c>
      <c r="V10">
        <v>1.5</v>
      </c>
      <c r="W10" t="s">
        <v>85</v>
      </c>
      <c r="X10">
        <v>2</v>
      </c>
      <c r="Y10" t="s">
        <v>105</v>
      </c>
      <c r="Z10">
        <v>0</v>
      </c>
      <c r="AA10" t="s">
        <v>129</v>
      </c>
      <c r="AB10">
        <v>0</v>
      </c>
      <c r="AC10">
        <v>1</v>
      </c>
      <c r="AD10">
        <v>0</v>
      </c>
      <c r="AE10">
        <v>0</v>
      </c>
      <c r="AF10">
        <v>0</v>
      </c>
      <c r="AG10">
        <v>0</v>
      </c>
      <c r="AH10" t="s">
        <v>130</v>
      </c>
      <c r="AI10">
        <f>getTotalCount(ScoutingData[[#This Row],[autoScoredGrid]])</f>
        <v>1</v>
      </c>
      <c r="AJ10">
        <f>getCubeCount(ScoutingData[[#This Row],[autoScoredGrid]])</f>
        <v>1</v>
      </c>
      <c r="AK10">
        <f>getConeCount(ScoutingData[[#This Row],[autoScoredGrid]])</f>
        <v>0</v>
      </c>
      <c r="AL10">
        <f>getHighCount(ScoutingData[[#This Row],[autoScoredGrid]])</f>
        <v>1</v>
      </c>
      <c r="AM10">
        <f>getMedCount(ScoutingData[[#This Row],[autoScoredGrid]])</f>
        <v>0</v>
      </c>
      <c r="AN10">
        <f>getLowCount(ScoutingData[[#This Row],[autoScoredGrid]])</f>
        <v>0</v>
      </c>
      <c r="AO10">
        <f>getAvgCycleTime(ScoutingData[[#This Row],[cycleTimes]])</f>
        <v>0</v>
      </c>
      <c r="AP10">
        <f>getTotalCount(ScoutingData[[#This Row],[scoredGrid]])</f>
        <v>2</v>
      </c>
      <c r="AQ10">
        <f>getCubeCount(ScoutingData[[#This Row],[scoredGrid]])</f>
        <v>0</v>
      </c>
      <c r="AR10">
        <f>getConeCount(ScoutingData[[#This Row],[scoredGrid]])</f>
        <v>2</v>
      </c>
      <c r="AS10">
        <f>getHighCount(ScoutingData[[#This Row],[scoredGrid]])</f>
        <v>2</v>
      </c>
      <c r="AT10">
        <f>getMedCount(ScoutingData[[#This Row],[scoredGrid]])</f>
        <v>0</v>
      </c>
      <c r="AU10">
        <f>getLowCount(ScoutingData[[#This Row],[scoredGrid]])</f>
        <v>0</v>
      </c>
      <c r="AV10">
        <f>ScoutingData[[#This Row],[autoGamePieces]]+ScoutingData[[#This Row],[teleopGamePieces]]</f>
        <v>3</v>
      </c>
      <c r="AW10">
        <f>ScoutingData[[#This Row],[autoCubes]]+ScoutingData[[#This Row],[teleopCubes]]</f>
        <v>1</v>
      </c>
      <c r="AX10">
        <f>ScoutingData[[#This Row],[autoCones]]+ScoutingData[[#This Row],[teleopCones]]</f>
        <v>2</v>
      </c>
      <c r="AY10">
        <f>ScoutingData[[#This Row],[autoHigh]]+ScoutingData[[#This Row],[teleopHigh]]</f>
        <v>3</v>
      </c>
      <c r="AZ10">
        <f>ScoutingData[[#This Row],[autoMed]]+ScoutingData[[#This Row],[teleopMed]]</f>
        <v>0</v>
      </c>
      <c r="BA10">
        <f>ScoutingData[[#This Row],[autoLow]]+ScoutingData[[#This Row],[teleopLow]]</f>
        <v>0</v>
      </c>
    </row>
    <row r="11" spans="1:53">
      <c r="A11" t="s">
        <v>131</v>
      </c>
      <c r="B11" t="s">
        <v>81</v>
      </c>
      <c r="C11" t="s">
        <v>82</v>
      </c>
      <c r="D11">
        <v>3</v>
      </c>
      <c r="E11" t="str">
        <f>ScoutingData[[#This Row],[eventCode]]&amp;"_"&amp;ScoutingData[[#This Row],[matchLevel]]&amp;ScoutingData[[#This Row],[matchNumber]]</f>
        <v>2023njwas_qm3</v>
      </c>
      <c r="F11" t="s">
        <v>92</v>
      </c>
      <c r="G11">
        <v>9015</v>
      </c>
      <c r="H11">
        <v>38</v>
      </c>
      <c r="I11" t="s">
        <v>93</v>
      </c>
      <c r="J11">
        <v>0</v>
      </c>
      <c r="K11">
        <v>0</v>
      </c>
      <c r="L11">
        <v>0</v>
      </c>
      <c r="M11" t="s">
        <v>113</v>
      </c>
      <c r="N11" t="s">
        <v>132</v>
      </c>
      <c r="O11" t="s">
        <v>133</v>
      </c>
      <c r="P11">
        <v>0</v>
      </c>
      <c r="Q11">
        <v>1</v>
      </c>
      <c r="R11">
        <v>0</v>
      </c>
      <c r="T11">
        <v>0</v>
      </c>
      <c r="U11" t="s">
        <v>124</v>
      </c>
      <c r="V11">
        <v>0</v>
      </c>
      <c r="W11" t="s">
        <v>85</v>
      </c>
      <c r="X11">
        <v>2</v>
      </c>
      <c r="Y11" t="s">
        <v>105</v>
      </c>
      <c r="Z11">
        <v>1</v>
      </c>
      <c r="AA11" t="s">
        <v>94</v>
      </c>
      <c r="AB11">
        <v>0</v>
      </c>
      <c r="AC11">
        <v>2</v>
      </c>
      <c r="AD11">
        <v>0</v>
      </c>
      <c r="AE11">
        <v>0</v>
      </c>
      <c r="AF11">
        <v>0</v>
      </c>
      <c r="AG11">
        <v>0</v>
      </c>
      <c r="AH11" t="s">
        <v>134</v>
      </c>
      <c r="AI11">
        <f>getTotalCount(ScoutingData[[#This Row],[autoScoredGrid]])</f>
        <v>0</v>
      </c>
      <c r="AJ11">
        <f>getCubeCount(ScoutingData[[#This Row],[autoScoredGrid]])</f>
        <v>0</v>
      </c>
      <c r="AK11">
        <f>getConeCount(ScoutingData[[#This Row],[autoScoredGrid]])</f>
        <v>0</v>
      </c>
      <c r="AL11">
        <f>getHighCount(ScoutingData[[#This Row],[autoScoredGrid]])</f>
        <v>0</v>
      </c>
      <c r="AM11">
        <f>getMedCount(ScoutingData[[#This Row],[autoScoredGrid]])</f>
        <v>0</v>
      </c>
      <c r="AN11">
        <f>getLowCount(ScoutingData[[#This Row],[autoScoredGrid]])</f>
        <v>0</v>
      </c>
      <c r="AO11">
        <f>getAvgCycleTime(ScoutingData[[#This Row],[cycleTimes]])</f>
        <v>24.4</v>
      </c>
      <c r="AP11">
        <f>getTotalCount(ScoutingData[[#This Row],[scoredGrid]])</f>
        <v>4</v>
      </c>
      <c r="AQ11">
        <f>getCubeCount(ScoutingData[[#This Row],[scoredGrid]])</f>
        <v>4</v>
      </c>
      <c r="AR11">
        <f>getConeCount(ScoutingData[[#This Row],[scoredGrid]])</f>
        <v>0</v>
      </c>
      <c r="AS11">
        <f>getHighCount(ScoutingData[[#This Row],[scoredGrid]])</f>
        <v>0</v>
      </c>
      <c r="AT11">
        <f>getMedCount(ScoutingData[[#This Row],[scoredGrid]])</f>
        <v>0</v>
      </c>
      <c r="AU11">
        <f>getLowCount(ScoutingData[[#This Row],[scoredGrid]])</f>
        <v>4</v>
      </c>
      <c r="AV11">
        <f>ScoutingData[[#This Row],[autoGamePieces]]+ScoutingData[[#This Row],[teleopGamePieces]]</f>
        <v>4</v>
      </c>
      <c r="AW11">
        <f>ScoutingData[[#This Row],[autoCubes]]+ScoutingData[[#This Row],[teleopCubes]]</f>
        <v>4</v>
      </c>
      <c r="AX11">
        <f>ScoutingData[[#This Row],[autoCones]]+ScoutingData[[#This Row],[teleopCones]]</f>
        <v>0</v>
      </c>
      <c r="AY11">
        <f>ScoutingData[[#This Row],[autoHigh]]+ScoutingData[[#This Row],[teleopHigh]]</f>
        <v>0</v>
      </c>
      <c r="AZ11">
        <f>ScoutingData[[#This Row],[autoMed]]+ScoutingData[[#This Row],[teleopMed]]</f>
        <v>0</v>
      </c>
      <c r="BA11">
        <f>ScoutingData[[#This Row],[autoLow]]+ScoutingData[[#This Row],[teleopLow]]</f>
        <v>4</v>
      </c>
    </row>
    <row r="12" spans="1:53">
      <c r="A12" t="s">
        <v>135</v>
      </c>
      <c r="B12" t="s">
        <v>81</v>
      </c>
      <c r="C12" t="s">
        <v>82</v>
      </c>
      <c r="D12">
        <v>3</v>
      </c>
      <c r="E12" t="str">
        <f>ScoutingData[[#This Row],[eventCode]]&amp;"_"&amp;ScoutingData[[#This Row],[matchLevel]]&amp;ScoutingData[[#This Row],[matchNumber]]</f>
        <v>2023njwas_qm3</v>
      </c>
      <c r="F12" t="s">
        <v>83</v>
      </c>
      <c r="G12">
        <v>4285</v>
      </c>
      <c r="H12">
        <v>63</v>
      </c>
      <c r="I12" t="s">
        <v>93</v>
      </c>
      <c r="J12">
        <v>0</v>
      </c>
      <c r="K12">
        <v>0</v>
      </c>
      <c r="L12">
        <v>0</v>
      </c>
      <c r="M12" t="s">
        <v>94</v>
      </c>
      <c r="N12" t="s">
        <v>93</v>
      </c>
      <c r="O12" t="s">
        <v>136</v>
      </c>
      <c r="P12">
        <v>0</v>
      </c>
      <c r="Q12">
        <v>1</v>
      </c>
      <c r="R12">
        <v>0</v>
      </c>
      <c r="T12">
        <v>1</v>
      </c>
      <c r="U12" t="s">
        <v>94</v>
      </c>
      <c r="V12">
        <v>0</v>
      </c>
      <c r="W12" t="s">
        <v>137</v>
      </c>
      <c r="X12">
        <v>2</v>
      </c>
      <c r="Y12" t="s">
        <v>105</v>
      </c>
      <c r="Z12">
        <v>1</v>
      </c>
      <c r="AA12" t="s">
        <v>94</v>
      </c>
      <c r="AB12">
        <v>1</v>
      </c>
      <c r="AC12">
        <v>3</v>
      </c>
      <c r="AD12">
        <v>0</v>
      </c>
      <c r="AE12">
        <v>0</v>
      </c>
      <c r="AF12">
        <v>0</v>
      </c>
      <c r="AG12">
        <v>1</v>
      </c>
      <c r="AH12" t="s">
        <v>138</v>
      </c>
      <c r="AI12">
        <f>getTotalCount(ScoutingData[[#This Row],[autoScoredGrid]])</f>
        <v>0</v>
      </c>
      <c r="AJ12">
        <f>getCubeCount(ScoutingData[[#This Row],[autoScoredGrid]])</f>
        <v>0</v>
      </c>
      <c r="AK12">
        <f>getConeCount(ScoutingData[[#This Row],[autoScoredGrid]])</f>
        <v>0</v>
      </c>
      <c r="AL12">
        <f>getHighCount(ScoutingData[[#This Row],[autoScoredGrid]])</f>
        <v>0</v>
      </c>
      <c r="AM12">
        <f>getMedCount(ScoutingData[[#This Row],[autoScoredGrid]])</f>
        <v>0</v>
      </c>
      <c r="AN12">
        <f>getLowCount(ScoutingData[[#This Row],[autoScoredGrid]])</f>
        <v>0</v>
      </c>
      <c r="AO12">
        <f>getAvgCycleTime(ScoutingData[[#This Row],[cycleTimes]])</f>
        <v>0</v>
      </c>
      <c r="AP12">
        <f>getTotalCount(ScoutingData[[#This Row],[scoredGrid]])</f>
        <v>4</v>
      </c>
      <c r="AQ12">
        <f>getCubeCount(ScoutingData[[#This Row],[scoredGrid]])</f>
        <v>1</v>
      </c>
      <c r="AR12">
        <f>getConeCount(ScoutingData[[#This Row],[scoredGrid]])</f>
        <v>3</v>
      </c>
      <c r="AS12">
        <f>getHighCount(ScoutingData[[#This Row],[scoredGrid]])</f>
        <v>0</v>
      </c>
      <c r="AT12">
        <f>getMedCount(ScoutingData[[#This Row],[scoredGrid]])</f>
        <v>3</v>
      </c>
      <c r="AU12">
        <f>getLowCount(ScoutingData[[#This Row],[scoredGrid]])</f>
        <v>1</v>
      </c>
      <c r="AV12">
        <f>ScoutingData[[#This Row],[autoGamePieces]]+ScoutingData[[#This Row],[teleopGamePieces]]</f>
        <v>4</v>
      </c>
      <c r="AW12">
        <f>ScoutingData[[#This Row],[autoCubes]]+ScoutingData[[#This Row],[teleopCubes]]</f>
        <v>1</v>
      </c>
      <c r="AX12">
        <f>ScoutingData[[#This Row],[autoCones]]+ScoutingData[[#This Row],[teleopCones]]</f>
        <v>3</v>
      </c>
      <c r="AY12">
        <f>ScoutingData[[#This Row],[autoHigh]]+ScoutingData[[#This Row],[teleopHigh]]</f>
        <v>0</v>
      </c>
      <c r="AZ12">
        <f>ScoutingData[[#This Row],[autoMed]]+ScoutingData[[#This Row],[teleopMed]]</f>
        <v>3</v>
      </c>
      <c r="BA12">
        <f>ScoutingData[[#This Row],[autoLow]]+ScoutingData[[#This Row],[teleopLow]]</f>
        <v>1</v>
      </c>
    </row>
    <row r="13" spans="1:53">
      <c r="A13" t="s">
        <v>139</v>
      </c>
      <c r="B13" t="s">
        <v>81</v>
      </c>
      <c r="C13" t="s">
        <v>82</v>
      </c>
      <c r="D13">
        <v>3</v>
      </c>
      <c r="E13" t="str">
        <f>ScoutingData[[#This Row],[eventCode]]&amp;"_"&amp;ScoutingData[[#This Row],[matchLevel]]&amp;ScoutingData[[#This Row],[matchNumber]]</f>
        <v>2023njwas_qm3</v>
      </c>
      <c r="F13" t="s">
        <v>140</v>
      </c>
      <c r="G13">
        <v>1672</v>
      </c>
      <c r="H13">
        <v>35</v>
      </c>
      <c r="I13" t="s">
        <v>141</v>
      </c>
      <c r="J13">
        <v>0</v>
      </c>
      <c r="K13">
        <v>0</v>
      </c>
      <c r="L13">
        <v>0</v>
      </c>
      <c r="M13" t="s">
        <v>94</v>
      </c>
      <c r="N13" t="s">
        <v>142</v>
      </c>
      <c r="O13" t="s">
        <v>143</v>
      </c>
      <c r="P13">
        <v>0</v>
      </c>
      <c r="Q13">
        <v>0</v>
      </c>
      <c r="R13">
        <v>0</v>
      </c>
      <c r="T13">
        <v>0</v>
      </c>
      <c r="U13" t="s">
        <v>88</v>
      </c>
      <c r="V13">
        <v>17.399999999999999</v>
      </c>
      <c r="W13" t="s">
        <v>85</v>
      </c>
      <c r="X13">
        <v>2</v>
      </c>
      <c r="Y13" t="s">
        <v>96</v>
      </c>
      <c r="Z13">
        <v>1</v>
      </c>
      <c r="AA13" t="s">
        <v>94</v>
      </c>
      <c r="AB13">
        <v>0</v>
      </c>
      <c r="AC13">
        <v>2</v>
      </c>
      <c r="AD13">
        <v>0</v>
      </c>
      <c r="AE13">
        <v>0</v>
      </c>
      <c r="AF13">
        <v>0</v>
      </c>
      <c r="AG13">
        <v>0</v>
      </c>
      <c r="AH13" t="s">
        <v>144</v>
      </c>
      <c r="AI13">
        <f>getTotalCount(ScoutingData[[#This Row],[autoScoredGrid]])</f>
        <v>1</v>
      </c>
      <c r="AJ13">
        <f>getCubeCount(ScoutingData[[#This Row],[autoScoredGrid]])</f>
        <v>1</v>
      </c>
      <c r="AK13">
        <f>getConeCount(ScoutingData[[#This Row],[autoScoredGrid]])</f>
        <v>0</v>
      </c>
      <c r="AL13">
        <f>getHighCount(ScoutingData[[#This Row],[autoScoredGrid]])</f>
        <v>0</v>
      </c>
      <c r="AM13">
        <f>getMedCount(ScoutingData[[#This Row],[autoScoredGrid]])</f>
        <v>0</v>
      </c>
      <c r="AN13">
        <f>getLowCount(ScoutingData[[#This Row],[autoScoredGrid]])</f>
        <v>1</v>
      </c>
      <c r="AO13">
        <f>getAvgCycleTime(ScoutingData[[#This Row],[cycleTimes]])</f>
        <v>32.700000000000003</v>
      </c>
      <c r="AP13">
        <f>getTotalCount(ScoutingData[[#This Row],[scoredGrid]])</f>
        <v>2</v>
      </c>
      <c r="AQ13">
        <f>getCubeCount(ScoutingData[[#This Row],[scoredGrid]])</f>
        <v>0</v>
      </c>
      <c r="AR13">
        <f>getConeCount(ScoutingData[[#This Row],[scoredGrid]])</f>
        <v>2</v>
      </c>
      <c r="AS13">
        <f>getHighCount(ScoutingData[[#This Row],[scoredGrid]])</f>
        <v>2</v>
      </c>
      <c r="AT13">
        <f>getMedCount(ScoutingData[[#This Row],[scoredGrid]])</f>
        <v>0</v>
      </c>
      <c r="AU13">
        <f>getLowCount(ScoutingData[[#This Row],[scoredGrid]])</f>
        <v>0</v>
      </c>
      <c r="AV13">
        <f>ScoutingData[[#This Row],[autoGamePieces]]+ScoutingData[[#This Row],[teleopGamePieces]]</f>
        <v>3</v>
      </c>
      <c r="AW13">
        <f>ScoutingData[[#This Row],[autoCubes]]+ScoutingData[[#This Row],[teleopCubes]]</f>
        <v>1</v>
      </c>
      <c r="AX13">
        <f>ScoutingData[[#This Row],[autoCones]]+ScoutingData[[#This Row],[teleopCones]]</f>
        <v>2</v>
      </c>
      <c r="AY13">
        <f>ScoutingData[[#This Row],[autoHigh]]+ScoutingData[[#This Row],[teleopHigh]]</f>
        <v>2</v>
      </c>
      <c r="AZ13">
        <f>ScoutingData[[#This Row],[autoMed]]+ScoutingData[[#This Row],[teleopMed]]</f>
        <v>0</v>
      </c>
      <c r="BA13">
        <f>ScoutingData[[#This Row],[autoLow]]+ScoutingData[[#This Row],[teleopLow]]</f>
        <v>1</v>
      </c>
    </row>
    <row r="14" spans="1:53">
      <c r="A14" t="s">
        <v>145</v>
      </c>
      <c r="B14" t="s">
        <v>81</v>
      </c>
      <c r="C14" t="s">
        <v>82</v>
      </c>
      <c r="D14">
        <v>3</v>
      </c>
      <c r="E14" t="str">
        <f>ScoutingData[[#This Row],[eventCode]]&amp;"_"&amp;ScoutingData[[#This Row],[matchLevel]]&amp;ScoutingData[[#This Row],[matchNumber]]</f>
        <v>2023njwas_qm3</v>
      </c>
      <c r="F14" t="s">
        <v>111</v>
      </c>
      <c r="G14">
        <v>6943</v>
      </c>
      <c r="H14">
        <v>62</v>
      </c>
      <c r="I14" t="s">
        <v>93</v>
      </c>
      <c r="J14">
        <v>0</v>
      </c>
      <c r="K14">
        <v>0</v>
      </c>
      <c r="L14">
        <v>0</v>
      </c>
      <c r="M14" t="s">
        <v>94</v>
      </c>
      <c r="N14" t="s">
        <v>93</v>
      </c>
      <c r="O14" t="s">
        <v>93</v>
      </c>
      <c r="P14">
        <v>0</v>
      </c>
      <c r="Q14">
        <v>0</v>
      </c>
      <c r="R14">
        <v>0</v>
      </c>
      <c r="T14">
        <v>0</v>
      </c>
      <c r="U14" t="s">
        <v>94</v>
      </c>
      <c r="V14">
        <v>0</v>
      </c>
      <c r="W14" t="s">
        <v>94</v>
      </c>
      <c r="X14">
        <v>2</v>
      </c>
      <c r="Y14" t="s">
        <v>96</v>
      </c>
      <c r="Z14">
        <v>0</v>
      </c>
      <c r="AA14" t="s">
        <v>94</v>
      </c>
      <c r="AB14">
        <v>0</v>
      </c>
      <c r="AC14">
        <v>1</v>
      </c>
      <c r="AD14">
        <v>0</v>
      </c>
      <c r="AE14">
        <v>1</v>
      </c>
      <c r="AF14">
        <v>0</v>
      </c>
      <c r="AG14">
        <v>0</v>
      </c>
      <c r="AH14" t="s">
        <v>146</v>
      </c>
      <c r="AI14">
        <f>getTotalCount(ScoutingData[[#This Row],[autoScoredGrid]])</f>
        <v>0</v>
      </c>
      <c r="AJ14">
        <f>getCubeCount(ScoutingData[[#This Row],[autoScoredGrid]])</f>
        <v>0</v>
      </c>
      <c r="AK14">
        <f>getConeCount(ScoutingData[[#This Row],[autoScoredGrid]])</f>
        <v>0</v>
      </c>
      <c r="AL14">
        <f>getHighCount(ScoutingData[[#This Row],[autoScoredGrid]])</f>
        <v>0</v>
      </c>
      <c r="AM14">
        <f>getMedCount(ScoutingData[[#This Row],[autoScoredGrid]])</f>
        <v>0</v>
      </c>
      <c r="AN14">
        <f>getLowCount(ScoutingData[[#This Row],[autoScoredGrid]])</f>
        <v>0</v>
      </c>
      <c r="AO14">
        <f>getAvgCycleTime(ScoutingData[[#This Row],[cycleTimes]])</f>
        <v>0</v>
      </c>
      <c r="AP14">
        <f>getTotalCount(ScoutingData[[#This Row],[scoredGrid]])</f>
        <v>0</v>
      </c>
      <c r="AQ14">
        <f>getCubeCount(ScoutingData[[#This Row],[scoredGrid]])</f>
        <v>0</v>
      </c>
      <c r="AR14">
        <f>getConeCount(ScoutingData[[#This Row],[scoredGrid]])</f>
        <v>0</v>
      </c>
      <c r="AS14">
        <f>getHighCount(ScoutingData[[#This Row],[scoredGrid]])</f>
        <v>0</v>
      </c>
      <c r="AT14">
        <f>getMedCount(ScoutingData[[#This Row],[scoredGrid]])</f>
        <v>0</v>
      </c>
      <c r="AU14">
        <f>getLowCount(ScoutingData[[#This Row],[scoredGrid]])</f>
        <v>0</v>
      </c>
      <c r="AV14">
        <f>ScoutingData[[#This Row],[autoGamePieces]]+ScoutingData[[#This Row],[teleopGamePieces]]</f>
        <v>0</v>
      </c>
      <c r="AW14">
        <f>ScoutingData[[#This Row],[autoCubes]]+ScoutingData[[#This Row],[teleopCubes]]</f>
        <v>0</v>
      </c>
      <c r="AX14">
        <f>ScoutingData[[#This Row],[autoCones]]+ScoutingData[[#This Row],[teleopCones]]</f>
        <v>0</v>
      </c>
      <c r="AY14">
        <f>ScoutingData[[#This Row],[autoHigh]]+ScoutingData[[#This Row],[teleopHigh]]</f>
        <v>0</v>
      </c>
      <c r="AZ14">
        <f>ScoutingData[[#This Row],[autoMed]]+ScoutingData[[#This Row],[teleopMed]]</f>
        <v>0</v>
      </c>
      <c r="BA14">
        <f>ScoutingData[[#This Row],[autoLow]]+ScoutingData[[#This Row],[teleopLow]]</f>
        <v>0</v>
      </c>
    </row>
    <row r="15" spans="1:53">
      <c r="A15" t="s">
        <v>147</v>
      </c>
      <c r="B15" t="s">
        <v>81</v>
      </c>
      <c r="C15" t="s">
        <v>82</v>
      </c>
      <c r="D15">
        <v>3</v>
      </c>
      <c r="E15" t="str">
        <f>ScoutingData[[#This Row],[eventCode]]&amp;"_"&amp;ScoutingData[[#This Row],[matchLevel]]&amp;ScoutingData[[#This Row],[matchNumber]]</f>
        <v>2023njwas_qm3</v>
      </c>
      <c r="F15" t="s">
        <v>117</v>
      </c>
      <c r="G15">
        <v>1811</v>
      </c>
      <c r="H15">
        <v>48</v>
      </c>
      <c r="I15" t="s">
        <v>93</v>
      </c>
      <c r="J15">
        <v>0</v>
      </c>
      <c r="K15">
        <v>1</v>
      </c>
      <c r="L15">
        <v>0</v>
      </c>
      <c r="M15" t="s">
        <v>85</v>
      </c>
      <c r="N15" t="s">
        <v>148</v>
      </c>
      <c r="O15" t="s">
        <v>149</v>
      </c>
      <c r="P15">
        <v>0</v>
      </c>
      <c r="Q15">
        <v>0</v>
      </c>
      <c r="R15">
        <v>0</v>
      </c>
      <c r="T15">
        <v>1</v>
      </c>
      <c r="U15" t="s">
        <v>124</v>
      </c>
      <c r="V15">
        <v>0</v>
      </c>
      <c r="W15" t="s">
        <v>105</v>
      </c>
      <c r="X15">
        <v>2</v>
      </c>
      <c r="Y15" t="s">
        <v>105</v>
      </c>
      <c r="Z15">
        <v>1</v>
      </c>
      <c r="AA15" t="s">
        <v>94</v>
      </c>
      <c r="AB15">
        <v>0</v>
      </c>
      <c r="AC15">
        <v>2</v>
      </c>
      <c r="AD15">
        <v>0</v>
      </c>
      <c r="AE15">
        <v>1</v>
      </c>
      <c r="AF15">
        <v>0</v>
      </c>
      <c r="AG15">
        <v>1</v>
      </c>
      <c r="AH15" t="s">
        <v>150</v>
      </c>
      <c r="AI15">
        <f>getTotalCount(ScoutingData[[#This Row],[autoScoredGrid]])</f>
        <v>0</v>
      </c>
      <c r="AJ15">
        <f>getCubeCount(ScoutingData[[#This Row],[autoScoredGrid]])</f>
        <v>0</v>
      </c>
      <c r="AK15">
        <f>getConeCount(ScoutingData[[#This Row],[autoScoredGrid]])</f>
        <v>0</v>
      </c>
      <c r="AL15">
        <f>getHighCount(ScoutingData[[#This Row],[autoScoredGrid]])</f>
        <v>0</v>
      </c>
      <c r="AM15">
        <f>getMedCount(ScoutingData[[#This Row],[autoScoredGrid]])</f>
        <v>0</v>
      </c>
      <c r="AN15">
        <f>getLowCount(ScoutingData[[#This Row],[autoScoredGrid]])</f>
        <v>0</v>
      </c>
      <c r="AO15">
        <f>getAvgCycleTime(ScoutingData[[#This Row],[cycleTimes]])</f>
        <v>22.150000000000002</v>
      </c>
      <c r="AP15">
        <f>getTotalCount(ScoutingData[[#This Row],[scoredGrid]])</f>
        <v>4</v>
      </c>
      <c r="AQ15">
        <f>getCubeCount(ScoutingData[[#This Row],[scoredGrid]])</f>
        <v>4</v>
      </c>
      <c r="AR15">
        <f>getConeCount(ScoutingData[[#This Row],[scoredGrid]])</f>
        <v>0</v>
      </c>
      <c r="AS15">
        <f>getHighCount(ScoutingData[[#This Row],[scoredGrid]])</f>
        <v>1</v>
      </c>
      <c r="AT15">
        <f>getMedCount(ScoutingData[[#This Row],[scoredGrid]])</f>
        <v>3</v>
      </c>
      <c r="AU15">
        <f>getLowCount(ScoutingData[[#This Row],[scoredGrid]])</f>
        <v>0</v>
      </c>
      <c r="AV15">
        <f>ScoutingData[[#This Row],[autoGamePieces]]+ScoutingData[[#This Row],[teleopGamePieces]]</f>
        <v>4</v>
      </c>
      <c r="AW15">
        <f>ScoutingData[[#This Row],[autoCubes]]+ScoutingData[[#This Row],[teleopCubes]]</f>
        <v>4</v>
      </c>
      <c r="AX15">
        <f>ScoutingData[[#This Row],[autoCones]]+ScoutingData[[#This Row],[teleopCones]]</f>
        <v>0</v>
      </c>
      <c r="AY15">
        <f>ScoutingData[[#This Row],[autoHigh]]+ScoutingData[[#This Row],[teleopHigh]]</f>
        <v>1</v>
      </c>
      <c r="AZ15">
        <f>ScoutingData[[#This Row],[autoMed]]+ScoutingData[[#This Row],[teleopMed]]</f>
        <v>3</v>
      </c>
      <c r="BA15">
        <f>ScoutingData[[#This Row],[autoLow]]+ScoutingData[[#This Row],[teleopLow]]</f>
        <v>0</v>
      </c>
    </row>
    <row r="16" spans="1:53">
      <c r="A16" t="s">
        <v>151</v>
      </c>
      <c r="B16" t="s">
        <v>81</v>
      </c>
      <c r="C16" t="s">
        <v>82</v>
      </c>
      <c r="D16">
        <v>1</v>
      </c>
      <c r="E16" t="str">
        <f>ScoutingData[[#This Row],[eventCode]]&amp;"_"&amp;ScoutingData[[#This Row],[matchLevel]]&amp;ScoutingData[[#This Row],[matchNumber]]</f>
        <v>2023njwas_qm1</v>
      </c>
      <c r="F16" t="s">
        <v>117</v>
      </c>
      <c r="G16">
        <v>1143</v>
      </c>
      <c r="H16">
        <v>35</v>
      </c>
      <c r="I16" t="s">
        <v>93</v>
      </c>
      <c r="J16">
        <v>0</v>
      </c>
      <c r="K16">
        <v>0</v>
      </c>
      <c r="L16">
        <v>0</v>
      </c>
      <c r="M16" t="s">
        <v>94</v>
      </c>
      <c r="N16" t="s">
        <v>93</v>
      </c>
      <c r="O16" t="s">
        <v>93</v>
      </c>
      <c r="P16">
        <v>0</v>
      </c>
      <c r="Q16">
        <v>0</v>
      </c>
      <c r="R16">
        <v>1</v>
      </c>
      <c r="S16">
        <v>303</v>
      </c>
      <c r="T16">
        <v>0</v>
      </c>
      <c r="U16" t="s">
        <v>94</v>
      </c>
      <c r="V16">
        <v>40.4</v>
      </c>
      <c r="W16" t="s">
        <v>85</v>
      </c>
      <c r="X16">
        <v>2</v>
      </c>
      <c r="Y16" t="s">
        <v>105</v>
      </c>
      <c r="Z16">
        <v>0</v>
      </c>
      <c r="AA16" t="s">
        <v>85</v>
      </c>
      <c r="AB16">
        <v>0</v>
      </c>
      <c r="AC16">
        <v>3</v>
      </c>
      <c r="AD16">
        <v>0</v>
      </c>
      <c r="AE16">
        <v>1</v>
      </c>
      <c r="AF16">
        <v>1</v>
      </c>
      <c r="AG16">
        <v>0</v>
      </c>
      <c r="AH16" t="s">
        <v>152</v>
      </c>
      <c r="AI16">
        <f>getTotalCount(ScoutingData[[#This Row],[autoScoredGrid]])</f>
        <v>0</v>
      </c>
      <c r="AJ16">
        <f>getCubeCount(ScoutingData[[#This Row],[autoScoredGrid]])</f>
        <v>0</v>
      </c>
      <c r="AK16">
        <f>getConeCount(ScoutingData[[#This Row],[autoScoredGrid]])</f>
        <v>0</v>
      </c>
      <c r="AL16">
        <f>getHighCount(ScoutingData[[#This Row],[autoScoredGrid]])</f>
        <v>0</v>
      </c>
      <c r="AM16">
        <f>getMedCount(ScoutingData[[#This Row],[autoScoredGrid]])</f>
        <v>0</v>
      </c>
      <c r="AN16">
        <f>getLowCount(ScoutingData[[#This Row],[autoScoredGrid]])</f>
        <v>0</v>
      </c>
      <c r="AO16">
        <f>getAvgCycleTime(ScoutingData[[#This Row],[cycleTimes]])</f>
        <v>0</v>
      </c>
      <c r="AP16">
        <f>getTotalCount(ScoutingData[[#This Row],[scoredGrid]])</f>
        <v>0</v>
      </c>
      <c r="AQ16">
        <f>getCubeCount(ScoutingData[[#This Row],[scoredGrid]])</f>
        <v>0</v>
      </c>
      <c r="AR16">
        <f>getConeCount(ScoutingData[[#This Row],[scoredGrid]])</f>
        <v>0</v>
      </c>
      <c r="AS16">
        <f>getHighCount(ScoutingData[[#This Row],[scoredGrid]])</f>
        <v>0</v>
      </c>
      <c r="AT16">
        <f>getMedCount(ScoutingData[[#This Row],[scoredGrid]])</f>
        <v>0</v>
      </c>
      <c r="AU16">
        <f>getLowCount(ScoutingData[[#This Row],[scoredGrid]])</f>
        <v>0</v>
      </c>
      <c r="AV16">
        <f>ScoutingData[[#This Row],[autoGamePieces]]+ScoutingData[[#This Row],[teleopGamePieces]]</f>
        <v>0</v>
      </c>
      <c r="AW16">
        <f>ScoutingData[[#This Row],[autoCubes]]+ScoutingData[[#This Row],[teleopCubes]]</f>
        <v>0</v>
      </c>
      <c r="AX16">
        <f>ScoutingData[[#This Row],[autoCones]]+ScoutingData[[#This Row],[teleopCones]]</f>
        <v>0</v>
      </c>
      <c r="AY16">
        <f>ScoutingData[[#This Row],[autoHigh]]+ScoutingData[[#This Row],[teleopHigh]]</f>
        <v>0</v>
      </c>
      <c r="AZ16">
        <f>ScoutingData[[#This Row],[autoMed]]+ScoutingData[[#This Row],[teleopMed]]</f>
        <v>0</v>
      </c>
      <c r="BA16">
        <f>ScoutingData[[#This Row],[autoLow]]+ScoutingData[[#This Row],[teleopLow]]</f>
        <v>0</v>
      </c>
    </row>
    <row r="17" spans="1:53">
      <c r="A17" t="s">
        <v>153</v>
      </c>
      <c r="B17" t="s">
        <v>81</v>
      </c>
      <c r="C17" t="s">
        <v>82</v>
      </c>
      <c r="D17">
        <v>4</v>
      </c>
      <c r="E17" t="str">
        <f>ScoutingData[[#This Row],[eventCode]]&amp;"_"&amp;ScoutingData[[#This Row],[matchLevel]]&amp;ScoutingData[[#This Row],[matchNumber]]</f>
        <v>2023njwas_qm4</v>
      </c>
      <c r="F17" t="s">
        <v>140</v>
      </c>
      <c r="G17">
        <v>3340</v>
      </c>
      <c r="H17">
        <v>35</v>
      </c>
      <c r="I17" t="s">
        <v>93</v>
      </c>
      <c r="J17">
        <v>0</v>
      </c>
      <c r="K17">
        <v>0</v>
      </c>
      <c r="L17">
        <v>0</v>
      </c>
      <c r="M17" t="s">
        <v>94</v>
      </c>
      <c r="N17" t="s">
        <v>93</v>
      </c>
      <c r="O17" t="s">
        <v>93</v>
      </c>
      <c r="P17">
        <v>0</v>
      </c>
      <c r="Q17">
        <v>0</v>
      </c>
      <c r="R17">
        <v>0</v>
      </c>
      <c r="T17">
        <v>0</v>
      </c>
      <c r="U17" t="s">
        <v>94</v>
      </c>
      <c r="V17">
        <v>0</v>
      </c>
      <c r="W17" t="s">
        <v>94</v>
      </c>
      <c r="X17">
        <v>0</v>
      </c>
      <c r="Y17" t="s">
        <v>94</v>
      </c>
      <c r="Z17">
        <v>0</v>
      </c>
      <c r="AA17" t="s">
        <v>94</v>
      </c>
      <c r="AB17">
        <v>0</v>
      </c>
      <c r="AC17">
        <v>3</v>
      </c>
      <c r="AD17">
        <v>1</v>
      </c>
      <c r="AE17">
        <v>0</v>
      </c>
      <c r="AF17">
        <v>0</v>
      </c>
      <c r="AG17">
        <v>0</v>
      </c>
      <c r="AI17">
        <f>getTotalCount(ScoutingData[[#This Row],[autoScoredGrid]])</f>
        <v>0</v>
      </c>
      <c r="AJ17">
        <f>getCubeCount(ScoutingData[[#This Row],[autoScoredGrid]])</f>
        <v>0</v>
      </c>
      <c r="AK17">
        <f>getConeCount(ScoutingData[[#This Row],[autoScoredGrid]])</f>
        <v>0</v>
      </c>
      <c r="AL17">
        <f>getHighCount(ScoutingData[[#This Row],[autoScoredGrid]])</f>
        <v>0</v>
      </c>
      <c r="AM17">
        <f>getMedCount(ScoutingData[[#This Row],[autoScoredGrid]])</f>
        <v>0</v>
      </c>
      <c r="AN17">
        <f>getLowCount(ScoutingData[[#This Row],[autoScoredGrid]])</f>
        <v>0</v>
      </c>
      <c r="AO17">
        <f>getAvgCycleTime(ScoutingData[[#This Row],[cycleTimes]])</f>
        <v>0</v>
      </c>
      <c r="AP17">
        <f>getTotalCount(ScoutingData[[#This Row],[scoredGrid]])</f>
        <v>0</v>
      </c>
      <c r="AQ17">
        <f>getCubeCount(ScoutingData[[#This Row],[scoredGrid]])</f>
        <v>0</v>
      </c>
      <c r="AR17">
        <f>getConeCount(ScoutingData[[#This Row],[scoredGrid]])</f>
        <v>0</v>
      </c>
      <c r="AS17">
        <f>getHighCount(ScoutingData[[#This Row],[scoredGrid]])</f>
        <v>0</v>
      </c>
      <c r="AT17">
        <f>getMedCount(ScoutingData[[#This Row],[scoredGrid]])</f>
        <v>0</v>
      </c>
      <c r="AU17">
        <f>getLowCount(ScoutingData[[#This Row],[scoredGrid]])</f>
        <v>0</v>
      </c>
      <c r="AV17">
        <f>ScoutingData[[#This Row],[autoGamePieces]]+ScoutingData[[#This Row],[teleopGamePieces]]</f>
        <v>0</v>
      </c>
      <c r="AW17">
        <f>ScoutingData[[#This Row],[autoCubes]]+ScoutingData[[#This Row],[teleopCubes]]</f>
        <v>0</v>
      </c>
      <c r="AX17">
        <f>ScoutingData[[#This Row],[autoCones]]+ScoutingData[[#This Row],[teleopCones]]</f>
        <v>0</v>
      </c>
      <c r="AY17">
        <f>ScoutingData[[#This Row],[autoHigh]]+ScoutingData[[#This Row],[teleopHigh]]</f>
        <v>0</v>
      </c>
      <c r="AZ17">
        <f>ScoutingData[[#This Row],[autoMed]]+ScoutingData[[#This Row],[teleopMed]]</f>
        <v>0</v>
      </c>
      <c r="BA17">
        <f>ScoutingData[[#This Row],[autoLow]]+ScoutingData[[#This Row],[teleopLow]]</f>
        <v>0</v>
      </c>
    </row>
    <row r="18" spans="1:53">
      <c r="A18" t="s">
        <v>154</v>
      </c>
      <c r="B18" t="s">
        <v>81</v>
      </c>
      <c r="C18" t="s">
        <v>82</v>
      </c>
      <c r="D18">
        <v>4</v>
      </c>
      <c r="E18" t="str">
        <f>ScoutingData[[#This Row],[eventCode]]&amp;"_"&amp;ScoutingData[[#This Row],[matchLevel]]&amp;ScoutingData[[#This Row],[matchNumber]]</f>
        <v>2023njwas_qm4</v>
      </c>
      <c r="F18" t="s">
        <v>92</v>
      </c>
      <c r="G18">
        <v>7045</v>
      </c>
      <c r="H18">
        <v>62</v>
      </c>
      <c r="I18" t="s">
        <v>155</v>
      </c>
      <c r="J18">
        <v>0</v>
      </c>
      <c r="K18">
        <v>1</v>
      </c>
      <c r="L18">
        <v>0</v>
      </c>
      <c r="M18" t="s">
        <v>94</v>
      </c>
      <c r="N18" t="s">
        <v>93</v>
      </c>
      <c r="O18" t="s">
        <v>156</v>
      </c>
      <c r="P18">
        <v>0</v>
      </c>
      <c r="Q18">
        <v>0</v>
      </c>
      <c r="R18">
        <v>0</v>
      </c>
      <c r="T18">
        <v>1</v>
      </c>
      <c r="U18" t="s">
        <v>97</v>
      </c>
      <c r="V18">
        <v>0</v>
      </c>
      <c r="W18" t="s">
        <v>94</v>
      </c>
      <c r="X18">
        <v>2</v>
      </c>
      <c r="Y18" t="s">
        <v>105</v>
      </c>
      <c r="Z18">
        <v>0</v>
      </c>
      <c r="AA18" t="s">
        <v>94</v>
      </c>
      <c r="AB18">
        <v>1</v>
      </c>
      <c r="AC18">
        <v>5</v>
      </c>
      <c r="AD18">
        <v>0</v>
      </c>
      <c r="AE18">
        <v>0</v>
      </c>
      <c r="AF18">
        <v>0</v>
      </c>
      <c r="AG18">
        <v>1</v>
      </c>
      <c r="AH18" t="s">
        <v>157</v>
      </c>
      <c r="AI18">
        <f>getTotalCount(ScoutingData[[#This Row],[autoScoredGrid]])</f>
        <v>2</v>
      </c>
      <c r="AJ18">
        <f>getCubeCount(ScoutingData[[#This Row],[autoScoredGrid]])</f>
        <v>1</v>
      </c>
      <c r="AK18">
        <f>getConeCount(ScoutingData[[#This Row],[autoScoredGrid]])</f>
        <v>1</v>
      </c>
      <c r="AL18">
        <f>getHighCount(ScoutingData[[#This Row],[autoScoredGrid]])</f>
        <v>2</v>
      </c>
      <c r="AM18">
        <f>getMedCount(ScoutingData[[#This Row],[autoScoredGrid]])</f>
        <v>0</v>
      </c>
      <c r="AN18">
        <f>getLowCount(ScoutingData[[#This Row],[autoScoredGrid]])</f>
        <v>0</v>
      </c>
      <c r="AO18">
        <f>getAvgCycleTime(ScoutingData[[#This Row],[cycleTimes]])</f>
        <v>0</v>
      </c>
      <c r="AP18">
        <f>getTotalCount(ScoutingData[[#This Row],[scoredGrid]])</f>
        <v>6</v>
      </c>
      <c r="AQ18">
        <f>getCubeCount(ScoutingData[[#This Row],[scoredGrid]])</f>
        <v>1</v>
      </c>
      <c r="AR18">
        <f>getConeCount(ScoutingData[[#This Row],[scoredGrid]])</f>
        <v>5</v>
      </c>
      <c r="AS18">
        <f>getHighCount(ScoutingData[[#This Row],[scoredGrid]])</f>
        <v>0</v>
      </c>
      <c r="AT18">
        <f>getMedCount(ScoutingData[[#This Row],[scoredGrid]])</f>
        <v>0</v>
      </c>
      <c r="AU18">
        <f>getLowCount(ScoutingData[[#This Row],[scoredGrid]])</f>
        <v>6</v>
      </c>
      <c r="AV18">
        <f>ScoutingData[[#This Row],[autoGamePieces]]+ScoutingData[[#This Row],[teleopGamePieces]]</f>
        <v>8</v>
      </c>
      <c r="AW18">
        <f>ScoutingData[[#This Row],[autoCubes]]+ScoutingData[[#This Row],[teleopCubes]]</f>
        <v>2</v>
      </c>
      <c r="AX18">
        <f>ScoutingData[[#This Row],[autoCones]]+ScoutingData[[#This Row],[teleopCones]]</f>
        <v>6</v>
      </c>
      <c r="AY18">
        <f>ScoutingData[[#This Row],[autoHigh]]+ScoutingData[[#This Row],[teleopHigh]]</f>
        <v>2</v>
      </c>
      <c r="AZ18">
        <f>ScoutingData[[#This Row],[autoMed]]+ScoutingData[[#This Row],[teleopMed]]</f>
        <v>0</v>
      </c>
      <c r="BA18">
        <f>ScoutingData[[#This Row],[autoLow]]+ScoutingData[[#This Row],[teleopLow]]</f>
        <v>6</v>
      </c>
    </row>
    <row r="19" spans="1:53">
      <c r="A19" t="s">
        <v>158</v>
      </c>
      <c r="B19" t="s">
        <v>81</v>
      </c>
      <c r="C19" t="s">
        <v>82</v>
      </c>
      <c r="D19">
        <v>4</v>
      </c>
      <c r="E19" t="str">
        <f>ScoutingData[[#This Row],[eventCode]]&amp;"_"&amp;ScoutingData[[#This Row],[matchLevel]]&amp;ScoutingData[[#This Row],[matchNumber]]</f>
        <v>2023njwas_qm4</v>
      </c>
      <c r="F19" t="s">
        <v>117</v>
      </c>
      <c r="G19">
        <v>222</v>
      </c>
      <c r="H19">
        <v>59</v>
      </c>
      <c r="I19" t="s">
        <v>112</v>
      </c>
      <c r="J19">
        <v>0</v>
      </c>
      <c r="K19">
        <v>0</v>
      </c>
      <c r="L19">
        <v>0</v>
      </c>
      <c r="M19" t="s">
        <v>105</v>
      </c>
      <c r="N19" t="s">
        <v>159</v>
      </c>
      <c r="O19" t="s">
        <v>160</v>
      </c>
      <c r="P19">
        <v>0</v>
      </c>
      <c r="Q19">
        <v>1</v>
      </c>
      <c r="R19">
        <v>0</v>
      </c>
      <c r="T19">
        <v>0</v>
      </c>
      <c r="U19" t="s">
        <v>88</v>
      </c>
      <c r="V19">
        <v>4.9000000000000004</v>
      </c>
      <c r="W19" t="s">
        <v>85</v>
      </c>
      <c r="X19">
        <v>0</v>
      </c>
      <c r="Y19" t="s">
        <v>89</v>
      </c>
      <c r="Z19">
        <v>0</v>
      </c>
      <c r="AA19" t="s">
        <v>94</v>
      </c>
      <c r="AB19">
        <v>0</v>
      </c>
      <c r="AC19">
        <v>4</v>
      </c>
      <c r="AD19">
        <v>0</v>
      </c>
      <c r="AE19">
        <v>1</v>
      </c>
      <c r="AF19">
        <v>0</v>
      </c>
      <c r="AG19">
        <v>1</v>
      </c>
      <c r="AH19" t="s">
        <v>161</v>
      </c>
      <c r="AI19">
        <f>getTotalCount(ScoutingData[[#This Row],[autoScoredGrid]])</f>
        <v>1</v>
      </c>
      <c r="AJ19">
        <f>getCubeCount(ScoutingData[[#This Row],[autoScoredGrid]])</f>
        <v>1</v>
      </c>
      <c r="AK19">
        <f>getConeCount(ScoutingData[[#This Row],[autoScoredGrid]])</f>
        <v>0</v>
      </c>
      <c r="AL19">
        <f>getHighCount(ScoutingData[[#This Row],[autoScoredGrid]])</f>
        <v>1</v>
      </c>
      <c r="AM19">
        <f>getMedCount(ScoutingData[[#This Row],[autoScoredGrid]])</f>
        <v>0</v>
      </c>
      <c r="AN19">
        <f>getLowCount(ScoutingData[[#This Row],[autoScoredGrid]])</f>
        <v>0</v>
      </c>
      <c r="AO19">
        <f>getAvgCycleTime(ScoutingData[[#This Row],[cycleTimes]])</f>
        <v>15.580000000000002</v>
      </c>
      <c r="AP19">
        <f>getTotalCount(ScoutingData[[#This Row],[scoredGrid]])</f>
        <v>5</v>
      </c>
      <c r="AQ19">
        <f>getCubeCount(ScoutingData[[#This Row],[scoredGrid]])</f>
        <v>1</v>
      </c>
      <c r="AR19">
        <f>getConeCount(ScoutingData[[#This Row],[scoredGrid]])</f>
        <v>4</v>
      </c>
      <c r="AS19">
        <f>getHighCount(ScoutingData[[#This Row],[scoredGrid]])</f>
        <v>5</v>
      </c>
      <c r="AT19">
        <f>getMedCount(ScoutingData[[#This Row],[scoredGrid]])</f>
        <v>0</v>
      </c>
      <c r="AU19">
        <f>getLowCount(ScoutingData[[#This Row],[scoredGrid]])</f>
        <v>0</v>
      </c>
      <c r="AV19">
        <f>ScoutingData[[#This Row],[autoGamePieces]]+ScoutingData[[#This Row],[teleopGamePieces]]</f>
        <v>6</v>
      </c>
      <c r="AW19">
        <f>ScoutingData[[#This Row],[autoCubes]]+ScoutingData[[#This Row],[teleopCubes]]</f>
        <v>2</v>
      </c>
      <c r="AX19">
        <f>ScoutingData[[#This Row],[autoCones]]+ScoutingData[[#This Row],[teleopCones]]</f>
        <v>4</v>
      </c>
      <c r="AY19">
        <f>ScoutingData[[#This Row],[autoHigh]]+ScoutingData[[#This Row],[teleopHigh]]</f>
        <v>6</v>
      </c>
      <c r="AZ19">
        <f>ScoutingData[[#This Row],[autoMed]]+ScoutingData[[#This Row],[teleopMed]]</f>
        <v>0</v>
      </c>
      <c r="BA19">
        <f>ScoutingData[[#This Row],[autoLow]]+ScoutingData[[#This Row],[teleopLow]]</f>
        <v>0</v>
      </c>
    </row>
    <row r="20" spans="1:53">
      <c r="A20" t="s">
        <v>162</v>
      </c>
      <c r="B20" t="s">
        <v>81</v>
      </c>
      <c r="C20" t="s">
        <v>82</v>
      </c>
      <c r="D20">
        <v>4</v>
      </c>
      <c r="E20" t="str">
        <f>ScoutingData[[#This Row],[eventCode]]&amp;"_"&amp;ScoutingData[[#This Row],[matchLevel]]&amp;ScoutingData[[#This Row],[matchNumber]]</f>
        <v>2023njwas_qm4</v>
      </c>
      <c r="F20" t="s">
        <v>100</v>
      </c>
      <c r="G20">
        <v>8707</v>
      </c>
      <c r="H20">
        <v>71</v>
      </c>
      <c r="I20" t="s">
        <v>93</v>
      </c>
      <c r="J20">
        <v>0</v>
      </c>
      <c r="K20">
        <v>0</v>
      </c>
      <c r="L20">
        <v>1</v>
      </c>
      <c r="M20" t="s">
        <v>94</v>
      </c>
      <c r="N20" t="s">
        <v>93</v>
      </c>
      <c r="O20" t="s">
        <v>93</v>
      </c>
      <c r="P20">
        <v>0</v>
      </c>
      <c r="Q20">
        <v>0</v>
      </c>
      <c r="R20">
        <v>0</v>
      </c>
      <c r="T20">
        <v>0</v>
      </c>
      <c r="U20" t="s">
        <v>94</v>
      </c>
      <c r="V20">
        <v>0</v>
      </c>
      <c r="W20" t="s">
        <v>105</v>
      </c>
      <c r="X20">
        <v>1</v>
      </c>
      <c r="Y20" t="s">
        <v>105</v>
      </c>
      <c r="Z20">
        <v>0</v>
      </c>
      <c r="AA20" t="s">
        <v>129</v>
      </c>
      <c r="AB20">
        <v>1</v>
      </c>
      <c r="AC20">
        <v>3</v>
      </c>
      <c r="AD20">
        <v>0</v>
      </c>
      <c r="AE20">
        <v>0</v>
      </c>
      <c r="AI20">
        <f>getTotalCount(ScoutingData[[#This Row],[autoScoredGrid]])</f>
        <v>0</v>
      </c>
      <c r="AJ20">
        <f>getCubeCount(ScoutingData[[#This Row],[autoScoredGrid]])</f>
        <v>0</v>
      </c>
      <c r="AK20">
        <f>getConeCount(ScoutingData[[#This Row],[autoScoredGrid]])</f>
        <v>0</v>
      </c>
      <c r="AL20">
        <f>getHighCount(ScoutingData[[#This Row],[autoScoredGrid]])</f>
        <v>0</v>
      </c>
      <c r="AM20">
        <f>getMedCount(ScoutingData[[#This Row],[autoScoredGrid]])</f>
        <v>0</v>
      </c>
      <c r="AN20">
        <f>getLowCount(ScoutingData[[#This Row],[autoScoredGrid]])</f>
        <v>0</v>
      </c>
      <c r="AO20">
        <f>getAvgCycleTime(ScoutingData[[#This Row],[cycleTimes]])</f>
        <v>0</v>
      </c>
      <c r="AP20">
        <f>getTotalCount(ScoutingData[[#This Row],[scoredGrid]])</f>
        <v>0</v>
      </c>
      <c r="AQ20">
        <f>getCubeCount(ScoutingData[[#This Row],[scoredGrid]])</f>
        <v>0</v>
      </c>
      <c r="AR20">
        <f>getConeCount(ScoutingData[[#This Row],[scoredGrid]])</f>
        <v>0</v>
      </c>
      <c r="AS20">
        <f>getHighCount(ScoutingData[[#This Row],[scoredGrid]])</f>
        <v>0</v>
      </c>
      <c r="AT20">
        <f>getMedCount(ScoutingData[[#This Row],[scoredGrid]])</f>
        <v>0</v>
      </c>
      <c r="AU20">
        <f>getLowCount(ScoutingData[[#This Row],[scoredGrid]])</f>
        <v>0</v>
      </c>
      <c r="AV20">
        <f>ScoutingData[[#This Row],[autoGamePieces]]+ScoutingData[[#This Row],[teleopGamePieces]]</f>
        <v>0</v>
      </c>
      <c r="AW20">
        <f>ScoutingData[[#This Row],[autoCubes]]+ScoutingData[[#This Row],[teleopCubes]]</f>
        <v>0</v>
      </c>
      <c r="AX20">
        <f>ScoutingData[[#This Row],[autoCones]]+ScoutingData[[#This Row],[teleopCones]]</f>
        <v>0</v>
      </c>
      <c r="AY20">
        <f>ScoutingData[[#This Row],[autoHigh]]+ScoutingData[[#This Row],[teleopHigh]]</f>
        <v>0</v>
      </c>
      <c r="AZ20">
        <f>ScoutingData[[#This Row],[autoMed]]+ScoutingData[[#This Row],[teleopMed]]</f>
        <v>0</v>
      </c>
      <c r="BA20">
        <f>ScoutingData[[#This Row],[autoLow]]+ScoutingData[[#This Row],[teleopLow]]</f>
        <v>0</v>
      </c>
    </row>
    <row r="21" spans="1:53">
      <c r="A21" t="s">
        <v>163</v>
      </c>
      <c r="B21" t="s">
        <v>81</v>
      </c>
      <c r="C21" t="s">
        <v>82</v>
      </c>
      <c r="D21">
        <v>4</v>
      </c>
      <c r="E21" t="str">
        <f>ScoutingData[[#This Row],[eventCode]]&amp;"_"&amp;ScoutingData[[#This Row],[matchLevel]]&amp;ScoutingData[[#This Row],[matchNumber]]</f>
        <v>2023njwas_qm4</v>
      </c>
      <c r="F21" t="s">
        <v>111</v>
      </c>
      <c r="G21">
        <v>219</v>
      </c>
      <c r="H21">
        <v>26</v>
      </c>
      <c r="I21" t="s">
        <v>164</v>
      </c>
      <c r="J21">
        <v>0</v>
      </c>
      <c r="K21">
        <v>0</v>
      </c>
      <c r="L21">
        <v>1</v>
      </c>
      <c r="M21" t="s">
        <v>85</v>
      </c>
      <c r="N21" t="s">
        <v>165</v>
      </c>
      <c r="O21" t="s">
        <v>166</v>
      </c>
      <c r="P21">
        <v>0</v>
      </c>
      <c r="Q21">
        <v>1</v>
      </c>
      <c r="R21">
        <v>0</v>
      </c>
      <c r="T21">
        <v>0</v>
      </c>
      <c r="U21" t="s">
        <v>94</v>
      </c>
      <c r="V21">
        <v>10.199999999999999</v>
      </c>
      <c r="W21" t="s">
        <v>85</v>
      </c>
      <c r="X21">
        <v>2</v>
      </c>
      <c r="Y21" t="s">
        <v>94</v>
      </c>
      <c r="Z21">
        <v>2</v>
      </c>
      <c r="AA21" t="s">
        <v>94</v>
      </c>
      <c r="AB21">
        <v>1</v>
      </c>
      <c r="AC21">
        <v>3</v>
      </c>
      <c r="AD21">
        <v>0</v>
      </c>
      <c r="AE21">
        <v>0</v>
      </c>
      <c r="AF21">
        <v>1</v>
      </c>
      <c r="AG21">
        <v>0</v>
      </c>
      <c r="AH21" t="s">
        <v>167</v>
      </c>
      <c r="AI21">
        <f>getTotalCount(ScoutingData[[#This Row],[autoScoredGrid]])</f>
        <v>1</v>
      </c>
      <c r="AJ21">
        <f>getCubeCount(ScoutingData[[#This Row],[autoScoredGrid]])</f>
        <v>0</v>
      </c>
      <c r="AK21">
        <f>getConeCount(ScoutingData[[#This Row],[autoScoredGrid]])</f>
        <v>1</v>
      </c>
      <c r="AL21">
        <f>getHighCount(ScoutingData[[#This Row],[autoScoredGrid]])</f>
        <v>1</v>
      </c>
      <c r="AM21">
        <f>getMedCount(ScoutingData[[#This Row],[autoScoredGrid]])</f>
        <v>0</v>
      </c>
      <c r="AN21">
        <f>getLowCount(ScoutingData[[#This Row],[autoScoredGrid]])</f>
        <v>0</v>
      </c>
      <c r="AO21">
        <f>getAvgCycleTime(ScoutingData[[#This Row],[cycleTimes]])</f>
        <v>18.78</v>
      </c>
      <c r="AP21">
        <f>getTotalCount(ScoutingData[[#This Row],[scoredGrid]])</f>
        <v>3</v>
      </c>
      <c r="AQ21">
        <f>getCubeCount(ScoutingData[[#This Row],[scoredGrid]])</f>
        <v>0</v>
      </c>
      <c r="AR21">
        <f>getConeCount(ScoutingData[[#This Row],[scoredGrid]])</f>
        <v>3</v>
      </c>
      <c r="AS21">
        <f>getHighCount(ScoutingData[[#This Row],[scoredGrid]])</f>
        <v>0</v>
      </c>
      <c r="AT21">
        <f>getMedCount(ScoutingData[[#This Row],[scoredGrid]])</f>
        <v>0</v>
      </c>
      <c r="AU21">
        <f>getLowCount(ScoutingData[[#This Row],[scoredGrid]])</f>
        <v>3</v>
      </c>
      <c r="AV21">
        <f>ScoutingData[[#This Row],[autoGamePieces]]+ScoutingData[[#This Row],[teleopGamePieces]]</f>
        <v>4</v>
      </c>
      <c r="AW21">
        <f>ScoutingData[[#This Row],[autoCubes]]+ScoutingData[[#This Row],[teleopCubes]]</f>
        <v>0</v>
      </c>
      <c r="AX21">
        <f>ScoutingData[[#This Row],[autoCones]]+ScoutingData[[#This Row],[teleopCones]]</f>
        <v>4</v>
      </c>
      <c r="AY21">
        <f>ScoutingData[[#This Row],[autoHigh]]+ScoutingData[[#This Row],[teleopHigh]]</f>
        <v>1</v>
      </c>
      <c r="AZ21">
        <f>ScoutingData[[#This Row],[autoMed]]+ScoutingData[[#This Row],[teleopMed]]</f>
        <v>0</v>
      </c>
      <c r="BA21">
        <f>ScoutingData[[#This Row],[autoLow]]+ScoutingData[[#This Row],[teleopLow]]</f>
        <v>3</v>
      </c>
    </row>
    <row r="22" spans="1:53">
      <c r="A22" t="s">
        <v>168</v>
      </c>
      <c r="B22" t="s">
        <v>81</v>
      </c>
      <c r="C22" t="s">
        <v>82</v>
      </c>
      <c r="D22">
        <v>4</v>
      </c>
      <c r="E22" t="str">
        <f>ScoutingData[[#This Row],[eventCode]]&amp;"_"&amp;ScoutingData[[#This Row],[matchLevel]]&amp;ScoutingData[[#This Row],[matchNumber]]</f>
        <v>2023njwas_qm4</v>
      </c>
      <c r="F22" t="s">
        <v>83</v>
      </c>
      <c r="G22">
        <v>8588</v>
      </c>
      <c r="H22">
        <v>50</v>
      </c>
      <c r="I22" t="s">
        <v>93</v>
      </c>
      <c r="J22">
        <v>0</v>
      </c>
      <c r="K22">
        <v>0</v>
      </c>
      <c r="L22">
        <v>0</v>
      </c>
      <c r="M22" t="s">
        <v>94</v>
      </c>
      <c r="N22" t="s">
        <v>169</v>
      </c>
      <c r="O22" t="s">
        <v>170</v>
      </c>
      <c r="P22">
        <v>0</v>
      </c>
      <c r="Q22">
        <v>0</v>
      </c>
      <c r="R22">
        <v>0</v>
      </c>
      <c r="T22">
        <v>0</v>
      </c>
      <c r="U22" t="s">
        <v>94</v>
      </c>
      <c r="V22">
        <v>5.4</v>
      </c>
      <c r="W22" t="s">
        <v>85</v>
      </c>
      <c r="X22">
        <v>2</v>
      </c>
      <c r="Y22" t="s">
        <v>96</v>
      </c>
      <c r="Z22">
        <v>0</v>
      </c>
      <c r="AA22" t="s">
        <v>97</v>
      </c>
      <c r="AB22">
        <v>1</v>
      </c>
      <c r="AC22">
        <v>1</v>
      </c>
      <c r="AD22">
        <v>0</v>
      </c>
      <c r="AE22">
        <v>0</v>
      </c>
      <c r="AF22">
        <v>0</v>
      </c>
      <c r="AG22">
        <v>0</v>
      </c>
      <c r="AH22" t="s">
        <v>171</v>
      </c>
      <c r="AI22">
        <f>getTotalCount(ScoutingData[[#This Row],[autoScoredGrid]])</f>
        <v>0</v>
      </c>
      <c r="AJ22">
        <f>getCubeCount(ScoutingData[[#This Row],[autoScoredGrid]])</f>
        <v>0</v>
      </c>
      <c r="AK22">
        <f>getConeCount(ScoutingData[[#This Row],[autoScoredGrid]])</f>
        <v>0</v>
      </c>
      <c r="AL22">
        <f>getHighCount(ScoutingData[[#This Row],[autoScoredGrid]])</f>
        <v>0</v>
      </c>
      <c r="AM22">
        <f>getMedCount(ScoutingData[[#This Row],[autoScoredGrid]])</f>
        <v>0</v>
      </c>
      <c r="AN22">
        <f>getLowCount(ScoutingData[[#This Row],[autoScoredGrid]])</f>
        <v>0</v>
      </c>
      <c r="AO22">
        <f>getAvgCycleTime(ScoutingData[[#This Row],[cycleTimes]])</f>
        <v>6</v>
      </c>
      <c r="AP22">
        <f>getTotalCount(ScoutingData[[#This Row],[scoredGrid]])</f>
        <v>1</v>
      </c>
      <c r="AQ22">
        <f>getCubeCount(ScoutingData[[#This Row],[scoredGrid]])</f>
        <v>1</v>
      </c>
      <c r="AR22">
        <f>getConeCount(ScoutingData[[#This Row],[scoredGrid]])</f>
        <v>0</v>
      </c>
      <c r="AS22">
        <f>getHighCount(ScoutingData[[#This Row],[scoredGrid]])</f>
        <v>0</v>
      </c>
      <c r="AT22">
        <f>getMedCount(ScoutingData[[#This Row],[scoredGrid]])</f>
        <v>0</v>
      </c>
      <c r="AU22">
        <f>getLowCount(ScoutingData[[#This Row],[scoredGrid]])</f>
        <v>1</v>
      </c>
      <c r="AV22">
        <f>ScoutingData[[#This Row],[autoGamePieces]]+ScoutingData[[#This Row],[teleopGamePieces]]</f>
        <v>1</v>
      </c>
      <c r="AW22">
        <f>ScoutingData[[#This Row],[autoCubes]]+ScoutingData[[#This Row],[teleopCubes]]</f>
        <v>1</v>
      </c>
      <c r="AX22">
        <f>ScoutingData[[#This Row],[autoCones]]+ScoutingData[[#This Row],[teleopCones]]</f>
        <v>0</v>
      </c>
      <c r="AY22">
        <f>ScoutingData[[#This Row],[autoHigh]]+ScoutingData[[#This Row],[teleopHigh]]</f>
        <v>0</v>
      </c>
      <c r="AZ22">
        <f>ScoutingData[[#This Row],[autoMed]]+ScoutingData[[#This Row],[teleopMed]]</f>
        <v>0</v>
      </c>
      <c r="BA22">
        <f>ScoutingData[[#This Row],[autoLow]]+ScoutingData[[#This Row],[teleopLow]]</f>
        <v>1</v>
      </c>
    </row>
    <row r="23" spans="1:53">
      <c r="A23" t="s">
        <v>172</v>
      </c>
      <c r="B23" t="s">
        <v>81</v>
      </c>
      <c r="C23" t="s">
        <v>82</v>
      </c>
      <c r="D23">
        <v>5</v>
      </c>
      <c r="E23" t="str">
        <f>ScoutingData[[#This Row],[eventCode]]&amp;"_"&amp;ScoutingData[[#This Row],[matchLevel]]&amp;ScoutingData[[#This Row],[matchNumber]]</f>
        <v>2023njwas_qm5</v>
      </c>
      <c r="F23" t="s">
        <v>100</v>
      </c>
      <c r="G23">
        <v>4652</v>
      </c>
      <c r="H23">
        <v>47</v>
      </c>
      <c r="I23" t="s">
        <v>93</v>
      </c>
      <c r="J23">
        <v>1</v>
      </c>
      <c r="K23">
        <v>0</v>
      </c>
      <c r="L23">
        <v>1</v>
      </c>
      <c r="M23" t="s">
        <v>94</v>
      </c>
      <c r="N23" t="s">
        <v>173</v>
      </c>
      <c r="O23" t="s">
        <v>174</v>
      </c>
      <c r="P23">
        <v>0</v>
      </c>
      <c r="Q23">
        <v>0</v>
      </c>
      <c r="R23">
        <v>0</v>
      </c>
      <c r="T23">
        <v>0</v>
      </c>
      <c r="U23" t="s">
        <v>88</v>
      </c>
      <c r="V23">
        <v>43.4</v>
      </c>
      <c r="W23" t="s">
        <v>94</v>
      </c>
      <c r="X23">
        <v>2</v>
      </c>
      <c r="Y23" t="s">
        <v>96</v>
      </c>
      <c r="Z23">
        <v>0</v>
      </c>
      <c r="AA23" t="s">
        <v>94</v>
      </c>
      <c r="AB23">
        <v>0</v>
      </c>
      <c r="AC23">
        <v>1</v>
      </c>
      <c r="AD23">
        <v>0</v>
      </c>
      <c r="AE23">
        <v>1</v>
      </c>
      <c r="AF23">
        <v>1</v>
      </c>
      <c r="AG23">
        <v>0</v>
      </c>
      <c r="AH23" t="s">
        <v>175</v>
      </c>
      <c r="AI23">
        <f>getTotalCount(ScoutingData[[#This Row],[autoScoredGrid]])</f>
        <v>0</v>
      </c>
      <c r="AJ23">
        <f>getCubeCount(ScoutingData[[#This Row],[autoScoredGrid]])</f>
        <v>0</v>
      </c>
      <c r="AK23">
        <f>getConeCount(ScoutingData[[#This Row],[autoScoredGrid]])</f>
        <v>0</v>
      </c>
      <c r="AL23">
        <f>getHighCount(ScoutingData[[#This Row],[autoScoredGrid]])</f>
        <v>0</v>
      </c>
      <c r="AM23">
        <f>getMedCount(ScoutingData[[#This Row],[autoScoredGrid]])</f>
        <v>0</v>
      </c>
      <c r="AN23">
        <f>getLowCount(ScoutingData[[#This Row],[autoScoredGrid]])</f>
        <v>0</v>
      </c>
      <c r="AO23">
        <f>getAvgCycleTime(ScoutingData[[#This Row],[cycleTimes]])</f>
        <v>60.3</v>
      </c>
      <c r="AP23">
        <f>getTotalCount(ScoutingData[[#This Row],[scoredGrid]])</f>
        <v>1</v>
      </c>
      <c r="AQ23">
        <f>getCubeCount(ScoutingData[[#This Row],[scoredGrid]])</f>
        <v>0</v>
      </c>
      <c r="AR23">
        <f>getConeCount(ScoutingData[[#This Row],[scoredGrid]])</f>
        <v>1</v>
      </c>
      <c r="AS23">
        <f>getHighCount(ScoutingData[[#This Row],[scoredGrid]])</f>
        <v>0</v>
      </c>
      <c r="AT23">
        <f>getMedCount(ScoutingData[[#This Row],[scoredGrid]])</f>
        <v>1</v>
      </c>
      <c r="AU23">
        <f>getLowCount(ScoutingData[[#This Row],[scoredGrid]])</f>
        <v>0</v>
      </c>
      <c r="AV23">
        <f>ScoutingData[[#This Row],[autoGamePieces]]+ScoutingData[[#This Row],[teleopGamePieces]]</f>
        <v>1</v>
      </c>
      <c r="AW23">
        <f>ScoutingData[[#This Row],[autoCubes]]+ScoutingData[[#This Row],[teleopCubes]]</f>
        <v>0</v>
      </c>
      <c r="AX23">
        <f>ScoutingData[[#This Row],[autoCones]]+ScoutingData[[#This Row],[teleopCones]]</f>
        <v>1</v>
      </c>
      <c r="AY23">
        <f>ScoutingData[[#This Row],[autoHigh]]+ScoutingData[[#This Row],[teleopHigh]]</f>
        <v>0</v>
      </c>
      <c r="AZ23">
        <f>ScoutingData[[#This Row],[autoMed]]+ScoutingData[[#This Row],[teleopMed]]</f>
        <v>1</v>
      </c>
      <c r="BA23">
        <f>ScoutingData[[#This Row],[autoLow]]+ScoutingData[[#This Row],[teleopLow]]</f>
        <v>0</v>
      </c>
    </row>
    <row r="24" spans="1:53">
      <c r="A24" t="s">
        <v>151</v>
      </c>
      <c r="B24" t="s">
        <v>81</v>
      </c>
      <c r="C24" t="s">
        <v>82</v>
      </c>
      <c r="D24">
        <v>5</v>
      </c>
      <c r="E24" t="str">
        <f>ScoutingData[[#This Row],[eventCode]]&amp;"_"&amp;ScoutingData[[#This Row],[matchLevel]]&amp;ScoutingData[[#This Row],[matchNumber]]</f>
        <v>2023njwas_qm5</v>
      </c>
      <c r="F24" t="s">
        <v>117</v>
      </c>
      <c r="G24">
        <v>6945</v>
      </c>
      <c r="H24">
        <v>70</v>
      </c>
      <c r="I24" t="s">
        <v>93</v>
      </c>
      <c r="J24">
        <v>0</v>
      </c>
      <c r="K24">
        <v>1</v>
      </c>
      <c r="L24">
        <v>0</v>
      </c>
      <c r="M24" t="s">
        <v>94</v>
      </c>
      <c r="N24" t="s">
        <v>176</v>
      </c>
      <c r="O24" t="s">
        <v>177</v>
      </c>
      <c r="P24">
        <v>0</v>
      </c>
      <c r="Q24">
        <v>0</v>
      </c>
      <c r="R24">
        <v>0</v>
      </c>
      <c r="S24">
        <v>0</v>
      </c>
      <c r="T24">
        <v>0</v>
      </c>
      <c r="U24" t="s">
        <v>94</v>
      </c>
      <c r="V24">
        <v>0</v>
      </c>
      <c r="W24" t="s">
        <v>94</v>
      </c>
      <c r="X24">
        <v>2</v>
      </c>
      <c r="Y24" t="s">
        <v>96</v>
      </c>
      <c r="Z24">
        <v>0</v>
      </c>
      <c r="AA24" t="s">
        <v>97</v>
      </c>
      <c r="AB24">
        <v>0</v>
      </c>
      <c r="AC24">
        <v>1</v>
      </c>
      <c r="AD24">
        <v>0</v>
      </c>
      <c r="AE24">
        <v>1</v>
      </c>
      <c r="AF24">
        <v>1</v>
      </c>
      <c r="AG24">
        <v>0</v>
      </c>
      <c r="AH24" t="s">
        <v>178</v>
      </c>
      <c r="AI24">
        <f>getTotalCount(ScoutingData[[#This Row],[autoScoredGrid]])</f>
        <v>0</v>
      </c>
      <c r="AJ24">
        <f>getCubeCount(ScoutingData[[#This Row],[autoScoredGrid]])</f>
        <v>0</v>
      </c>
      <c r="AK24">
        <f>getConeCount(ScoutingData[[#This Row],[autoScoredGrid]])</f>
        <v>0</v>
      </c>
      <c r="AL24">
        <f>getHighCount(ScoutingData[[#This Row],[autoScoredGrid]])</f>
        <v>0</v>
      </c>
      <c r="AM24">
        <f>getMedCount(ScoutingData[[#This Row],[autoScoredGrid]])</f>
        <v>0</v>
      </c>
      <c r="AN24">
        <f>getLowCount(ScoutingData[[#This Row],[autoScoredGrid]])</f>
        <v>0</v>
      </c>
      <c r="AO24">
        <f>getAvgCycleTime(ScoutingData[[#This Row],[cycleTimes]])</f>
        <v>65.300000000000011</v>
      </c>
      <c r="AP24">
        <f>getTotalCount(ScoutingData[[#This Row],[scoredGrid]])</f>
        <v>2</v>
      </c>
      <c r="AQ24">
        <f>getCubeCount(ScoutingData[[#This Row],[scoredGrid]])</f>
        <v>1</v>
      </c>
      <c r="AR24">
        <f>getConeCount(ScoutingData[[#This Row],[scoredGrid]])</f>
        <v>1</v>
      </c>
      <c r="AS24">
        <f>getHighCount(ScoutingData[[#This Row],[scoredGrid]])</f>
        <v>0</v>
      </c>
      <c r="AT24">
        <f>getMedCount(ScoutingData[[#This Row],[scoredGrid]])</f>
        <v>2</v>
      </c>
      <c r="AU24">
        <f>getLowCount(ScoutingData[[#This Row],[scoredGrid]])</f>
        <v>0</v>
      </c>
      <c r="AV24">
        <f>ScoutingData[[#This Row],[autoGamePieces]]+ScoutingData[[#This Row],[teleopGamePieces]]</f>
        <v>2</v>
      </c>
      <c r="AW24">
        <f>ScoutingData[[#This Row],[autoCubes]]+ScoutingData[[#This Row],[teleopCubes]]</f>
        <v>1</v>
      </c>
      <c r="AX24">
        <f>ScoutingData[[#This Row],[autoCones]]+ScoutingData[[#This Row],[teleopCones]]</f>
        <v>1</v>
      </c>
      <c r="AY24">
        <f>ScoutingData[[#This Row],[autoHigh]]+ScoutingData[[#This Row],[teleopHigh]]</f>
        <v>0</v>
      </c>
      <c r="AZ24">
        <f>ScoutingData[[#This Row],[autoMed]]+ScoutingData[[#This Row],[teleopMed]]</f>
        <v>2</v>
      </c>
      <c r="BA24">
        <f>ScoutingData[[#This Row],[autoLow]]+ScoutingData[[#This Row],[teleopLow]]</f>
        <v>0</v>
      </c>
    </row>
    <row r="25" spans="1:53">
      <c r="A25" t="s">
        <v>179</v>
      </c>
      <c r="B25" t="s">
        <v>81</v>
      </c>
      <c r="C25" t="s">
        <v>82</v>
      </c>
      <c r="D25">
        <v>5</v>
      </c>
      <c r="E25" t="str">
        <f>ScoutingData[[#This Row],[eventCode]]&amp;"_"&amp;ScoutingData[[#This Row],[matchLevel]]&amp;ScoutingData[[#This Row],[matchNumber]]</f>
        <v>2023njwas_qm5</v>
      </c>
      <c r="F25" t="s">
        <v>111</v>
      </c>
      <c r="G25">
        <v>56</v>
      </c>
      <c r="H25">
        <v>26</v>
      </c>
      <c r="I25" t="s">
        <v>164</v>
      </c>
      <c r="J25">
        <v>0</v>
      </c>
      <c r="K25">
        <v>0</v>
      </c>
      <c r="L25">
        <v>1</v>
      </c>
      <c r="M25" t="s">
        <v>94</v>
      </c>
      <c r="N25" t="s">
        <v>93</v>
      </c>
      <c r="O25" t="s">
        <v>180</v>
      </c>
      <c r="P25">
        <v>0</v>
      </c>
      <c r="Q25">
        <v>1</v>
      </c>
      <c r="R25">
        <v>0</v>
      </c>
      <c r="T25">
        <v>1</v>
      </c>
      <c r="U25" t="s">
        <v>88</v>
      </c>
      <c r="V25">
        <v>0</v>
      </c>
      <c r="W25" t="s">
        <v>137</v>
      </c>
      <c r="X25">
        <v>2</v>
      </c>
      <c r="Y25" t="s">
        <v>105</v>
      </c>
      <c r="Z25">
        <v>1</v>
      </c>
      <c r="AA25" t="s">
        <v>94</v>
      </c>
      <c r="AB25">
        <v>1</v>
      </c>
      <c r="AC25">
        <v>2</v>
      </c>
      <c r="AD25">
        <v>0</v>
      </c>
      <c r="AE25">
        <v>0</v>
      </c>
      <c r="AF25">
        <v>0</v>
      </c>
      <c r="AG25">
        <v>1</v>
      </c>
      <c r="AH25" t="s">
        <v>181</v>
      </c>
      <c r="AI25">
        <f>getTotalCount(ScoutingData[[#This Row],[autoScoredGrid]])</f>
        <v>1</v>
      </c>
      <c r="AJ25">
        <f>getCubeCount(ScoutingData[[#This Row],[autoScoredGrid]])</f>
        <v>0</v>
      </c>
      <c r="AK25">
        <f>getConeCount(ScoutingData[[#This Row],[autoScoredGrid]])</f>
        <v>1</v>
      </c>
      <c r="AL25">
        <f>getHighCount(ScoutingData[[#This Row],[autoScoredGrid]])</f>
        <v>1</v>
      </c>
      <c r="AM25">
        <f>getMedCount(ScoutingData[[#This Row],[autoScoredGrid]])</f>
        <v>0</v>
      </c>
      <c r="AN25">
        <f>getLowCount(ScoutingData[[#This Row],[autoScoredGrid]])</f>
        <v>0</v>
      </c>
      <c r="AO25">
        <f>getAvgCycleTime(ScoutingData[[#This Row],[cycleTimes]])</f>
        <v>0</v>
      </c>
      <c r="AP25">
        <f>getTotalCount(ScoutingData[[#This Row],[scoredGrid]])</f>
        <v>3</v>
      </c>
      <c r="AQ25">
        <f>getCubeCount(ScoutingData[[#This Row],[scoredGrid]])</f>
        <v>0</v>
      </c>
      <c r="AR25">
        <f>getConeCount(ScoutingData[[#This Row],[scoredGrid]])</f>
        <v>3</v>
      </c>
      <c r="AS25">
        <f>getHighCount(ScoutingData[[#This Row],[scoredGrid]])</f>
        <v>3</v>
      </c>
      <c r="AT25">
        <f>getMedCount(ScoutingData[[#This Row],[scoredGrid]])</f>
        <v>0</v>
      </c>
      <c r="AU25">
        <f>getLowCount(ScoutingData[[#This Row],[scoredGrid]])</f>
        <v>0</v>
      </c>
      <c r="AV25">
        <f>ScoutingData[[#This Row],[autoGamePieces]]+ScoutingData[[#This Row],[teleopGamePieces]]</f>
        <v>4</v>
      </c>
      <c r="AW25">
        <f>ScoutingData[[#This Row],[autoCubes]]+ScoutingData[[#This Row],[teleopCubes]]</f>
        <v>0</v>
      </c>
      <c r="AX25">
        <f>ScoutingData[[#This Row],[autoCones]]+ScoutingData[[#This Row],[teleopCones]]</f>
        <v>4</v>
      </c>
      <c r="AY25">
        <f>ScoutingData[[#This Row],[autoHigh]]+ScoutingData[[#This Row],[teleopHigh]]</f>
        <v>4</v>
      </c>
      <c r="AZ25">
        <f>ScoutingData[[#This Row],[autoMed]]+ScoutingData[[#This Row],[teleopMed]]</f>
        <v>0</v>
      </c>
      <c r="BA25">
        <f>ScoutingData[[#This Row],[autoLow]]+ScoutingData[[#This Row],[teleopLow]]</f>
        <v>0</v>
      </c>
    </row>
    <row r="26" spans="1:53">
      <c r="A26" t="s">
        <v>80</v>
      </c>
      <c r="B26" t="s">
        <v>81</v>
      </c>
      <c r="C26" t="s">
        <v>82</v>
      </c>
      <c r="D26">
        <v>5</v>
      </c>
      <c r="E26" t="str">
        <f>ScoutingData[[#This Row],[eventCode]]&amp;"_"&amp;ScoutingData[[#This Row],[matchLevel]]&amp;ScoutingData[[#This Row],[matchNumber]]</f>
        <v>2023njwas_qm5</v>
      </c>
      <c r="F26" t="s">
        <v>83</v>
      </c>
      <c r="G26">
        <v>1989</v>
      </c>
      <c r="H26">
        <v>62</v>
      </c>
      <c r="I26" t="s">
        <v>93</v>
      </c>
      <c r="J26">
        <v>0</v>
      </c>
      <c r="K26">
        <v>0</v>
      </c>
      <c r="L26">
        <v>0</v>
      </c>
      <c r="M26" t="s">
        <v>94</v>
      </c>
      <c r="N26" t="s">
        <v>93</v>
      </c>
      <c r="O26" t="s">
        <v>93</v>
      </c>
      <c r="P26">
        <v>0</v>
      </c>
      <c r="Q26">
        <v>0</v>
      </c>
      <c r="R26">
        <v>0</v>
      </c>
      <c r="T26">
        <v>0</v>
      </c>
      <c r="U26" t="s">
        <v>94</v>
      </c>
      <c r="V26">
        <v>12.7</v>
      </c>
      <c r="W26" t="s">
        <v>94</v>
      </c>
      <c r="X26">
        <v>2</v>
      </c>
      <c r="Y26" t="s">
        <v>94</v>
      </c>
      <c r="Z26">
        <v>1</v>
      </c>
      <c r="AA26" t="s">
        <v>94</v>
      </c>
      <c r="AB26">
        <v>0</v>
      </c>
      <c r="AC26">
        <v>3</v>
      </c>
      <c r="AD26">
        <v>1</v>
      </c>
      <c r="AE26">
        <v>0</v>
      </c>
      <c r="AF26">
        <v>0</v>
      </c>
      <c r="AG26">
        <v>0</v>
      </c>
      <c r="AH26" t="s">
        <v>182</v>
      </c>
      <c r="AI26">
        <f>getTotalCount(ScoutingData[[#This Row],[autoScoredGrid]])</f>
        <v>0</v>
      </c>
      <c r="AJ26">
        <f>getCubeCount(ScoutingData[[#This Row],[autoScoredGrid]])</f>
        <v>0</v>
      </c>
      <c r="AK26">
        <f>getConeCount(ScoutingData[[#This Row],[autoScoredGrid]])</f>
        <v>0</v>
      </c>
      <c r="AL26">
        <f>getHighCount(ScoutingData[[#This Row],[autoScoredGrid]])</f>
        <v>0</v>
      </c>
      <c r="AM26">
        <f>getMedCount(ScoutingData[[#This Row],[autoScoredGrid]])</f>
        <v>0</v>
      </c>
      <c r="AN26">
        <f>getLowCount(ScoutingData[[#This Row],[autoScoredGrid]])</f>
        <v>0</v>
      </c>
      <c r="AO26">
        <f>getAvgCycleTime(ScoutingData[[#This Row],[cycleTimes]])</f>
        <v>0</v>
      </c>
      <c r="AP26">
        <f>getTotalCount(ScoutingData[[#This Row],[scoredGrid]])</f>
        <v>0</v>
      </c>
      <c r="AQ26">
        <f>getCubeCount(ScoutingData[[#This Row],[scoredGrid]])</f>
        <v>0</v>
      </c>
      <c r="AR26">
        <f>getConeCount(ScoutingData[[#This Row],[scoredGrid]])</f>
        <v>0</v>
      </c>
      <c r="AS26">
        <f>getHighCount(ScoutingData[[#This Row],[scoredGrid]])</f>
        <v>0</v>
      </c>
      <c r="AT26">
        <f>getMedCount(ScoutingData[[#This Row],[scoredGrid]])</f>
        <v>0</v>
      </c>
      <c r="AU26">
        <f>getLowCount(ScoutingData[[#This Row],[scoredGrid]])</f>
        <v>0</v>
      </c>
      <c r="AV26">
        <f>ScoutingData[[#This Row],[autoGamePieces]]+ScoutingData[[#This Row],[teleopGamePieces]]</f>
        <v>0</v>
      </c>
      <c r="AW26">
        <f>ScoutingData[[#This Row],[autoCubes]]+ScoutingData[[#This Row],[teleopCubes]]</f>
        <v>0</v>
      </c>
      <c r="AX26">
        <f>ScoutingData[[#This Row],[autoCones]]+ScoutingData[[#This Row],[teleopCones]]</f>
        <v>0</v>
      </c>
      <c r="AY26">
        <f>ScoutingData[[#This Row],[autoHigh]]+ScoutingData[[#This Row],[teleopHigh]]</f>
        <v>0</v>
      </c>
      <c r="AZ26">
        <f>ScoutingData[[#This Row],[autoMed]]+ScoutingData[[#This Row],[teleopMed]]</f>
        <v>0</v>
      </c>
      <c r="BA26">
        <f>ScoutingData[[#This Row],[autoLow]]+ScoutingData[[#This Row],[teleopLow]]</f>
        <v>0</v>
      </c>
    </row>
    <row r="27" spans="1:53">
      <c r="A27" t="s">
        <v>107</v>
      </c>
      <c r="B27" t="s">
        <v>81</v>
      </c>
      <c r="C27" t="s">
        <v>82</v>
      </c>
      <c r="D27">
        <v>5</v>
      </c>
      <c r="E27" t="str">
        <f>ScoutingData[[#This Row],[eventCode]]&amp;"_"&amp;ScoutingData[[#This Row],[matchLevel]]&amp;ScoutingData[[#This Row],[matchNumber]]</f>
        <v>2023njwas_qm5</v>
      </c>
      <c r="F27" t="s">
        <v>140</v>
      </c>
      <c r="G27">
        <v>4573</v>
      </c>
      <c r="H27">
        <v>48</v>
      </c>
      <c r="I27" t="s">
        <v>183</v>
      </c>
      <c r="J27">
        <v>0</v>
      </c>
      <c r="K27">
        <v>0</v>
      </c>
      <c r="L27">
        <v>0</v>
      </c>
      <c r="M27" t="s">
        <v>94</v>
      </c>
      <c r="N27" t="s">
        <v>93</v>
      </c>
      <c r="O27" t="s">
        <v>93</v>
      </c>
      <c r="P27">
        <v>0</v>
      </c>
      <c r="Q27">
        <v>0</v>
      </c>
      <c r="R27">
        <v>0</v>
      </c>
      <c r="T27">
        <v>0</v>
      </c>
      <c r="U27" t="s">
        <v>94</v>
      </c>
      <c r="V27">
        <v>0</v>
      </c>
      <c r="W27" t="s">
        <v>113</v>
      </c>
      <c r="X27">
        <v>2</v>
      </c>
      <c r="Y27" t="s">
        <v>105</v>
      </c>
      <c r="Z27">
        <v>1</v>
      </c>
      <c r="AA27" t="s">
        <v>94</v>
      </c>
      <c r="AB27">
        <v>1</v>
      </c>
      <c r="AC27">
        <v>3</v>
      </c>
      <c r="AD27">
        <v>0</v>
      </c>
      <c r="AE27">
        <v>0</v>
      </c>
      <c r="AF27">
        <v>1</v>
      </c>
      <c r="AG27">
        <v>0</v>
      </c>
      <c r="AH27" t="s">
        <v>184</v>
      </c>
      <c r="AI27">
        <f>getTotalCount(ScoutingData[[#This Row],[autoScoredGrid]])</f>
        <v>1</v>
      </c>
      <c r="AJ27">
        <f>getCubeCount(ScoutingData[[#This Row],[autoScoredGrid]])</f>
        <v>0</v>
      </c>
      <c r="AK27">
        <f>getConeCount(ScoutingData[[#This Row],[autoScoredGrid]])</f>
        <v>1</v>
      </c>
      <c r="AL27">
        <f>getHighCount(ScoutingData[[#This Row],[autoScoredGrid]])</f>
        <v>0</v>
      </c>
      <c r="AM27">
        <f>getMedCount(ScoutingData[[#This Row],[autoScoredGrid]])</f>
        <v>1</v>
      </c>
      <c r="AN27">
        <f>getLowCount(ScoutingData[[#This Row],[autoScoredGrid]])</f>
        <v>0</v>
      </c>
      <c r="AO27">
        <f>getAvgCycleTime(ScoutingData[[#This Row],[cycleTimes]])</f>
        <v>0</v>
      </c>
      <c r="AP27">
        <f>getTotalCount(ScoutingData[[#This Row],[scoredGrid]])</f>
        <v>0</v>
      </c>
      <c r="AQ27">
        <f>getCubeCount(ScoutingData[[#This Row],[scoredGrid]])</f>
        <v>0</v>
      </c>
      <c r="AR27">
        <f>getConeCount(ScoutingData[[#This Row],[scoredGrid]])</f>
        <v>0</v>
      </c>
      <c r="AS27">
        <f>getHighCount(ScoutingData[[#This Row],[scoredGrid]])</f>
        <v>0</v>
      </c>
      <c r="AT27">
        <f>getMedCount(ScoutingData[[#This Row],[scoredGrid]])</f>
        <v>0</v>
      </c>
      <c r="AU27">
        <f>getLowCount(ScoutingData[[#This Row],[scoredGrid]])</f>
        <v>0</v>
      </c>
      <c r="AV27">
        <f>ScoutingData[[#This Row],[autoGamePieces]]+ScoutingData[[#This Row],[teleopGamePieces]]</f>
        <v>1</v>
      </c>
      <c r="AW27">
        <f>ScoutingData[[#This Row],[autoCubes]]+ScoutingData[[#This Row],[teleopCubes]]</f>
        <v>0</v>
      </c>
      <c r="AX27">
        <f>ScoutingData[[#This Row],[autoCones]]+ScoutingData[[#This Row],[teleopCones]]</f>
        <v>1</v>
      </c>
      <c r="AY27">
        <f>ScoutingData[[#This Row],[autoHigh]]+ScoutingData[[#This Row],[teleopHigh]]</f>
        <v>0</v>
      </c>
      <c r="AZ27">
        <f>ScoutingData[[#This Row],[autoMed]]+ScoutingData[[#This Row],[teleopMed]]</f>
        <v>1</v>
      </c>
      <c r="BA27">
        <f>ScoutingData[[#This Row],[autoLow]]+ScoutingData[[#This Row],[teleopLow]]</f>
        <v>0</v>
      </c>
    </row>
    <row r="28" spans="1:53">
      <c r="A28" t="s">
        <v>91</v>
      </c>
      <c r="B28" t="s">
        <v>81</v>
      </c>
      <c r="C28" t="s">
        <v>82</v>
      </c>
      <c r="D28">
        <v>5</v>
      </c>
      <c r="E28" t="str">
        <f>ScoutingData[[#This Row],[eventCode]]&amp;"_"&amp;ScoutingData[[#This Row],[matchLevel]]&amp;ScoutingData[[#This Row],[matchNumber]]</f>
        <v>2023njwas_qm5</v>
      </c>
      <c r="F28" t="s">
        <v>92</v>
      </c>
      <c r="G28">
        <v>223</v>
      </c>
      <c r="H28">
        <v>38</v>
      </c>
      <c r="I28" t="s">
        <v>93</v>
      </c>
      <c r="J28">
        <v>0</v>
      </c>
      <c r="K28">
        <v>0</v>
      </c>
      <c r="L28">
        <v>0</v>
      </c>
      <c r="M28" t="s">
        <v>94</v>
      </c>
      <c r="N28" t="s">
        <v>185</v>
      </c>
      <c r="O28" t="s">
        <v>186</v>
      </c>
      <c r="P28">
        <v>0</v>
      </c>
      <c r="Q28">
        <v>0</v>
      </c>
      <c r="R28">
        <v>0</v>
      </c>
      <c r="T28">
        <v>0</v>
      </c>
      <c r="U28" t="s">
        <v>124</v>
      </c>
      <c r="V28">
        <v>8.3000000000000007</v>
      </c>
      <c r="W28" t="s">
        <v>85</v>
      </c>
      <c r="X28">
        <v>2</v>
      </c>
      <c r="Y28" t="s">
        <v>105</v>
      </c>
      <c r="Z28">
        <v>0</v>
      </c>
      <c r="AA28" t="s">
        <v>94</v>
      </c>
      <c r="AB28">
        <v>0</v>
      </c>
      <c r="AC28">
        <v>3</v>
      </c>
      <c r="AD28">
        <v>0</v>
      </c>
      <c r="AE28">
        <v>0</v>
      </c>
      <c r="AF28">
        <v>0</v>
      </c>
      <c r="AG28">
        <v>1</v>
      </c>
      <c r="AH28" t="s">
        <v>187</v>
      </c>
      <c r="AI28">
        <f>getTotalCount(ScoutingData[[#This Row],[autoScoredGrid]])</f>
        <v>0</v>
      </c>
      <c r="AJ28">
        <f>getCubeCount(ScoutingData[[#This Row],[autoScoredGrid]])</f>
        <v>0</v>
      </c>
      <c r="AK28">
        <f>getConeCount(ScoutingData[[#This Row],[autoScoredGrid]])</f>
        <v>0</v>
      </c>
      <c r="AL28">
        <f>getHighCount(ScoutingData[[#This Row],[autoScoredGrid]])</f>
        <v>0</v>
      </c>
      <c r="AM28">
        <f>getMedCount(ScoutingData[[#This Row],[autoScoredGrid]])</f>
        <v>0</v>
      </c>
      <c r="AN28">
        <f>getLowCount(ScoutingData[[#This Row],[autoScoredGrid]])</f>
        <v>0</v>
      </c>
      <c r="AO28">
        <f>getAvgCycleTime(ScoutingData[[#This Row],[cycleTimes]])</f>
        <v>27.200000000000003</v>
      </c>
      <c r="AP28">
        <f>getTotalCount(ScoutingData[[#This Row],[scoredGrid]])</f>
        <v>3</v>
      </c>
      <c r="AQ28">
        <f>getCubeCount(ScoutingData[[#This Row],[scoredGrid]])</f>
        <v>3</v>
      </c>
      <c r="AR28">
        <f>getConeCount(ScoutingData[[#This Row],[scoredGrid]])</f>
        <v>0</v>
      </c>
      <c r="AS28">
        <f>getHighCount(ScoutingData[[#This Row],[scoredGrid]])</f>
        <v>1</v>
      </c>
      <c r="AT28">
        <f>getMedCount(ScoutingData[[#This Row],[scoredGrid]])</f>
        <v>1</v>
      </c>
      <c r="AU28">
        <f>getLowCount(ScoutingData[[#This Row],[scoredGrid]])</f>
        <v>1</v>
      </c>
      <c r="AV28">
        <f>ScoutingData[[#This Row],[autoGamePieces]]+ScoutingData[[#This Row],[teleopGamePieces]]</f>
        <v>3</v>
      </c>
      <c r="AW28">
        <f>ScoutingData[[#This Row],[autoCubes]]+ScoutingData[[#This Row],[teleopCubes]]</f>
        <v>3</v>
      </c>
      <c r="AX28">
        <f>ScoutingData[[#This Row],[autoCones]]+ScoutingData[[#This Row],[teleopCones]]</f>
        <v>0</v>
      </c>
      <c r="AY28">
        <f>ScoutingData[[#This Row],[autoHigh]]+ScoutingData[[#This Row],[teleopHigh]]</f>
        <v>1</v>
      </c>
      <c r="AZ28">
        <f>ScoutingData[[#This Row],[autoMed]]+ScoutingData[[#This Row],[teleopMed]]</f>
        <v>1</v>
      </c>
      <c r="BA28">
        <f>ScoutingData[[#This Row],[autoLow]]+ScoutingData[[#This Row],[teleopLow]]</f>
        <v>1</v>
      </c>
    </row>
    <row r="29" spans="1:53">
      <c r="A29" t="s">
        <v>116</v>
      </c>
      <c r="B29" t="s">
        <v>81</v>
      </c>
      <c r="C29" t="s">
        <v>82</v>
      </c>
      <c r="D29">
        <v>6</v>
      </c>
      <c r="E29" t="str">
        <f>ScoutingData[[#This Row],[eventCode]]&amp;"_"&amp;ScoutingData[[#This Row],[matchLevel]]&amp;ScoutingData[[#This Row],[matchNumber]]</f>
        <v>2023njwas_qm6</v>
      </c>
      <c r="F29" t="s">
        <v>117</v>
      </c>
      <c r="G29">
        <v>8117</v>
      </c>
      <c r="H29">
        <v>71</v>
      </c>
      <c r="I29" t="s">
        <v>93</v>
      </c>
      <c r="J29">
        <v>0</v>
      </c>
      <c r="K29">
        <v>0</v>
      </c>
      <c r="L29">
        <v>1</v>
      </c>
      <c r="M29" t="s">
        <v>94</v>
      </c>
      <c r="N29" t="s">
        <v>188</v>
      </c>
      <c r="O29" t="s">
        <v>189</v>
      </c>
      <c r="P29">
        <v>0</v>
      </c>
      <c r="Q29">
        <v>0</v>
      </c>
      <c r="R29">
        <v>0</v>
      </c>
      <c r="T29">
        <v>1</v>
      </c>
      <c r="U29" t="s">
        <v>97</v>
      </c>
      <c r="V29">
        <v>2.1</v>
      </c>
      <c r="W29" t="s">
        <v>85</v>
      </c>
      <c r="X29">
        <v>2</v>
      </c>
      <c r="Y29" t="s">
        <v>89</v>
      </c>
      <c r="Z29">
        <v>1</v>
      </c>
      <c r="AA29" t="s">
        <v>94</v>
      </c>
      <c r="AB29">
        <v>1</v>
      </c>
      <c r="AC29">
        <v>4</v>
      </c>
      <c r="AD29">
        <v>0</v>
      </c>
      <c r="AE29">
        <v>0</v>
      </c>
      <c r="AF29">
        <v>0</v>
      </c>
      <c r="AI29">
        <f>getTotalCount(ScoutingData[[#This Row],[autoScoredGrid]])</f>
        <v>0</v>
      </c>
      <c r="AJ29">
        <f>getCubeCount(ScoutingData[[#This Row],[autoScoredGrid]])</f>
        <v>0</v>
      </c>
      <c r="AK29">
        <f>getConeCount(ScoutingData[[#This Row],[autoScoredGrid]])</f>
        <v>0</v>
      </c>
      <c r="AL29">
        <f>getHighCount(ScoutingData[[#This Row],[autoScoredGrid]])</f>
        <v>0</v>
      </c>
      <c r="AM29">
        <f>getMedCount(ScoutingData[[#This Row],[autoScoredGrid]])</f>
        <v>0</v>
      </c>
      <c r="AN29">
        <f>getLowCount(ScoutingData[[#This Row],[autoScoredGrid]])</f>
        <v>0</v>
      </c>
      <c r="AO29">
        <f>getAvgCycleTime(ScoutingData[[#This Row],[cycleTimes]])</f>
        <v>12.37142857142857</v>
      </c>
      <c r="AP29">
        <f>getTotalCount(ScoutingData[[#This Row],[scoredGrid]])</f>
        <v>5</v>
      </c>
      <c r="AQ29">
        <f>getCubeCount(ScoutingData[[#This Row],[scoredGrid]])</f>
        <v>2</v>
      </c>
      <c r="AR29">
        <f>getConeCount(ScoutingData[[#This Row],[scoredGrid]])</f>
        <v>3</v>
      </c>
      <c r="AS29">
        <f>getHighCount(ScoutingData[[#This Row],[scoredGrid]])</f>
        <v>3</v>
      </c>
      <c r="AT29">
        <f>getMedCount(ScoutingData[[#This Row],[scoredGrid]])</f>
        <v>0</v>
      </c>
      <c r="AU29">
        <f>getLowCount(ScoutingData[[#This Row],[scoredGrid]])</f>
        <v>2</v>
      </c>
      <c r="AV29">
        <f>ScoutingData[[#This Row],[autoGamePieces]]+ScoutingData[[#This Row],[teleopGamePieces]]</f>
        <v>5</v>
      </c>
      <c r="AW29">
        <f>ScoutingData[[#This Row],[autoCubes]]+ScoutingData[[#This Row],[teleopCubes]]</f>
        <v>2</v>
      </c>
      <c r="AX29">
        <f>ScoutingData[[#This Row],[autoCones]]+ScoutingData[[#This Row],[teleopCones]]</f>
        <v>3</v>
      </c>
      <c r="AY29">
        <f>ScoutingData[[#This Row],[autoHigh]]+ScoutingData[[#This Row],[teleopHigh]]</f>
        <v>3</v>
      </c>
      <c r="AZ29">
        <f>ScoutingData[[#This Row],[autoMed]]+ScoutingData[[#This Row],[teleopMed]]</f>
        <v>0</v>
      </c>
      <c r="BA29">
        <f>ScoutingData[[#This Row],[autoLow]]+ScoutingData[[#This Row],[teleopLow]]</f>
        <v>2</v>
      </c>
    </row>
    <row r="30" spans="1:53">
      <c r="A30" t="s">
        <v>99</v>
      </c>
      <c r="B30" t="s">
        <v>81</v>
      </c>
      <c r="C30" t="s">
        <v>82</v>
      </c>
      <c r="D30">
        <v>6</v>
      </c>
      <c r="E30" t="str">
        <f>ScoutingData[[#This Row],[eventCode]]&amp;"_"&amp;ScoutingData[[#This Row],[matchLevel]]&amp;ScoutingData[[#This Row],[matchNumber]]</f>
        <v>2023njwas_qm6</v>
      </c>
      <c r="F30" t="s">
        <v>100</v>
      </c>
      <c r="G30">
        <v>11</v>
      </c>
      <c r="H30">
        <v>60</v>
      </c>
      <c r="I30" t="s">
        <v>190</v>
      </c>
      <c r="J30">
        <v>1</v>
      </c>
      <c r="K30">
        <v>1</v>
      </c>
      <c r="L30">
        <v>1</v>
      </c>
      <c r="M30" t="s">
        <v>85</v>
      </c>
      <c r="N30" t="s">
        <v>191</v>
      </c>
      <c r="O30" t="s">
        <v>192</v>
      </c>
      <c r="P30">
        <v>0</v>
      </c>
      <c r="Q30">
        <v>1</v>
      </c>
      <c r="R30">
        <v>0</v>
      </c>
      <c r="T30">
        <v>0</v>
      </c>
      <c r="U30" t="s">
        <v>94</v>
      </c>
      <c r="V30">
        <v>1.9</v>
      </c>
      <c r="W30" t="s">
        <v>113</v>
      </c>
      <c r="X30">
        <v>2</v>
      </c>
      <c r="Y30" t="s">
        <v>89</v>
      </c>
      <c r="Z30">
        <v>0</v>
      </c>
      <c r="AA30" t="s">
        <v>94</v>
      </c>
      <c r="AB30">
        <v>1</v>
      </c>
      <c r="AC30">
        <v>5</v>
      </c>
      <c r="AD30">
        <v>0</v>
      </c>
      <c r="AE30">
        <v>0</v>
      </c>
      <c r="AF30">
        <v>0</v>
      </c>
      <c r="AG30">
        <v>1</v>
      </c>
      <c r="AH30" t="s">
        <v>193</v>
      </c>
      <c r="AI30">
        <f>getTotalCount(ScoutingData[[#This Row],[autoScoredGrid]])</f>
        <v>1</v>
      </c>
      <c r="AJ30">
        <f>getCubeCount(ScoutingData[[#This Row],[autoScoredGrid]])</f>
        <v>0</v>
      </c>
      <c r="AK30">
        <f>getConeCount(ScoutingData[[#This Row],[autoScoredGrid]])</f>
        <v>1</v>
      </c>
      <c r="AL30">
        <f>getHighCount(ScoutingData[[#This Row],[autoScoredGrid]])</f>
        <v>1</v>
      </c>
      <c r="AM30">
        <f>getMedCount(ScoutingData[[#This Row],[autoScoredGrid]])</f>
        <v>0</v>
      </c>
      <c r="AN30">
        <f>getLowCount(ScoutingData[[#This Row],[autoScoredGrid]])</f>
        <v>0</v>
      </c>
      <c r="AO30">
        <f>getAvgCycleTime(ScoutingData[[#This Row],[cycleTimes]])</f>
        <v>17.400000000000002</v>
      </c>
      <c r="AP30">
        <f>getTotalCount(ScoutingData[[#This Row],[scoredGrid]])</f>
        <v>4</v>
      </c>
      <c r="AQ30">
        <f>getCubeCount(ScoutingData[[#This Row],[scoredGrid]])</f>
        <v>2</v>
      </c>
      <c r="AR30">
        <f>getConeCount(ScoutingData[[#This Row],[scoredGrid]])</f>
        <v>2</v>
      </c>
      <c r="AS30">
        <f>getHighCount(ScoutingData[[#This Row],[scoredGrid]])</f>
        <v>3</v>
      </c>
      <c r="AT30">
        <f>getMedCount(ScoutingData[[#This Row],[scoredGrid]])</f>
        <v>0</v>
      </c>
      <c r="AU30">
        <f>getLowCount(ScoutingData[[#This Row],[scoredGrid]])</f>
        <v>1</v>
      </c>
      <c r="AV30">
        <f>ScoutingData[[#This Row],[autoGamePieces]]+ScoutingData[[#This Row],[teleopGamePieces]]</f>
        <v>5</v>
      </c>
      <c r="AW30">
        <f>ScoutingData[[#This Row],[autoCubes]]+ScoutingData[[#This Row],[teleopCubes]]</f>
        <v>2</v>
      </c>
      <c r="AX30">
        <f>ScoutingData[[#This Row],[autoCones]]+ScoutingData[[#This Row],[teleopCones]]</f>
        <v>3</v>
      </c>
      <c r="AY30">
        <f>ScoutingData[[#This Row],[autoHigh]]+ScoutingData[[#This Row],[teleopHigh]]</f>
        <v>4</v>
      </c>
      <c r="AZ30">
        <f>ScoutingData[[#This Row],[autoMed]]+ScoutingData[[#This Row],[teleopMed]]</f>
        <v>0</v>
      </c>
      <c r="BA30">
        <f>ScoutingData[[#This Row],[autoLow]]+ScoutingData[[#This Row],[teleopLow]]</f>
        <v>1</v>
      </c>
    </row>
    <row r="31" spans="1:53">
      <c r="A31" t="s">
        <v>104</v>
      </c>
      <c r="B31" t="s">
        <v>81</v>
      </c>
      <c r="C31" t="s">
        <v>82</v>
      </c>
      <c r="D31">
        <v>6</v>
      </c>
      <c r="E31" t="str">
        <f>ScoutingData[[#This Row],[eventCode]]&amp;"_"&amp;ScoutingData[[#This Row],[matchLevel]]&amp;ScoutingData[[#This Row],[matchNumber]]</f>
        <v>2023njwas_qm6</v>
      </c>
      <c r="F31" t="s">
        <v>83</v>
      </c>
      <c r="G31">
        <v>1672</v>
      </c>
      <c r="H31">
        <v>38</v>
      </c>
      <c r="I31" t="s">
        <v>93</v>
      </c>
      <c r="J31">
        <v>0</v>
      </c>
      <c r="K31">
        <v>0</v>
      </c>
      <c r="L31">
        <v>0</v>
      </c>
      <c r="M31" t="s">
        <v>105</v>
      </c>
      <c r="N31" t="s">
        <v>194</v>
      </c>
      <c r="O31" t="s">
        <v>195</v>
      </c>
      <c r="P31">
        <v>0</v>
      </c>
      <c r="Q31">
        <v>0</v>
      </c>
      <c r="R31">
        <v>0</v>
      </c>
      <c r="T31">
        <v>1</v>
      </c>
      <c r="U31" t="s">
        <v>94</v>
      </c>
      <c r="V31">
        <v>11.8</v>
      </c>
      <c r="W31" t="s">
        <v>85</v>
      </c>
      <c r="X31">
        <v>0</v>
      </c>
      <c r="Y31" t="s">
        <v>105</v>
      </c>
      <c r="Z31">
        <v>2</v>
      </c>
      <c r="AA31" t="s">
        <v>94</v>
      </c>
      <c r="AB31">
        <v>0</v>
      </c>
      <c r="AC31">
        <v>1</v>
      </c>
      <c r="AD31">
        <v>0</v>
      </c>
      <c r="AE31">
        <v>0</v>
      </c>
      <c r="AF31">
        <v>0</v>
      </c>
      <c r="AG31">
        <v>1</v>
      </c>
      <c r="AH31" t="s">
        <v>196</v>
      </c>
      <c r="AI31">
        <f>getTotalCount(ScoutingData[[#This Row],[autoScoredGrid]])</f>
        <v>0</v>
      </c>
      <c r="AJ31">
        <f>getCubeCount(ScoutingData[[#This Row],[autoScoredGrid]])</f>
        <v>0</v>
      </c>
      <c r="AK31">
        <f>getConeCount(ScoutingData[[#This Row],[autoScoredGrid]])</f>
        <v>0</v>
      </c>
      <c r="AL31">
        <f>getHighCount(ScoutingData[[#This Row],[autoScoredGrid]])</f>
        <v>0</v>
      </c>
      <c r="AM31">
        <f>getMedCount(ScoutingData[[#This Row],[autoScoredGrid]])</f>
        <v>0</v>
      </c>
      <c r="AN31">
        <f>getLowCount(ScoutingData[[#This Row],[autoScoredGrid]])</f>
        <v>0</v>
      </c>
      <c r="AO31">
        <f>getAvgCycleTime(ScoutingData[[#This Row],[cycleTimes]])</f>
        <v>13.85</v>
      </c>
      <c r="AP31">
        <f>getTotalCount(ScoutingData[[#This Row],[scoredGrid]])</f>
        <v>4</v>
      </c>
      <c r="AQ31">
        <f>getCubeCount(ScoutingData[[#This Row],[scoredGrid]])</f>
        <v>0</v>
      </c>
      <c r="AR31">
        <f>getConeCount(ScoutingData[[#This Row],[scoredGrid]])</f>
        <v>4</v>
      </c>
      <c r="AS31">
        <f>getHighCount(ScoutingData[[#This Row],[scoredGrid]])</f>
        <v>4</v>
      </c>
      <c r="AT31">
        <f>getMedCount(ScoutingData[[#This Row],[scoredGrid]])</f>
        <v>0</v>
      </c>
      <c r="AU31">
        <f>getLowCount(ScoutingData[[#This Row],[scoredGrid]])</f>
        <v>0</v>
      </c>
      <c r="AV31">
        <f>ScoutingData[[#This Row],[autoGamePieces]]+ScoutingData[[#This Row],[teleopGamePieces]]</f>
        <v>4</v>
      </c>
      <c r="AW31">
        <f>ScoutingData[[#This Row],[autoCubes]]+ScoutingData[[#This Row],[teleopCubes]]</f>
        <v>0</v>
      </c>
      <c r="AX31">
        <f>ScoutingData[[#This Row],[autoCones]]+ScoutingData[[#This Row],[teleopCones]]</f>
        <v>4</v>
      </c>
      <c r="AY31">
        <f>ScoutingData[[#This Row],[autoHigh]]+ScoutingData[[#This Row],[teleopHigh]]</f>
        <v>4</v>
      </c>
      <c r="AZ31">
        <f>ScoutingData[[#This Row],[autoMed]]+ScoutingData[[#This Row],[teleopMed]]</f>
        <v>0</v>
      </c>
      <c r="BA31">
        <f>ScoutingData[[#This Row],[autoLow]]+ScoutingData[[#This Row],[teleopLow]]</f>
        <v>0</v>
      </c>
    </row>
    <row r="32" spans="1:53">
      <c r="A32" t="s">
        <v>110</v>
      </c>
      <c r="B32" t="s">
        <v>81</v>
      </c>
      <c r="C32" t="s">
        <v>82</v>
      </c>
      <c r="D32">
        <v>6</v>
      </c>
      <c r="E32" t="str">
        <f>ScoutingData[[#This Row],[eventCode]]&amp;"_"&amp;ScoutingData[[#This Row],[matchLevel]]&amp;ScoutingData[[#This Row],[matchNumber]]</f>
        <v>2023njwas_qm6</v>
      </c>
      <c r="F32" t="s">
        <v>111</v>
      </c>
      <c r="G32">
        <v>2070</v>
      </c>
      <c r="H32">
        <v>62</v>
      </c>
      <c r="I32" t="s">
        <v>197</v>
      </c>
      <c r="J32">
        <v>1</v>
      </c>
      <c r="K32">
        <v>1</v>
      </c>
      <c r="L32">
        <v>0</v>
      </c>
      <c r="M32" t="s">
        <v>94</v>
      </c>
      <c r="N32" t="s">
        <v>198</v>
      </c>
      <c r="O32" t="s">
        <v>199</v>
      </c>
      <c r="P32">
        <v>0</v>
      </c>
      <c r="Q32">
        <v>1</v>
      </c>
      <c r="R32">
        <v>0</v>
      </c>
      <c r="T32">
        <v>1</v>
      </c>
      <c r="U32" t="s">
        <v>88</v>
      </c>
      <c r="V32">
        <v>16</v>
      </c>
      <c r="W32" t="s">
        <v>85</v>
      </c>
      <c r="X32">
        <v>2</v>
      </c>
      <c r="Y32" t="s">
        <v>105</v>
      </c>
      <c r="Z32">
        <v>1</v>
      </c>
      <c r="AA32" t="s">
        <v>94</v>
      </c>
      <c r="AB32">
        <v>1</v>
      </c>
      <c r="AC32">
        <v>4</v>
      </c>
      <c r="AD32">
        <v>0</v>
      </c>
      <c r="AE32">
        <v>0</v>
      </c>
      <c r="AF32">
        <v>0</v>
      </c>
      <c r="AG32">
        <v>1</v>
      </c>
      <c r="AH32" t="s">
        <v>200</v>
      </c>
      <c r="AI32">
        <f>getTotalCount(ScoutingData[[#This Row],[autoScoredGrid]])</f>
        <v>1</v>
      </c>
      <c r="AJ32">
        <f>getCubeCount(ScoutingData[[#This Row],[autoScoredGrid]])</f>
        <v>1</v>
      </c>
      <c r="AK32">
        <f>getConeCount(ScoutingData[[#This Row],[autoScoredGrid]])</f>
        <v>0</v>
      </c>
      <c r="AL32">
        <f>getHighCount(ScoutingData[[#This Row],[autoScoredGrid]])</f>
        <v>1</v>
      </c>
      <c r="AM32">
        <f>getMedCount(ScoutingData[[#This Row],[autoScoredGrid]])</f>
        <v>0</v>
      </c>
      <c r="AN32">
        <f>getLowCount(ScoutingData[[#This Row],[autoScoredGrid]])</f>
        <v>0</v>
      </c>
      <c r="AO32">
        <f>getAvgCycleTime(ScoutingData[[#This Row],[cycleTimes]])</f>
        <v>14.4</v>
      </c>
      <c r="AP32">
        <f>getTotalCount(ScoutingData[[#This Row],[scoredGrid]])</f>
        <v>2</v>
      </c>
      <c r="AQ32">
        <f>getCubeCount(ScoutingData[[#This Row],[scoredGrid]])</f>
        <v>0</v>
      </c>
      <c r="AR32">
        <f>getConeCount(ScoutingData[[#This Row],[scoredGrid]])</f>
        <v>2</v>
      </c>
      <c r="AS32">
        <f>getHighCount(ScoutingData[[#This Row],[scoredGrid]])</f>
        <v>2</v>
      </c>
      <c r="AT32">
        <f>getMedCount(ScoutingData[[#This Row],[scoredGrid]])</f>
        <v>0</v>
      </c>
      <c r="AU32">
        <f>getLowCount(ScoutingData[[#This Row],[scoredGrid]])</f>
        <v>0</v>
      </c>
      <c r="AV32">
        <f>ScoutingData[[#This Row],[autoGamePieces]]+ScoutingData[[#This Row],[teleopGamePieces]]</f>
        <v>3</v>
      </c>
      <c r="AW32">
        <f>ScoutingData[[#This Row],[autoCubes]]+ScoutingData[[#This Row],[teleopCubes]]</f>
        <v>1</v>
      </c>
      <c r="AX32">
        <f>ScoutingData[[#This Row],[autoCones]]+ScoutingData[[#This Row],[teleopCones]]</f>
        <v>2</v>
      </c>
      <c r="AY32">
        <f>ScoutingData[[#This Row],[autoHigh]]+ScoutingData[[#This Row],[teleopHigh]]</f>
        <v>3</v>
      </c>
      <c r="AZ32">
        <f>ScoutingData[[#This Row],[autoMed]]+ScoutingData[[#This Row],[teleopMed]]</f>
        <v>0</v>
      </c>
      <c r="BA32">
        <f>ScoutingData[[#This Row],[autoLow]]+ScoutingData[[#This Row],[teleopLow]]</f>
        <v>0</v>
      </c>
    </row>
    <row r="33" spans="1:53">
      <c r="A33" t="s">
        <v>107</v>
      </c>
      <c r="B33" t="s">
        <v>81</v>
      </c>
      <c r="C33" t="s">
        <v>82</v>
      </c>
      <c r="D33">
        <v>6</v>
      </c>
      <c r="E33" t="str">
        <f>ScoutingData[[#This Row],[eventCode]]&amp;"_"&amp;ScoutingData[[#This Row],[matchLevel]]&amp;ScoutingData[[#This Row],[matchNumber]]</f>
        <v>2023njwas_qm6</v>
      </c>
      <c r="F33" t="s">
        <v>100</v>
      </c>
      <c r="G33">
        <v>11</v>
      </c>
      <c r="H33">
        <v>47</v>
      </c>
      <c r="I33" t="s">
        <v>190</v>
      </c>
      <c r="J33">
        <v>0</v>
      </c>
      <c r="K33">
        <v>0</v>
      </c>
      <c r="L33">
        <v>0</v>
      </c>
      <c r="M33" t="s">
        <v>85</v>
      </c>
      <c r="N33" t="s">
        <v>201</v>
      </c>
      <c r="O33" t="s">
        <v>202</v>
      </c>
      <c r="P33">
        <v>0</v>
      </c>
      <c r="Q33">
        <v>0</v>
      </c>
      <c r="R33">
        <v>0</v>
      </c>
      <c r="T33">
        <v>0</v>
      </c>
      <c r="U33" t="s">
        <v>94</v>
      </c>
      <c r="V33">
        <v>2.2999999999999998</v>
      </c>
      <c r="W33" t="s">
        <v>137</v>
      </c>
      <c r="X33">
        <v>2</v>
      </c>
      <c r="Y33" t="s">
        <v>89</v>
      </c>
      <c r="Z33">
        <v>3</v>
      </c>
      <c r="AA33" t="s">
        <v>94</v>
      </c>
      <c r="AB33">
        <v>1</v>
      </c>
      <c r="AC33">
        <v>4</v>
      </c>
      <c r="AD33">
        <v>0</v>
      </c>
      <c r="AE33">
        <v>0</v>
      </c>
      <c r="AF33">
        <v>0</v>
      </c>
      <c r="AG33">
        <v>1</v>
      </c>
      <c r="AH33" t="s">
        <v>203</v>
      </c>
      <c r="AI33">
        <f>getTotalCount(ScoutingData[[#This Row],[autoScoredGrid]])</f>
        <v>1</v>
      </c>
      <c r="AJ33">
        <f>getCubeCount(ScoutingData[[#This Row],[autoScoredGrid]])</f>
        <v>0</v>
      </c>
      <c r="AK33">
        <f>getConeCount(ScoutingData[[#This Row],[autoScoredGrid]])</f>
        <v>1</v>
      </c>
      <c r="AL33">
        <f>getHighCount(ScoutingData[[#This Row],[autoScoredGrid]])</f>
        <v>1</v>
      </c>
      <c r="AM33">
        <f>getMedCount(ScoutingData[[#This Row],[autoScoredGrid]])</f>
        <v>0</v>
      </c>
      <c r="AN33">
        <f>getLowCount(ScoutingData[[#This Row],[autoScoredGrid]])</f>
        <v>0</v>
      </c>
      <c r="AO33">
        <f>getAvgCycleTime(ScoutingData[[#This Row],[cycleTimes]])</f>
        <v>5.8</v>
      </c>
      <c r="AP33">
        <f>getTotalCount(ScoutingData[[#This Row],[scoredGrid]])</f>
        <v>5</v>
      </c>
      <c r="AQ33">
        <f>getCubeCount(ScoutingData[[#This Row],[scoredGrid]])</f>
        <v>2</v>
      </c>
      <c r="AR33">
        <f>getConeCount(ScoutingData[[#This Row],[scoredGrid]])</f>
        <v>3</v>
      </c>
      <c r="AS33">
        <f>getHighCount(ScoutingData[[#This Row],[scoredGrid]])</f>
        <v>3</v>
      </c>
      <c r="AT33">
        <f>getMedCount(ScoutingData[[#This Row],[scoredGrid]])</f>
        <v>1</v>
      </c>
      <c r="AU33">
        <f>getLowCount(ScoutingData[[#This Row],[scoredGrid]])</f>
        <v>1</v>
      </c>
      <c r="AV33">
        <f>ScoutingData[[#This Row],[autoGamePieces]]+ScoutingData[[#This Row],[teleopGamePieces]]</f>
        <v>6</v>
      </c>
      <c r="AW33">
        <f>ScoutingData[[#This Row],[autoCubes]]+ScoutingData[[#This Row],[teleopCubes]]</f>
        <v>2</v>
      </c>
      <c r="AX33">
        <f>ScoutingData[[#This Row],[autoCones]]+ScoutingData[[#This Row],[teleopCones]]</f>
        <v>4</v>
      </c>
      <c r="AY33">
        <f>ScoutingData[[#This Row],[autoHigh]]+ScoutingData[[#This Row],[teleopHigh]]</f>
        <v>4</v>
      </c>
      <c r="AZ33">
        <f>ScoutingData[[#This Row],[autoMed]]+ScoutingData[[#This Row],[teleopMed]]</f>
        <v>1</v>
      </c>
      <c r="BA33">
        <f>ScoutingData[[#This Row],[autoLow]]+ScoutingData[[#This Row],[teleopLow]]</f>
        <v>1</v>
      </c>
    </row>
    <row r="34" spans="1:53">
      <c r="A34" t="s">
        <v>121</v>
      </c>
      <c r="B34" t="s">
        <v>81</v>
      </c>
      <c r="C34" t="s">
        <v>82</v>
      </c>
      <c r="D34">
        <v>6</v>
      </c>
      <c r="E34" t="str">
        <f>ScoutingData[[#This Row],[eventCode]]&amp;"_"&amp;ScoutingData[[#This Row],[matchLevel]]&amp;ScoutingData[[#This Row],[matchNumber]]</f>
        <v>2023njwas_qm6</v>
      </c>
      <c r="F34" t="s">
        <v>92</v>
      </c>
      <c r="G34">
        <v>8628</v>
      </c>
      <c r="H34">
        <v>38</v>
      </c>
      <c r="I34" t="s">
        <v>93</v>
      </c>
      <c r="J34">
        <v>1</v>
      </c>
      <c r="K34">
        <v>1</v>
      </c>
      <c r="L34">
        <v>1</v>
      </c>
      <c r="M34" t="s">
        <v>94</v>
      </c>
      <c r="N34" t="s">
        <v>204</v>
      </c>
      <c r="O34" t="s">
        <v>93</v>
      </c>
      <c r="P34">
        <v>2</v>
      </c>
      <c r="Q34">
        <v>0</v>
      </c>
      <c r="R34">
        <v>0</v>
      </c>
      <c r="T34">
        <v>0</v>
      </c>
      <c r="U34" t="s">
        <v>124</v>
      </c>
      <c r="V34">
        <v>12.5</v>
      </c>
      <c r="W34" t="s">
        <v>94</v>
      </c>
      <c r="X34">
        <v>2</v>
      </c>
      <c r="Y34" t="s">
        <v>105</v>
      </c>
      <c r="Z34">
        <v>0</v>
      </c>
      <c r="AA34" t="s">
        <v>94</v>
      </c>
      <c r="AB34">
        <v>1</v>
      </c>
      <c r="AC34">
        <v>2</v>
      </c>
      <c r="AD34">
        <v>0</v>
      </c>
      <c r="AE34">
        <v>0</v>
      </c>
      <c r="AF34">
        <v>1</v>
      </c>
      <c r="AG34">
        <v>0</v>
      </c>
      <c r="AH34" t="s">
        <v>205</v>
      </c>
      <c r="AI34">
        <f>getTotalCount(ScoutingData[[#This Row],[autoScoredGrid]])</f>
        <v>0</v>
      </c>
      <c r="AJ34">
        <f>getCubeCount(ScoutingData[[#This Row],[autoScoredGrid]])</f>
        <v>0</v>
      </c>
      <c r="AK34">
        <f>getConeCount(ScoutingData[[#This Row],[autoScoredGrid]])</f>
        <v>0</v>
      </c>
      <c r="AL34">
        <f>getHighCount(ScoutingData[[#This Row],[autoScoredGrid]])</f>
        <v>0</v>
      </c>
      <c r="AM34">
        <f>getMedCount(ScoutingData[[#This Row],[autoScoredGrid]])</f>
        <v>0</v>
      </c>
      <c r="AN34">
        <f>getLowCount(ScoutingData[[#This Row],[autoScoredGrid]])</f>
        <v>0</v>
      </c>
      <c r="AO34">
        <f>getAvgCycleTime(ScoutingData[[#This Row],[cycleTimes]])</f>
        <v>34.1</v>
      </c>
      <c r="AP34">
        <f>getTotalCount(ScoutingData[[#This Row],[scoredGrid]])</f>
        <v>0</v>
      </c>
      <c r="AQ34">
        <f>getCubeCount(ScoutingData[[#This Row],[scoredGrid]])</f>
        <v>0</v>
      </c>
      <c r="AR34">
        <f>getConeCount(ScoutingData[[#This Row],[scoredGrid]])</f>
        <v>0</v>
      </c>
      <c r="AS34">
        <f>getHighCount(ScoutingData[[#This Row],[scoredGrid]])</f>
        <v>0</v>
      </c>
      <c r="AT34">
        <f>getMedCount(ScoutingData[[#This Row],[scoredGrid]])</f>
        <v>0</v>
      </c>
      <c r="AU34">
        <f>getLowCount(ScoutingData[[#This Row],[scoredGrid]])</f>
        <v>0</v>
      </c>
      <c r="AV34">
        <f>ScoutingData[[#This Row],[autoGamePieces]]+ScoutingData[[#This Row],[teleopGamePieces]]</f>
        <v>0</v>
      </c>
      <c r="AW34">
        <f>ScoutingData[[#This Row],[autoCubes]]+ScoutingData[[#This Row],[teleopCubes]]</f>
        <v>0</v>
      </c>
      <c r="AX34">
        <f>ScoutingData[[#This Row],[autoCones]]+ScoutingData[[#This Row],[teleopCones]]</f>
        <v>0</v>
      </c>
      <c r="AY34">
        <f>ScoutingData[[#This Row],[autoHigh]]+ScoutingData[[#This Row],[teleopHigh]]</f>
        <v>0</v>
      </c>
      <c r="AZ34">
        <f>ScoutingData[[#This Row],[autoMed]]+ScoutingData[[#This Row],[teleopMed]]</f>
        <v>0</v>
      </c>
      <c r="BA34">
        <f>ScoutingData[[#This Row],[autoLow]]+ScoutingData[[#This Row],[teleopLow]]</f>
        <v>0</v>
      </c>
    </row>
    <row r="35" spans="1:53">
      <c r="A35" t="s">
        <v>131</v>
      </c>
      <c r="B35" t="s">
        <v>81</v>
      </c>
      <c r="C35" t="s">
        <v>82</v>
      </c>
      <c r="D35">
        <v>7</v>
      </c>
      <c r="E35" t="str">
        <f>ScoutingData[[#This Row],[eventCode]]&amp;"_"&amp;ScoutingData[[#This Row],[matchLevel]]&amp;ScoutingData[[#This Row],[matchNumber]]</f>
        <v>2023njwas_qm7</v>
      </c>
      <c r="F35" t="s">
        <v>92</v>
      </c>
      <c r="G35">
        <v>1676</v>
      </c>
      <c r="H35">
        <v>50</v>
      </c>
      <c r="I35" t="s">
        <v>112</v>
      </c>
      <c r="J35">
        <v>1</v>
      </c>
      <c r="K35">
        <v>1</v>
      </c>
      <c r="L35">
        <v>1</v>
      </c>
      <c r="M35" t="s">
        <v>94</v>
      </c>
      <c r="N35" t="s">
        <v>207</v>
      </c>
      <c r="O35" t="s">
        <v>208</v>
      </c>
      <c r="P35">
        <v>0</v>
      </c>
      <c r="Q35">
        <v>1</v>
      </c>
      <c r="R35">
        <v>0</v>
      </c>
      <c r="T35">
        <v>1</v>
      </c>
      <c r="U35" t="s">
        <v>97</v>
      </c>
      <c r="V35">
        <v>22.8</v>
      </c>
      <c r="W35" t="s">
        <v>85</v>
      </c>
      <c r="X35">
        <v>2</v>
      </c>
      <c r="Y35" t="s">
        <v>89</v>
      </c>
      <c r="Z35">
        <v>2</v>
      </c>
      <c r="AA35" t="s">
        <v>94</v>
      </c>
      <c r="AB35">
        <v>1</v>
      </c>
      <c r="AC35">
        <v>4</v>
      </c>
      <c r="AD35">
        <v>0</v>
      </c>
      <c r="AE35">
        <v>0</v>
      </c>
      <c r="AF35">
        <v>0</v>
      </c>
      <c r="AG35">
        <v>1</v>
      </c>
      <c r="AH35" t="s">
        <v>209</v>
      </c>
      <c r="AI35">
        <f>getTotalCount(ScoutingData[[#This Row],[autoScoredGrid]])</f>
        <v>1</v>
      </c>
      <c r="AJ35">
        <f>getCubeCount(ScoutingData[[#This Row],[autoScoredGrid]])</f>
        <v>1</v>
      </c>
      <c r="AK35">
        <f>getConeCount(ScoutingData[[#This Row],[autoScoredGrid]])</f>
        <v>0</v>
      </c>
      <c r="AL35">
        <f>getHighCount(ScoutingData[[#This Row],[autoScoredGrid]])</f>
        <v>1</v>
      </c>
      <c r="AM35">
        <f>getMedCount(ScoutingData[[#This Row],[autoScoredGrid]])</f>
        <v>0</v>
      </c>
      <c r="AN35">
        <f>getLowCount(ScoutingData[[#This Row],[autoScoredGrid]])</f>
        <v>0</v>
      </c>
      <c r="AO35">
        <f>getAvgCycleTime(ScoutingData[[#This Row],[cycleTimes]])</f>
        <v>16.483333333333334</v>
      </c>
      <c r="AP35">
        <f>getTotalCount(ScoutingData[[#This Row],[scoredGrid]])</f>
        <v>5</v>
      </c>
      <c r="AQ35">
        <f>getCubeCount(ScoutingData[[#This Row],[scoredGrid]])</f>
        <v>1</v>
      </c>
      <c r="AR35">
        <f>getConeCount(ScoutingData[[#This Row],[scoredGrid]])</f>
        <v>4</v>
      </c>
      <c r="AS35">
        <f>getHighCount(ScoutingData[[#This Row],[scoredGrid]])</f>
        <v>5</v>
      </c>
      <c r="AT35">
        <f>getMedCount(ScoutingData[[#This Row],[scoredGrid]])</f>
        <v>0</v>
      </c>
      <c r="AU35">
        <f>getLowCount(ScoutingData[[#This Row],[scoredGrid]])</f>
        <v>0</v>
      </c>
      <c r="AV35">
        <f>ScoutingData[[#This Row],[autoGamePieces]]+ScoutingData[[#This Row],[teleopGamePieces]]</f>
        <v>6</v>
      </c>
      <c r="AW35">
        <f>ScoutingData[[#This Row],[autoCubes]]+ScoutingData[[#This Row],[teleopCubes]]</f>
        <v>2</v>
      </c>
      <c r="AX35">
        <f>ScoutingData[[#This Row],[autoCones]]+ScoutingData[[#This Row],[teleopCones]]</f>
        <v>4</v>
      </c>
      <c r="AY35">
        <f>ScoutingData[[#This Row],[autoHigh]]+ScoutingData[[#This Row],[teleopHigh]]</f>
        <v>6</v>
      </c>
      <c r="AZ35">
        <f>ScoutingData[[#This Row],[autoMed]]+ScoutingData[[#This Row],[teleopMed]]</f>
        <v>0</v>
      </c>
      <c r="BA35">
        <f>ScoutingData[[#This Row],[autoLow]]+ScoutingData[[#This Row],[teleopLow]]</f>
        <v>0</v>
      </c>
    </row>
    <row r="36" spans="1:53">
      <c r="A36" t="s">
        <v>139</v>
      </c>
      <c r="B36" t="s">
        <v>81</v>
      </c>
      <c r="C36" t="s">
        <v>82</v>
      </c>
      <c r="D36">
        <v>7</v>
      </c>
      <c r="E36" t="str">
        <f>ScoutingData[[#This Row],[eventCode]]&amp;"_"&amp;ScoutingData[[#This Row],[matchLevel]]&amp;ScoutingData[[#This Row],[matchNumber]]</f>
        <v>2023njwas_qm7</v>
      </c>
      <c r="F36" t="s">
        <v>140</v>
      </c>
      <c r="G36">
        <v>222</v>
      </c>
      <c r="H36">
        <v>35</v>
      </c>
      <c r="I36" t="s">
        <v>197</v>
      </c>
      <c r="J36">
        <v>1</v>
      </c>
      <c r="K36">
        <v>0</v>
      </c>
      <c r="L36">
        <v>0</v>
      </c>
      <c r="M36" t="s">
        <v>94</v>
      </c>
      <c r="N36" t="s">
        <v>210</v>
      </c>
      <c r="O36" t="s">
        <v>211</v>
      </c>
      <c r="P36">
        <v>0</v>
      </c>
      <c r="Q36">
        <v>1</v>
      </c>
      <c r="R36">
        <v>0</v>
      </c>
      <c r="T36">
        <v>1</v>
      </c>
      <c r="U36" t="s">
        <v>94</v>
      </c>
      <c r="V36">
        <v>0</v>
      </c>
      <c r="W36" t="s">
        <v>94</v>
      </c>
      <c r="X36">
        <v>0</v>
      </c>
      <c r="Y36" t="s">
        <v>89</v>
      </c>
      <c r="Z36">
        <v>3</v>
      </c>
      <c r="AA36" t="s">
        <v>94</v>
      </c>
      <c r="AB36">
        <v>1</v>
      </c>
      <c r="AC36">
        <v>5</v>
      </c>
      <c r="AD36">
        <v>0</v>
      </c>
      <c r="AE36">
        <v>0</v>
      </c>
      <c r="AF36">
        <v>0</v>
      </c>
      <c r="AG36">
        <v>1</v>
      </c>
      <c r="AH36" t="s">
        <v>212</v>
      </c>
      <c r="AI36">
        <f>getTotalCount(ScoutingData[[#This Row],[autoScoredGrid]])</f>
        <v>1</v>
      </c>
      <c r="AJ36">
        <f>getCubeCount(ScoutingData[[#This Row],[autoScoredGrid]])</f>
        <v>1</v>
      </c>
      <c r="AK36">
        <f>getConeCount(ScoutingData[[#This Row],[autoScoredGrid]])</f>
        <v>0</v>
      </c>
      <c r="AL36">
        <f>getHighCount(ScoutingData[[#This Row],[autoScoredGrid]])</f>
        <v>1</v>
      </c>
      <c r="AM36">
        <f>getMedCount(ScoutingData[[#This Row],[autoScoredGrid]])</f>
        <v>0</v>
      </c>
      <c r="AN36">
        <f>getLowCount(ScoutingData[[#This Row],[autoScoredGrid]])</f>
        <v>0</v>
      </c>
      <c r="AO36">
        <f>getAvgCycleTime(ScoutingData[[#This Row],[cycleTimes]])</f>
        <v>17.683333333333334</v>
      </c>
      <c r="AP36">
        <f>getTotalCount(ScoutingData[[#This Row],[scoredGrid]])</f>
        <v>5</v>
      </c>
      <c r="AQ36">
        <f>getCubeCount(ScoutingData[[#This Row],[scoredGrid]])</f>
        <v>0</v>
      </c>
      <c r="AR36">
        <f>getConeCount(ScoutingData[[#This Row],[scoredGrid]])</f>
        <v>5</v>
      </c>
      <c r="AS36">
        <f>getHighCount(ScoutingData[[#This Row],[scoredGrid]])</f>
        <v>3</v>
      </c>
      <c r="AT36">
        <f>getMedCount(ScoutingData[[#This Row],[scoredGrid]])</f>
        <v>2</v>
      </c>
      <c r="AU36">
        <f>getLowCount(ScoutingData[[#This Row],[scoredGrid]])</f>
        <v>0</v>
      </c>
      <c r="AV36">
        <f>ScoutingData[[#This Row],[autoGamePieces]]+ScoutingData[[#This Row],[teleopGamePieces]]</f>
        <v>6</v>
      </c>
      <c r="AW36">
        <f>ScoutingData[[#This Row],[autoCubes]]+ScoutingData[[#This Row],[teleopCubes]]</f>
        <v>1</v>
      </c>
      <c r="AX36">
        <f>ScoutingData[[#This Row],[autoCones]]+ScoutingData[[#This Row],[teleopCones]]</f>
        <v>5</v>
      </c>
      <c r="AY36">
        <f>ScoutingData[[#This Row],[autoHigh]]+ScoutingData[[#This Row],[teleopHigh]]</f>
        <v>4</v>
      </c>
      <c r="AZ36">
        <f>ScoutingData[[#This Row],[autoMed]]+ScoutingData[[#This Row],[teleopMed]]</f>
        <v>2</v>
      </c>
      <c r="BA36">
        <f>ScoutingData[[#This Row],[autoLow]]+ScoutingData[[#This Row],[teleopLow]]</f>
        <v>0</v>
      </c>
    </row>
    <row r="37" spans="1:53">
      <c r="A37" t="s">
        <v>126</v>
      </c>
      <c r="B37" t="s">
        <v>81</v>
      </c>
      <c r="C37" t="s">
        <v>82</v>
      </c>
      <c r="D37">
        <v>7</v>
      </c>
      <c r="E37" t="str">
        <f>ScoutingData[[#This Row],[eventCode]]&amp;"_"&amp;ScoutingData[[#This Row],[matchLevel]]&amp;ScoutingData[[#This Row],[matchNumber]]</f>
        <v>2023njwas_qm7</v>
      </c>
      <c r="F37" t="s">
        <v>100</v>
      </c>
      <c r="G37">
        <v>9015</v>
      </c>
      <c r="H37">
        <v>71</v>
      </c>
      <c r="I37" t="s">
        <v>213</v>
      </c>
      <c r="J37">
        <v>1</v>
      </c>
      <c r="K37">
        <v>0</v>
      </c>
      <c r="L37">
        <v>0</v>
      </c>
      <c r="M37" t="s">
        <v>94</v>
      </c>
      <c r="N37" t="s">
        <v>93</v>
      </c>
      <c r="O37" t="s">
        <v>214</v>
      </c>
      <c r="P37">
        <v>0</v>
      </c>
      <c r="Q37">
        <v>0</v>
      </c>
      <c r="R37">
        <v>0</v>
      </c>
      <c r="T37">
        <v>0</v>
      </c>
      <c r="U37" t="s">
        <v>124</v>
      </c>
      <c r="V37">
        <v>0</v>
      </c>
      <c r="W37" t="s">
        <v>85</v>
      </c>
      <c r="X37">
        <v>2</v>
      </c>
      <c r="Y37" t="s">
        <v>105</v>
      </c>
      <c r="Z37">
        <v>2</v>
      </c>
      <c r="AA37" t="s">
        <v>94</v>
      </c>
      <c r="AB37">
        <v>0</v>
      </c>
      <c r="AC37">
        <v>3</v>
      </c>
      <c r="AD37">
        <v>0</v>
      </c>
      <c r="AE37">
        <v>0</v>
      </c>
      <c r="AF37">
        <v>0</v>
      </c>
      <c r="AG37">
        <v>0</v>
      </c>
      <c r="AH37" t="s">
        <v>215</v>
      </c>
      <c r="AI37">
        <f>getTotalCount(ScoutingData[[#This Row],[autoScoredGrid]])</f>
        <v>1</v>
      </c>
      <c r="AJ37">
        <f>getCubeCount(ScoutingData[[#This Row],[autoScoredGrid]])</f>
        <v>1</v>
      </c>
      <c r="AK37">
        <f>getConeCount(ScoutingData[[#This Row],[autoScoredGrid]])</f>
        <v>0</v>
      </c>
      <c r="AL37">
        <f>getHighCount(ScoutingData[[#This Row],[autoScoredGrid]])</f>
        <v>0</v>
      </c>
      <c r="AM37">
        <f>getMedCount(ScoutingData[[#This Row],[autoScoredGrid]])</f>
        <v>1</v>
      </c>
      <c r="AN37">
        <f>getLowCount(ScoutingData[[#This Row],[autoScoredGrid]])</f>
        <v>0</v>
      </c>
      <c r="AO37">
        <f>getAvgCycleTime(ScoutingData[[#This Row],[cycleTimes]])</f>
        <v>0</v>
      </c>
      <c r="AP37">
        <f>getTotalCount(ScoutingData[[#This Row],[scoredGrid]])</f>
        <v>2</v>
      </c>
      <c r="AQ37">
        <f>getCubeCount(ScoutingData[[#This Row],[scoredGrid]])</f>
        <v>2</v>
      </c>
      <c r="AR37">
        <f>getConeCount(ScoutingData[[#This Row],[scoredGrid]])</f>
        <v>0</v>
      </c>
      <c r="AS37">
        <f>getHighCount(ScoutingData[[#This Row],[scoredGrid]])</f>
        <v>1</v>
      </c>
      <c r="AT37">
        <f>getMedCount(ScoutingData[[#This Row],[scoredGrid]])</f>
        <v>0</v>
      </c>
      <c r="AU37">
        <f>getLowCount(ScoutingData[[#This Row],[scoredGrid]])</f>
        <v>1</v>
      </c>
      <c r="AV37">
        <f>ScoutingData[[#This Row],[autoGamePieces]]+ScoutingData[[#This Row],[teleopGamePieces]]</f>
        <v>3</v>
      </c>
      <c r="AW37">
        <f>ScoutingData[[#This Row],[autoCubes]]+ScoutingData[[#This Row],[teleopCubes]]</f>
        <v>3</v>
      </c>
      <c r="AX37">
        <f>ScoutingData[[#This Row],[autoCones]]+ScoutingData[[#This Row],[teleopCones]]</f>
        <v>0</v>
      </c>
      <c r="AY37">
        <f>ScoutingData[[#This Row],[autoHigh]]+ScoutingData[[#This Row],[teleopHigh]]</f>
        <v>1</v>
      </c>
      <c r="AZ37">
        <f>ScoutingData[[#This Row],[autoMed]]+ScoutingData[[#This Row],[teleopMed]]</f>
        <v>1</v>
      </c>
      <c r="BA37">
        <f>ScoutingData[[#This Row],[autoLow]]+ScoutingData[[#This Row],[teleopLow]]</f>
        <v>1</v>
      </c>
    </row>
    <row r="38" spans="1:53">
      <c r="A38" t="s">
        <v>145</v>
      </c>
      <c r="B38" t="s">
        <v>81</v>
      </c>
      <c r="C38" t="s">
        <v>82</v>
      </c>
      <c r="D38">
        <v>7</v>
      </c>
      <c r="E38" t="str">
        <f>ScoutingData[[#This Row],[eventCode]]&amp;"_"&amp;ScoutingData[[#This Row],[matchLevel]]&amp;ScoutingData[[#This Row],[matchNumber]]</f>
        <v>2023njwas_qm7</v>
      </c>
      <c r="F38" t="s">
        <v>111</v>
      </c>
      <c r="G38">
        <v>219</v>
      </c>
      <c r="H38">
        <v>38</v>
      </c>
      <c r="I38" t="s">
        <v>216</v>
      </c>
      <c r="J38">
        <v>0</v>
      </c>
      <c r="K38">
        <v>1</v>
      </c>
      <c r="L38">
        <v>1</v>
      </c>
      <c r="M38" t="s">
        <v>94</v>
      </c>
      <c r="N38" t="s">
        <v>217</v>
      </c>
      <c r="O38" t="s">
        <v>218</v>
      </c>
      <c r="P38">
        <v>0</v>
      </c>
      <c r="Q38">
        <v>1</v>
      </c>
      <c r="R38">
        <v>0</v>
      </c>
      <c r="T38">
        <v>1</v>
      </c>
      <c r="U38" t="s">
        <v>94</v>
      </c>
      <c r="V38">
        <v>0</v>
      </c>
      <c r="W38" t="s">
        <v>105</v>
      </c>
      <c r="X38">
        <v>2</v>
      </c>
      <c r="Y38" t="s">
        <v>105</v>
      </c>
      <c r="Z38">
        <v>0</v>
      </c>
      <c r="AA38" t="s">
        <v>105</v>
      </c>
      <c r="AB38">
        <v>1</v>
      </c>
      <c r="AC38">
        <v>3</v>
      </c>
      <c r="AD38">
        <v>0</v>
      </c>
      <c r="AE38">
        <v>0</v>
      </c>
      <c r="AF38">
        <v>1</v>
      </c>
      <c r="AG38">
        <v>0</v>
      </c>
      <c r="AH38" t="s">
        <v>219</v>
      </c>
      <c r="AI38">
        <f>getTotalCount(ScoutingData[[#This Row],[autoScoredGrid]])</f>
        <v>1</v>
      </c>
      <c r="AJ38">
        <f>getCubeCount(ScoutingData[[#This Row],[autoScoredGrid]])</f>
        <v>0</v>
      </c>
      <c r="AK38">
        <f>getConeCount(ScoutingData[[#This Row],[autoScoredGrid]])</f>
        <v>1</v>
      </c>
      <c r="AL38">
        <f>getHighCount(ScoutingData[[#This Row],[autoScoredGrid]])</f>
        <v>0</v>
      </c>
      <c r="AM38">
        <f>getMedCount(ScoutingData[[#This Row],[autoScoredGrid]])</f>
        <v>0</v>
      </c>
      <c r="AN38">
        <f>getLowCount(ScoutingData[[#This Row],[autoScoredGrid]])</f>
        <v>1</v>
      </c>
      <c r="AO38">
        <f>getAvgCycleTime(ScoutingData[[#This Row],[cycleTimes]])</f>
        <v>29.7</v>
      </c>
      <c r="AP38">
        <f>getTotalCount(ScoutingData[[#This Row],[scoredGrid]])</f>
        <v>1</v>
      </c>
      <c r="AQ38">
        <f>getCubeCount(ScoutingData[[#This Row],[scoredGrid]])</f>
        <v>0</v>
      </c>
      <c r="AR38">
        <f>getConeCount(ScoutingData[[#This Row],[scoredGrid]])</f>
        <v>1</v>
      </c>
      <c r="AS38">
        <f>getHighCount(ScoutingData[[#This Row],[scoredGrid]])</f>
        <v>0</v>
      </c>
      <c r="AT38">
        <f>getMedCount(ScoutingData[[#This Row],[scoredGrid]])</f>
        <v>0</v>
      </c>
      <c r="AU38">
        <f>getLowCount(ScoutingData[[#This Row],[scoredGrid]])</f>
        <v>1</v>
      </c>
      <c r="AV38">
        <f>ScoutingData[[#This Row],[autoGamePieces]]+ScoutingData[[#This Row],[teleopGamePieces]]</f>
        <v>2</v>
      </c>
      <c r="AW38">
        <f>ScoutingData[[#This Row],[autoCubes]]+ScoutingData[[#This Row],[teleopCubes]]</f>
        <v>0</v>
      </c>
      <c r="AX38">
        <f>ScoutingData[[#This Row],[autoCones]]+ScoutingData[[#This Row],[teleopCones]]</f>
        <v>2</v>
      </c>
      <c r="AY38">
        <f>ScoutingData[[#This Row],[autoHigh]]+ScoutingData[[#This Row],[teleopHigh]]</f>
        <v>0</v>
      </c>
      <c r="AZ38">
        <f>ScoutingData[[#This Row],[autoMed]]+ScoutingData[[#This Row],[teleopMed]]</f>
        <v>0</v>
      </c>
      <c r="BA38">
        <f>ScoutingData[[#This Row],[autoLow]]+ScoutingData[[#This Row],[teleopLow]]</f>
        <v>2</v>
      </c>
    </row>
    <row r="39" spans="1:53">
      <c r="A39" t="s">
        <v>147</v>
      </c>
      <c r="B39" t="s">
        <v>81</v>
      </c>
      <c r="C39" t="s">
        <v>82</v>
      </c>
      <c r="D39">
        <v>7</v>
      </c>
      <c r="E39" t="str">
        <f>ScoutingData[[#This Row],[eventCode]]&amp;"_"&amp;ScoutingData[[#This Row],[matchLevel]]&amp;ScoutingData[[#This Row],[matchNumber]]</f>
        <v>2023njwas_qm7</v>
      </c>
      <c r="F39" t="s">
        <v>117</v>
      </c>
      <c r="G39">
        <v>834</v>
      </c>
      <c r="H39">
        <v>47</v>
      </c>
      <c r="I39" t="s">
        <v>114</v>
      </c>
      <c r="J39">
        <v>0</v>
      </c>
      <c r="K39">
        <v>1</v>
      </c>
      <c r="L39">
        <v>1</v>
      </c>
      <c r="M39" t="s">
        <v>85</v>
      </c>
      <c r="N39" t="s">
        <v>220</v>
      </c>
      <c r="O39" t="s">
        <v>221</v>
      </c>
      <c r="P39">
        <v>0</v>
      </c>
      <c r="Q39">
        <v>0</v>
      </c>
      <c r="R39">
        <v>0</v>
      </c>
      <c r="T39">
        <v>1</v>
      </c>
      <c r="U39" t="s">
        <v>97</v>
      </c>
      <c r="V39">
        <v>5.2</v>
      </c>
      <c r="W39" t="s">
        <v>85</v>
      </c>
      <c r="X39">
        <v>2</v>
      </c>
      <c r="Y39" t="s">
        <v>89</v>
      </c>
      <c r="Z39">
        <v>5</v>
      </c>
      <c r="AA39" t="s">
        <v>94</v>
      </c>
      <c r="AB39">
        <v>1</v>
      </c>
      <c r="AC39">
        <v>5</v>
      </c>
      <c r="AD39">
        <v>0</v>
      </c>
      <c r="AE39">
        <v>0</v>
      </c>
      <c r="AF39">
        <v>0</v>
      </c>
      <c r="AG39">
        <v>1</v>
      </c>
      <c r="AH39" t="s">
        <v>222</v>
      </c>
      <c r="AI39">
        <f>getTotalCount(ScoutingData[[#This Row],[autoScoredGrid]])</f>
        <v>1</v>
      </c>
      <c r="AJ39">
        <f>getCubeCount(ScoutingData[[#This Row],[autoScoredGrid]])</f>
        <v>0</v>
      </c>
      <c r="AK39">
        <f>getConeCount(ScoutingData[[#This Row],[autoScoredGrid]])</f>
        <v>1</v>
      </c>
      <c r="AL39">
        <f>getHighCount(ScoutingData[[#This Row],[autoScoredGrid]])</f>
        <v>1</v>
      </c>
      <c r="AM39">
        <f>getMedCount(ScoutingData[[#This Row],[autoScoredGrid]])</f>
        <v>0</v>
      </c>
      <c r="AN39">
        <f>getLowCount(ScoutingData[[#This Row],[autoScoredGrid]])</f>
        <v>0</v>
      </c>
      <c r="AO39">
        <f>getAvgCycleTime(ScoutingData[[#This Row],[cycleTimes]])</f>
        <v>20.18</v>
      </c>
      <c r="AP39">
        <f>getTotalCount(ScoutingData[[#This Row],[scoredGrid]])</f>
        <v>6</v>
      </c>
      <c r="AQ39">
        <f>getCubeCount(ScoutingData[[#This Row],[scoredGrid]])</f>
        <v>2</v>
      </c>
      <c r="AR39">
        <f>getConeCount(ScoutingData[[#This Row],[scoredGrid]])</f>
        <v>4</v>
      </c>
      <c r="AS39">
        <f>getHighCount(ScoutingData[[#This Row],[scoredGrid]])</f>
        <v>3</v>
      </c>
      <c r="AT39">
        <f>getMedCount(ScoutingData[[#This Row],[scoredGrid]])</f>
        <v>0</v>
      </c>
      <c r="AU39">
        <f>getLowCount(ScoutingData[[#This Row],[scoredGrid]])</f>
        <v>3</v>
      </c>
      <c r="AV39">
        <f>ScoutingData[[#This Row],[autoGamePieces]]+ScoutingData[[#This Row],[teleopGamePieces]]</f>
        <v>7</v>
      </c>
      <c r="AW39">
        <f>ScoutingData[[#This Row],[autoCubes]]+ScoutingData[[#This Row],[teleopCubes]]</f>
        <v>2</v>
      </c>
      <c r="AX39">
        <f>ScoutingData[[#This Row],[autoCones]]+ScoutingData[[#This Row],[teleopCones]]</f>
        <v>5</v>
      </c>
      <c r="AY39">
        <f>ScoutingData[[#This Row],[autoHigh]]+ScoutingData[[#This Row],[teleopHigh]]</f>
        <v>4</v>
      </c>
      <c r="AZ39">
        <f>ScoutingData[[#This Row],[autoMed]]+ScoutingData[[#This Row],[teleopMed]]</f>
        <v>0</v>
      </c>
      <c r="BA39">
        <f>ScoutingData[[#This Row],[autoLow]]+ScoutingData[[#This Row],[teleopLow]]</f>
        <v>3</v>
      </c>
    </row>
    <row r="40" spans="1:53">
      <c r="A40" t="s">
        <v>153</v>
      </c>
      <c r="B40" t="s">
        <v>81</v>
      </c>
      <c r="C40" t="s">
        <v>82</v>
      </c>
      <c r="D40">
        <v>8</v>
      </c>
      <c r="E40" t="str">
        <f>ScoutingData[[#This Row],[eventCode]]&amp;"_"&amp;ScoutingData[[#This Row],[matchLevel]]&amp;ScoutingData[[#This Row],[matchNumber]]</f>
        <v>2023njwas_qm8</v>
      </c>
      <c r="F40" t="s">
        <v>140</v>
      </c>
      <c r="G40">
        <v>1989</v>
      </c>
      <c r="H40">
        <v>71</v>
      </c>
      <c r="I40" t="s">
        <v>93</v>
      </c>
      <c r="J40">
        <v>0</v>
      </c>
      <c r="K40">
        <v>0</v>
      </c>
      <c r="L40">
        <v>0</v>
      </c>
      <c r="M40" t="s">
        <v>94</v>
      </c>
      <c r="N40" t="s">
        <v>93</v>
      </c>
      <c r="O40" t="s">
        <v>93</v>
      </c>
      <c r="P40">
        <v>0</v>
      </c>
      <c r="Q40">
        <v>0</v>
      </c>
      <c r="R40">
        <v>0</v>
      </c>
      <c r="T40">
        <v>0</v>
      </c>
      <c r="U40" t="s">
        <v>94</v>
      </c>
      <c r="V40">
        <v>0</v>
      </c>
      <c r="W40" t="s">
        <v>94</v>
      </c>
      <c r="X40">
        <v>0</v>
      </c>
      <c r="Y40" t="s">
        <v>94</v>
      </c>
      <c r="Z40">
        <v>0</v>
      </c>
      <c r="AA40" t="s">
        <v>94</v>
      </c>
      <c r="AB40">
        <v>0</v>
      </c>
      <c r="AC40">
        <v>3</v>
      </c>
      <c r="AD40">
        <v>1</v>
      </c>
      <c r="AE40">
        <v>0</v>
      </c>
      <c r="AF40">
        <v>0</v>
      </c>
      <c r="AG40">
        <v>0</v>
      </c>
      <c r="AH40" t="s">
        <v>223</v>
      </c>
      <c r="AI40">
        <f>getTotalCount(ScoutingData[[#This Row],[autoScoredGrid]])</f>
        <v>0</v>
      </c>
      <c r="AJ40">
        <f>getCubeCount(ScoutingData[[#This Row],[autoScoredGrid]])</f>
        <v>0</v>
      </c>
      <c r="AK40">
        <f>getConeCount(ScoutingData[[#This Row],[autoScoredGrid]])</f>
        <v>0</v>
      </c>
      <c r="AL40">
        <f>getHighCount(ScoutingData[[#This Row],[autoScoredGrid]])</f>
        <v>0</v>
      </c>
      <c r="AM40">
        <f>getMedCount(ScoutingData[[#This Row],[autoScoredGrid]])</f>
        <v>0</v>
      </c>
      <c r="AN40">
        <f>getLowCount(ScoutingData[[#This Row],[autoScoredGrid]])</f>
        <v>0</v>
      </c>
      <c r="AO40">
        <f>getAvgCycleTime(ScoutingData[[#This Row],[cycleTimes]])</f>
        <v>0</v>
      </c>
      <c r="AP40">
        <f>getTotalCount(ScoutingData[[#This Row],[scoredGrid]])</f>
        <v>0</v>
      </c>
      <c r="AQ40">
        <f>getCubeCount(ScoutingData[[#This Row],[scoredGrid]])</f>
        <v>0</v>
      </c>
      <c r="AR40">
        <f>getConeCount(ScoutingData[[#This Row],[scoredGrid]])</f>
        <v>0</v>
      </c>
      <c r="AS40">
        <f>getHighCount(ScoutingData[[#This Row],[scoredGrid]])</f>
        <v>0</v>
      </c>
      <c r="AT40">
        <f>getMedCount(ScoutingData[[#This Row],[scoredGrid]])</f>
        <v>0</v>
      </c>
      <c r="AU40">
        <f>getLowCount(ScoutingData[[#This Row],[scoredGrid]])</f>
        <v>0</v>
      </c>
      <c r="AV40">
        <f>ScoutingData[[#This Row],[autoGamePieces]]+ScoutingData[[#This Row],[teleopGamePieces]]</f>
        <v>0</v>
      </c>
      <c r="AW40">
        <f>ScoutingData[[#This Row],[autoCubes]]+ScoutingData[[#This Row],[teleopCubes]]</f>
        <v>0</v>
      </c>
      <c r="AX40">
        <f>ScoutingData[[#This Row],[autoCones]]+ScoutingData[[#This Row],[teleopCones]]</f>
        <v>0</v>
      </c>
      <c r="AY40">
        <f>ScoutingData[[#This Row],[autoHigh]]+ScoutingData[[#This Row],[teleopHigh]]</f>
        <v>0</v>
      </c>
      <c r="AZ40">
        <f>ScoutingData[[#This Row],[autoMed]]+ScoutingData[[#This Row],[teleopMed]]</f>
        <v>0</v>
      </c>
      <c r="BA40">
        <f>ScoutingData[[#This Row],[autoLow]]+ScoutingData[[#This Row],[teleopLow]]</f>
        <v>0</v>
      </c>
    </row>
    <row r="41" spans="1:53">
      <c r="A41" t="s">
        <v>154</v>
      </c>
      <c r="B41" t="s">
        <v>81</v>
      </c>
      <c r="C41" t="s">
        <v>82</v>
      </c>
      <c r="D41">
        <v>8</v>
      </c>
      <c r="E41" t="str">
        <f>ScoutingData[[#This Row],[eventCode]]&amp;"_"&amp;ScoutingData[[#This Row],[matchLevel]]&amp;ScoutingData[[#This Row],[matchNumber]]</f>
        <v>2023njwas_qm8</v>
      </c>
      <c r="F41" t="s">
        <v>92</v>
      </c>
      <c r="G41">
        <v>6943</v>
      </c>
      <c r="H41">
        <v>62</v>
      </c>
      <c r="I41" t="s">
        <v>93</v>
      </c>
      <c r="J41">
        <v>0</v>
      </c>
      <c r="K41">
        <v>0</v>
      </c>
      <c r="L41">
        <v>0</v>
      </c>
      <c r="M41" t="s">
        <v>94</v>
      </c>
      <c r="N41" t="s">
        <v>93</v>
      </c>
      <c r="O41" t="s">
        <v>224</v>
      </c>
      <c r="P41">
        <v>0</v>
      </c>
      <c r="Q41">
        <v>0</v>
      </c>
      <c r="R41">
        <v>1</v>
      </c>
      <c r="S41">
        <v>223</v>
      </c>
      <c r="T41">
        <v>0</v>
      </c>
      <c r="U41" t="s">
        <v>124</v>
      </c>
      <c r="V41">
        <v>0</v>
      </c>
      <c r="W41" t="s">
        <v>94</v>
      </c>
      <c r="X41">
        <v>2</v>
      </c>
      <c r="Y41" t="s">
        <v>96</v>
      </c>
      <c r="Z41">
        <v>3</v>
      </c>
      <c r="AA41" t="s">
        <v>94</v>
      </c>
      <c r="AB41">
        <v>1</v>
      </c>
      <c r="AC41">
        <v>5</v>
      </c>
      <c r="AD41">
        <v>0</v>
      </c>
      <c r="AE41">
        <v>1</v>
      </c>
      <c r="AF41">
        <v>0</v>
      </c>
      <c r="AG41">
        <v>0</v>
      </c>
      <c r="AH41" t="s">
        <v>225</v>
      </c>
      <c r="AI41">
        <f>getTotalCount(ScoutingData[[#This Row],[autoScoredGrid]])</f>
        <v>0</v>
      </c>
      <c r="AJ41">
        <f>getCubeCount(ScoutingData[[#This Row],[autoScoredGrid]])</f>
        <v>0</v>
      </c>
      <c r="AK41">
        <f>getConeCount(ScoutingData[[#This Row],[autoScoredGrid]])</f>
        <v>0</v>
      </c>
      <c r="AL41">
        <f>getHighCount(ScoutingData[[#This Row],[autoScoredGrid]])</f>
        <v>0</v>
      </c>
      <c r="AM41">
        <f>getMedCount(ScoutingData[[#This Row],[autoScoredGrid]])</f>
        <v>0</v>
      </c>
      <c r="AN41">
        <f>getLowCount(ScoutingData[[#This Row],[autoScoredGrid]])</f>
        <v>0</v>
      </c>
      <c r="AO41">
        <f>getAvgCycleTime(ScoutingData[[#This Row],[cycleTimes]])</f>
        <v>0</v>
      </c>
      <c r="AP41">
        <f>getTotalCount(ScoutingData[[#This Row],[scoredGrid]])</f>
        <v>4</v>
      </c>
      <c r="AQ41">
        <f>getCubeCount(ScoutingData[[#This Row],[scoredGrid]])</f>
        <v>2</v>
      </c>
      <c r="AR41">
        <f>getConeCount(ScoutingData[[#This Row],[scoredGrid]])</f>
        <v>2</v>
      </c>
      <c r="AS41">
        <f>getHighCount(ScoutingData[[#This Row],[scoredGrid]])</f>
        <v>4</v>
      </c>
      <c r="AT41">
        <f>getMedCount(ScoutingData[[#This Row],[scoredGrid]])</f>
        <v>0</v>
      </c>
      <c r="AU41">
        <f>getLowCount(ScoutingData[[#This Row],[scoredGrid]])</f>
        <v>0</v>
      </c>
      <c r="AV41">
        <f>ScoutingData[[#This Row],[autoGamePieces]]+ScoutingData[[#This Row],[teleopGamePieces]]</f>
        <v>4</v>
      </c>
      <c r="AW41">
        <f>ScoutingData[[#This Row],[autoCubes]]+ScoutingData[[#This Row],[teleopCubes]]</f>
        <v>2</v>
      </c>
      <c r="AX41">
        <f>ScoutingData[[#This Row],[autoCones]]+ScoutingData[[#This Row],[teleopCones]]</f>
        <v>2</v>
      </c>
      <c r="AY41">
        <f>ScoutingData[[#This Row],[autoHigh]]+ScoutingData[[#This Row],[teleopHigh]]</f>
        <v>4</v>
      </c>
      <c r="AZ41">
        <f>ScoutingData[[#This Row],[autoMed]]+ScoutingData[[#This Row],[teleopMed]]</f>
        <v>0</v>
      </c>
      <c r="BA41">
        <f>ScoutingData[[#This Row],[autoLow]]+ScoutingData[[#This Row],[teleopLow]]</f>
        <v>0</v>
      </c>
    </row>
    <row r="42" spans="1:53">
      <c r="A42" t="s">
        <v>158</v>
      </c>
      <c r="B42" t="s">
        <v>81</v>
      </c>
      <c r="C42" t="s">
        <v>82</v>
      </c>
      <c r="D42">
        <v>8</v>
      </c>
      <c r="E42" t="str">
        <f>ScoutingData[[#This Row],[eventCode]]&amp;"_"&amp;ScoutingData[[#This Row],[matchLevel]]&amp;ScoutingData[[#This Row],[matchNumber]]</f>
        <v>2023njwas_qm8</v>
      </c>
      <c r="F42" t="s">
        <v>117</v>
      </c>
      <c r="G42">
        <v>223</v>
      </c>
      <c r="H42">
        <v>59</v>
      </c>
      <c r="I42" t="s">
        <v>93</v>
      </c>
      <c r="J42">
        <v>0</v>
      </c>
      <c r="K42">
        <v>0</v>
      </c>
      <c r="L42">
        <v>0</v>
      </c>
      <c r="M42" t="s">
        <v>85</v>
      </c>
      <c r="N42" t="s">
        <v>226</v>
      </c>
      <c r="O42" t="s">
        <v>141</v>
      </c>
      <c r="P42">
        <v>0</v>
      </c>
      <c r="Q42">
        <v>0</v>
      </c>
      <c r="R42">
        <v>0</v>
      </c>
      <c r="T42">
        <v>0</v>
      </c>
      <c r="U42" t="s">
        <v>124</v>
      </c>
      <c r="V42">
        <v>7.4</v>
      </c>
      <c r="W42" t="s">
        <v>85</v>
      </c>
      <c r="X42">
        <v>2</v>
      </c>
      <c r="Y42" t="s">
        <v>94</v>
      </c>
      <c r="Z42">
        <v>0</v>
      </c>
      <c r="AA42" t="s">
        <v>129</v>
      </c>
      <c r="AB42">
        <v>0</v>
      </c>
      <c r="AC42">
        <v>4</v>
      </c>
      <c r="AD42">
        <v>0</v>
      </c>
      <c r="AE42">
        <v>0</v>
      </c>
      <c r="AF42">
        <v>0</v>
      </c>
      <c r="AG42">
        <v>0</v>
      </c>
      <c r="AH42" t="s">
        <v>227</v>
      </c>
      <c r="AI42">
        <f>getTotalCount(ScoutingData[[#This Row],[autoScoredGrid]])</f>
        <v>0</v>
      </c>
      <c r="AJ42">
        <f>getCubeCount(ScoutingData[[#This Row],[autoScoredGrid]])</f>
        <v>0</v>
      </c>
      <c r="AK42">
        <f>getConeCount(ScoutingData[[#This Row],[autoScoredGrid]])</f>
        <v>0</v>
      </c>
      <c r="AL42">
        <f>getHighCount(ScoutingData[[#This Row],[autoScoredGrid]])</f>
        <v>0</v>
      </c>
      <c r="AM42">
        <f>getMedCount(ScoutingData[[#This Row],[autoScoredGrid]])</f>
        <v>0</v>
      </c>
      <c r="AN42">
        <f>getLowCount(ScoutingData[[#This Row],[autoScoredGrid]])</f>
        <v>0</v>
      </c>
      <c r="AO42">
        <f>getAvgCycleTime(ScoutingData[[#This Row],[cycleTimes]])</f>
        <v>18.899999999999999</v>
      </c>
      <c r="AP42">
        <f>getTotalCount(ScoutingData[[#This Row],[scoredGrid]])</f>
        <v>1</v>
      </c>
      <c r="AQ42">
        <f>getCubeCount(ScoutingData[[#This Row],[scoredGrid]])</f>
        <v>1</v>
      </c>
      <c r="AR42">
        <f>getConeCount(ScoutingData[[#This Row],[scoredGrid]])</f>
        <v>0</v>
      </c>
      <c r="AS42">
        <f>getHighCount(ScoutingData[[#This Row],[scoredGrid]])</f>
        <v>0</v>
      </c>
      <c r="AT42">
        <f>getMedCount(ScoutingData[[#This Row],[scoredGrid]])</f>
        <v>0</v>
      </c>
      <c r="AU42">
        <f>getLowCount(ScoutingData[[#This Row],[scoredGrid]])</f>
        <v>1</v>
      </c>
      <c r="AV42">
        <f>ScoutingData[[#This Row],[autoGamePieces]]+ScoutingData[[#This Row],[teleopGamePieces]]</f>
        <v>1</v>
      </c>
      <c r="AW42">
        <f>ScoutingData[[#This Row],[autoCubes]]+ScoutingData[[#This Row],[teleopCubes]]</f>
        <v>1</v>
      </c>
      <c r="AX42">
        <f>ScoutingData[[#This Row],[autoCones]]+ScoutingData[[#This Row],[teleopCones]]</f>
        <v>0</v>
      </c>
      <c r="AY42">
        <f>ScoutingData[[#This Row],[autoHigh]]+ScoutingData[[#This Row],[teleopHigh]]</f>
        <v>0</v>
      </c>
      <c r="AZ42">
        <f>ScoutingData[[#This Row],[autoMed]]+ScoutingData[[#This Row],[teleopMed]]</f>
        <v>0</v>
      </c>
      <c r="BA42">
        <f>ScoutingData[[#This Row],[autoLow]]+ScoutingData[[#This Row],[teleopLow]]</f>
        <v>1</v>
      </c>
    </row>
    <row r="43" spans="1:53">
      <c r="A43" t="s">
        <v>163</v>
      </c>
      <c r="B43" t="s">
        <v>81</v>
      </c>
      <c r="C43" t="s">
        <v>82</v>
      </c>
      <c r="D43">
        <v>8</v>
      </c>
      <c r="E43" t="str">
        <f>ScoutingData[[#This Row],[eventCode]]&amp;"_"&amp;ScoutingData[[#This Row],[matchLevel]]&amp;ScoutingData[[#This Row],[matchNumber]]</f>
        <v>2023njwas_qm8</v>
      </c>
      <c r="F43" t="s">
        <v>111</v>
      </c>
      <c r="G43">
        <v>3142</v>
      </c>
      <c r="H43">
        <v>38</v>
      </c>
      <c r="I43" t="s">
        <v>228</v>
      </c>
      <c r="J43">
        <v>0</v>
      </c>
      <c r="K43">
        <v>0</v>
      </c>
      <c r="L43">
        <v>1</v>
      </c>
      <c r="M43" t="s">
        <v>85</v>
      </c>
      <c r="N43" t="s">
        <v>229</v>
      </c>
      <c r="O43" t="s">
        <v>122</v>
      </c>
      <c r="P43">
        <v>0</v>
      </c>
      <c r="Q43">
        <v>0</v>
      </c>
      <c r="R43">
        <v>0</v>
      </c>
      <c r="T43">
        <v>0</v>
      </c>
      <c r="U43" t="s">
        <v>97</v>
      </c>
      <c r="V43">
        <v>11.8</v>
      </c>
      <c r="W43" t="s">
        <v>85</v>
      </c>
      <c r="X43">
        <v>2</v>
      </c>
      <c r="Y43" t="s">
        <v>105</v>
      </c>
      <c r="Z43">
        <v>1</v>
      </c>
      <c r="AA43" t="s">
        <v>94</v>
      </c>
      <c r="AB43">
        <v>0</v>
      </c>
      <c r="AC43">
        <v>3</v>
      </c>
      <c r="AD43">
        <v>0</v>
      </c>
      <c r="AE43">
        <v>0</v>
      </c>
      <c r="AF43">
        <v>0</v>
      </c>
      <c r="AG43">
        <v>1</v>
      </c>
      <c r="AH43" t="s">
        <v>230</v>
      </c>
      <c r="AI43">
        <f>getTotalCount(ScoutingData[[#This Row],[autoScoredGrid]])</f>
        <v>1</v>
      </c>
      <c r="AJ43">
        <f>getCubeCount(ScoutingData[[#This Row],[autoScoredGrid]])</f>
        <v>0</v>
      </c>
      <c r="AK43">
        <f>getConeCount(ScoutingData[[#This Row],[autoScoredGrid]])</f>
        <v>1</v>
      </c>
      <c r="AL43">
        <f>getHighCount(ScoutingData[[#This Row],[autoScoredGrid]])</f>
        <v>0</v>
      </c>
      <c r="AM43">
        <f>getMedCount(ScoutingData[[#This Row],[autoScoredGrid]])</f>
        <v>0</v>
      </c>
      <c r="AN43">
        <f>getLowCount(ScoutingData[[#This Row],[autoScoredGrid]])</f>
        <v>1</v>
      </c>
      <c r="AO43">
        <f>getAvgCycleTime(ScoutingData[[#This Row],[cycleTimes]])</f>
        <v>87.5</v>
      </c>
      <c r="AP43">
        <f>getTotalCount(ScoutingData[[#This Row],[scoredGrid]])</f>
        <v>1</v>
      </c>
      <c r="AQ43">
        <f>getCubeCount(ScoutingData[[#This Row],[scoredGrid]])</f>
        <v>1</v>
      </c>
      <c r="AR43">
        <f>getConeCount(ScoutingData[[#This Row],[scoredGrid]])</f>
        <v>0</v>
      </c>
      <c r="AS43">
        <f>getHighCount(ScoutingData[[#This Row],[scoredGrid]])</f>
        <v>0</v>
      </c>
      <c r="AT43">
        <f>getMedCount(ScoutingData[[#This Row],[scoredGrid]])</f>
        <v>0</v>
      </c>
      <c r="AU43">
        <f>getLowCount(ScoutingData[[#This Row],[scoredGrid]])</f>
        <v>1</v>
      </c>
      <c r="AV43">
        <f>ScoutingData[[#This Row],[autoGamePieces]]+ScoutingData[[#This Row],[teleopGamePieces]]</f>
        <v>2</v>
      </c>
      <c r="AW43">
        <f>ScoutingData[[#This Row],[autoCubes]]+ScoutingData[[#This Row],[teleopCubes]]</f>
        <v>1</v>
      </c>
      <c r="AX43">
        <f>ScoutingData[[#This Row],[autoCones]]+ScoutingData[[#This Row],[teleopCones]]</f>
        <v>1</v>
      </c>
      <c r="AY43">
        <f>ScoutingData[[#This Row],[autoHigh]]+ScoutingData[[#This Row],[teleopHigh]]</f>
        <v>0</v>
      </c>
      <c r="AZ43">
        <f>ScoutingData[[#This Row],[autoMed]]+ScoutingData[[#This Row],[teleopMed]]</f>
        <v>0</v>
      </c>
      <c r="BA43">
        <f>ScoutingData[[#This Row],[autoLow]]+ScoutingData[[#This Row],[teleopLow]]</f>
        <v>2</v>
      </c>
    </row>
    <row r="44" spans="1:53">
      <c r="A44" t="s">
        <v>168</v>
      </c>
      <c r="B44" t="s">
        <v>81</v>
      </c>
      <c r="C44" t="s">
        <v>82</v>
      </c>
      <c r="D44">
        <v>8</v>
      </c>
      <c r="E44" t="str">
        <f>ScoutingData[[#This Row],[eventCode]]&amp;"_"&amp;ScoutingData[[#This Row],[matchLevel]]&amp;ScoutingData[[#This Row],[matchNumber]]</f>
        <v>2023njwas_qm8</v>
      </c>
      <c r="F44" t="s">
        <v>83</v>
      </c>
      <c r="G44">
        <v>56</v>
      </c>
      <c r="H44">
        <v>26</v>
      </c>
      <c r="I44" t="s">
        <v>164</v>
      </c>
      <c r="J44">
        <v>1</v>
      </c>
      <c r="K44">
        <v>0</v>
      </c>
      <c r="L44">
        <v>1</v>
      </c>
      <c r="M44" t="s">
        <v>94</v>
      </c>
      <c r="N44" t="s">
        <v>231</v>
      </c>
      <c r="O44" t="s">
        <v>232</v>
      </c>
      <c r="P44">
        <v>0</v>
      </c>
      <c r="Q44">
        <v>0</v>
      </c>
      <c r="R44">
        <v>1</v>
      </c>
      <c r="S44">
        <v>223</v>
      </c>
      <c r="T44">
        <v>1</v>
      </c>
      <c r="U44" t="s">
        <v>97</v>
      </c>
      <c r="V44">
        <v>4.5999999999999996</v>
      </c>
      <c r="W44" t="s">
        <v>137</v>
      </c>
      <c r="X44">
        <v>2</v>
      </c>
      <c r="Y44" t="s">
        <v>89</v>
      </c>
      <c r="Z44">
        <v>1</v>
      </c>
      <c r="AA44" t="s">
        <v>129</v>
      </c>
      <c r="AB44">
        <v>1</v>
      </c>
      <c r="AC44">
        <v>4</v>
      </c>
      <c r="AD44">
        <v>0</v>
      </c>
      <c r="AE44">
        <v>0</v>
      </c>
      <c r="AF44">
        <v>0</v>
      </c>
      <c r="AG44">
        <v>1</v>
      </c>
      <c r="AH44" t="s">
        <v>233</v>
      </c>
      <c r="AI44">
        <f>getTotalCount(ScoutingData[[#This Row],[autoScoredGrid]])</f>
        <v>1</v>
      </c>
      <c r="AJ44">
        <f>getCubeCount(ScoutingData[[#This Row],[autoScoredGrid]])</f>
        <v>0</v>
      </c>
      <c r="AK44">
        <f>getConeCount(ScoutingData[[#This Row],[autoScoredGrid]])</f>
        <v>1</v>
      </c>
      <c r="AL44">
        <f>getHighCount(ScoutingData[[#This Row],[autoScoredGrid]])</f>
        <v>1</v>
      </c>
      <c r="AM44">
        <f>getMedCount(ScoutingData[[#This Row],[autoScoredGrid]])</f>
        <v>0</v>
      </c>
      <c r="AN44">
        <f>getLowCount(ScoutingData[[#This Row],[autoScoredGrid]])</f>
        <v>0</v>
      </c>
      <c r="AO44">
        <f>getAvgCycleTime(ScoutingData[[#This Row],[cycleTimes]])</f>
        <v>22.46</v>
      </c>
      <c r="AP44">
        <f>getTotalCount(ScoutingData[[#This Row],[scoredGrid]])</f>
        <v>4</v>
      </c>
      <c r="AQ44">
        <f>getCubeCount(ScoutingData[[#This Row],[scoredGrid]])</f>
        <v>2</v>
      </c>
      <c r="AR44">
        <f>getConeCount(ScoutingData[[#This Row],[scoredGrid]])</f>
        <v>2</v>
      </c>
      <c r="AS44">
        <f>getHighCount(ScoutingData[[#This Row],[scoredGrid]])</f>
        <v>3</v>
      </c>
      <c r="AT44">
        <f>getMedCount(ScoutingData[[#This Row],[scoredGrid]])</f>
        <v>1</v>
      </c>
      <c r="AU44">
        <f>getLowCount(ScoutingData[[#This Row],[scoredGrid]])</f>
        <v>0</v>
      </c>
      <c r="AV44">
        <f>ScoutingData[[#This Row],[autoGamePieces]]+ScoutingData[[#This Row],[teleopGamePieces]]</f>
        <v>5</v>
      </c>
      <c r="AW44">
        <f>ScoutingData[[#This Row],[autoCubes]]+ScoutingData[[#This Row],[teleopCubes]]</f>
        <v>2</v>
      </c>
      <c r="AX44">
        <f>ScoutingData[[#This Row],[autoCones]]+ScoutingData[[#This Row],[teleopCones]]</f>
        <v>3</v>
      </c>
      <c r="AY44">
        <f>ScoutingData[[#This Row],[autoHigh]]+ScoutingData[[#This Row],[teleopHigh]]</f>
        <v>4</v>
      </c>
      <c r="AZ44">
        <f>ScoutingData[[#This Row],[autoMed]]+ScoutingData[[#This Row],[teleopMed]]</f>
        <v>1</v>
      </c>
      <c r="BA44">
        <f>ScoutingData[[#This Row],[autoLow]]+ScoutingData[[#This Row],[teleopLow]]</f>
        <v>0</v>
      </c>
    </row>
    <row r="45" spans="1:53">
      <c r="A45" t="s">
        <v>162</v>
      </c>
      <c r="B45" t="s">
        <v>81</v>
      </c>
      <c r="C45" t="s">
        <v>82</v>
      </c>
      <c r="D45">
        <v>8</v>
      </c>
      <c r="E45" t="str">
        <f>ScoutingData[[#This Row],[eventCode]]&amp;"_"&amp;ScoutingData[[#This Row],[matchLevel]]&amp;ScoutingData[[#This Row],[matchNumber]]</f>
        <v>2023njwas_qm8</v>
      </c>
      <c r="F45" t="s">
        <v>100</v>
      </c>
      <c r="G45">
        <v>4361</v>
      </c>
      <c r="H45">
        <v>47</v>
      </c>
      <c r="I45" t="s">
        <v>197</v>
      </c>
      <c r="J45">
        <v>0</v>
      </c>
      <c r="K45">
        <v>1</v>
      </c>
      <c r="L45">
        <v>1</v>
      </c>
      <c r="M45" t="s">
        <v>94</v>
      </c>
      <c r="N45" t="s">
        <v>93</v>
      </c>
      <c r="O45" t="s">
        <v>234</v>
      </c>
      <c r="P45">
        <v>0</v>
      </c>
      <c r="Q45">
        <v>1</v>
      </c>
      <c r="R45">
        <v>1</v>
      </c>
      <c r="S45">
        <v>56</v>
      </c>
      <c r="T45">
        <v>1</v>
      </c>
      <c r="U45" t="s">
        <v>97</v>
      </c>
      <c r="V45">
        <v>0</v>
      </c>
      <c r="W45" t="s">
        <v>85</v>
      </c>
      <c r="X45">
        <v>1</v>
      </c>
      <c r="Y45" t="s">
        <v>105</v>
      </c>
      <c r="Z45">
        <v>1</v>
      </c>
      <c r="AA45" t="s">
        <v>105</v>
      </c>
      <c r="AB45">
        <v>1</v>
      </c>
      <c r="AC45">
        <v>4</v>
      </c>
      <c r="AD45">
        <v>0</v>
      </c>
      <c r="AE45">
        <v>0</v>
      </c>
      <c r="AF45">
        <v>1</v>
      </c>
      <c r="AG45">
        <v>0</v>
      </c>
      <c r="AH45" t="s">
        <v>235</v>
      </c>
      <c r="AI45">
        <f>getTotalCount(ScoutingData[[#This Row],[autoScoredGrid]])</f>
        <v>1</v>
      </c>
      <c r="AJ45">
        <f>getCubeCount(ScoutingData[[#This Row],[autoScoredGrid]])</f>
        <v>1</v>
      </c>
      <c r="AK45">
        <f>getConeCount(ScoutingData[[#This Row],[autoScoredGrid]])</f>
        <v>0</v>
      </c>
      <c r="AL45">
        <f>getHighCount(ScoutingData[[#This Row],[autoScoredGrid]])</f>
        <v>1</v>
      </c>
      <c r="AM45">
        <f>getMedCount(ScoutingData[[#This Row],[autoScoredGrid]])</f>
        <v>0</v>
      </c>
      <c r="AN45">
        <f>getLowCount(ScoutingData[[#This Row],[autoScoredGrid]])</f>
        <v>0</v>
      </c>
      <c r="AO45">
        <f>getAvgCycleTime(ScoutingData[[#This Row],[cycleTimes]])</f>
        <v>0</v>
      </c>
      <c r="AP45">
        <f>getTotalCount(ScoutingData[[#This Row],[scoredGrid]])</f>
        <v>1</v>
      </c>
      <c r="AQ45">
        <f>getCubeCount(ScoutingData[[#This Row],[scoredGrid]])</f>
        <v>1</v>
      </c>
      <c r="AR45">
        <f>getConeCount(ScoutingData[[#This Row],[scoredGrid]])</f>
        <v>0</v>
      </c>
      <c r="AS45">
        <f>getHighCount(ScoutingData[[#This Row],[scoredGrid]])</f>
        <v>0</v>
      </c>
      <c r="AT45">
        <f>getMedCount(ScoutingData[[#This Row],[scoredGrid]])</f>
        <v>0</v>
      </c>
      <c r="AU45">
        <f>getLowCount(ScoutingData[[#This Row],[scoredGrid]])</f>
        <v>1</v>
      </c>
      <c r="AV45">
        <f>ScoutingData[[#This Row],[autoGamePieces]]+ScoutingData[[#This Row],[teleopGamePieces]]</f>
        <v>2</v>
      </c>
      <c r="AW45">
        <f>ScoutingData[[#This Row],[autoCubes]]+ScoutingData[[#This Row],[teleopCubes]]</f>
        <v>2</v>
      </c>
      <c r="AX45">
        <f>ScoutingData[[#This Row],[autoCones]]+ScoutingData[[#This Row],[teleopCones]]</f>
        <v>0</v>
      </c>
      <c r="AY45">
        <f>ScoutingData[[#This Row],[autoHigh]]+ScoutingData[[#This Row],[teleopHigh]]</f>
        <v>1</v>
      </c>
      <c r="AZ45">
        <f>ScoutingData[[#This Row],[autoMed]]+ScoutingData[[#This Row],[teleopMed]]</f>
        <v>0</v>
      </c>
      <c r="BA45">
        <f>ScoutingData[[#This Row],[autoLow]]+ScoutingData[[#This Row],[teleopLow]]</f>
        <v>1</v>
      </c>
    </row>
    <row r="46" spans="1:53">
      <c r="A46" t="s">
        <v>236</v>
      </c>
      <c r="B46" t="s">
        <v>81</v>
      </c>
      <c r="C46" t="s">
        <v>82</v>
      </c>
      <c r="D46">
        <v>9</v>
      </c>
      <c r="E46" t="str">
        <f>ScoutingData[[#This Row],[eventCode]]&amp;"_"&amp;ScoutingData[[#This Row],[matchLevel]]&amp;ScoutingData[[#This Row],[matchNumber]]</f>
        <v>2023njwas_qm9</v>
      </c>
      <c r="F46" t="s">
        <v>100</v>
      </c>
      <c r="G46">
        <v>11</v>
      </c>
      <c r="H46">
        <v>47</v>
      </c>
      <c r="I46" t="s">
        <v>237</v>
      </c>
      <c r="J46">
        <v>1</v>
      </c>
      <c r="K46">
        <v>1</v>
      </c>
      <c r="L46">
        <v>0</v>
      </c>
      <c r="M46" t="s">
        <v>85</v>
      </c>
      <c r="N46" t="s">
        <v>93</v>
      </c>
      <c r="O46" t="s">
        <v>93</v>
      </c>
      <c r="P46">
        <v>0</v>
      </c>
      <c r="Q46">
        <v>0</v>
      </c>
      <c r="R46">
        <v>0</v>
      </c>
      <c r="T46">
        <v>0</v>
      </c>
      <c r="U46" t="s">
        <v>94</v>
      </c>
      <c r="V46">
        <v>32</v>
      </c>
      <c r="W46" t="s">
        <v>94</v>
      </c>
      <c r="X46">
        <v>2</v>
      </c>
      <c r="Y46" t="s">
        <v>89</v>
      </c>
      <c r="Z46">
        <v>1</v>
      </c>
      <c r="AA46" t="s">
        <v>94</v>
      </c>
      <c r="AB46">
        <v>1</v>
      </c>
      <c r="AC46">
        <v>5</v>
      </c>
      <c r="AD46">
        <v>1</v>
      </c>
      <c r="AE46">
        <v>1</v>
      </c>
      <c r="AF46">
        <v>0</v>
      </c>
      <c r="AG46">
        <v>1</v>
      </c>
      <c r="AH46" t="s">
        <v>238</v>
      </c>
      <c r="AI46">
        <f>getTotalCount(ScoutingData[[#This Row],[autoScoredGrid]])</f>
        <v>1</v>
      </c>
      <c r="AJ46">
        <f>getCubeCount(ScoutingData[[#This Row],[autoScoredGrid]])</f>
        <v>0</v>
      </c>
      <c r="AK46">
        <f>getConeCount(ScoutingData[[#This Row],[autoScoredGrid]])</f>
        <v>1</v>
      </c>
      <c r="AL46">
        <f>getHighCount(ScoutingData[[#This Row],[autoScoredGrid]])</f>
        <v>1</v>
      </c>
      <c r="AM46">
        <f>getMedCount(ScoutingData[[#This Row],[autoScoredGrid]])</f>
        <v>0</v>
      </c>
      <c r="AN46">
        <f>getLowCount(ScoutingData[[#This Row],[autoScoredGrid]])</f>
        <v>0</v>
      </c>
      <c r="AO46">
        <f>getAvgCycleTime(ScoutingData[[#This Row],[cycleTimes]])</f>
        <v>0</v>
      </c>
      <c r="AP46">
        <f>getTotalCount(ScoutingData[[#This Row],[scoredGrid]])</f>
        <v>0</v>
      </c>
      <c r="AQ46">
        <f>getCubeCount(ScoutingData[[#This Row],[scoredGrid]])</f>
        <v>0</v>
      </c>
      <c r="AR46">
        <f>getConeCount(ScoutingData[[#This Row],[scoredGrid]])</f>
        <v>0</v>
      </c>
      <c r="AS46">
        <f>getHighCount(ScoutingData[[#This Row],[scoredGrid]])</f>
        <v>0</v>
      </c>
      <c r="AT46">
        <f>getMedCount(ScoutingData[[#This Row],[scoredGrid]])</f>
        <v>0</v>
      </c>
      <c r="AU46">
        <f>getLowCount(ScoutingData[[#This Row],[scoredGrid]])</f>
        <v>0</v>
      </c>
      <c r="AV46">
        <f>ScoutingData[[#This Row],[autoGamePieces]]+ScoutingData[[#This Row],[teleopGamePieces]]</f>
        <v>1</v>
      </c>
      <c r="AW46">
        <f>ScoutingData[[#This Row],[autoCubes]]+ScoutingData[[#This Row],[teleopCubes]]</f>
        <v>0</v>
      </c>
      <c r="AX46">
        <f>ScoutingData[[#This Row],[autoCones]]+ScoutingData[[#This Row],[teleopCones]]</f>
        <v>1</v>
      </c>
      <c r="AY46">
        <f>ScoutingData[[#This Row],[autoHigh]]+ScoutingData[[#This Row],[teleopHigh]]</f>
        <v>1</v>
      </c>
      <c r="AZ46">
        <f>ScoutingData[[#This Row],[autoMed]]+ScoutingData[[#This Row],[teleopMed]]</f>
        <v>0</v>
      </c>
      <c r="BA46">
        <f>ScoutingData[[#This Row],[autoLow]]+ScoutingData[[#This Row],[teleopLow]]</f>
        <v>0</v>
      </c>
    </row>
    <row r="47" spans="1:53">
      <c r="A47" t="s">
        <v>91</v>
      </c>
      <c r="B47" t="s">
        <v>81</v>
      </c>
      <c r="C47" t="s">
        <v>82</v>
      </c>
      <c r="D47">
        <v>9</v>
      </c>
      <c r="E47" t="str">
        <f>ScoutingData[[#This Row],[eventCode]]&amp;"_"&amp;ScoutingData[[#This Row],[matchLevel]]&amp;ScoutingData[[#This Row],[matchNumber]]</f>
        <v>2023njwas_qm9</v>
      </c>
      <c r="F47" t="s">
        <v>92</v>
      </c>
      <c r="G47">
        <v>714</v>
      </c>
      <c r="H47">
        <v>26</v>
      </c>
      <c r="I47" t="s">
        <v>93</v>
      </c>
      <c r="J47">
        <v>0</v>
      </c>
      <c r="K47">
        <v>0</v>
      </c>
      <c r="L47">
        <v>1</v>
      </c>
      <c r="M47" t="s">
        <v>94</v>
      </c>
      <c r="N47" t="s">
        <v>93</v>
      </c>
      <c r="O47" t="s">
        <v>93</v>
      </c>
      <c r="P47">
        <v>0</v>
      </c>
      <c r="Q47">
        <v>0</v>
      </c>
      <c r="R47">
        <v>0</v>
      </c>
      <c r="T47">
        <v>0</v>
      </c>
      <c r="U47" t="s">
        <v>94</v>
      </c>
      <c r="V47">
        <v>15.2</v>
      </c>
      <c r="W47" t="s">
        <v>94</v>
      </c>
      <c r="X47">
        <v>2</v>
      </c>
      <c r="Y47" t="s">
        <v>96</v>
      </c>
      <c r="Z47">
        <v>0</v>
      </c>
      <c r="AA47" t="s">
        <v>97</v>
      </c>
      <c r="AB47">
        <v>0</v>
      </c>
      <c r="AC47">
        <v>2</v>
      </c>
      <c r="AD47">
        <v>0</v>
      </c>
      <c r="AE47">
        <v>0</v>
      </c>
      <c r="AF47">
        <v>0</v>
      </c>
      <c r="AG47">
        <v>0</v>
      </c>
      <c r="AH47" t="s">
        <v>239</v>
      </c>
      <c r="AI47">
        <f>getTotalCount(ScoutingData[[#This Row],[autoScoredGrid]])</f>
        <v>0</v>
      </c>
      <c r="AJ47">
        <f>getCubeCount(ScoutingData[[#This Row],[autoScoredGrid]])</f>
        <v>0</v>
      </c>
      <c r="AK47">
        <f>getConeCount(ScoutingData[[#This Row],[autoScoredGrid]])</f>
        <v>0</v>
      </c>
      <c r="AL47">
        <f>getHighCount(ScoutingData[[#This Row],[autoScoredGrid]])</f>
        <v>0</v>
      </c>
      <c r="AM47">
        <f>getMedCount(ScoutingData[[#This Row],[autoScoredGrid]])</f>
        <v>0</v>
      </c>
      <c r="AN47">
        <f>getLowCount(ScoutingData[[#This Row],[autoScoredGrid]])</f>
        <v>0</v>
      </c>
      <c r="AO47">
        <f>getAvgCycleTime(ScoutingData[[#This Row],[cycleTimes]])</f>
        <v>0</v>
      </c>
      <c r="AP47">
        <f>getTotalCount(ScoutingData[[#This Row],[scoredGrid]])</f>
        <v>0</v>
      </c>
      <c r="AQ47">
        <f>getCubeCount(ScoutingData[[#This Row],[scoredGrid]])</f>
        <v>0</v>
      </c>
      <c r="AR47">
        <f>getConeCount(ScoutingData[[#This Row],[scoredGrid]])</f>
        <v>0</v>
      </c>
      <c r="AS47">
        <f>getHighCount(ScoutingData[[#This Row],[scoredGrid]])</f>
        <v>0</v>
      </c>
      <c r="AT47">
        <f>getMedCount(ScoutingData[[#This Row],[scoredGrid]])</f>
        <v>0</v>
      </c>
      <c r="AU47">
        <f>getLowCount(ScoutingData[[#This Row],[scoredGrid]])</f>
        <v>0</v>
      </c>
      <c r="AV47">
        <f>ScoutingData[[#This Row],[autoGamePieces]]+ScoutingData[[#This Row],[teleopGamePieces]]</f>
        <v>0</v>
      </c>
      <c r="AW47">
        <f>ScoutingData[[#This Row],[autoCubes]]+ScoutingData[[#This Row],[teleopCubes]]</f>
        <v>0</v>
      </c>
      <c r="AX47">
        <f>ScoutingData[[#This Row],[autoCones]]+ScoutingData[[#This Row],[teleopCones]]</f>
        <v>0</v>
      </c>
      <c r="AY47">
        <f>ScoutingData[[#This Row],[autoHigh]]+ScoutingData[[#This Row],[teleopHigh]]</f>
        <v>0</v>
      </c>
      <c r="AZ47">
        <f>ScoutingData[[#This Row],[autoMed]]+ScoutingData[[#This Row],[teleopMed]]</f>
        <v>0</v>
      </c>
      <c r="BA47">
        <f>ScoutingData[[#This Row],[autoLow]]+ScoutingData[[#This Row],[teleopLow]]</f>
        <v>0</v>
      </c>
    </row>
    <row r="48" spans="1:53">
      <c r="A48" t="s">
        <v>151</v>
      </c>
      <c r="B48" t="s">
        <v>81</v>
      </c>
      <c r="C48" t="s">
        <v>82</v>
      </c>
      <c r="D48">
        <v>9</v>
      </c>
      <c r="E48" t="str">
        <f>ScoutingData[[#This Row],[eventCode]]&amp;"_"&amp;ScoutingData[[#This Row],[matchLevel]]&amp;ScoutingData[[#This Row],[matchNumber]]</f>
        <v>2023njwas_qm9</v>
      </c>
      <c r="F48" t="s">
        <v>117</v>
      </c>
      <c r="G48">
        <v>555</v>
      </c>
      <c r="H48">
        <v>71</v>
      </c>
      <c r="I48" t="s">
        <v>164</v>
      </c>
      <c r="J48">
        <v>1</v>
      </c>
      <c r="K48">
        <v>1</v>
      </c>
      <c r="L48">
        <v>1</v>
      </c>
      <c r="M48" t="s">
        <v>85</v>
      </c>
      <c r="N48" t="s">
        <v>93</v>
      </c>
      <c r="O48" t="s">
        <v>240</v>
      </c>
      <c r="P48">
        <v>20</v>
      </c>
      <c r="Q48">
        <v>1</v>
      </c>
      <c r="R48">
        <v>1</v>
      </c>
      <c r="S48">
        <v>464356595</v>
      </c>
      <c r="T48">
        <v>0</v>
      </c>
      <c r="U48" t="s">
        <v>97</v>
      </c>
      <c r="V48">
        <v>0</v>
      </c>
      <c r="W48" t="s">
        <v>85</v>
      </c>
      <c r="X48">
        <v>12</v>
      </c>
      <c r="Y48" t="s">
        <v>89</v>
      </c>
      <c r="AI48">
        <f>getTotalCount(ScoutingData[[#This Row],[autoScoredGrid]])</f>
        <v>1</v>
      </c>
      <c r="AJ48">
        <f>getCubeCount(ScoutingData[[#This Row],[autoScoredGrid]])</f>
        <v>0</v>
      </c>
      <c r="AK48">
        <f>getConeCount(ScoutingData[[#This Row],[autoScoredGrid]])</f>
        <v>1</v>
      </c>
      <c r="AL48">
        <f>getHighCount(ScoutingData[[#This Row],[autoScoredGrid]])</f>
        <v>1</v>
      </c>
      <c r="AM48">
        <f>getMedCount(ScoutingData[[#This Row],[autoScoredGrid]])</f>
        <v>0</v>
      </c>
      <c r="AN48">
        <f>getLowCount(ScoutingData[[#This Row],[autoScoredGrid]])</f>
        <v>0</v>
      </c>
      <c r="AO48">
        <f>getAvgCycleTime(ScoutingData[[#This Row],[cycleTimes]])</f>
        <v>0</v>
      </c>
      <c r="AP48">
        <f>getTotalCount(ScoutingData[[#This Row],[scoredGrid]])</f>
        <v>36</v>
      </c>
      <c r="AQ48">
        <f>getCubeCount(ScoutingData[[#This Row],[scoredGrid]])</f>
        <v>15</v>
      </c>
      <c r="AR48">
        <f>getConeCount(ScoutingData[[#This Row],[scoredGrid]])</f>
        <v>21</v>
      </c>
      <c r="AS48">
        <f>getHighCount(ScoutingData[[#This Row],[scoredGrid]])</f>
        <v>9</v>
      </c>
      <c r="AT48">
        <f>getMedCount(ScoutingData[[#This Row],[scoredGrid]])</f>
        <v>9</v>
      </c>
      <c r="AU48">
        <f>getLowCount(ScoutingData[[#This Row],[scoredGrid]])</f>
        <v>18</v>
      </c>
      <c r="AV48">
        <f>ScoutingData[[#This Row],[autoGamePieces]]+ScoutingData[[#This Row],[teleopGamePieces]]</f>
        <v>37</v>
      </c>
      <c r="AW48">
        <f>ScoutingData[[#This Row],[autoCubes]]+ScoutingData[[#This Row],[teleopCubes]]</f>
        <v>15</v>
      </c>
      <c r="AX48">
        <f>ScoutingData[[#This Row],[autoCones]]+ScoutingData[[#This Row],[teleopCones]]</f>
        <v>22</v>
      </c>
      <c r="AY48">
        <f>ScoutingData[[#This Row],[autoHigh]]+ScoutingData[[#This Row],[teleopHigh]]</f>
        <v>10</v>
      </c>
      <c r="AZ48">
        <f>ScoutingData[[#This Row],[autoMed]]+ScoutingData[[#This Row],[teleopMed]]</f>
        <v>9</v>
      </c>
      <c r="BA48">
        <f>ScoutingData[[#This Row],[autoLow]]+ScoutingData[[#This Row],[teleopLow]]</f>
        <v>18</v>
      </c>
    </row>
    <row r="49" spans="1:53">
      <c r="A49" t="s">
        <v>179</v>
      </c>
      <c r="B49" t="s">
        <v>81</v>
      </c>
      <c r="C49" t="s">
        <v>82</v>
      </c>
      <c r="D49">
        <v>9</v>
      </c>
      <c r="E49" t="str">
        <f>ScoutingData[[#This Row],[eventCode]]&amp;"_"&amp;ScoutingData[[#This Row],[matchLevel]]&amp;ScoutingData[[#This Row],[matchNumber]]</f>
        <v>2023njwas_qm9</v>
      </c>
      <c r="F49" t="s">
        <v>111</v>
      </c>
      <c r="G49">
        <v>7045</v>
      </c>
      <c r="H49">
        <v>38</v>
      </c>
      <c r="I49" t="s">
        <v>112</v>
      </c>
      <c r="J49">
        <v>0</v>
      </c>
      <c r="K49">
        <v>0</v>
      </c>
      <c r="L49">
        <v>1</v>
      </c>
      <c r="M49" t="s">
        <v>113</v>
      </c>
      <c r="N49" t="s">
        <v>93</v>
      </c>
      <c r="O49" t="s">
        <v>241</v>
      </c>
      <c r="P49">
        <v>0</v>
      </c>
      <c r="Q49">
        <v>0</v>
      </c>
      <c r="R49">
        <v>0</v>
      </c>
      <c r="T49">
        <v>0</v>
      </c>
      <c r="U49" t="s">
        <v>94</v>
      </c>
      <c r="V49">
        <v>0</v>
      </c>
      <c r="W49" t="s">
        <v>137</v>
      </c>
      <c r="X49">
        <v>2</v>
      </c>
      <c r="Y49" t="s">
        <v>105</v>
      </c>
      <c r="Z49">
        <v>0</v>
      </c>
      <c r="AA49" t="s">
        <v>94</v>
      </c>
      <c r="AB49">
        <v>1</v>
      </c>
      <c r="AC49">
        <v>4</v>
      </c>
      <c r="AD49">
        <v>0</v>
      </c>
      <c r="AE49">
        <v>0</v>
      </c>
      <c r="AI49">
        <f>getTotalCount(ScoutingData[[#This Row],[autoScoredGrid]])</f>
        <v>1</v>
      </c>
      <c r="AJ49">
        <f>getCubeCount(ScoutingData[[#This Row],[autoScoredGrid]])</f>
        <v>1</v>
      </c>
      <c r="AK49">
        <f>getConeCount(ScoutingData[[#This Row],[autoScoredGrid]])</f>
        <v>0</v>
      </c>
      <c r="AL49">
        <f>getHighCount(ScoutingData[[#This Row],[autoScoredGrid]])</f>
        <v>1</v>
      </c>
      <c r="AM49">
        <f>getMedCount(ScoutingData[[#This Row],[autoScoredGrid]])</f>
        <v>0</v>
      </c>
      <c r="AN49">
        <f>getLowCount(ScoutingData[[#This Row],[autoScoredGrid]])</f>
        <v>0</v>
      </c>
      <c r="AO49">
        <f>getAvgCycleTime(ScoutingData[[#This Row],[cycleTimes]])</f>
        <v>0</v>
      </c>
      <c r="AP49">
        <f>getTotalCount(ScoutingData[[#This Row],[scoredGrid]])</f>
        <v>2</v>
      </c>
      <c r="AQ49">
        <f>getCubeCount(ScoutingData[[#This Row],[scoredGrid]])</f>
        <v>1</v>
      </c>
      <c r="AR49">
        <f>getConeCount(ScoutingData[[#This Row],[scoredGrid]])</f>
        <v>1</v>
      </c>
      <c r="AS49">
        <f>getHighCount(ScoutingData[[#This Row],[scoredGrid]])</f>
        <v>0</v>
      </c>
      <c r="AT49">
        <f>getMedCount(ScoutingData[[#This Row],[scoredGrid]])</f>
        <v>0</v>
      </c>
      <c r="AU49">
        <f>getLowCount(ScoutingData[[#This Row],[scoredGrid]])</f>
        <v>2</v>
      </c>
      <c r="AV49">
        <f>ScoutingData[[#This Row],[autoGamePieces]]+ScoutingData[[#This Row],[teleopGamePieces]]</f>
        <v>3</v>
      </c>
      <c r="AW49">
        <f>ScoutingData[[#This Row],[autoCubes]]+ScoutingData[[#This Row],[teleopCubes]]</f>
        <v>2</v>
      </c>
      <c r="AX49">
        <f>ScoutingData[[#This Row],[autoCones]]+ScoutingData[[#This Row],[teleopCones]]</f>
        <v>1</v>
      </c>
      <c r="AY49">
        <f>ScoutingData[[#This Row],[autoHigh]]+ScoutingData[[#This Row],[teleopHigh]]</f>
        <v>1</v>
      </c>
      <c r="AZ49">
        <f>ScoutingData[[#This Row],[autoMed]]+ScoutingData[[#This Row],[teleopMed]]</f>
        <v>0</v>
      </c>
      <c r="BA49">
        <f>ScoutingData[[#This Row],[autoLow]]+ScoutingData[[#This Row],[teleopLow]]</f>
        <v>2</v>
      </c>
    </row>
    <row r="50" spans="1:53">
      <c r="A50" t="s">
        <v>80</v>
      </c>
      <c r="B50" t="s">
        <v>81</v>
      </c>
      <c r="C50" t="s">
        <v>82</v>
      </c>
      <c r="D50">
        <v>9</v>
      </c>
      <c r="E50" t="str">
        <f>ScoutingData[[#This Row],[eventCode]]&amp;"_"&amp;ScoutingData[[#This Row],[matchLevel]]&amp;ScoutingData[[#This Row],[matchNumber]]</f>
        <v>2023njwas_qm9</v>
      </c>
      <c r="F50" t="s">
        <v>83</v>
      </c>
      <c r="G50">
        <v>4652</v>
      </c>
      <c r="H50">
        <v>62</v>
      </c>
      <c r="I50" t="s">
        <v>197</v>
      </c>
      <c r="J50">
        <v>1</v>
      </c>
      <c r="K50">
        <v>0</v>
      </c>
      <c r="L50">
        <v>1</v>
      </c>
      <c r="M50" t="s">
        <v>94</v>
      </c>
      <c r="N50" t="s">
        <v>242</v>
      </c>
      <c r="O50" t="s">
        <v>243</v>
      </c>
      <c r="P50">
        <v>0</v>
      </c>
      <c r="Q50">
        <v>0</v>
      </c>
      <c r="R50">
        <v>0</v>
      </c>
      <c r="T50">
        <v>1</v>
      </c>
      <c r="U50" t="s">
        <v>124</v>
      </c>
      <c r="V50">
        <v>7.1</v>
      </c>
      <c r="W50" t="s">
        <v>85</v>
      </c>
      <c r="X50">
        <v>1</v>
      </c>
      <c r="Y50" t="s">
        <v>105</v>
      </c>
      <c r="Z50">
        <v>0</v>
      </c>
      <c r="AA50" t="s">
        <v>94</v>
      </c>
      <c r="AB50">
        <v>0</v>
      </c>
      <c r="AC50">
        <v>4</v>
      </c>
      <c r="AD50">
        <v>0</v>
      </c>
      <c r="AE50">
        <v>0</v>
      </c>
      <c r="AF50">
        <v>0</v>
      </c>
      <c r="AG50">
        <v>1</v>
      </c>
      <c r="AI50">
        <f>getTotalCount(ScoutingData[[#This Row],[autoScoredGrid]])</f>
        <v>1</v>
      </c>
      <c r="AJ50">
        <f>getCubeCount(ScoutingData[[#This Row],[autoScoredGrid]])</f>
        <v>1</v>
      </c>
      <c r="AK50">
        <f>getConeCount(ScoutingData[[#This Row],[autoScoredGrid]])</f>
        <v>0</v>
      </c>
      <c r="AL50">
        <f>getHighCount(ScoutingData[[#This Row],[autoScoredGrid]])</f>
        <v>1</v>
      </c>
      <c r="AM50">
        <f>getMedCount(ScoutingData[[#This Row],[autoScoredGrid]])</f>
        <v>0</v>
      </c>
      <c r="AN50">
        <f>getLowCount(ScoutingData[[#This Row],[autoScoredGrid]])</f>
        <v>0</v>
      </c>
      <c r="AO50">
        <f>getAvgCycleTime(ScoutingData[[#This Row],[cycleTimes]])</f>
        <v>22.419999999999998</v>
      </c>
      <c r="AP50">
        <f>getTotalCount(ScoutingData[[#This Row],[scoredGrid]])</f>
        <v>5</v>
      </c>
      <c r="AQ50">
        <f>getCubeCount(ScoutingData[[#This Row],[scoredGrid]])</f>
        <v>5</v>
      </c>
      <c r="AR50">
        <f>getConeCount(ScoutingData[[#This Row],[scoredGrid]])</f>
        <v>0</v>
      </c>
      <c r="AS50">
        <f>getHighCount(ScoutingData[[#This Row],[scoredGrid]])</f>
        <v>0</v>
      </c>
      <c r="AT50">
        <f>getMedCount(ScoutingData[[#This Row],[scoredGrid]])</f>
        <v>1</v>
      </c>
      <c r="AU50">
        <f>getLowCount(ScoutingData[[#This Row],[scoredGrid]])</f>
        <v>4</v>
      </c>
      <c r="AV50">
        <f>ScoutingData[[#This Row],[autoGamePieces]]+ScoutingData[[#This Row],[teleopGamePieces]]</f>
        <v>6</v>
      </c>
      <c r="AW50">
        <f>ScoutingData[[#This Row],[autoCubes]]+ScoutingData[[#This Row],[teleopCubes]]</f>
        <v>6</v>
      </c>
      <c r="AX50">
        <f>ScoutingData[[#This Row],[autoCones]]+ScoutingData[[#This Row],[teleopCones]]</f>
        <v>0</v>
      </c>
      <c r="AY50">
        <f>ScoutingData[[#This Row],[autoHigh]]+ScoutingData[[#This Row],[teleopHigh]]</f>
        <v>1</v>
      </c>
      <c r="AZ50">
        <f>ScoutingData[[#This Row],[autoMed]]+ScoutingData[[#This Row],[teleopMed]]</f>
        <v>1</v>
      </c>
      <c r="BA50">
        <f>ScoutingData[[#This Row],[autoLow]]+ScoutingData[[#This Row],[teleopLow]]</f>
        <v>4</v>
      </c>
    </row>
    <row r="51" spans="1:53">
      <c r="A51" t="s">
        <v>104</v>
      </c>
      <c r="B51" t="s">
        <v>81</v>
      </c>
      <c r="C51" t="s">
        <v>82</v>
      </c>
      <c r="D51">
        <v>10</v>
      </c>
      <c r="E51" t="str">
        <f>ScoutingData[[#This Row],[eventCode]]&amp;"_"&amp;ScoutingData[[#This Row],[matchLevel]]&amp;ScoutingData[[#This Row],[matchNumber]]</f>
        <v>2023njwas_qm10</v>
      </c>
      <c r="F51" t="s">
        <v>83</v>
      </c>
      <c r="G51">
        <v>8588</v>
      </c>
      <c r="H51">
        <v>26</v>
      </c>
      <c r="I51" t="s">
        <v>93</v>
      </c>
      <c r="J51">
        <v>0</v>
      </c>
      <c r="K51">
        <v>0</v>
      </c>
      <c r="L51">
        <v>0</v>
      </c>
      <c r="M51" t="s">
        <v>94</v>
      </c>
      <c r="N51" t="s">
        <v>93</v>
      </c>
      <c r="O51" t="s">
        <v>244</v>
      </c>
      <c r="P51">
        <v>0</v>
      </c>
      <c r="Q51">
        <v>0</v>
      </c>
      <c r="R51">
        <v>0</v>
      </c>
      <c r="T51">
        <v>0</v>
      </c>
      <c r="U51" t="s">
        <v>94</v>
      </c>
      <c r="V51">
        <v>0</v>
      </c>
      <c r="W51" t="s">
        <v>105</v>
      </c>
      <c r="X51">
        <v>0</v>
      </c>
      <c r="Y51" t="s">
        <v>105</v>
      </c>
      <c r="Z51">
        <v>0</v>
      </c>
      <c r="AA51" t="s">
        <v>94</v>
      </c>
      <c r="AB51">
        <v>0</v>
      </c>
      <c r="AC51">
        <v>4</v>
      </c>
      <c r="AD51">
        <v>0</v>
      </c>
      <c r="AE51">
        <v>0</v>
      </c>
      <c r="AF51">
        <v>0</v>
      </c>
      <c r="AG51">
        <v>0</v>
      </c>
      <c r="AH51" t="s">
        <v>245</v>
      </c>
      <c r="AI51">
        <f>getTotalCount(ScoutingData[[#This Row],[autoScoredGrid]])</f>
        <v>0</v>
      </c>
      <c r="AJ51">
        <f>getCubeCount(ScoutingData[[#This Row],[autoScoredGrid]])</f>
        <v>0</v>
      </c>
      <c r="AK51">
        <f>getConeCount(ScoutingData[[#This Row],[autoScoredGrid]])</f>
        <v>0</v>
      </c>
      <c r="AL51">
        <f>getHighCount(ScoutingData[[#This Row],[autoScoredGrid]])</f>
        <v>0</v>
      </c>
      <c r="AM51">
        <f>getMedCount(ScoutingData[[#This Row],[autoScoredGrid]])</f>
        <v>0</v>
      </c>
      <c r="AN51">
        <f>getLowCount(ScoutingData[[#This Row],[autoScoredGrid]])</f>
        <v>0</v>
      </c>
      <c r="AO51">
        <f>getAvgCycleTime(ScoutingData[[#This Row],[cycleTimes]])</f>
        <v>0</v>
      </c>
      <c r="AP51">
        <f>getTotalCount(ScoutingData[[#This Row],[scoredGrid]])</f>
        <v>2</v>
      </c>
      <c r="AQ51">
        <f>getCubeCount(ScoutingData[[#This Row],[scoredGrid]])</f>
        <v>0</v>
      </c>
      <c r="AR51">
        <f>getConeCount(ScoutingData[[#This Row],[scoredGrid]])</f>
        <v>2</v>
      </c>
      <c r="AS51">
        <f>getHighCount(ScoutingData[[#This Row],[scoredGrid]])</f>
        <v>0</v>
      </c>
      <c r="AT51">
        <f>getMedCount(ScoutingData[[#This Row],[scoredGrid]])</f>
        <v>0</v>
      </c>
      <c r="AU51">
        <f>getLowCount(ScoutingData[[#This Row],[scoredGrid]])</f>
        <v>2</v>
      </c>
      <c r="AV51">
        <f>ScoutingData[[#This Row],[autoGamePieces]]+ScoutingData[[#This Row],[teleopGamePieces]]</f>
        <v>2</v>
      </c>
      <c r="AW51">
        <f>ScoutingData[[#This Row],[autoCubes]]+ScoutingData[[#This Row],[teleopCubes]]</f>
        <v>0</v>
      </c>
      <c r="AX51">
        <f>ScoutingData[[#This Row],[autoCones]]+ScoutingData[[#This Row],[teleopCones]]</f>
        <v>2</v>
      </c>
      <c r="AY51">
        <f>ScoutingData[[#This Row],[autoHigh]]+ScoutingData[[#This Row],[teleopHigh]]</f>
        <v>0</v>
      </c>
      <c r="AZ51">
        <f>ScoutingData[[#This Row],[autoMed]]+ScoutingData[[#This Row],[teleopMed]]</f>
        <v>0</v>
      </c>
      <c r="BA51">
        <f>ScoutingData[[#This Row],[autoLow]]+ScoutingData[[#This Row],[teleopLow]]</f>
        <v>2</v>
      </c>
    </row>
    <row r="52" spans="1:53">
      <c r="A52" t="s">
        <v>107</v>
      </c>
      <c r="B52" t="s">
        <v>81</v>
      </c>
      <c r="C52" t="s">
        <v>82</v>
      </c>
      <c r="D52">
        <v>10</v>
      </c>
      <c r="E52" t="str">
        <f>ScoutingData[[#This Row],[eventCode]]&amp;"_"&amp;ScoutingData[[#This Row],[matchLevel]]&amp;ScoutingData[[#This Row],[matchNumber]]</f>
        <v>2023njwas_qm10</v>
      </c>
      <c r="F52" t="s">
        <v>100</v>
      </c>
      <c r="G52">
        <v>8706</v>
      </c>
      <c r="H52">
        <v>35</v>
      </c>
      <c r="I52" t="s">
        <v>93</v>
      </c>
      <c r="J52">
        <v>0</v>
      </c>
      <c r="K52">
        <v>0</v>
      </c>
      <c r="L52">
        <v>0</v>
      </c>
      <c r="M52" t="s">
        <v>94</v>
      </c>
      <c r="N52" t="s">
        <v>246</v>
      </c>
      <c r="O52" t="s">
        <v>93</v>
      </c>
      <c r="P52">
        <v>0</v>
      </c>
      <c r="Q52">
        <v>0</v>
      </c>
      <c r="R52">
        <v>0</v>
      </c>
      <c r="T52">
        <v>0</v>
      </c>
      <c r="U52" t="s">
        <v>94</v>
      </c>
      <c r="V52">
        <v>0</v>
      </c>
      <c r="W52" t="s">
        <v>94</v>
      </c>
      <c r="X52">
        <v>2</v>
      </c>
      <c r="Y52" t="s">
        <v>105</v>
      </c>
      <c r="Z52">
        <v>0</v>
      </c>
      <c r="AA52" t="s">
        <v>97</v>
      </c>
      <c r="AB52">
        <v>1</v>
      </c>
      <c r="AC52">
        <v>2</v>
      </c>
      <c r="AD52">
        <v>0</v>
      </c>
      <c r="AE52">
        <v>0</v>
      </c>
      <c r="AF52">
        <v>0</v>
      </c>
      <c r="AG52">
        <v>0</v>
      </c>
      <c r="AH52" t="s">
        <v>247</v>
      </c>
      <c r="AI52">
        <f>getTotalCount(ScoutingData[[#This Row],[autoScoredGrid]])</f>
        <v>0</v>
      </c>
      <c r="AJ52">
        <f>getCubeCount(ScoutingData[[#This Row],[autoScoredGrid]])</f>
        <v>0</v>
      </c>
      <c r="AK52">
        <f>getConeCount(ScoutingData[[#This Row],[autoScoredGrid]])</f>
        <v>0</v>
      </c>
      <c r="AL52">
        <f>getHighCount(ScoutingData[[#This Row],[autoScoredGrid]])</f>
        <v>0</v>
      </c>
      <c r="AM52">
        <f>getMedCount(ScoutingData[[#This Row],[autoScoredGrid]])</f>
        <v>0</v>
      </c>
      <c r="AN52">
        <f>getLowCount(ScoutingData[[#This Row],[autoScoredGrid]])</f>
        <v>0</v>
      </c>
      <c r="AO52">
        <f>getAvgCycleTime(ScoutingData[[#This Row],[cycleTimes]])</f>
        <v>14.600000000000001</v>
      </c>
      <c r="AP52">
        <f>getTotalCount(ScoutingData[[#This Row],[scoredGrid]])</f>
        <v>0</v>
      </c>
      <c r="AQ52">
        <f>getCubeCount(ScoutingData[[#This Row],[scoredGrid]])</f>
        <v>0</v>
      </c>
      <c r="AR52">
        <f>getConeCount(ScoutingData[[#This Row],[scoredGrid]])</f>
        <v>0</v>
      </c>
      <c r="AS52">
        <f>getHighCount(ScoutingData[[#This Row],[scoredGrid]])</f>
        <v>0</v>
      </c>
      <c r="AT52">
        <f>getMedCount(ScoutingData[[#This Row],[scoredGrid]])</f>
        <v>0</v>
      </c>
      <c r="AU52">
        <f>getLowCount(ScoutingData[[#This Row],[scoredGrid]])</f>
        <v>0</v>
      </c>
      <c r="AV52">
        <f>ScoutingData[[#This Row],[autoGamePieces]]+ScoutingData[[#This Row],[teleopGamePieces]]</f>
        <v>0</v>
      </c>
      <c r="AW52">
        <f>ScoutingData[[#This Row],[autoCubes]]+ScoutingData[[#This Row],[teleopCubes]]</f>
        <v>0</v>
      </c>
      <c r="AX52">
        <f>ScoutingData[[#This Row],[autoCones]]+ScoutingData[[#This Row],[teleopCones]]</f>
        <v>0</v>
      </c>
      <c r="AY52">
        <f>ScoutingData[[#This Row],[autoHigh]]+ScoutingData[[#This Row],[teleopHigh]]</f>
        <v>0</v>
      </c>
      <c r="AZ52">
        <f>ScoutingData[[#This Row],[autoMed]]+ScoutingData[[#This Row],[teleopMed]]</f>
        <v>0</v>
      </c>
      <c r="BA52">
        <f>ScoutingData[[#This Row],[autoLow]]+ScoutingData[[#This Row],[teleopLow]]</f>
        <v>0</v>
      </c>
    </row>
    <row r="53" spans="1:53">
      <c r="A53" t="s">
        <v>99</v>
      </c>
      <c r="B53" t="s">
        <v>81</v>
      </c>
      <c r="C53" t="s">
        <v>82</v>
      </c>
      <c r="D53">
        <v>10</v>
      </c>
      <c r="E53" t="str">
        <f>ScoutingData[[#This Row],[eventCode]]&amp;"_"&amp;ScoutingData[[#This Row],[matchLevel]]&amp;ScoutingData[[#This Row],[matchNumber]]</f>
        <v>2023njwas_qm10</v>
      </c>
      <c r="F53" t="s">
        <v>100</v>
      </c>
      <c r="G53">
        <v>8706</v>
      </c>
      <c r="H53">
        <v>48</v>
      </c>
      <c r="I53" t="s">
        <v>93</v>
      </c>
      <c r="J53">
        <v>0</v>
      </c>
      <c r="K53">
        <v>0</v>
      </c>
      <c r="L53">
        <v>1</v>
      </c>
      <c r="M53" t="s">
        <v>85</v>
      </c>
      <c r="N53" t="s">
        <v>93</v>
      </c>
      <c r="O53" t="s">
        <v>93</v>
      </c>
      <c r="P53">
        <v>0</v>
      </c>
      <c r="Q53">
        <v>0</v>
      </c>
      <c r="R53">
        <v>0</v>
      </c>
      <c r="T53">
        <v>0</v>
      </c>
      <c r="U53" t="s">
        <v>94</v>
      </c>
      <c r="V53">
        <v>21.6</v>
      </c>
      <c r="W53" t="s">
        <v>94</v>
      </c>
      <c r="X53">
        <v>2</v>
      </c>
      <c r="Y53" t="s">
        <v>105</v>
      </c>
      <c r="Z53">
        <v>0</v>
      </c>
      <c r="AA53" t="s">
        <v>129</v>
      </c>
      <c r="AB53">
        <v>0</v>
      </c>
      <c r="AC53">
        <v>4</v>
      </c>
      <c r="AD53">
        <v>0</v>
      </c>
      <c r="AE53">
        <v>0</v>
      </c>
      <c r="AF53">
        <v>0</v>
      </c>
      <c r="AG53">
        <v>0</v>
      </c>
      <c r="AH53" t="s">
        <v>248</v>
      </c>
      <c r="AI53">
        <f>getTotalCount(ScoutingData[[#This Row],[autoScoredGrid]])</f>
        <v>0</v>
      </c>
      <c r="AJ53">
        <f>getCubeCount(ScoutingData[[#This Row],[autoScoredGrid]])</f>
        <v>0</v>
      </c>
      <c r="AK53">
        <f>getConeCount(ScoutingData[[#This Row],[autoScoredGrid]])</f>
        <v>0</v>
      </c>
      <c r="AL53">
        <f>getHighCount(ScoutingData[[#This Row],[autoScoredGrid]])</f>
        <v>0</v>
      </c>
      <c r="AM53">
        <f>getMedCount(ScoutingData[[#This Row],[autoScoredGrid]])</f>
        <v>0</v>
      </c>
      <c r="AN53">
        <f>getLowCount(ScoutingData[[#This Row],[autoScoredGrid]])</f>
        <v>0</v>
      </c>
      <c r="AO53">
        <f>getAvgCycleTime(ScoutingData[[#This Row],[cycleTimes]])</f>
        <v>0</v>
      </c>
      <c r="AP53">
        <f>getTotalCount(ScoutingData[[#This Row],[scoredGrid]])</f>
        <v>0</v>
      </c>
      <c r="AQ53">
        <f>getCubeCount(ScoutingData[[#This Row],[scoredGrid]])</f>
        <v>0</v>
      </c>
      <c r="AR53">
        <f>getConeCount(ScoutingData[[#This Row],[scoredGrid]])</f>
        <v>0</v>
      </c>
      <c r="AS53">
        <f>getHighCount(ScoutingData[[#This Row],[scoredGrid]])</f>
        <v>0</v>
      </c>
      <c r="AT53">
        <f>getMedCount(ScoutingData[[#This Row],[scoredGrid]])</f>
        <v>0</v>
      </c>
      <c r="AU53">
        <f>getLowCount(ScoutingData[[#This Row],[scoredGrid]])</f>
        <v>0</v>
      </c>
      <c r="AV53">
        <f>ScoutingData[[#This Row],[autoGamePieces]]+ScoutingData[[#This Row],[teleopGamePieces]]</f>
        <v>0</v>
      </c>
      <c r="AW53">
        <f>ScoutingData[[#This Row],[autoCubes]]+ScoutingData[[#This Row],[teleopCubes]]</f>
        <v>0</v>
      </c>
      <c r="AX53">
        <f>ScoutingData[[#This Row],[autoCones]]+ScoutingData[[#This Row],[teleopCones]]</f>
        <v>0</v>
      </c>
      <c r="AY53">
        <f>ScoutingData[[#This Row],[autoHigh]]+ScoutingData[[#This Row],[teleopHigh]]</f>
        <v>0</v>
      </c>
      <c r="AZ53">
        <f>ScoutingData[[#This Row],[autoMed]]+ScoutingData[[#This Row],[teleopMed]]</f>
        <v>0</v>
      </c>
      <c r="BA53">
        <f>ScoutingData[[#This Row],[autoLow]]+ScoutingData[[#This Row],[teleopLow]]</f>
        <v>0</v>
      </c>
    </row>
    <row r="54" spans="1:53">
      <c r="A54" t="s">
        <v>121</v>
      </c>
      <c r="B54" t="s">
        <v>81</v>
      </c>
      <c r="C54" t="s">
        <v>82</v>
      </c>
      <c r="D54">
        <v>10</v>
      </c>
      <c r="E54" t="str">
        <f>ScoutingData[[#This Row],[eventCode]]&amp;"_"&amp;ScoutingData[[#This Row],[matchLevel]]&amp;ScoutingData[[#This Row],[matchNumber]]</f>
        <v>2023njwas_qm10</v>
      </c>
      <c r="F54" t="s">
        <v>92</v>
      </c>
      <c r="G54">
        <v>303</v>
      </c>
      <c r="H54">
        <v>38</v>
      </c>
      <c r="I54" t="s">
        <v>170</v>
      </c>
      <c r="J54">
        <v>0</v>
      </c>
      <c r="K54">
        <v>0</v>
      </c>
      <c r="L54">
        <v>1</v>
      </c>
      <c r="M54" t="s">
        <v>85</v>
      </c>
      <c r="N54" t="s">
        <v>249</v>
      </c>
      <c r="O54" t="s">
        <v>93</v>
      </c>
      <c r="P54">
        <v>2</v>
      </c>
      <c r="Q54">
        <v>0</v>
      </c>
      <c r="R54">
        <v>0</v>
      </c>
      <c r="T54">
        <v>0</v>
      </c>
      <c r="U54" t="s">
        <v>124</v>
      </c>
      <c r="V54">
        <v>0</v>
      </c>
      <c r="W54" t="s">
        <v>105</v>
      </c>
      <c r="X54">
        <v>0</v>
      </c>
      <c r="Y54" t="s">
        <v>105</v>
      </c>
      <c r="Z54">
        <v>0</v>
      </c>
      <c r="AA54" t="s">
        <v>94</v>
      </c>
      <c r="AB54">
        <v>0</v>
      </c>
      <c r="AC54">
        <v>3</v>
      </c>
      <c r="AD54">
        <v>0</v>
      </c>
      <c r="AE54">
        <v>0</v>
      </c>
      <c r="AF54">
        <v>0</v>
      </c>
      <c r="AG54">
        <v>0</v>
      </c>
      <c r="AH54" t="s">
        <v>205</v>
      </c>
      <c r="AI54">
        <f>getTotalCount(ScoutingData[[#This Row],[autoScoredGrid]])</f>
        <v>1</v>
      </c>
      <c r="AJ54">
        <f>getCubeCount(ScoutingData[[#This Row],[autoScoredGrid]])</f>
        <v>1</v>
      </c>
      <c r="AK54">
        <f>getConeCount(ScoutingData[[#This Row],[autoScoredGrid]])</f>
        <v>0</v>
      </c>
      <c r="AL54">
        <f>getHighCount(ScoutingData[[#This Row],[autoScoredGrid]])</f>
        <v>0</v>
      </c>
      <c r="AM54">
        <f>getMedCount(ScoutingData[[#This Row],[autoScoredGrid]])</f>
        <v>0</v>
      </c>
      <c r="AN54">
        <f>getLowCount(ScoutingData[[#This Row],[autoScoredGrid]])</f>
        <v>1</v>
      </c>
      <c r="AO54">
        <f>getAvgCycleTime(ScoutingData[[#This Row],[cycleTimes]])</f>
        <v>46.8</v>
      </c>
      <c r="AP54">
        <f>getTotalCount(ScoutingData[[#This Row],[scoredGrid]])</f>
        <v>0</v>
      </c>
      <c r="AQ54">
        <f>getCubeCount(ScoutingData[[#This Row],[scoredGrid]])</f>
        <v>0</v>
      </c>
      <c r="AR54">
        <f>getConeCount(ScoutingData[[#This Row],[scoredGrid]])</f>
        <v>0</v>
      </c>
      <c r="AS54">
        <f>getHighCount(ScoutingData[[#This Row],[scoredGrid]])</f>
        <v>0</v>
      </c>
      <c r="AT54">
        <f>getMedCount(ScoutingData[[#This Row],[scoredGrid]])</f>
        <v>0</v>
      </c>
      <c r="AU54">
        <f>getLowCount(ScoutingData[[#This Row],[scoredGrid]])</f>
        <v>0</v>
      </c>
      <c r="AV54">
        <f>ScoutingData[[#This Row],[autoGamePieces]]+ScoutingData[[#This Row],[teleopGamePieces]]</f>
        <v>1</v>
      </c>
      <c r="AW54">
        <f>ScoutingData[[#This Row],[autoCubes]]+ScoutingData[[#This Row],[teleopCubes]]</f>
        <v>1</v>
      </c>
      <c r="AX54">
        <f>ScoutingData[[#This Row],[autoCones]]+ScoutingData[[#This Row],[teleopCones]]</f>
        <v>0</v>
      </c>
      <c r="AY54">
        <f>ScoutingData[[#This Row],[autoHigh]]+ScoutingData[[#This Row],[teleopHigh]]</f>
        <v>0</v>
      </c>
      <c r="AZ54">
        <f>ScoutingData[[#This Row],[autoMed]]+ScoutingData[[#This Row],[teleopMed]]</f>
        <v>0</v>
      </c>
      <c r="BA54">
        <f>ScoutingData[[#This Row],[autoLow]]+ScoutingData[[#This Row],[teleopLow]]</f>
        <v>1</v>
      </c>
    </row>
    <row r="55" spans="1:53">
      <c r="A55" t="s">
        <v>250</v>
      </c>
      <c r="B55" t="s">
        <v>81</v>
      </c>
      <c r="C55" t="s">
        <v>82</v>
      </c>
      <c r="D55">
        <v>10</v>
      </c>
      <c r="E55" t="str">
        <f>ScoutingData[[#This Row],[eventCode]]&amp;"_"&amp;ScoutingData[[#This Row],[matchLevel]]&amp;ScoutingData[[#This Row],[matchNumber]]</f>
        <v>2023njwas_qm10</v>
      </c>
      <c r="F55" t="s">
        <v>117</v>
      </c>
      <c r="G55">
        <v>6945</v>
      </c>
      <c r="H55">
        <v>47</v>
      </c>
      <c r="I55" t="s">
        <v>251</v>
      </c>
      <c r="J55">
        <v>0</v>
      </c>
      <c r="K55">
        <v>0</v>
      </c>
      <c r="L55">
        <v>0</v>
      </c>
      <c r="M55" t="s">
        <v>94</v>
      </c>
      <c r="N55" t="s">
        <v>93</v>
      </c>
      <c r="O55" t="s">
        <v>87</v>
      </c>
      <c r="P55">
        <v>0</v>
      </c>
      <c r="Q55">
        <v>0</v>
      </c>
      <c r="R55">
        <v>0</v>
      </c>
      <c r="T55">
        <v>0</v>
      </c>
      <c r="U55" t="s">
        <v>94</v>
      </c>
      <c r="V55">
        <v>2.6</v>
      </c>
      <c r="W55" t="s">
        <v>85</v>
      </c>
      <c r="X55">
        <v>2</v>
      </c>
      <c r="Y55" t="s">
        <v>105</v>
      </c>
      <c r="Z55">
        <v>0</v>
      </c>
      <c r="AA55" t="s">
        <v>94</v>
      </c>
      <c r="AB55">
        <v>0</v>
      </c>
      <c r="AC55">
        <v>2</v>
      </c>
      <c r="AD55">
        <v>0</v>
      </c>
      <c r="AE55">
        <v>0</v>
      </c>
      <c r="AF55">
        <v>0</v>
      </c>
      <c r="AG55">
        <v>0</v>
      </c>
      <c r="AH55" t="s">
        <v>252</v>
      </c>
      <c r="AI55">
        <f>getTotalCount(ScoutingData[[#This Row],[autoScoredGrid]])</f>
        <v>1</v>
      </c>
      <c r="AJ55">
        <f>getCubeCount(ScoutingData[[#This Row],[autoScoredGrid]])</f>
        <v>1</v>
      </c>
      <c r="AK55">
        <f>getConeCount(ScoutingData[[#This Row],[autoScoredGrid]])</f>
        <v>0</v>
      </c>
      <c r="AL55">
        <f>getHighCount(ScoutingData[[#This Row],[autoScoredGrid]])</f>
        <v>0</v>
      </c>
      <c r="AM55">
        <f>getMedCount(ScoutingData[[#This Row],[autoScoredGrid]])</f>
        <v>1</v>
      </c>
      <c r="AN55">
        <f>getLowCount(ScoutingData[[#This Row],[autoScoredGrid]])</f>
        <v>0</v>
      </c>
      <c r="AO55">
        <f>getAvgCycleTime(ScoutingData[[#This Row],[cycleTimes]])</f>
        <v>0</v>
      </c>
      <c r="AP55">
        <f>getTotalCount(ScoutingData[[#This Row],[scoredGrid]])</f>
        <v>1</v>
      </c>
      <c r="AQ55">
        <f>getCubeCount(ScoutingData[[#This Row],[scoredGrid]])</f>
        <v>0</v>
      </c>
      <c r="AR55">
        <f>getConeCount(ScoutingData[[#This Row],[scoredGrid]])</f>
        <v>1</v>
      </c>
      <c r="AS55">
        <f>getHighCount(ScoutingData[[#This Row],[scoredGrid]])</f>
        <v>0</v>
      </c>
      <c r="AT55">
        <f>getMedCount(ScoutingData[[#This Row],[scoredGrid]])</f>
        <v>1</v>
      </c>
      <c r="AU55">
        <f>getLowCount(ScoutingData[[#This Row],[scoredGrid]])</f>
        <v>0</v>
      </c>
      <c r="AV55">
        <f>ScoutingData[[#This Row],[autoGamePieces]]+ScoutingData[[#This Row],[teleopGamePieces]]</f>
        <v>2</v>
      </c>
      <c r="AW55">
        <f>ScoutingData[[#This Row],[autoCubes]]+ScoutingData[[#This Row],[teleopCubes]]</f>
        <v>1</v>
      </c>
      <c r="AX55">
        <f>ScoutingData[[#This Row],[autoCones]]+ScoutingData[[#This Row],[teleopCones]]</f>
        <v>1</v>
      </c>
      <c r="AY55">
        <f>ScoutingData[[#This Row],[autoHigh]]+ScoutingData[[#This Row],[teleopHigh]]</f>
        <v>0</v>
      </c>
      <c r="AZ55">
        <f>ScoutingData[[#This Row],[autoMed]]+ScoutingData[[#This Row],[teleopMed]]</f>
        <v>2</v>
      </c>
      <c r="BA55">
        <f>ScoutingData[[#This Row],[autoLow]]+ScoutingData[[#This Row],[teleopLow]]</f>
        <v>0</v>
      </c>
    </row>
    <row r="56" spans="1:53">
      <c r="A56" t="s">
        <v>110</v>
      </c>
      <c r="B56" t="s">
        <v>81</v>
      </c>
      <c r="C56" t="s">
        <v>82</v>
      </c>
      <c r="D56">
        <v>10</v>
      </c>
      <c r="E56" t="str">
        <f>ScoutingData[[#This Row],[eventCode]]&amp;"_"&amp;ScoutingData[[#This Row],[matchLevel]]&amp;ScoutingData[[#This Row],[matchNumber]]</f>
        <v>2023njwas_qm10</v>
      </c>
      <c r="F56" t="s">
        <v>111</v>
      </c>
      <c r="G56">
        <v>4573</v>
      </c>
      <c r="H56">
        <v>62</v>
      </c>
      <c r="I56" t="s">
        <v>253</v>
      </c>
      <c r="J56">
        <v>1</v>
      </c>
      <c r="K56">
        <v>1</v>
      </c>
      <c r="L56">
        <v>1</v>
      </c>
      <c r="M56" t="s">
        <v>94</v>
      </c>
      <c r="N56" t="s">
        <v>93</v>
      </c>
      <c r="O56" t="s">
        <v>118</v>
      </c>
      <c r="P56">
        <v>0</v>
      </c>
      <c r="Q56">
        <v>1</v>
      </c>
      <c r="R56">
        <v>0</v>
      </c>
      <c r="T56">
        <v>0</v>
      </c>
      <c r="U56" t="s">
        <v>88</v>
      </c>
      <c r="V56">
        <v>0</v>
      </c>
      <c r="W56" t="s">
        <v>94</v>
      </c>
      <c r="X56">
        <v>2</v>
      </c>
      <c r="Y56" t="s">
        <v>105</v>
      </c>
      <c r="Z56">
        <v>0</v>
      </c>
      <c r="AA56" t="s">
        <v>94</v>
      </c>
      <c r="AB56">
        <v>1</v>
      </c>
      <c r="AC56">
        <v>2</v>
      </c>
      <c r="AD56">
        <v>0</v>
      </c>
      <c r="AE56">
        <v>0</v>
      </c>
      <c r="AF56">
        <v>1</v>
      </c>
      <c r="AG56">
        <v>0</v>
      </c>
      <c r="AH56" t="s">
        <v>254</v>
      </c>
      <c r="AI56">
        <f>getTotalCount(ScoutingData[[#This Row],[autoScoredGrid]])</f>
        <v>1</v>
      </c>
      <c r="AJ56">
        <f>getCubeCount(ScoutingData[[#This Row],[autoScoredGrid]])</f>
        <v>0</v>
      </c>
      <c r="AK56">
        <f>getConeCount(ScoutingData[[#This Row],[autoScoredGrid]])</f>
        <v>1</v>
      </c>
      <c r="AL56">
        <f>getHighCount(ScoutingData[[#This Row],[autoScoredGrid]])</f>
        <v>0</v>
      </c>
      <c r="AM56">
        <f>getMedCount(ScoutingData[[#This Row],[autoScoredGrid]])</f>
        <v>1</v>
      </c>
      <c r="AN56">
        <f>getLowCount(ScoutingData[[#This Row],[autoScoredGrid]])</f>
        <v>0</v>
      </c>
      <c r="AO56">
        <f>getAvgCycleTime(ScoutingData[[#This Row],[cycleTimes]])</f>
        <v>0</v>
      </c>
      <c r="AP56">
        <f>getTotalCount(ScoutingData[[#This Row],[scoredGrid]])</f>
        <v>1</v>
      </c>
      <c r="AQ56">
        <f>getCubeCount(ScoutingData[[#This Row],[scoredGrid]])</f>
        <v>0</v>
      </c>
      <c r="AR56">
        <f>getConeCount(ScoutingData[[#This Row],[scoredGrid]])</f>
        <v>1</v>
      </c>
      <c r="AS56">
        <f>getHighCount(ScoutingData[[#This Row],[scoredGrid]])</f>
        <v>0</v>
      </c>
      <c r="AT56">
        <f>getMedCount(ScoutingData[[#This Row],[scoredGrid]])</f>
        <v>1</v>
      </c>
      <c r="AU56">
        <f>getLowCount(ScoutingData[[#This Row],[scoredGrid]])</f>
        <v>0</v>
      </c>
      <c r="AV56">
        <f>ScoutingData[[#This Row],[autoGamePieces]]+ScoutingData[[#This Row],[teleopGamePieces]]</f>
        <v>2</v>
      </c>
      <c r="AW56">
        <f>ScoutingData[[#This Row],[autoCubes]]+ScoutingData[[#This Row],[teleopCubes]]</f>
        <v>0</v>
      </c>
      <c r="AX56">
        <f>ScoutingData[[#This Row],[autoCones]]+ScoutingData[[#This Row],[teleopCones]]</f>
        <v>2</v>
      </c>
      <c r="AY56">
        <f>ScoutingData[[#This Row],[autoHigh]]+ScoutingData[[#This Row],[teleopHigh]]</f>
        <v>0</v>
      </c>
      <c r="AZ56">
        <f>ScoutingData[[#This Row],[autoMed]]+ScoutingData[[#This Row],[teleopMed]]</f>
        <v>2</v>
      </c>
      <c r="BA56">
        <f>ScoutingData[[#This Row],[autoLow]]+ScoutingData[[#This Row],[teleopLow]]</f>
        <v>0</v>
      </c>
    </row>
    <row r="57" spans="1:53">
      <c r="A57" t="s">
        <v>126</v>
      </c>
      <c r="B57" t="s">
        <v>81</v>
      </c>
      <c r="C57" t="s">
        <v>82</v>
      </c>
      <c r="D57">
        <v>11</v>
      </c>
      <c r="E57" t="str">
        <f>ScoutingData[[#This Row],[eventCode]]&amp;"_"&amp;ScoutingData[[#This Row],[matchLevel]]&amp;ScoutingData[[#This Row],[matchNumber]]</f>
        <v>2023njwas_qm11</v>
      </c>
      <c r="F57" t="s">
        <v>100</v>
      </c>
      <c r="G57">
        <v>3340</v>
      </c>
      <c r="H57">
        <v>35</v>
      </c>
      <c r="I57" t="s">
        <v>93</v>
      </c>
      <c r="J57">
        <v>1</v>
      </c>
      <c r="K57">
        <v>0</v>
      </c>
      <c r="L57">
        <v>1</v>
      </c>
      <c r="M57" t="s">
        <v>94</v>
      </c>
      <c r="N57" t="s">
        <v>93</v>
      </c>
      <c r="O57" t="s">
        <v>255</v>
      </c>
      <c r="P57">
        <v>0</v>
      </c>
      <c r="Q57">
        <v>0</v>
      </c>
      <c r="R57">
        <v>0</v>
      </c>
      <c r="T57">
        <v>0</v>
      </c>
      <c r="U57" t="s">
        <v>94</v>
      </c>
      <c r="V57">
        <v>0</v>
      </c>
      <c r="W57" t="s">
        <v>85</v>
      </c>
      <c r="X57">
        <v>2</v>
      </c>
      <c r="Y57" t="s">
        <v>96</v>
      </c>
      <c r="Z57">
        <v>0</v>
      </c>
      <c r="AA57" t="s">
        <v>94</v>
      </c>
      <c r="AB57">
        <v>0</v>
      </c>
      <c r="AC57">
        <v>2</v>
      </c>
      <c r="AD57">
        <v>0</v>
      </c>
      <c r="AE57">
        <v>0</v>
      </c>
      <c r="AF57">
        <v>0</v>
      </c>
      <c r="AG57">
        <v>0</v>
      </c>
      <c r="AH57" t="s">
        <v>256</v>
      </c>
      <c r="AI57">
        <f>getTotalCount(ScoutingData[[#This Row],[autoScoredGrid]])</f>
        <v>0</v>
      </c>
      <c r="AJ57">
        <f>getCubeCount(ScoutingData[[#This Row],[autoScoredGrid]])</f>
        <v>0</v>
      </c>
      <c r="AK57">
        <f>getConeCount(ScoutingData[[#This Row],[autoScoredGrid]])</f>
        <v>0</v>
      </c>
      <c r="AL57">
        <f>getHighCount(ScoutingData[[#This Row],[autoScoredGrid]])</f>
        <v>0</v>
      </c>
      <c r="AM57">
        <f>getMedCount(ScoutingData[[#This Row],[autoScoredGrid]])</f>
        <v>0</v>
      </c>
      <c r="AN57">
        <f>getLowCount(ScoutingData[[#This Row],[autoScoredGrid]])</f>
        <v>0</v>
      </c>
      <c r="AO57">
        <f>getAvgCycleTime(ScoutingData[[#This Row],[cycleTimes]])</f>
        <v>0</v>
      </c>
      <c r="AP57">
        <f>getTotalCount(ScoutingData[[#This Row],[scoredGrid]])</f>
        <v>2</v>
      </c>
      <c r="AQ57">
        <f>getCubeCount(ScoutingData[[#This Row],[scoredGrid]])</f>
        <v>2</v>
      </c>
      <c r="AR57">
        <f>getConeCount(ScoutingData[[#This Row],[scoredGrid]])</f>
        <v>0</v>
      </c>
      <c r="AS57">
        <f>getHighCount(ScoutingData[[#This Row],[scoredGrid]])</f>
        <v>0</v>
      </c>
      <c r="AT57">
        <f>getMedCount(ScoutingData[[#This Row],[scoredGrid]])</f>
        <v>0</v>
      </c>
      <c r="AU57">
        <f>getLowCount(ScoutingData[[#This Row],[scoredGrid]])</f>
        <v>2</v>
      </c>
      <c r="AV57">
        <f>ScoutingData[[#This Row],[autoGamePieces]]+ScoutingData[[#This Row],[teleopGamePieces]]</f>
        <v>2</v>
      </c>
      <c r="AW57">
        <f>ScoutingData[[#This Row],[autoCubes]]+ScoutingData[[#This Row],[teleopCubes]]</f>
        <v>2</v>
      </c>
      <c r="AX57">
        <f>ScoutingData[[#This Row],[autoCones]]+ScoutingData[[#This Row],[teleopCones]]</f>
        <v>0</v>
      </c>
      <c r="AY57">
        <f>ScoutingData[[#This Row],[autoHigh]]+ScoutingData[[#This Row],[teleopHigh]]</f>
        <v>0</v>
      </c>
      <c r="AZ57">
        <f>ScoutingData[[#This Row],[autoMed]]+ScoutingData[[#This Row],[teleopMed]]</f>
        <v>0</v>
      </c>
      <c r="BA57">
        <f>ScoutingData[[#This Row],[autoLow]]+ScoutingData[[#This Row],[teleopLow]]</f>
        <v>2</v>
      </c>
    </row>
    <row r="58" spans="1:53">
      <c r="A58" t="s">
        <v>131</v>
      </c>
      <c r="B58" t="s">
        <v>81</v>
      </c>
      <c r="C58" t="s">
        <v>82</v>
      </c>
      <c r="D58">
        <v>11</v>
      </c>
      <c r="E58" t="str">
        <f>ScoutingData[[#This Row],[eventCode]]&amp;"_"&amp;ScoutingData[[#This Row],[matchLevel]]&amp;ScoutingData[[#This Row],[matchNumber]]</f>
        <v>2023njwas_qm11</v>
      </c>
      <c r="F58" t="s">
        <v>92</v>
      </c>
      <c r="G58">
        <v>2070</v>
      </c>
      <c r="H58">
        <v>62</v>
      </c>
      <c r="I58" t="s">
        <v>197</v>
      </c>
      <c r="J58">
        <v>0</v>
      </c>
      <c r="K58">
        <v>1</v>
      </c>
      <c r="L58">
        <v>1</v>
      </c>
      <c r="M58" t="s">
        <v>94</v>
      </c>
      <c r="N58" t="s">
        <v>257</v>
      </c>
      <c r="O58" t="s">
        <v>258</v>
      </c>
      <c r="P58">
        <v>0</v>
      </c>
      <c r="Q58">
        <v>1</v>
      </c>
      <c r="R58">
        <v>0</v>
      </c>
      <c r="T58">
        <v>1</v>
      </c>
      <c r="U58" t="s">
        <v>94</v>
      </c>
      <c r="V58">
        <v>0</v>
      </c>
      <c r="W58" t="s">
        <v>85</v>
      </c>
      <c r="X58">
        <v>2</v>
      </c>
      <c r="Y58" t="s">
        <v>105</v>
      </c>
      <c r="Z58">
        <v>1</v>
      </c>
      <c r="AA58" t="s">
        <v>94</v>
      </c>
      <c r="AB58">
        <v>0</v>
      </c>
      <c r="AC58">
        <v>3</v>
      </c>
      <c r="AD58">
        <v>0</v>
      </c>
      <c r="AE58">
        <v>0</v>
      </c>
      <c r="AF58">
        <v>0</v>
      </c>
      <c r="AG58">
        <v>0</v>
      </c>
      <c r="AI58">
        <f>getTotalCount(ScoutingData[[#This Row],[autoScoredGrid]])</f>
        <v>1</v>
      </c>
      <c r="AJ58">
        <f>getCubeCount(ScoutingData[[#This Row],[autoScoredGrid]])</f>
        <v>1</v>
      </c>
      <c r="AK58">
        <f>getConeCount(ScoutingData[[#This Row],[autoScoredGrid]])</f>
        <v>0</v>
      </c>
      <c r="AL58">
        <f>getHighCount(ScoutingData[[#This Row],[autoScoredGrid]])</f>
        <v>1</v>
      </c>
      <c r="AM58">
        <f>getMedCount(ScoutingData[[#This Row],[autoScoredGrid]])</f>
        <v>0</v>
      </c>
      <c r="AN58">
        <f>getLowCount(ScoutingData[[#This Row],[autoScoredGrid]])</f>
        <v>0</v>
      </c>
      <c r="AO58">
        <f>getAvgCycleTime(ScoutingData[[#This Row],[cycleTimes]])</f>
        <v>38.166666666666664</v>
      </c>
      <c r="AP58">
        <f>getTotalCount(ScoutingData[[#This Row],[scoredGrid]])</f>
        <v>3</v>
      </c>
      <c r="AQ58">
        <f>getCubeCount(ScoutingData[[#This Row],[scoredGrid]])</f>
        <v>0</v>
      </c>
      <c r="AR58">
        <f>getConeCount(ScoutingData[[#This Row],[scoredGrid]])</f>
        <v>3</v>
      </c>
      <c r="AS58">
        <f>getHighCount(ScoutingData[[#This Row],[scoredGrid]])</f>
        <v>2</v>
      </c>
      <c r="AT58">
        <f>getMedCount(ScoutingData[[#This Row],[scoredGrid]])</f>
        <v>1</v>
      </c>
      <c r="AU58">
        <f>getLowCount(ScoutingData[[#This Row],[scoredGrid]])</f>
        <v>0</v>
      </c>
      <c r="AV58">
        <f>ScoutingData[[#This Row],[autoGamePieces]]+ScoutingData[[#This Row],[teleopGamePieces]]</f>
        <v>4</v>
      </c>
      <c r="AW58">
        <f>ScoutingData[[#This Row],[autoCubes]]+ScoutingData[[#This Row],[teleopCubes]]</f>
        <v>1</v>
      </c>
      <c r="AX58">
        <f>ScoutingData[[#This Row],[autoCones]]+ScoutingData[[#This Row],[teleopCones]]</f>
        <v>3</v>
      </c>
      <c r="AY58">
        <f>ScoutingData[[#This Row],[autoHigh]]+ScoutingData[[#This Row],[teleopHigh]]</f>
        <v>3</v>
      </c>
      <c r="AZ58">
        <f>ScoutingData[[#This Row],[autoMed]]+ScoutingData[[#This Row],[teleopMed]]</f>
        <v>1</v>
      </c>
      <c r="BA58">
        <f>ScoutingData[[#This Row],[autoLow]]+ScoutingData[[#This Row],[teleopLow]]</f>
        <v>0</v>
      </c>
    </row>
    <row r="59" spans="1:53">
      <c r="A59" t="s">
        <v>147</v>
      </c>
      <c r="B59" t="s">
        <v>81</v>
      </c>
      <c r="C59" t="s">
        <v>82</v>
      </c>
      <c r="D59">
        <v>11</v>
      </c>
      <c r="E59" t="str">
        <f>ScoutingData[[#This Row],[eventCode]]&amp;"_"&amp;ScoutingData[[#This Row],[matchLevel]]&amp;ScoutingData[[#This Row],[matchNumber]]</f>
        <v>2023njwas_qm11</v>
      </c>
      <c r="F59" t="s">
        <v>117</v>
      </c>
      <c r="G59">
        <v>9015</v>
      </c>
      <c r="H59">
        <v>47</v>
      </c>
      <c r="I59" t="s">
        <v>259</v>
      </c>
      <c r="J59">
        <v>0</v>
      </c>
      <c r="K59">
        <v>1</v>
      </c>
      <c r="L59">
        <v>1</v>
      </c>
      <c r="M59" t="s">
        <v>113</v>
      </c>
      <c r="N59" t="s">
        <v>260</v>
      </c>
      <c r="O59" t="s">
        <v>261</v>
      </c>
      <c r="P59">
        <v>0</v>
      </c>
      <c r="Q59">
        <v>0</v>
      </c>
      <c r="R59">
        <v>0</v>
      </c>
      <c r="T59">
        <v>1</v>
      </c>
      <c r="U59" t="s">
        <v>124</v>
      </c>
      <c r="V59">
        <v>7.6</v>
      </c>
      <c r="W59" t="s">
        <v>137</v>
      </c>
      <c r="X59">
        <v>2</v>
      </c>
      <c r="Y59" t="s">
        <v>105</v>
      </c>
      <c r="Z59">
        <v>0</v>
      </c>
      <c r="AA59" t="s">
        <v>94</v>
      </c>
      <c r="AB59">
        <v>0</v>
      </c>
      <c r="AC59">
        <v>2</v>
      </c>
      <c r="AD59">
        <v>0</v>
      </c>
      <c r="AE59">
        <v>0</v>
      </c>
      <c r="AF59">
        <v>0</v>
      </c>
      <c r="AG59">
        <v>0</v>
      </c>
      <c r="AH59" t="s">
        <v>262</v>
      </c>
      <c r="AI59">
        <f>getTotalCount(ScoutingData[[#This Row],[autoScoredGrid]])</f>
        <v>1</v>
      </c>
      <c r="AJ59">
        <f>getCubeCount(ScoutingData[[#This Row],[autoScoredGrid]])</f>
        <v>1</v>
      </c>
      <c r="AK59">
        <f>getConeCount(ScoutingData[[#This Row],[autoScoredGrid]])</f>
        <v>0</v>
      </c>
      <c r="AL59">
        <f>getHighCount(ScoutingData[[#This Row],[autoScoredGrid]])</f>
        <v>0</v>
      </c>
      <c r="AM59">
        <f>getMedCount(ScoutingData[[#This Row],[autoScoredGrid]])</f>
        <v>1</v>
      </c>
      <c r="AN59">
        <f>getLowCount(ScoutingData[[#This Row],[autoScoredGrid]])</f>
        <v>0</v>
      </c>
      <c r="AO59">
        <f>getAvgCycleTime(ScoutingData[[#This Row],[cycleTimes]])</f>
        <v>21.650000000000002</v>
      </c>
      <c r="AP59">
        <f>getTotalCount(ScoutingData[[#This Row],[scoredGrid]])</f>
        <v>4</v>
      </c>
      <c r="AQ59">
        <f>getCubeCount(ScoutingData[[#This Row],[scoredGrid]])</f>
        <v>4</v>
      </c>
      <c r="AR59">
        <f>getConeCount(ScoutingData[[#This Row],[scoredGrid]])</f>
        <v>0</v>
      </c>
      <c r="AS59">
        <f>getHighCount(ScoutingData[[#This Row],[scoredGrid]])</f>
        <v>0</v>
      </c>
      <c r="AT59">
        <f>getMedCount(ScoutingData[[#This Row],[scoredGrid]])</f>
        <v>0</v>
      </c>
      <c r="AU59">
        <f>getLowCount(ScoutingData[[#This Row],[scoredGrid]])</f>
        <v>4</v>
      </c>
      <c r="AV59">
        <f>ScoutingData[[#This Row],[autoGamePieces]]+ScoutingData[[#This Row],[teleopGamePieces]]</f>
        <v>5</v>
      </c>
      <c r="AW59">
        <f>ScoutingData[[#This Row],[autoCubes]]+ScoutingData[[#This Row],[teleopCubes]]</f>
        <v>5</v>
      </c>
      <c r="AX59">
        <f>ScoutingData[[#This Row],[autoCones]]+ScoutingData[[#This Row],[teleopCones]]</f>
        <v>0</v>
      </c>
      <c r="AY59">
        <f>ScoutingData[[#This Row],[autoHigh]]+ScoutingData[[#This Row],[teleopHigh]]</f>
        <v>0</v>
      </c>
      <c r="AZ59">
        <f>ScoutingData[[#This Row],[autoMed]]+ScoutingData[[#This Row],[teleopMed]]</f>
        <v>1</v>
      </c>
      <c r="BA59">
        <f>ScoutingData[[#This Row],[autoLow]]+ScoutingData[[#This Row],[teleopLow]]</f>
        <v>4</v>
      </c>
    </row>
    <row r="60" spans="1:53">
      <c r="A60" t="s">
        <v>135</v>
      </c>
      <c r="B60" t="s">
        <v>81</v>
      </c>
      <c r="C60" t="s">
        <v>82</v>
      </c>
      <c r="D60">
        <v>11</v>
      </c>
      <c r="E60" t="str">
        <f>ScoutingData[[#This Row],[eventCode]]&amp;"_"&amp;ScoutingData[[#This Row],[matchLevel]]&amp;ScoutingData[[#This Row],[matchNumber]]</f>
        <v>2023njwas_qm11</v>
      </c>
      <c r="F60" t="s">
        <v>83</v>
      </c>
      <c r="G60">
        <v>8707</v>
      </c>
      <c r="H60">
        <v>26</v>
      </c>
      <c r="I60" t="s">
        <v>93</v>
      </c>
      <c r="J60">
        <v>0</v>
      </c>
      <c r="K60">
        <v>0</v>
      </c>
      <c r="L60">
        <v>0</v>
      </c>
      <c r="M60" t="s">
        <v>94</v>
      </c>
      <c r="N60" t="s">
        <v>93</v>
      </c>
      <c r="O60" t="s">
        <v>93</v>
      </c>
      <c r="P60">
        <v>0</v>
      </c>
      <c r="Q60">
        <v>0</v>
      </c>
      <c r="R60">
        <v>0</v>
      </c>
      <c r="T60">
        <v>0</v>
      </c>
      <c r="AI60">
        <f>getTotalCount(ScoutingData[[#This Row],[autoScoredGrid]])</f>
        <v>0</v>
      </c>
      <c r="AJ60">
        <f>getCubeCount(ScoutingData[[#This Row],[autoScoredGrid]])</f>
        <v>0</v>
      </c>
      <c r="AK60">
        <f>getConeCount(ScoutingData[[#This Row],[autoScoredGrid]])</f>
        <v>0</v>
      </c>
      <c r="AL60">
        <f>getHighCount(ScoutingData[[#This Row],[autoScoredGrid]])</f>
        <v>0</v>
      </c>
      <c r="AM60">
        <f>getMedCount(ScoutingData[[#This Row],[autoScoredGrid]])</f>
        <v>0</v>
      </c>
      <c r="AN60">
        <f>getLowCount(ScoutingData[[#This Row],[autoScoredGrid]])</f>
        <v>0</v>
      </c>
      <c r="AO60">
        <f>getAvgCycleTime(ScoutingData[[#This Row],[cycleTimes]])</f>
        <v>0</v>
      </c>
      <c r="AP60">
        <f>getTotalCount(ScoutingData[[#This Row],[scoredGrid]])</f>
        <v>0</v>
      </c>
      <c r="AQ60">
        <f>getCubeCount(ScoutingData[[#This Row],[scoredGrid]])</f>
        <v>0</v>
      </c>
      <c r="AR60">
        <f>getConeCount(ScoutingData[[#This Row],[scoredGrid]])</f>
        <v>0</v>
      </c>
      <c r="AS60">
        <f>getHighCount(ScoutingData[[#This Row],[scoredGrid]])</f>
        <v>0</v>
      </c>
      <c r="AT60">
        <f>getMedCount(ScoutingData[[#This Row],[scoredGrid]])</f>
        <v>0</v>
      </c>
      <c r="AU60">
        <f>getLowCount(ScoutingData[[#This Row],[scoredGrid]])</f>
        <v>0</v>
      </c>
      <c r="AV60">
        <f>ScoutingData[[#This Row],[autoGamePieces]]+ScoutingData[[#This Row],[teleopGamePieces]]</f>
        <v>0</v>
      </c>
      <c r="AW60">
        <f>ScoutingData[[#This Row],[autoCubes]]+ScoutingData[[#This Row],[teleopCubes]]</f>
        <v>0</v>
      </c>
      <c r="AX60">
        <f>ScoutingData[[#This Row],[autoCones]]+ScoutingData[[#This Row],[teleopCones]]</f>
        <v>0</v>
      </c>
      <c r="AY60">
        <f>ScoutingData[[#This Row],[autoHigh]]+ScoutingData[[#This Row],[teleopHigh]]</f>
        <v>0</v>
      </c>
      <c r="AZ60">
        <f>ScoutingData[[#This Row],[autoMed]]+ScoutingData[[#This Row],[teleopMed]]</f>
        <v>0</v>
      </c>
      <c r="BA60">
        <f>ScoutingData[[#This Row],[autoLow]]+ScoutingData[[#This Row],[teleopLow]]</f>
        <v>0</v>
      </c>
    </row>
    <row r="61" spans="1:53">
      <c r="A61" t="s">
        <v>154</v>
      </c>
      <c r="B61" t="s">
        <v>81</v>
      </c>
      <c r="C61" t="s">
        <v>82</v>
      </c>
      <c r="D61">
        <v>12</v>
      </c>
      <c r="E61" t="str">
        <f>ScoutingData[[#This Row],[eventCode]]&amp;"_"&amp;ScoutingData[[#This Row],[matchLevel]]&amp;ScoutingData[[#This Row],[matchNumber]]</f>
        <v>2023njwas_qm12</v>
      </c>
      <c r="F61" t="s">
        <v>92</v>
      </c>
      <c r="G61">
        <v>8117</v>
      </c>
      <c r="H61">
        <v>62</v>
      </c>
      <c r="I61" t="s">
        <v>263</v>
      </c>
      <c r="J61">
        <v>0</v>
      </c>
      <c r="K61">
        <v>0</v>
      </c>
      <c r="L61">
        <v>0</v>
      </c>
      <c r="M61" t="s">
        <v>94</v>
      </c>
      <c r="N61" t="s">
        <v>93</v>
      </c>
      <c r="O61" t="s">
        <v>264</v>
      </c>
      <c r="P61">
        <v>0</v>
      </c>
      <c r="Q61">
        <v>0</v>
      </c>
      <c r="R61">
        <v>0</v>
      </c>
      <c r="T61">
        <v>1</v>
      </c>
      <c r="U61" t="s">
        <v>94</v>
      </c>
      <c r="V61">
        <v>0</v>
      </c>
      <c r="W61" t="s">
        <v>113</v>
      </c>
      <c r="X61">
        <v>0</v>
      </c>
      <c r="Y61" t="s">
        <v>105</v>
      </c>
      <c r="Z61">
        <v>3</v>
      </c>
      <c r="AA61" t="s">
        <v>94</v>
      </c>
      <c r="AB61">
        <v>1</v>
      </c>
      <c r="AC61">
        <v>4</v>
      </c>
      <c r="AD61">
        <v>0</v>
      </c>
      <c r="AE61">
        <v>0</v>
      </c>
      <c r="AF61">
        <v>0</v>
      </c>
      <c r="AG61">
        <v>0</v>
      </c>
      <c r="AH61" t="s">
        <v>265</v>
      </c>
      <c r="AI61">
        <f>getTotalCount(ScoutingData[[#This Row],[autoScoredGrid]])</f>
        <v>1</v>
      </c>
      <c r="AJ61">
        <f>getCubeCount(ScoutingData[[#This Row],[autoScoredGrid]])</f>
        <v>0</v>
      </c>
      <c r="AK61">
        <f>getConeCount(ScoutingData[[#This Row],[autoScoredGrid]])</f>
        <v>1</v>
      </c>
      <c r="AL61">
        <f>getHighCount(ScoutingData[[#This Row],[autoScoredGrid]])</f>
        <v>1</v>
      </c>
      <c r="AM61">
        <f>getMedCount(ScoutingData[[#This Row],[autoScoredGrid]])</f>
        <v>0</v>
      </c>
      <c r="AN61">
        <f>getLowCount(ScoutingData[[#This Row],[autoScoredGrid]])</f>
        <v>0</v>
      </c>
      <c r="AO61">
        <f>getAvgCycleTime(ScoutingData[[#This Row],[cycleTimes]])</f>
        <v>0</v>
      </c>
      <c r="AP61">
        <f>getTotalCount(ScoutingData[[#This Row],[scoredGrid]])</f>
        <v>11</v>
      </c>
      <c r="AQ61">
        <f>getCubeCount(ScoutingData[[#This Row],[scoredGrid]])</f>
        <v>7</v>
      </c>
      <c r="AR61">
        <f>getConeCount(ScoutingData[[#This Row],[scoredGrid]])</f>
        <v>4</v>
      </c>
      <c r="AS61">
        <f>getHighCount(ScoutingData[[#This Row],[scoredGrid]])</f>
        <v>5</v>
      </c>
      <c r="AT61">
        <f>getMedCount(ScoutingData[[#This Row],[scoredGrid]])</f>
        <v>0</v>
      </c>
      <c r="AU61">
        <f>getLowCount(ScoutingData[[#This Row],[scoredGrid]])</f>
        <v>6</v>
      </c>
      <c r="AV61">
        <f>ScoutingData[[#This Row],[autoGamePieces]]+ScoutingData[[#This Row],[teleopGamePieces]]</f>
        <v>12</v>
      </c>
      <c r="AW61">
        <f>ScoutingData[[#This Row],[autoCubes]]+ScoutingData[[#This Row],[teleopCubes]]</f>
        <v>7</v>
      </c>
      <c r="AX61">
        <f>ScoutingData[[#This Row],[autoCones]]+ScoutingData[[#This Row],[teleopCones]]</f>
        <v>5</v>
      </c>
      <c r="AY61">
        <f>ScoutingData[[#This Row],[autoHigh]]+ScoutingData[[#This Row],[teleopHigh]]</f>
        <v>6</v>
      </c>
      <c r="AZ61">
        <f>ScoutingData[[#This Row],[autoMed]]+ScoutingData[[#This Row],[teleopMed]]</f>
        <v>0</v>
      </c>
      <c r="BA61">
        <f>ScoutingData[[#This Row],[autoLow]]+ScoutingData[[#This Row],[teleopLow]]</f>
        <v>6</v>
      </c>
    </row>
    <row r="62" spans="1:53">
      <c r="A62" t="s">
        <v>153</v>
      </c>
      <c r="B62" t="s">
        <v>81</v>
      </c>
      <c r="C62" t="s">
        <v>82</v>
      </c>
      <c r="D62">
        <v>12</v>
      </c>
      <c r="E62" t="str">
        <f>ScoutingData[[#This Row],[eventCode]]&amp;"_"&amp;ScoutingData[[#This Row],[matchLevel]]&amp;ScoutingData[[#This Row],[matchNumber]]</f>
        <v>2023njwas_qm12</v>
      </c>
      <c r="F62" t="s">
        <v>140</v>
      </c>
      <c r="G62">
        <v>219</v>
      </c>
      <c r="H62">
        <v>71</v>
      </c>
      <c r="I62" t="s">
        <v>93</v>
      </c>
      <c r="J62">
        <v>0</v>
      </c>
      <c r="K62">
        <v>0</v>
      </c>
      <c r="L62">
        <v>1</v>
      </c>
      <c r="M62" t="s">
        <v>105</v>
      </c>
      <c r="N62" t="s">
        <v>93</v>
      </c>
      <c r="O62" t="s">
        <v>266</v>
      </c>
      <c r="P62">
        <v>0</v>
      </c>
      <c r="Q62">
        <v>1</v>
      </c>
      <c r="R62">
        <v>0</v>
      </c>
      <c r="T62">
        <v>0</v>
      </c>
      <c r="U62" t="s">
        <v>94</v>
      </c>
      <c r="V62">
        <v>0</v>
      </c>
      <c r="W62" t="s">
        <v>94</v>
      </c>
      <c r="X62">
        <v>0</v>
      </c>
      <c r="Y62" t="s">
        <v>105</v>
      </c>
      <c r="Z62">
        <v>0</v>
      </c>
      <c r="AA62" t="s">
        <v>94</v>
      </c>
      <c r="AB62">
        <v>0</v>
      </c>
      <c r="AC62">
        <v>4</v>
      </c>
      <c r="AD62">
        <v>0</v>
      </c>
      <c r="AE62">
        <v>0</v>
      </c>
      <c r="AF62">
        <v>1</v>
      </c>
      <c r="AG62">
        <v>0</v>
      </c>
      <c r="AH62" t="s">
        <v>267</v>
      </c>
      <c r="AI62">
        <f>getTotalCount(ScoutingData[[#This Row],[autoScoredGrid]])</f>
        <v>0</v>
      </c>
      <c r="AJ62">
        <f>getCubeCount(ScoutingData[[#This Row],[autoScoredGrid]])</f>
        <v>0</v>
      </c>
      <c r="AK62">
        <f>getConeCount(ScoutingData[[#This Row],[autoScoredGrid]])</f>
        <v>0</v>
      </c>
      <c r="AL62">
        <f>getHighCount(ScoutingData[[#This Row],[autoScoredGrid]])</f>
        <v>0</v>
      </c>
      <c r="AM62">
        <f>getMedCount(ScoutingData[[#This Row],[autoScoredGrid]])</f>
        <v>0</v>
      </c>
      <c r="AN62">
        <f>getLowCount(ScoutingData[[#This Row],[autoScoredGrid]])</f>
        <v>0</v>
      </c>
      <c r="AO62">
        <f>getAvgCycleTime(ScoutingData[[#This Row],[cycleTimes]])</f>
        <v>0</v>
      </c>
      <c r="AP62">
        <f>getTotalCount(ScoutingData[[#This Row],[scoredGrid]])</f>
        <v>1</v>
      </c>
      <c r="AQ62">
        <f>getCubeCount(ScoutingData[[#This Row],[scoredGrid]])</f>
        <v>0</v>
      </c>
      <c r="AR62">
        <f>getConeCount(ScoutingData[[#This Row],[scoredGrid]])</f>
        <v>1</v>
      </c>
      <c r="AS62">
        <f>getHighCount(ScoutingData[[#This Row],[scoredGrid]])</f>
        <v>0</v>
      </c>
      <c r="AT62">
        <f>getMedCount(ScoutingData[[#This Row],[scoredGrid]])</f>
        <v>0</v>
      </c>
      <c r="AU62">
        <f>getLowCount(ScoutingData[[#This Row],[scoredGrid]])</f>
        <v>1</v>
      </c>
      <c r="AV62">
        <f>ScoutingData[[#This Row],[autoGamePieces]]+ScoutingData[[#This Row],[teleopGamePieces]]</f>
        <v>1</v>
      </c>
      <c r="AW62">
        <f>ScoutingData[[#This Row],[autoCubes]]+ScoutingData[[#This Row],[teleopCubes]]</f>
        <v>0</v>
      </c>
      <c r="AX62">
        <f>ScoutingData[[#This Row],[autoCones]]+ScoutingData[[#This Row],[teleopCones]]</f>
        <v>1</v>
      </c>
      <c r="AY62">
        <f>ScoutingData[[#This Row],[autoHigh]]+ScoutingData[[#This Row],[teleopHigh]]</f>
        <v>0</v>
      </c>
      <c r="AZ62">
        <f>ScoutingData[[#This Row],[autoMed]]+ScoutingData[[#This Row],[teleopMed]]</f>
        <v>0</v>
      </c>
      <c r="BA62">
        <f>ScoutingData[[#This Row],[autoLow]]+ScoutingData[[#This Row],[teleopLow]]</f>
        <v>1</v>
      </c>
    </row>
    <row r="63" spans="1:53">
      <c r="A63" t="s">
        <v>168</v>
      </c>
      <c r="B63" t="s">
        <v>81</v>
      </c>
      <c r="C63" t="s">
        <v>82</v>
      </c>
      <c r="D63">
        <v>12</v>
      </c>
      <c r="E63" t="str">
        <f>ScoutingData[[#This Row],[eventCode]]&amp;"_"&amp;ScoutingData[[#This Row],[matchLevel]]&amp;ScoutingData[[#This Row],[matchNumber]]</f>
        <v>2023njwas_qm12</v>
      </c>
      <c r="F63" t="s">
        <v>83</v>
      </c>
      <c r="G63">
        <v>223</v>
      </c>
      <c r="H63">
        <v>38</v>
      </c>
      <c r="I63" t="s">
        <v>112</v>
      </c>
      <c r="J63">
        <v>1</v>
      </c>
      <c r="K63">
        <v>0</v>
      </c>
      <c r="L63">
        <v>1</v>
      </c>
      <c r="M63" t="s">
        <v>85</v>
      </c>
      <c r="N63" t="s">
        <v>268</v>
      </c>
      <c r="O63" t="s">
        <v>269</v>
      </c>
      <c r="P63">
        <v>0</v>
      </c>
      <c r="Q63">
        <v>0</v>
      </c>
      <c r="R63">
        <v>1</v>
      </c>
      <c r="T63">
        <v>0</v>
      </c>
      <c r="U63" t="s">
        <v>124</v>
      </c>
      <c r="V63">
        <v>22.8</v>
      </c>
      <c r="W63" t="s">
        <v>113</v>
      </c>
      <c r="X63">
        <v>2</v>
      </c>
      <c r="Y63" t="s">
        <v>89</v>
      </c>
      <c r="Z63">
        <v>1</v>
      </c>
      <c r="AA63" t="s">
        <v>105</v>
      </c>
      <c r="AB63">
        <v>0</v>
      </c>
      <c r="AC63">
        <v>4</v>
      </c>
      <c r="AD63">
        <v>0</v>
      </c>
      <c r="AE63">
        <v>0</v>
      </c>
      <c r="AF63">
        <v>0</v>
      </c>
      <c r="AG63">
        <v>1</v>
      </c>
      <c r="AH63" t="s">
        <v>270</v>
      </c>
      <c r="AI63">
        <f>getTotalCount(ScoutingData[[#This Row],[autoScoredGrid]])</f>
        <v>1</v>
      </c>
      <c r="AJ63">
        <f>getCubeCount(ScoutingData[[#This Row],[autoScoredGrid]])</f>
        <v>1</v>
      </c>
      <c r="AK63">
        <f>getConeCount(ScoutingData[[#This Row],[autoScoredGrid]])</f>
        <v>0</v>
      </c>
      <c r="AL63">
        <f>getHighCount(ScoutingData[[#This Row],[autoScoredGrid]])</f>
        <v>1</v>
      </c>
      <c r="AM63">
        <f>getMedCount(ScoutingData[[#This Row],[autoScoredGrid]])</f>
        <v>0</v>
      </c>
      <c r="AN63">
        <f>getLowCount(ScoutingData[[#This Row],[autoScoredGrid]])</f>
        <v>0</v>
      </c>
      <c r="AO63">
        <f>getAvgCycleTime(ScoutingData[[#This Row],[cycleTimes]])</f>
        <v>16.25</v>
      </c>
      <c r="AP63">
        <f>getTotalCount(ScoutingData[[#This Row],[scoredGrid]])</f>
        <v>4</v>
      </c>
      <c r="AQ63">
        <f>getCubeCount(ScoutingData[[#This Row],[scoredGrid]])</f>
        <v>4</v>
      </c>
      <c r="AR63">
        <f>getConeCount(ScoutingData[[#This Row],[scoredGrid]])</f>
        <v>0</v>
      </c>
      <c r="AS63">
        <f>getHighCount(ScoutingData[[#This Row],[scoredGrid]])</f>
        <v>1</v>
      </c>
      <c r="AT63">
        <f>getMedCount(ScoutingData[[#This Row],[scoredGrid]])</f>
        <v>0</v>
      </c>
      <c r="AU63">
        <f>getLowCount(ScoutingData[[#This Row],[scoredGrid]])</f>
        <v>3</v>
      </c>
      <c r="AV63">
        <f>ScoutingData[[#This Row],[autoGamePieces]]+ScoutingData[[#This Row],[teleopGamePieces]]</f>
        <v>5</v>
      </c>
      <c r="AW63">
        <f>ScoutingData[[#This Row],[autoCubes]]+ScoutingData[[#This Row],[teleopCubes]]</f>
        <v>5</v>
      </c>
      <c r="AX63">
        <f>ScoutingData[[#This Row],[autoCones]]+ScoutingData[[#This Row],[teleopCones]]</f>
        <v>0</v>
      </c>
      <c r="AY63">
        <f>ScoutingData[[#This Row],[autoHigh]]+ScoutingData[[#This Row],[teleopHigh]]</f>
        <v>2</v>
      </c>
      <c r="AZ63">
        <f>ScoutingData[[#This Row],[autoMed]]+ScoutingData[[#This Row],[teleopMed]]</f>
        <v>0</v>
      </c>
      <c r="BA63">
        <f>ScoutingData[[#This Row],[autoLow]]+ScoutingData[[#This Row],[teleopLow]]</f>
        <v>3</v>
      </c>
    </row>
    <row r="64" spans="1:53">
      <c r="A64" t="s">
        <v>158</v>
      </c>
      <c r="B64" t="s">
        <v>81</v>
      </c>
      <c r="C64" t="s">
        <v>82</v>
      </c>
      <c r="D64">
        <v>12</v>
      </c>
      <c r="E64" t="str">
        <f>ScoutingData[[#This Row],[eventCode]]&amp;"_"&amp;ScoutingData[[#This Row],[matchLevel]]&amp;ScoutingData[[#This Row],[matchNumber]]</f>
        <v>2023njwas_qm12</v>
      </c>
      <c r="F64" t="s">
        <v>117</v>
      </c>
      <c r="G64">
        <v>4361</v>
      </c>
      <c r="H64">
        <v>47</v>
      </c>
      <c r="I64" t="s">
        <v>112</v>
      </c>
      <c r="J64">
        <v>0</v>
      </c>
      <c r="K64">
        <v>0</v>
      </c>
      <c r="L64">
        <v>0</v>
      </c>
      <c r="M64" t="s">
        <v>94</v>
      </c>
      <c r="N64" t="s">
        <v>271</v>
      </c>
      <c r="O64" t="s">
        <v>272</v>
      </c>
      <c r="P64">
        <v>0</v>
      </c>
      <c r="Q64">
        <v>0</v>
      </c>
      <c r="R64">
        <v>0</v>
      </c>
      <c r="T64">
        <v>0</v>
      </c>
      <c r="U64" t="s">
        <v>94</v>
      </c>
      <c r="V64">
        <v>4.9000000000000004</v>
      </c>
      <c r="W64" t="s">
        <v>85</v>
      </c>
      <c r="X64">
        <v>2</v>
      </c>
      <c r="Y64" t="s">
        <v>94</v>
      </c>
      <c r="Z64">
        <v>0</v>
      </c>
      <c r="AA64" t="s">
        <v>94</v>
      </c>
      <c r="AB64">
        <v>0</v>
      </c>
      <c r="AC64">
        <v>3</v>
      </c>
      <c r="AD64">
        <v>0</v>
      </c>
      <c r="AE64">
        <v>0</v>
      </c>
      <c r="AF64">
        <v>0</v>
      </c>
      <c r="AG64">
        <v>0</v>
      </c>
      <c r="AH64" t="s">
        <v>273</v>
      </c>
      <c r="AI64">
        <f>getTotalCount(ScoutingData[[#This Row],[autoScoredGrid]])</f>
        <v>1</v>
      </c>
      <c r="AJ64">
        <f>getCubeCount(ScoutingData[[#This Row],[autoScoredGrid]])</f>
        <v>1</v>
      </c>
      <c r="AK64">
        <f>getConeCount(ScoutingData[[#This Row],[autoScoredGrid]])</f>
        <v>0</v>
      </c>
      <c r="AL64">
        <f>getHighCount(ScoutingData[[#This Row],[autoScoredGrid]])</f>
        <v>1</v>
      </c>
      <c r="AM64">
        <f>getMedCount(ScoutingData[[#This Row],[autoScoredGrid]])</f>
        <v>0</v>
      </c>
      <c r="AN64">
        <f>getLowCount(ScoutingData[[#This Row],[autoScoredGrid]])</f>
        <v>0</v>
      </c>
      <c r="AO64">
        <f>getAvgCycleTime(ScoutingData[[#This Row],[cycleTimes]])</f>
        <v>37.450000000000003</v>
      </c>
      <c r="AP64">
        <f>getTotalCount(ScoutingData[[#This Row],[scoredGrid]])</f>
        <v>2</v>
      </c>
      <c r="AQ64">
        <f>getCubeCount(ScoutingData[[#This Row],[scoredGrid]])</f>
        <v>2</v>
      </c>
      <c r="AR64">
        <f>getConeCount(ScoutingData[[#This Row],[scoredGrid]])</f>
        <v>0</v>
      </c>
      <c r="AS64">
        <f>getHighCount(ScoutingData[[#This Row],[scoredGrid]])</f>
        <v>1</v>
      </c>
      <c r="AT64">
        <f>getMedCount(ScoutingData[[#This Row],[scoredGrid]])</f>
        <v>0</v>
      </c>
      <c r="AU64">
        <f>getLowCount(ScoutingData[[#This Row],[scoredGrid]])</f>
        <v>1</v>
      </c>
      <c r="AV64">
        <f>ScoutingData[[#This Row],[autoGamePieces]]+ScoutingData[[#This Row],[teleopGamePieces]]</f>
        <v>3</v>
      </c>
      <c r="AW64">
        <f>ScoutingData[[#This Row],[autoCubes]]+ScoutingData[[#This Row],[teleopCubes]]</f>
        <v>3</v>
      </c>
      <c r="AX64">
        <f>ScoutingData[[#This Row],[autoCones]]+ScoutingData[[#This Row],[teleopCones]]</f>
        <v>0</v>
      </c>
      <c r="AY64">
        <f>ScoutingData[[#This Row],[autoHigh]]+ScoutingData[[#This Row],[teleopHigh]]</f>
        <v>2</v>
      </c>
      <c r="AZ64">
        <f>ScoutingData[[#This Row],[autoMed]]+ScoutingData[[#This Row],[teleopMed]]</f>
        <v>0</v>
      </c>
      <c r="BA64">
        <f>ScoutingData[[#This Row],[autoLow]]+ScoutingData[[#This Row],[teleopLow]]</f>
        <v>1</v>
      </c>
    </row>
    <row r="65" spans="1:53">
      <c r="A65" t="s">
        <v>151</v>
      </c>
      <c r="B65" t="s">
        <v>81</v>
      </c>
      <c r="C65" t="s">
        <v>82</v>
      </c>
      <c r="D65">
        <v>13</v>
      </c>
      <c r="E65" t="str">
        <f>ScoutingData[[#This Row],[eventCode]]&amp;"_"&amp;ScoutingData[[#This Row],[matchLevel]]&amp;ScoutingData[[#This Row],[matchNumber]]</f>
        <v>2023njwas_qm13</v>
      </c>
      <c r="F65" t="s">
        <v>117</v>
      </c>
      <c r="G65">
        <v>56</v>
      </c>
      <c r="H65">
        <v>47</v>
      </c>
      <c r="I65" t="s">
        <v>114</v>
      </c>
      <c r="J65">
        <v>0</v>
      </c>
      <c r="K65">
        <v>0</v>
      </c>
      <c r="L65">
        <v>0</v>
      </c>
      <c r="M65" t="s">
        <v>105</v>
      </c>
      <c r="N65" t="s">
        <v>274</v>
      </c>
      <c r="O65" t="s">
        <v>275</v>
      </c>
      <c r="P65">
        <v>0</v>
      </c>
      <c r="Q65">
        <v>0</v>
      </c>
      <c r="R65">
        <v>0</v>
      </c>
      <c r="S65">
        <v>0</v>
      </c>
      <c r="T65">
        <v>0</v>
      </c>
      <c r="U65" t="s">
        <v>94</v>
      </c>
      <c r="V65">
        <v>40.299999999999997</v>
      </c>
      <c r="W65" t="s">
        <v>94</v>
      </c>
      <c r="X65">
        <v>2</v>
      </c>
      <c r="Y65" t="s">
        <v>105</v>
      </c>
      <c r="Z65">
        <v>0</v>
      </c>
      <c r="AA65" t="s">
        <v>105</v>
      </c>
      <c r="AB65">
        <v>1</v>
      </c>
      <c r="AC65">
        <v>4</v>
      </c>
      <c r="AD65">
        <v>0</v>
      </c>
      <c r="AE65">
        <v>0</v>
      </c>
      <c r="AF65">
        <v>0</v>
      </c>
      <c r="AG65">
        <v>0</v>
      </c>
      <c r="AH65" t="s">
        <v>235</v>
      </c>
      <c r="AI65">
        <f>getTotalCount(ScoutingData[[#This Row],[autoScoredGrid]])</f>
        <v>1</v>
      </c>
      <c r="AJ65">
        <f>getCubeCount(ScoutingData[[#This Row],[autoScoredGrid]])</f>
        <v>0</v>
      </c>
      <c r="AK65">
        <f>getConeCount(ScoutingData[[#This Row],[autoScoredGrid]])</f>
        <v>1</v>
      </c>
      <c r="AL65">
        <f>getHighCount(ScoutingData[[#This Row],[autoScoredGrid]])</f>
        <v>1</v>
      </c>
      <c r="AM65">
        <f>getMedCount(ScoutingData[[#This Row],[autoScoredGrid]])</f>
        <v>0</v>
      </c>
      <c r="AN65">
        <f>getLowCount(ScoutingData[[#This Row],[autoScoredGrid]])</f>
        <v>0</v>
      </c>
      <c r="AO65">
        <f>getAvgCycleTime(ScoutingData[[#This Row],[cycleTimes]])</f>
        <v>30.85</v>
      </c>
      <c r="AP65">
        <f>getTotalCount(ScoutingData[[#This Row],[scoredGrid]])</f>
        <v>2</v>
      </c>
      <c r="AQ65">
        <f>getCubeCount(ScoutingData[[#This Row],[scoredGrid]])</f>
        <v>1</v>
      </c>
      <c r="AR65">
        <f>getConeCount(ScoutingData[[#This Row],[scoredGrid]])</f>
        <v>1</v>
      </c>
      <c r="AS65">
        <f>getHighCount(ScoutingData[[#This Row],[scoredGrid]])</f>
        <v>0</v>
      </c>
      <c r="AT65">
        <f>getMedCount(ScoutingData[[#This Row],[scoredGrid]])</f>
        <v>2</v>
      </c>
      <c r="AU65">
        <f>getLowCount(ScoutingData[[#This Row],[scoredGrid]])</f>
        <v>0</v>
      </c>
      <c r="AV65">
        <f>ScoutingData[[#This Row],[autoGamePieces]]+ScoutingData[[#This Row],[teleopGamePieces]]</f>
        <v>3</v>
      </c>
      <c r="AW65">
        <f>ScoutingData[[#This Row],[autoCubes]]+ScoutingData[[#This Row],[teleopCubes]]</f>
        <v>1</v>
      </c>
      <c r="AX65">
        <f>ScoutingData[[#This Row],[autoCones]]+ScoutingData[[#This Row],[teleopCones]]</f>
        <v>2</v>
      </c>
      <c r="AY65">
        <f>ScoutingData[[#This Row],[autoHigh]]+ScoutingData[[#This Row],[teleopHigh]]</f>
        <v>1</v>
      </c>
      <c r="AZ65">
        <f>ScoutingData[[#This Row],[autoMed]]+ScoutingData[[#This Row],[teleopMed]]</f>
        <v>2</v>
      </c>
      <c r="BA65">
        <f>ScoutingData[[#This Row],[autoLow]]+ScoutingData[[#This Row],[teleopLow]]</f>
        <v>0</v>
      </c>
    </row>
    <row r="66" spans="1:53">
      <c r="A66" t="s">
        <v>172</v>
      </c>
      <c r="B66" t="s">
        <v>81</v>
      </c>
      <c r="C66" t="s">
        <v>82</v>
      </c>
      <c r="D66">
        <v>13</v>
      </c>
      <c r="E66" t="str">
        <f>ScoutingData[[#This Row],[eventCode]]&amp;"_"&amp;ScoutingData[[#This Row],[matchLevel]]&amp;ScoutingData[[#This Row],[matchNumber]]</f>
        <v>2023njwas_qm13</v>
      </c>
      <c r="F66" t="s">
        <v>100</v>
      </c>
      <c r="G66">
        <v>8706</v>
      </c>
      <c r="H66">
        <v>72</v>
      </c>
      <c r="I66" t="s">
        <v>93</v>
      </c>
      <c r="J66">
        <v>0</v>
      </c>
      <c r="K66">
        <v>0</v>
      </c>
      <c r="L66">
        <v>0</v>
      </c>
      <c r="M66" t="s">
        <v>94</v>
      </c>
      <c r="N66" t="s">
        <v>93</v>
      </c>
      <c r="O66" t="s">
        <v>93</v>
      </c>
      <c r="P66">
        <v>0</v>
      </c>
      <c r="Q66">
        <v>0</v>
      </c>
      <c r="R66">
        <v>0</v>
      </c>
      <c r="T66">
        <v>0</v>
      </c>
      <c r="U66" t="s">
        <v>94</v>
      </c>
      <c r="V66">
        <v>3.2</v>
      </c>
      <c r="W66" t="s">
        <v>85</v>
      </c>
      <c r="X66">
        <v>2</v>
      </c>
      <c r="Y66" t="s">
        <v>96</v>
      </c>
      <c r="Z66">
        <v>0</v>
      </c>
      <c r="AA66" t="s">
        <v>105</v>
      </c>
      <c r="AB66">
        <v>0</v>
      </c>
      <c r="AC66">
        <v>2</v>
      </c>
      <c r="AD66">
        <v>0</v>
      </c>
      <c r="AE66">
        <v>0</v>
      </c>
      <c r="AF66">
        <v>0</v>
      </c>
      <c r="AG66">
        <v>0</v>
      </c>
      <c r="AH66" t="s">
        <v>276</v>
      </c>
      <c r="AI66">
        <f>getTotalCount(ScoutingData[[#This Row],[autoScoredGrid]])</f>
        <v>0</v>
      </c>
      <c r="AJ66">
        <f>getCubeCount(ScoutingData[[#This Row],[autoScoredGrid]])</f>
        <v>0</v>
      </c>
      <c r="AK66">
        <f>getConeCount(ScoutingData[[#This Row],[autoScoredGrid]])</f>
        <v>0</v>
      </c>
      <c r="AL66">
        <f>getHighCount(ScoutingData[[#This Row],[autoScoredGrid]])</f>
        <v>0</v>
      </c>
      <c r="AM66">
        <f>getMedCount(ScoutingData[[#This Row],[autoScoredGrid]])</f>
        <v>0</v>
      </c>
      <c r="AN66">
        <f>getLowCount(ScoutingData[[#This Row],[autoScoredGrid]])</f>
        <v>0</v>
      </c>
      <c r="AO66">
        <f>getAvgCycleTime(ScoutingData[[#This Row],[cycleTimes]])</f>
        <v>0</v>
      </c>
      <c r="AP66">
        <f>getTotalCount(ScoutingData[[#This Row],[scoredGrid]])</f>
        <v>0</v>
      </c>
      <c r="AQ66">
        <f>getCubeCount(ScoutingData[[#This Row],[scoredGrid]])</f>
        <v>0</v>
      </c>
      <c r="AR66">
        <f>getConeCount(ScoutingData[[#This Row],[scoredGrid]])</f>
        <v>0</v>
      </c>
      <c r="AS66">
        <f>getHighCount(ScoutingData[[#This Row],[scoredGrid]])</f>
        <v>0</v>
      </c>
      <c r="AT66">
        <f>getMedCount(ScoutingData[[#This Row],[scoredGrid]])</f>
        <v>0</v>
      </c>
      <c r="AU66">
        <f>getLowCount(ScoutingData[[#This Row],[scoredGrid]])</f>
        <v>0</v>
      </c>
      <c r="AV66">
        <f>ScoutingData[[#This Row],[autoGamePieces]]+ScoutingData[[#This Row],[teleopGamePieces]]</f>
        <v>0</v>
      </c>
      <c r="AW66">
        <f>ScoutingData[[#This Row],[autoCubes]]+ScoutingData[[#This Row],[teleopCubes]]</f>
        <v>0</v>
      </c>
      <c r="AX66">
        <f>ScoutingData[[#This Row],[autoCones]]+ScoutingData[[#This Row],[teleopCones]]</f>
        <v>0</v>
      </c>
      <c r="AY66">
        <f>ScoutingData[[#This Row],[autoHigh]]+ScoutingData[[#This Row],[teleopHigh]]</f>
        <v>0</v>
      </c>
      <c r="AZ66">
        <f>ScoutingData[[#This Row],[autoMed]]+ScoutingData[[#This Row],[teleopMed]]</f>
        <v>0</v>
      </c>
      <c r="BA66">
        <f>ScoutingData[[#This Row],[autoLow]]+ScoutingData[[#This Row],[teleopLow]]</f>
        <v>0</v>
      </c>
    </row>
    <row r="67" spans="1:53">
      <c r="A67" t="s">
        <v>80</v>
      </c>
      <c r="B67" t="s">
        <v>81</v>
      </c>
      <c r="C67" t="s">
        <v>82</v>
      </c>
      <c r="D67">
        <v>13</v>
      </c>
      <c r="E67" t="str">
        <f>ScoutingData[[#This Row],[eventCode]]&amp;"_"&amp;ScoutingData[[#This Row],[matchLevel]]&amp;ScoutingData[[#This Row],[matchNumber]]</f>
        <v>2023njwas_qm13</v>
      </c>
      <c r="F67" t="s">
        <v>83</v>
      </c>
      <c r="G67">
        <v>11</v>
      </c>
      <c r="H67">
        <v>38</v>
      </c>
      <c r="I67" t="s">
        <v>190</v>
      </c>
      <c r="J67">
        <v>0</v>
      </c>
      <c r="K67">
        <v>1</v>
      </c>
      <c r="L67">
        <v>0</v>
      </c>
      <c r="M67" t="s">
        <v>105</v>
      </c>
      <c r="N67" t="s">
        <v>277</v>
      </c>
      <c r="O67" t="s">
        <v>278</v>
      </c>
      <c r="P67">
        <v>0</v>
      </c>
      <c r="Q67">
        <v>0</v>
      </c>
      <c r="R67">
        <v>1</v>
      </c>
      <c r="S67">
        <v>56</v>
      </c>
      <c r="T67">
        <v>1</v>
      </c>
      <c r="U67" t="s">
        <v>97</v>
      </c>
      <c r="V67">
        <v>10.7</v>
      </c>
      <c r="W67" t="s">
        <v>85</v>
      </c>
      <c r="X67">
        <v>2</v>
      </c>
      <c r="Y67" t="s">
        <v>89</v>
      </c>
      <c r="Z67">
        <v>5</v>
      </c>
      <c r="AA67" t="s">
        <v>94</v>
      </c>
      <c r="AB67">
        <v>0</v>
      </c>
      <c r="AC67">
        <v>5</v>
      </c>
      <c r="AD67">
        <v>0</v>
      </c>
      <c r="AE67">
        <v>0</v>
      </c>
      <c r="AF67">
        <v>0</v>
      </c>
      <c r="AG67">
        <v>1</v>
      </c>
      <c r="AH67" t="s">
        <v>279</v>
      </c>
      <c r="AI67">
        <f>getTotalCount(ScoutingData[[#This Row],[autoScoredGrid]])</f>
        <v>1</v>
      </c>
      <c r="AJ67">
        <f>getCubeCount(ScoutingData[[#This Row],[autoScoredGrid]])</f>
        <v>0</v>
      </c>
      <c r="AK67">
        <f>getConeCount(ScoutingData[[#This Row],[autoScoredGrid]])</f>
        <v>1</v>
      </c>
      <c r="AL67">
        <f>getHighCount(ScoutingData[[#This Row],[autoScoredGrid]])</f>
        <v>1</v>
      </c>
      <c r="AM67">
        <f>getMedCount(ScoutingData[[#This Row],[autoScoredGrid]])</f>
        <v>0</v>
      </c>
      <c r="AN67">
        <f>getLowCount(ScoutingData[[#This Row],[autoScoredGrid]])</f>
        <v>0</v>
      </c>
      <c r="AO67">
        <f>getAvgCycleTime(ScoutingData[[#This Row],[cycleTimes]])</f>
        <v>21.4</v>
      </c>
      <c r="AP67">
        <f>getTotalCount(ScoutingData[[#This Row],[scoredGrid]])</f>
        <v>5</v>
      </c>
      <c r="AQ67">
        <f>getCubeCount(ScoutingData[[#This Row],[scoredGrid]])</f>
        <v>1</v>
      </c>
      <c r="AR67">
        <f>getConeCount(ScoutingData[[#This Row],[scoredGrid]])</f>
        <v>4</v>
      </c>
      <c r="AS67">
        <f>getHighCount(ScoutingData[[#This Row],[scoredGrid]])</f>
        <v>4</v>
      </c>
      <c r="AT67">
        <f>getMedCount(ScoutingData[[#This Row],[scoredGrid]])</f>
        <v>0</v>
      </c>
      <c r="AU67">
        <f>getLowCount(ScoutingData[[#This Row],[scoredGrid]])</f>
        <v>1</v>
      </c>
      <c r="AV67">
        <f>ScoutingData[[#This Row],[autoGamePieces]]+ScoutingData[[#This Row],[teleopGamePieces]]</f>
        <v>6</v>
      </c>
      <c r="AW67">
        <f>ScoutingData[[#This Row],[autoCubes]]+ScoutingData[[#This Row],[teleopCubes]]</f>
        <v>1</v>
      </c>
      <c r="AX67">
        <f>ScoutingData[[#This Row],[autoCones]]+ScoutingData[[#This Row],[teleopCones]]</f>
        <v>5</v>
      </c>
      <c r="AY67">
        <f>ScoutingData[[#This Row],[autoHigh]]+ScoutingData[[#This Row],[teleopHigh]]</f>
        <v>5</v>
      </c>
      <c r="AZ67">
        <f>ScoutingData[[#This Row],[autoMed]]+ScoutingData[[#This Row],[teleopMed]]</f>
        <v>0</v>
      </c>
      <c r="BA67">
        <f>ScoutingData[[#This Row],[autoLow]]+ScoutingData[[#This Row],[teleopLow]]</f>
        <v>1</v>
      </c>
    </row>
    <row r="68" spans="1:53">
      <c r="A68" t="s">
        <v>91</v>
      </c>
      <c r="B68" t="s">
        <v>81</v>
      </c>
      <c r="C68" t="s">
        <v>82</v>
      </c>
      <c r="D68">
        <v>13</v>
      </c>
      <c r="E68" t="str">
        <f>ScoutingData[[#This Row],[eventCode]]&amp;"_"&amp;ScoutingData[[#This Row],[matchLevel]]&amp;ScoutingData[[#This Row],[matchNumber]]</f>
        <v>2023njwas_qm13</v>
      </c>
      <c r="F68" t="s">
        <v>92</v>
      </c>
      <c r="G68">
        <v>3142</v>
      </c>
      <c r="H68">
        <v>62</v>
      </c>
      <c r="I68" t="s">
        <v>93</v>
      </c>
      <c r="J68">
        <v>0</v>
      </c>
      <c r="K68">
        <v>0</v>
      </c>
      <c r="L68">
        <v>1</v>
      </c>
      <c r="M68" t="s">
        <v>94</v>
      </c>
      <c r="N68" t="s">
        <v>280</v>
      </c>
      <c r="O68" t="s">
        <v>281</v>
      </c>
      <c r="P68">
        <v>0</v>
      </c>
      <c r="Q68">
        <v>0</v>
      </c>
      <c r="R68">
        <v>0</v>
      </c>
      <c r="T68">
        <v>0</v>
      </c>
      <c r="U68" t="s">
        <v>124</v>
      </c>
      <c r="V68">
        <v>0</v>
      </c>
      <c r="W68" t="s">
        <v>94</v>
      </c>
      <c r="X68">
        <v>2</v>
      </c>
      <c r="Y68" t="s">
        <v>105</v>
      </c>
      <c r="Z68">
        <v>0</v>
      </c>
      <c r="AA68" t="s">
        <v>94</v>
      </c>
      <c r="AB68">
        <v>0</v>
      </c>
      <c r="AC68">
        <v>4</v>
      </c>
      <c r="AD68">
        <v>0</v>
      </c>
      <c r="AE68">
        <v>0</v>
      </c>
      <c r="AF68">
        <v>0</v>
      </c>
      <c r="AG68">
        <v>1</v>
      </c>
      <c r="AH68" t="s">
        <v>282</v>
      </c>
      <c r="AI68">
        <f>getTotalCount(ScoutingData[[#This Row],[autoScoredGrid]])</f>
        <v>0</v>
      </c>
      <c r="AJ68">
        <f>getCubeCount(ScoutingData[[#This Row],[autoScoredGrid]])</f>
        <v>0</v>
      </c>
      <c r="AK68">
        <f>getConeCount(ScoutingData[[#This Row],[autoScoredGrid]])</f>
        <v>0</v>
      </c>
      <c r="AL68">
        <f>getHighCount(ScoutingData[[#This Row],[autoScoredGrid]])</f>
        <v>0</v>
      </c>
      <c r="AM68">
        <f>getMedCount(ScoutingData[[#This Row],[autoScoredGrid]])</f>
        <v>0</v>
      </c>
      <c r="AN68">
        <f>getLowCount(ScoutingData[[#This Row],[autoScoredGrid]])</f>
        <v>0</v>
      </c>
      <c r="AO68">
        <f>getAvgCycleTime(ScoutingData[[#This Row],[cycleTimes]])</f>
        <v>17.783333333333331</v>
      </c>
      <c r="AP68">
        <f>getTotalCount(ScoutingData[[#This Row],[scoredGrid]])</f>
        <v>6</v>
      </c>
      <c r="AQ68">
        <f>getCubeCount(ScoutingData[[#This Row],[scoredGrid]])</f>
        <v>6</v>
      </c>
      <c r="AR68">
        <f>getConeCount(ScoutingData[[#This Row],[scoredGrid]])</f>
        <v>0</v>
      </c>
      <c r="AS68">
        <f>getHighCount(ScoutingData[[#This Row],[scoredGrid]])</f>
        <v>0</v>
      </c>
      <c r="AT68">
        <f>getMedCount(ScoutingData[[#This Row],[scoredGrid]])</f>
        <v>0</v>
      </c>
      <c r="AU68">
        <f>getLowCount(ScoutingData[[#This Row],[scoredGrid]])</f>
        <v>6</v>
      </c>
      <c r="AV68">
        <f>ScoutingData[[#This Row],[autoGamePieces]]+ScoutingData[[#This Row],[teleopGamePieces]]</f>
        <v>6</v>
      </c>
      <c r="AW68">
        <f>ScoutingData[[#This Row],[autoCubes]]+ScoutingData[[#This Row],[teleopCubes]]</f>
        <v>6</v>
      </c>
      <c r="AX68">
        <f>ScoutingData[[#This Row],[autoCones]]+ScoutingData[[#This Row],[teleopCones]]</f>
        <v>0</v>
      </c>
      <c r="AY68">
        <f>ScoutingData[[#This Row],[autoHigh]]+ScoutingData[[#This Row],[teleopHigh]]</f>
        <v>0</v>
      </c>
      <c r="AZ68">
        <f>ScoutingData[[#This Row],[autoMed]]+ScoutingData[[#This Row],[teleopMed]]</f>
        <v>0</v>
      </c>
      <c r="BA68">
        <f>ScoutingData[[#This Row],[autoLow]]+ScoutingData[[#This Row],[teleopLow]]</f>
        <v>6</v>
      </c>
    </row>
    <row r="69" spans="1:53">
      <c r="A69" t="s">
        <v>116</v>
      </c>
      <c r="B69" t="s">
        <v>81</v>
      </c>
      <c r="C69" t="s">
        <v>82</v>
      </c>
      <c r="D69">
        <v>14</v>
      </c>
      <c r="E69" t="str">
        <f>ScoutingData[[#This Row],[eventCode]]&amp;"_"&amp;ScoutingData[[#This Row],[matchLevel]]&amp;ScoutingData[[#This Row],[matchNumber]]</f>
        <v>2023njwas_qm14</v>
      </c>
      <c r="F69" t="s">
        <v>117</v>
      </c>
      <c r="G69">
        <v>1676</v>
      </c>
      <c r="H69">
        <v>47</v>
      </c>
      <c r="I69" t="s">
        <v>112</v>
      </c>
      <c r="J69">
        <v>1</v>
      </c>
      <c r="K69">
        <v>0</v>
      </c>
      <c r="L69">
        <v>0</v>
      </c>
      <c r="M69" t="s">
        <v>85</v>
      </c>
      <c r="N69" t="s">
        <v>283</v>
      </c>
      <c r="O69" t="s">
        <v>284</v>
      </c>
      <c r="P69">
        <v>0</v>
      </c>
      <c r="Q69">
        <v>0</v>
      </c>
      <c r="R69">
        <v>0</v>
      </c>
      <c r="T69">
        <v>0</v>
      </c>
      <c r="U69" t="s">
        <v>94</v>
      </c>
      <c r="V69">
        <v>2.2000000000000002</v>
      </c>
      <c r="W69" t="s">
        <v>85</v>
      </c>
      <c r="X69">
        <v>2</v>
      </c>
      <c r="Y69" t="s">
        <v>89</v>
      </c>
      <c r="Z69">
        <v>1</v>
      </c>
      <c r="AA69" t="s">
        <v>94</v>
      </c>
      <c r="AB69">
        <v>1</v>
      </c>
      <c r="AC69">
        <v>5</v>
      </c>
      <c r="AD69">
        <v>0</v>
      </c>
      <c r="AE69">
        <v>0</v>
      </c>
      <c r="AF69">
        <v>0</v>
      </c>
      <c r="AI69">
        <f>getTotalCount(ScoutingData[[#This Row],[autoScoredGrid]])</f>
        <v>1</v>
      </c>
      <c r="AJ69">
        <f>getCubeCount(ScoutingData[[#This Row],[autoScoredGrid]])</f>
        <v>1</v>
      </c>
      <c r="AK69">
        <f>getConeCount(ScoutingData[[#This Row],[autoScoredGrid]])</f>
        <v>0</v>
      </c>
      <c r="AL69">
        <f>getHighCount(ScoutingData[[#This Row],[autoScoredGrid]])</f>
        <v>1</v>
      </c>
      <c r="AM69">
        <f>getMedCount(ScoutingData[[#This Row],[autoScoredGrid]])</f>
        <v>0</v>
      </c>
      <c r="AN69">
        <f>getLowCount(ScoutingData[[#This Row],[autoScoredGrid]])</f>
        <v>0</v>
      </c>
      <c r="AO69">
        <f>getAvgCycleTime(ScoutingData[[#This Row],[cycleTimes]])</f>
        <v>14.950000000000001</v>
      </c>
      <c r="AP69">
        <f>getTotalCount(ScoutingData[[#This Row],[scoredGrid]])</f>
        <v>6</v>
      </c>
      <c r="AQ69">
        <f>getCubeCount(ScoutingData[[#This Row],[scoredGrid]])</f>
        <v>2</v>
      </c>
      <c r="AR69">
        <f>getConeCount(ScoutingData[[#This Row],[scoredGrid]])</f>
        <v>4</v>
      </c>
      <c r="AS69">
        <f>getHighCount(ScoutingData[[#This Row],[scoredGrid]])</f>
        <v>3</v>
      </c>
      <c r="AT69">
        <f>getMedCount(ScoutingData[[#This Row],[scoredGrid]])</f>
        <v>0</v>
      </c>
      <c r="AU69">
        <f>getLowCount(ScoutingData[[#This Row],[scoredGrid]])</f>
        <v>3</v>
      </c>
      <c r="AV69">
        <f>ScoutingData[[#This Row],[autoGamePieces]]+ScoutingData[[#This Row],[teleopGamePieces]]</f>
        <v>7</v>
      </c>
      <c r="AW69">
        <f>ScoutingData[[#This Row],[autoCubes]]+ScoutingData[[#This Row],[teleopCubes]]</f>
        <v>3</v>
      </c>
      <c r="AX69">
        <f>ScoutingData[[#This Row],[autoCones]]+ScoutingData[[#This Row],[teleopCones]]</f>
        <v>4</v>
      </c>
      <c r="AY69">
        <f>ScoutingData[[#This Row],[autoHigh]]+ScoutingData[[#This Row],[teleopHigh]]</f>
        <v>4</v>
      </c>
      <c r="AZ69">
        <f>ScoutingData[[#This Row],[autoMed]]+ScoutingData[[#This Row],[teleopMed]]</f>
        <v>0</v>
      </c>
      <c r="BA69">
        <f>ScoutingData[[#This Row],[autoLow]]+ScoutingData[[#This Row],[teleopLow]]</f>
        <v>3</v>
      </c>
    </row>
    <row r="70" spans="1:53">
      <c r="A70" t="s">
        <v>104</v>
      </c>
      <c r="B70" t="s">
        <v>81</v>
      </c>
      <c r="C70" t="s">
        <v>82</v>
      </c>
      <c r="D70">
        <v>14</v>
      </c>
      <c r="E70" t="str">
        <f>ScoutingData[[#This Row],[eventCode]]&amp;"_"&amp;ScoutingData[[#This Row],[matchLevel]]&amp;ScoutingData[[#This Row],[matchNumber]]</f>
        <v>2023njwas_qm14</v>
      </c>
      <c r="F70" t="s">
        <v>83</v>
      </c>
      <c r="G70">
        <v>1143</v>
      </c>
      <c r="H70">
        <v>26</v>
      </c>
      <c r="I70" t="s">
        <v>93</v>
      </c>
      <c r="J70">
        <v>0</v>
      </c>
      <c r="K70">
        <v>0</v>
      </c>
      <c r="L70">
        <v>1</v>
      </c>
      <c r="M70" t="s">
        <v>94</v>
      </c>
      <c r="N70" t="s">
        <v>93</v>
      </c>
      <c r="O70" t="s">
        <v>285</v>
      </c>
      <c r="P70">
        <v>0</v>
      </c>
      <c r="Q70">
        <v>0</v>
      </c>
      <c r="R70">
        <v>0</v>
      </c>
      <c r="T70">
        <v>0</v>
      </c>
      <c r="U70" t="s">
        <v>94</v>
      </c>
      <c r="V70">
        <v>0</v>
      </c>
      <c r="W70" t="s">
        <v>137</v>
      </c>
      <c r="X70">
        <v>2</v>
      </c>
      <c r="Y70" t="s">
        <v>96</v>
      </c>
      <c r="Z70">
        <v>0</v>
      </c>
      <c r="AA70" t="s">
        <v>94</v>
      </c>
      <c r="AB70">
        <v>0</v>
      </c>
      <c r="AC70">
        <v>1</v>
      </c>
      <c r="AD70">
        <v>0</v>
      </c>
      <c r="AE70">
        <v>1</v>
      </c>
      <c r="AF70">
        <v>0</v>
      </c>
      <c r="AG70">
        <v>0</v>
      </c>
      <c r="AH70" t="s">
        <v>286</v>
      </c>
      <c r="AI70">
        <f>getTotalCount(ScoutingData[[#This Row],[autoScoredGrid]])</f>
        <v>0</v>
      </c>
      <c r="AJ70">
        <f>getCubeCount(ScoutingData[[#This Row],[autoScoredGrid]])</f>
        <v>0</v>
      </c>
      <c r="AK70">
        <f>getConeCount(ScoutingData[[#This Row],[autoScoredGrid]])</f>
        <v>0</v>
      </c>
      <c r="AL70">
        <f>getHighCount(ScoutingData[[#This Row],[autoScoredGrid]])</f>
        <v>0</v>
      </c>
      <c r="AM70">
        <f>getMedCount(ScoutingData[[#This Row],[autoScoredGrid]])</f>
        <v>0</v>
      </c>
      <c r="AN70">
        <f>getLowCount(ScoutingData[[#This Row],[autoScoredGrid]])</f>
        <v>0</v>
      </c>
      <c r="AO70">
        <f>getAvgCycleTime(ScoutingData[[#This Row],[cycleTimes]])</f>
        <v>0</v>
      </c>
      <c r="AP70">
        <f>getTotalCount(ScoutingData[[#This Row],[scoredGrid]])</f>
        <v>2</v>
      </c>
      <c r="AQ70">
        <f>getCubeCount(ScoutingData[[#This Row],[scoredGrid]])</f>
        <v>2</v>
      </c>
      <c r="AR70">
        <f>getConeCount(ScoutingData[[#This Row],[scoredGrid]])</f>
        <v>0</v>
      </c>
      <c r="AS70">
        <f>getHighCount(ScoutingData[[#This Row],[scoredGrid]])</f>
        <v>0</v>
      </c>
      <c r="AT70">
        <f>getMedCount(ScoutingData[[#This Row],[scoredGrid]])</f>
        <v>0</v>
      </c>
      <c r="AU70">
        <f>getLowCount(ScoutingData[[#This Row],[scoredGrid]])</f>
        <v>2</v>
      </c>
      <c r="AV70">
        <f>ScoutingData[[#This Row],[autoGamePieces]]+ScoutingData[[#This Row],[teleopGamePieces]]</f>
        <v>2</v>
      </c>
      <c r="AW70">
        <f>ScoutingData[[#This Row],[autoCubes]]+ScoutingData[[#This Row],[teleopCubes]]</f>
        <v>2</v>
      </c>
      <c r="AX70">
        <f>ScoutingData[[#This Row],[autoCones]]+ScoutingData[[#This Row],[teleopCones]]</f>
        <v>0</v>
      </c>
      <c r="AY70">
        <f>ScoutingData[[#This Row],[autoHigh]]+ScoutingData[[#This Row],[teleopHigh]]</f>
        <v>0</v>
      </c>
      <c r="AZ70">
        <f>ScoutingData[[#This Row],[autoMed]]+ScoutingData[[#This Row],[teleopMed]]</f>
        <v>0</v>
      </c>
      <c r="BA70">
        <f>ScoutingData[[#This Row],[autoLow]]+ScoutingData[[#This Row],[teleopLow]]</f>
        <v>2</v>
      </c>
    </row>
    <row r="71" spans="1:53">
      <c r="A71" t="s">
        <v>107</v>
      </c>
      <c r="B71" t="s">
        <v>81</v>
      </c>
      <c r="C71" t="s">
        <v>82</v>
      </c>
      <c r="D71">
        <v>14</v>
      </c>
      <c r="E71" t="str">
        <f>ScoutingData[[#This Row],[eventCode]]&amp;"_"&amp;ScoutingData[[#This Row],[matchLevel]]&amp;ScoutingData[[#This Row],[matchNumber]]</f>
        <v>2023njwas_qm14</v>
      </c>
      <c r="F71" t="s">
        <v>100</v>
      </c>
      <c r="G71">
        <v>7045</v>
      </c>
      <c r="H71">
        <v>71</v>
      </c>
      <c r="I71" t="s">
        <v>127</v>
      </c>
      <c r="J71">
        <v>0</v>
      </c>
      <c r="K71">
        <v>1</v>
      </c>
      <c r="L71">
        <v>0</v>
      </c>
      <c r="M71" t="s">
        <v>94</v>
      </c>
      <c r="N71" t="s">
        <v>93</v>
      </c>
      <c r="O71" t="s">
        <v>287</v>
      </c>
      <c r="P71">
        <v>0</v>
      </c>
      <c r="Q71">
        <v>0</v>
      </c>
      <c r="R71">
        <v>1</v>
      </c>
      <c r="S71">
        <v>303</v>
      </c>
      <c r="T71">
        <v>0</v>
      </c>
      <c r="U71" t="s">
        <v>97</v>
      </c>
      <c r="V71">
        <v>6</v>
      </c>
      <c r="W71" t="s">
        <v>85</v>
      </c>
      <c r="X71">
        <v>2</v>
      </c>
      <c r="Y71" t="s">
        <v>89</v>
      </c>
      <c r="Z71">
        <v>3</v>
      </c>
      <c r="AA71" t="s">
        <v>94</v>
      </c>
      <c r="AB71">
        <v>1</v>
      </c>
      <c r="AC71">
        <v>3</v>
      </c>
      <c r="AD71">
        <v>0</v>
      </c>
      <c r="AE71">
        <v>0</v>
      </c>
      <c r="AF71">
        <v>0</v>
      </c>
      <c r="AG71">
        <v>1</v>
      </c>
      <c r="AH71" t="s">
        <v>288</v>
      </c>
      <c r="AI71">
        <f>getTotalCount(ScoutingData[[#This Row],[autoScoredGrid]])</f>
        <v>1</v>
      </c>
      <c r="AJ71">
        <f>getCubeCount(ScoutingData[[#This Row],[autoScoredGrid]])</f>
        <v>1</v>
      </c>
      <c r="AK71">
        <f>getConeCount(ScoutingData[[#This Row],[autoScoredGrid]])</f>
        <v>0</v>
      </c>
      <c r="AL71">
        <f>getHighCount(ScoutingData[[#This Row],[autoScoredGrid]])</f>
        <v>1</v>
      </c>
      <c r="AM71">
        <f>getMedCount(ScoutingData[[#This Row],[autoScoredGrid]])</f>
        <v>0</v>
      </c>
      <c r="AN71">
        <f>getLowCount(ScoutingData[[#This Row],[autoScoredGrid]])</f>
        <v>0</v>
      </c>
      <c r="AO71">
        <f>getAvgCycleTime(ScoutingData[[#This Row],[cycleTimes]])</f>
        <v>0</v>
      </c>
      <c r="AP71">
        <f>getTotalCount(ScoutingData[[#This Row],[scoredGrid]])</f>
        <v>4</v>
      </c>
      <c r="AQ71">
        <f>getCubeCount(ScoutingData[[#This Row],[scoredGrid]])</f>
        <v>1</v>
      </c>
      <c r="AR71">
        <f>getConeCount(ScoutingData[[#This Row],[scoredGrid]])</f>
        <v>3</v>
      </c>
      <c r="AS71">
        <f>getHighCount(ScoutingData[[#This Row],[scoredGrid]])</f>
        <v>1</v>
      </c>
      <c r="AT71">
        <f>getMedCount(ScoutingData[[#This Row],[scoredGrid]])</f>
        <v>0</v>
      </c>
      <c r="AU71">
        <f>getLowCount(ScoutingData[[#This Row],[scoredGrid]])</f>
        <v>3</v>
      </c>
      <c r="AV71">
        <f>ScoutingData[[#This Row],[autoGamePieces]]+ScoutingData[[#This Row],[teleopGamePieces]]</f>
        <v>5</v>
      </c>
      <c r="AW71">
        <f>ScoutingData[[#This Row],[autoCubes]]+ScoutingData[[#This Row],[teleopCubes]]</f>
        <v>2</v>
      </c>
      <c r="AX71">
        <f>ScoutingData[[#This Row],[autoCones]]+ScoutingData[[#This Row],[teleopCones]]</f>
        <v>3</v>
      </c>
      <c r="AY71">
        <f>ScoutingData[[#This Row],[autoHigh]]+ScoutingData[[#This Row],[teleopHigh]]</f>
        <v>2</v>
      </c>
      <c r="AZ71">
        <f>ScoutingData[[#This Row],[autoMed]]+ScoutingData[[#This Row],[teleopMed]]</f>
        <v>0</v>
      </c>
      <c r="BA71">
        <f>ScoutingData[[#This Row],[autoLow]]+ScoutingData[[#This Row],[teleopLow]]</f>
        <v>3</v>
      </c>
    </row>
    <row r="72" spans="1:53">
      <c r="A72" t="s">
        <v>121</v>
      </c>
      <c r="B72" t="s">
        <v>81</v>
      </c>
      <c r="C72" t="s">
        <v>82</v>
      </c>
      <c r="D72">
        <v>14</v>
      </c>
      <c r="E72" t="str">
        <f>ScoutingData[[#This Row],[eventCode]]&amp;"_"&amp;ScoutingData[[#This Row],[matchLevel]]&amp;ScoutingData[[#This Row],[matchNumber]]</f>
        <v>2023njwas_qm14</v>
      </c>
      <c r="F72" t="s">
        <v>92</v>
      </c>
      <c r="G72">
        <v>8707</v>
      </c>
      <c r="H72">
        <v>62</v>
      </c>
      <c r="I72" t="s">
        <v>93</v>
      </c>
      <c r="J72">
        <v>1</v>
      </c>
      <c r="K72">
        <v>1</v>
      </c>
      <c r="L72">
        <v>1</v>
      </c>
      <c r="M72" t="s">
        <v>94</v>
      </c>
      <c r="N72" t="s">
        <v>93</v>
      </c>
      <c r="O72" t="s">
        <v>93</v>
      </c>
      <c r="P72">
        <v>3</v>
      </c>
      <c r="Q72">
        <v>0</v>
      </c>
      <c r="R72">
        <v>0</v>
      </c>
      <c r="T72">
        <v>1</v>
      </c>
      <c r="U72" t="s">
        <v>97</v>
      </c>
      <c r="V72">
        <v>26.9</v>
      </c>
      <c r="W72" t="s">
        <v>85</v>
      </c>
      <c r="X72">
        <v>0</v>
      </c>
      <c r="Y72" t="s">
        <v>105</v>
      </c>
      <c r="Z72">
        <v>0</v>
      </c>
      <c r="AA72" t="s">
        <v>94</v>
      </c>
      <c r="AB72">
        <v>1</v>
      </c>
      <c r="AC72">
        <v>3</v>
      </c>
      <c r="AD72">
        <v>0</v>
      </c>
      <c r="AE72">
        <v>0</v>
      </c>
      <c r="AF72">
        <v>0</v>
      </c>
      <c r="AG72">
        <v>0</v>
      </c>
      <c r="AH72" t="s">
        <v>289</v>
      </c>
      <c r="AI72">
        <f>getTotalCount(ScoutingData[[#This Row],[autoScoredGrid]])</f>
        <v>0</v>
      </c>
      <c r="AJ72">
        <f>getCubeCount(ScoutingData[[#This Row],[autoScoredGrid]])</f>
        <v>0</v>
      </c>
      <c r="AK72">
        <f>getConeCount(ScoutingData[[#This Row],[autoScoredGrid]])</f>
        <v>0</v>
      </c>
      <c r="AL72">
        <f>getHighCount(ScoutingData[[#This Row],[autoScoredGrid]])</f>
        <v>0</v>
      </c>
      <c r="AM72">
        <f>getMedCount(ScoutingData[[#This Row],[autoScoredGrid]])</f>
        <v>0</v>
      </c>
      <c r="AN72">
        <f>getLowCount(ScoutingData[[#This Row],[autoScoredGrid]])</f>
        <v>0</v>
      </c>
      <c r="AO72">
        <f>getAvgCycleTime(ScoutingData[[#This Row],[cycleTimes]])</f>
        <v>0</v>
      </c>
      <c r="AP72">
        <f>getTotalCount(ScoutingData[[#This Row],[scoredGrid]])</f>
        <v>0</v>
      </c>
      <c r="AQ72">
        <f>getCubeCount(ScoutingData[[#This Row],[scoredGrid]])</f>
        <v>0</v>
      </c>
      <c r="AR72">
        <f>getConeCount(ScoutingData[[#This Row],[scoredGrid]])</f>
        <v>0</v>
      </c>
      <c r="AS72">
        <f>getHighCount(ScoutingData[[#This Row],[scoredGrid]])</f>
        <v>0</v>
      </c>
      <c r="AT72">
        <f>getMedCount(ScoutingData[[#This Row],[scoredGrid]])</f>
        <v>0</v>
      </c>
      <c r="AU72">
        <f>getLowCount(ScoutingData[[#This Row],[scoredGrid]])</f>
        <v>0</v>
      </c>
      <c r="AV72">
        <f>ScoutingData[[#This Row],[autoGamePieces]]+ScoutingData[[#This Row],[teleopGamePieces]]</f>
        <v>0</v>
      </c>
      <c r="AW72">
        <f>ScoutingData[[#This Row],[autoCubes]]+ScoutingData[[#This Row],[teleopCubes]]</f>
        <v>0</v>
      </c>
      <c r="AX72">
        <f>ScoutingData[[#This Row],[autoCones]]+ScoutingData[[#This Row],[teleopCones]]</f>
        <v>0</v>
      </c>
      <c r="AY72">
        <f>ScoutingData[[#This Row],[autoHigh]]+ScoutingData[[#This Row],[teleopHigh]]</f>
        <v>0</v>
      </c>
      <c r="AZ72">
        <f>ScoutingData[[#This Row],[autoMed]]+ScoutingData[[#This Row],[teleopMed]]</f>
        <v>0</v>
      </c>
      <c r="BA72">
        <f>ScoutingData[[#This Row],[autoLow]]+ScoutingData[[#This Row],[teleopLow]]</f>
        <v>0</v>
      </c>
    </row>
    <row r="73" spans="1:53">
      <c r="A73" t="s">
        <v>110</v>
      </c>
      <c r="B73" t="s">
        <v>81</v>
      </c>
      <c r="C73" t="s">
        <v>82</v>
      </c>
      <c r="D73">
        <v>14</v>
      </c>
      <c r="E73" t="str">
        <f>ScoutingData[[#This Row],[eventCode]]&amp;"_"&amp;ScoutingData[[#This Row],[matchLevel]]&amp;ScoutingData[[#This Row],[matchNumber]]</f>
        <v>2023njwas_qm14</v>
      </c>
      <c r="F73" t="s">
        <v>111</v>
      </c>
      <c r="G73">
        <v>303</v>
      </c>
      <c r="H73">
        <v>38</v>
      </c>
      <c r="I73" t="s">
        <v>93</v>
      </c>
      <c r="J73">
        <v>1</v>
      </c>
      <c r="K73">
        <v>1</v>
      </c>
      <c r="L73">
        <v>1</v>
      </c>
      <c r="M73" t="s">
        <v>85</v>
      </c>
      <c r="N73" t="s">
        <v>93</v>
      </c>
      <c r="O73" t="s">
        <v>259</v>
      </c>
      <c r="P73">
        <v>0</v>
      </c>
      <c r="Q73">
        <v>0</v>
      </c>
      <c r="R73">
        <v>0</v>
      </c>
      <c r="T73">
        <v>0</v>
      </c>
      <c r="U73" t="s">
        <v>124</v>
      </c>
      <c r="V73">
        <v>0</v>
      </c>
      <c r="W73" t="s">
        <v>113</v>
      </c>
      <c r="X73">
        <v>2</v>
      </c>
      <c r="Y73" t="s">
        <v>105</v>
      </c>
      <c r="Z73">
        <v>0</v>
      </c>
      <c r="AA73" t="s">
        <v>85</v>
      </c>
      <c r="AB73">
        <v>1</v>
      </c>
      <c r="AC73">
        <v>3</v>
      </c>
      <c r="AD73">
        <v>0</v>
      </c>
      <c r="AE73">
        <v>0</v>
      </c>
      <c r="AF73">
        <v>0</v>
      </c>
      <c r="AI73">
        <f>getTotalCount(ScoutingData[[#This Row],[autoScoredGrid]])</f>
        <v>0</v>
      </c>
      <c r="AJ73">
        <f>getCubeCount(ScoutingData[[#This Row],[autoScoredGrid]])</f>
        <v>0</v>
      </c>
      <c r="AK73">
        <f>getConeCount(ScoutingData[[#This Row],[autoScoredGrid]])</f>
        <v>0</v>
      </c>
      <c r="AL73">
        <f>getHighCount(ScoutingData[[#This Row],[autoScoredGrid]])</f>
        <v>0</v>
      </c>
      <c r="AM73">
        <f>getMedCount(ScoutingData[[#This Row],[autoScoredGrid]])</f>
        <v>0</v>
      </c>
      <c r="AN73">
        <f>getLowCount(ScoutingData[[#This Row],[autoScoredGrid]])</f>
        <v>0</v>
      </c>
      <c r="AO73">
        <f>getAvgCycleTime(ScoutingData[[#This Row],[cycleTimes]])</f>
        <v>0</v>
      </c>
      <c r="AP73">
        <f>getTotalCount(ScoutingData[[#This Row],[scoredGrid]])</f>
        <v>1</v>
      </c>
      <c r="AQ73">
        <f>getCubeCount(ScoutingData[[#This Row],[scoredGrid]])</f>
        <v>1</v>
      </c>
      <c r="AR73">
        <f>getConeCount(ScoutingData[[#This Row],[scoredGrid]])</f>
        <v>0</v>
      </c>
      <c r="AS73">
        <f>getHighCount(ScoutingData[[#This Row],[scoredGrid]])</f>
        <v>0</v>
      </c>
      <c r="AT73">
        <f>getMedCount(ScoutingData[[#This Row],[scoredGrid]])</f>
        <v>1</v>
      </c>
      <c r="AU73">
        <f>getLowCount(ScoutingData[[#This Row],[scoredGrid]])</f>
        <v>0</v>
      </c>
      <c r="AV73">
        <f>ScoutingData[[#This Row],[autoGamePieces]]+ScoutingData[[#This Row],[teleopGamePieces]]</f>
        <v>1</v>
      </c>
      <c r="AW73">
        <f>ScoutingData[[#This Row],[autoCubes]]+ScoutingData[[#This Row],[teleopCubes]]</f>
        <v>1</v>
      </c>
      <c r="AX73">
        <f>ScoutingData[[#This Row],[autoCones]]+ScoutingData[[#This Row],[teleopCones]]</f>
        <v>0</v>
      </c>
      <c r="AY73">
        <f>ScoutingData[[#This Row],[autoHigh]]+ScoutingData[[#This Row],[teleopHigh]]</f>
        <v>0</v>
      </c>
      <c r="AZ73">
        <f>ScoutingData[[#This Row],[autoMed]]+ScoutingData[[#This Row],[teleopMed]]</f>
        <v>1</v>
      </c>
      <c r="BA73">
        <f>ScoutingData[[#This Row],[autoLow]]+ScoutingData[[#This Row],[teleopLow]]</f>
        <v>0</v>
      </c>
    </row>
    <row r="74" spans="1:53">
      <c r="A74" t="s">
        <v>179</v>
      </c>
      <c r="B74" t="s">
        <v>81</v>
      </c>
      <c r="C74" t="s">
        <v>82</v>
      </c>
      <c r="D74">
        <v>13</v>
      </c>
      <c r="E74" t="str">
        <f>ScoutingData[[#This Row],[eventCode]]&amp;"_"&amp;ScoutingData[[#This Row],[matchLevel]]&amp;ScoutingData[[#This Row],[matchNumber]]</f>
        <v>2023njwas_qm13</v>
      </c>
      <c r="F74" t="s">
        <v>111</v>
      </c>
      <c r="G74">
        <v>1811</v>
      </c>
      <c r="H74">
        <v>26</v>
      </c>
      <c r="I74" t="s">
        <v>93</v>
      </c>
      <c r="J74">
        <v>0</v>
      </c>
      <c r="K74">
        <v>0</v>
      </c>
      <c r="L74">
        <v>0</v>
      </c>
      <c r="M74" t="s">
        <v>94</v>
      </c>
      <c r="N74" t="s">
        <v>93</v>
      </c>
      <c r="O74" t="s">
        <v>290</v>
      </c>
      <c r="P74">
        <v>0</v>
      </c>
      <c r="Q74">
        <v>0</v>
      </c>
      <c r="R74">
        <v>0</v>
      </c>
      <c r="T74">
        <v>0</v>
      </c>
      <c r="U74" t="s">
        <v>124</v>
      </c>
      <c r="V74">
        <v>0</v>
      </c>
      <c r="W74" t="s">
        <v>137</v>
      </c>
      <c r="X74">
        <v>2</v>
      </c>
      <c r="Y74" t="s">
        <v>105</v>
      </c>
      <c r="Z74">
        <v>0</v>
      </c>
      <c r="AA74" t="s">
        <v>94</v>
      </c>
      <c r="AB74">
        <v>1</v>
      </c>
      <c r="AC74">
        <v>2</v>
      </c>
      <c r="AD74">
        <v>0</v>
      </c>
      <c r="AE74">
        <v>0</v>
      </c>
      <c r="AF74">
        <v>0</v>
      </c>
      <c r="AG74">
        <v>0</v>
      </c>
      <c r="AH74" t="s">
        <v>291</v>
      </c>
      <c r="AI74">
        <f>getTotalCount(ScoutingData[[#This Row],[autoScoredGrid]])</f>
        <v>0</v>
      </c>
      <c r="AJ74">
        <f>getCubeCount(ScoutingData[[#This Row],[autoScoredGrid]])</f>
        <v>0</v>
      </c>
      <c r="AK74">
        <f>getConeCount(ScoutingData[[#This Row],[autoScoredGrid]])</f>
        <v>0</v>
      </c>
      <c r="AL74">
        <f>getHighCount(ScoutingData[[#This Row],[autoScoredGrid]])</f>
        <v>0</v>
      </c>
      <c r="AM74">
        <f>getMedCount(ScoutingData[[#This Row],[autoScoredGrid]])</f>
        <v>0</v>
      </c>
      <c r="AN74">
        <f>getLowCount(ScoutingData[[#This Row],[autoScoredGrid]])</f>
        <v>0</v>
      </c>
      <c r="AO74">
        <f>getAvgCycleTime(ScoutingData[[#This Row],[cycleTimes]])</f>
        <v>0</v>
      </c>
      <c r="AP74">
        <f>getTotalCount(ScoutingData[[#This Row],[scoredGrid]])</f>
        <v>3</v>
      </c>
      <c r="AQ74">
        <f>getCubeCount(ScoutingData[[#This Row],[scoredGrid]])</f>
        <v>3</v>
      </c>
      <c r="AR74">
        <f>getConeCount(ScoutingData[[#This Row],[scoredGrid]])</f>
        <v>0</v>
      </c>
      <c r="AS74">
        <f>getHighCount(ScoutingData[[#This Row],[scoredGrid]])</f>
        <v>2</v>
      </c>
      <c r="AT74">
        <f>getMedCount(ScoutingData[[#This Row],[scoredGrid]])</f>
        <v>1</v>
      </c>
      <c r="AU74">
        <f>getLowCount(ScoutingData[[#This Row],[scoredGrid]])</f>
        <v>0</v>
      </c>
      <c r="AV74">
        <f>ScoutingData[[#This Row],[autoGamePieces]]+ScoutingData[[#This Row],[teleopGamePieces]]</f>
        <v>3</v>
      </c>
      <c r="AW74">
        <f>ScoutingData[[#This Row],[autoCubes]]+ScoutingData[[#This Row],[teleopCubes]]</f>
        <v>3</v>
      </c>
      <c r="AX74">
        <f>ScoutingData[[#This Row],[autoCones]]+ScoutingData[[#This Row],[teleopCones]]</f>
        <v>0</v>
      </c>
      <c r="AY74">
        <f>ScoutingData[[#This Row],[autoHigh]]+ScoutingData[[#This Row],[teleopHigh]]</f>
        <v>2</v>
      </c>
      <c r="AZ74">
        <f>ScoutingData[[#This Row],[autoMed]]+ScoutingData[[#This Row],[teleopMed]]</f>
        <v>1</v>
      </c>
      <c r="BA74">
        <f>ScoutingData[[#This Row],[autoLow]]+ScoutingData[[#This Row],[teleopLow]]</f>
        <v>0</v>
      </c>
    </row>
    <row r="75" spans="1:53">
      <c r="A75" t="s">
        <v>131</v>
      </c>
      <c r="B75" t="s">
        <v>81</v>
      </c>
      <c r="C75" t="s">
        <v>82</v>
      </c>
      <c r="D75">
        <v>15</v>
      </c>
      <c r="E75" t="str">
        <f>ScoutingData[[#This Row],[eventCode]]&amp;"_"&amp;ScoutingData[[#This Row],[matchLevel]]&amp;ScoutingData[[#This Row],[matchNumber]]</f>
        <v>2023njwas_qm15</v>
      </c>
      <c r="F75" t="s">
        <v>92</v>
      </c>
      <c r="G75">
        <v>4285</v>
      </c>
      <c r="H75">
        <v>26</v>
      </c>
      <c r="I75" t="s">
        <v>213</v>
      </c>
      <c r="J75">
        <v>0</v>
      </c>
      <c r="K75">
        <v>1</v>
      </c>
      <c r="L75">
        <v>1</v>
      </c>
      <c r="M75" t="s">
        <v>94</v>
      </c>
      <c r="N75" t="s">
        <v>292</v>
      </c>
      <c r="O75" t="s">
        <v>293</v>
      </c>
      <c r="P75">
        <v>0</v>
      </c>
      <c r="Q75">
        <v>1</v>
      </c>
      <c r="R75">
        <v>0</v>
      </c>
      <c r="T75">
        <v>0</v>
      </c>
      <c r="U75" t="s">
        <v>94</v>
      </c>
      <c r="V75">
        <v>0</v>
      </c>
      <c r="W75" t="s">
        <v>85</v>
      </c>
      <c r="X75">
        <v>2</v>
      </c>
      <c r="Y75" t="s">
        <v>105</v>
      </c>
      <c r="Z75">
        <v>0</v>
      </c>
      <c r="AA75" t="s">
        <v>94</v>
      </c>
      <c r="AB75">
        <v>0</v>
      </c>
      <c r="AC75">
        <v>3</v>
      </c>
      <c r="AD75">
        <v>0</v>
      </c>
      <c r="AE75">
        <v>0</v>
      </c>
      <c r="AF75">
        <v>0</v>
      </c>
      <c r="AG75">
        <v>0</v>
      </c>
      <c r="AH75" t="s">
        <v>294</v>
      </c>
      <c r="AI75">
        <f>getTotalCount(ScoutingData[[#This Row],[autoScoredGrid]])</f>
        <v>1</v>
      </c>
      <c r="AJ75">
        <f>getCubeCount(ScoutingData[[#This Row],[autoScoredGrid]])</f>
        <v>1</v>
      </c>
      <c r="AK75">
        <f>getConeCount(ScoutingData[[#This Row],[autoScoredGrid]])</f>
        <v>0</v>
      </c>
      <c r="AL75">
        <f>getHighCount(ScoutingData[[#This Row],[autoScoredGrid]])</f>
        <v>0</v>
      </c>
      <c r="AM75">
        <f>getMedCount(ScoutingData[[#This Row],[autoScoredGrid]])</f>
        <v>1</v>
      </c>
      <c r="AN75">
        <f>getLowCount(ScoutingData[[#This Row],[autoScoredGrid]])</f>
        <v>0</v>
      </c>
      <c r="AO75">
        <f>getAvgCycleTime(ScoutingData[[#This Row],[cycleTimes]])</f>
        <v>16.733333333333331</v>
      </c>
      <c r="AP75">
        <f>getTotalCount(ScoutingData[[#This Row],[scoredGrid]])</f>
        <v>2</v>
      </c>
      <c r="AQ75">
        <f>getCubeCount(ScoutingData[[#This Row],[scoredGrid]])</f>
        <v>0</v>
      </c>
      <c r="AR75">
        <f>getConeCount(ScoutingData[[#This Row],[scoredGrid]])</f>
        <v>2</v>
      </c>
      <c r="AS75">
        <f>getHighCount(ScoutingData[[#This Row],[scoredGrid]])</f>
        <v>0</v>
      </c>
      <c r="AT75">
        <f>getMedCount(ScoutingData[[#This Row],[scoredGrid]])</f>
        <v>0</v>
      </c>
      <c r="AU75">
        <f>getLowCount(ScoutingData[[#This Row],[scoredGrid]])</f>
        <v>2</v>
      </c>
      <c r="AV75">
        <f>ScoutingData[[#This Row],[autoGamePieces]]+ScoutingData[[#This Row],[teleopGamePieces]]</f>
        <v>3</v>
      </c>
      <c r="AW75">
        <f>ScoutingData[[#This Row],[autoCubes]]+ScoutingData[[#This Row],[teleopCubes]]</f>
        <v>1</v>
      </c>
      <c r="AX75">
        <f>ScoutingData[[#This Row],[autoCones]]+ScoutingData[[#This Row],[teleopCones]]</f>
        <v>2</v>
      </c>
      <c r="AY75">
        <f>ScoutingData[[#This Row],[autoHigh]]+ScoutingData[[#This Row],[teleopHigh]]</f>
        <v>0</v>
      </c>
      <c r="AZ75">
        <f>ScoutingData[[#This Row],[autoMed]]+ScoutingData[[#This Row],[teleopMed]]</f>
        <v>1</v>
      </c>
      <c r="BA75">
        <f>ScoutingData[[#This Row],[autoLow]]+ScoutingData[[#This Row],[teleopLow]]</f>
        <v>2</v>
      </c>
    </row>
    <row r="76" spans="1:53">
      <c r="A76" t="s">
        <v>139</v>
      </c>
      <c r="B76" t="s">
        <v>81</v>
      </c>
      <c r="C76" t="s">
        <v>82</v>
      </c>
      <c r="D76">
        <v>15</v>
      </c>
      <c r="E76" t="str">
        <f>ScoutingData[[#This Row],[eventCode]]&amp;"_"&amp;ScoutingData[[#This Row],[matchLevel]]&amp;ScoutingData[[#This Row],[matchNumber]]</f>
        <v>2023njwas_qm15</v>
      </c>
      <c r="F76" t="s">
        <v>140</v>
      </c>
      <c r="G76">
        <v>4652</v>
      </c>
      <c r="H76">
        <v>71</v>
      </c>
      <c r="I76" t="s">
        <v>213</v>
      </c>
      <c r="J76">
        <v>0</v>
      </c>
      <c r="K76">
        <v>1</v>
      </c>
      <c r="L76">
        <v>0</v>
      </c>
      <c r="M76" t="s">
        <v>94</v>
      </c>
      <c r="N76" t="s">
        <v>295</v>
      </c>
      <c r="O76" t="s">
        <v>296</v>
      </c>
      <c r="P76">
        <v>0</v>
      </c>
      <c r="Q76">
        <v>0</v>
      </c>
      <c r="R76">
        <v>0</v>
      </c>
      <c r="T76">
        <v>1</v>
      </c>
      <c r="U76" t="s">
        <v>97</v>
      </c>
      <c r="V76">
        <v>6.3</v>
      </c>
      <c r="W76" t="s">
        <v>94</v>
      </c>
      <c r="X76">
        <v>0</v>
      </c>
      <c r="Y76" t="s">
        <v>105</v>
      </c>
      <c r="Z76">
        <v>2</v>
      </c>
      <c r="AA76" t="s">
        <v>94</v>
      </c>
      <c r="AB76">
        <v>0</v>
      </c>
      <c r="AC76">
        <v>3</v>
      </c>
      <c r="AD76">
        <v>0</v>
      </c>
      <c r="AE76">
        <v>0</v>
      </c>
      <c r="AF76">
        <v>0</v>
      </c>
      <c r="AG76">
        <v>0</v>
      </c>
      <c r="AH76" t="s">
        <v>297</v>
      </c>
      <c r="AI76">
        <f>getTotalCount(ScoutingData[[#This Row],[autoScoredGrid]])</f>
        <v>1</v>
      </c>
      <c r="AJ76">
        <f>getCubeCount(ScoutingData[[#This Row],[autoScoredGrid]])</f>
        <v>1</v>
      </c>
      <c r="AK76">
        <f>getConeCount(ScoutingData[[#This Row],[autoScoredGrid]])</f>
        <v>0</v>
      </c>
      <c r="AL76">
        <f>getHighCount(ScoutingData[[#This Row],[autoScoredGrid]])</f>
        <v>0</v>
      </c>
      <c r="AM76">
        <f>getMedCount(ScoutingData[[#This Row],[autoScoredGrid]])</f>
        <v>1</v>
      </c>
      <c r="AN76">
        <f>getLowCount(ScoutingData[[#This Row],[autoScoredGrid]])</f>
        <v>0</v>
      </c>
      <c r="AO76">
        <f>getAvgCycleTime(ScoutingData[[#This Row],[cycleTimes]])</f>
        <v>28.733333333333331</v>
      </c>
      <c r="AP76">
        <f>getTotalCount(ScoutingData[[#This Row],[scoredGrid]])</f>
        <v>3</v>
      </c>
      <c r="AQ76">
        <f>getCubeCount(ScoutingData[[#This Row],[scoredGrid]])</f>
        <v>1</v>
      </c>
      <c r="AR76">
        <f>getConeCount(ScoutingData[[#This Row],[scoredGrid]])</f>
        <v>2</v>
      </c>
      <c r="AS76">
        <f>getHighCount(ScoutingData[[#This Row],[scoredGrid]])</f>
        <v>0</v>
      </c>
      <c r="AT76">
        <f>getMedCount(ScoutingData[[#This Row],[scoredGrid]])</f>
        <v>0</v>
      </c>
      <c r="AU76">
        <f>getLowCount(ScoutingData[[#This Row],[scoredGrid]])</f>
        <v>3</v>
      </c>
      <c r="AV76">
        <f>ScoutingData[[#This Row],[autoGamePieces]]+ScoutingData[[#This Row],[teleopGamePieces]]</f>
        <v>4</v>
      </c>
      <c r="AW76">
        <f>ScoutingData[[#This Row],[autoCubes]]+ScoutingData[[#This Row],[teleopCubes]]</f>
        <v>2</v>
      </c>
      <c r="AX76">
        <f>ScoutingData[[#This Row],[autoCones]]+ScoutingData[[#This Row],[teleopCones]]</f>
        <v>2</v>
      </c>
      <c r="AY76">
        <f>ScoutingData[[#This Row],[autoHigh]]+ScoutingData[[#This Row],[teleopHigh]]</f>
        <v>0</v>
      </c>
      <c r="AZ76">
        <f>ScoutingData[[#This Row],[autoMed]]+ScoutingData[[#This Row],[teleopMed]]</f>
        <v>1</v>
      </c>
      <c r="BA76">
        <f>ScoutingData[[#This Row],[autoLow]]+ScoutingData[[#This Row],[teleopLow]]</f>
        <v>3</v>
      </c>
    </row>
    <row r="77" spans="1:53">
      <c r="A77" t="s">
        <v>135</v>
      </c>
      <c r="B77" t="s">
        <v>81</v>
      </c>
      <c r="C77" t="s">
        <v>82</v>
      </c>
      <c r="D77">
        <v>15</v>
      </c>
      <c r="E77" t="str">
        <f>ScoutingData[[#This Row],[eventCode]]&amp;"_"&amp;ScoutingData[[#This Row],[matchLevel]]&amp;ScoutingData[[#This Row],[matchNumber]]</f>
        <v>2023njwas_qm15</v>
      </c>
      <c r="F77" t="s">
        <v>83</v>
      </c>
      <c r="G77">
        <v>222</v>
      </c>
      <c r="H77">
        <v>50</v>
      </c>
      <c r="I77" t="s">
        <v>112</v>
      </c>
      <c r="J77">
        <v>0</v>
      </c>
      <c r="K77">
        <v>0</v>
      </c>
      <c r="L77">
        <v>0</v>
      </c>
      <c r="M77" t="s">
        <v>85</v>
      </c>
      <c r="N77" t="s">
        <v>93</v>
      </c>
      <c r="O77" t="s">
        <v>298</v>
      </c>
      <c r="P77">
        <v>0</v>
      </c>
      <c r="Q77">
        <v>1</v>
      </c>
      <c r="R77">
        <v>0</v>
      </c>
      <c r="T77">
        <v>1</v>
      </c>
      <c r="U77" t="s">
        <v>94</v>
      </c>
      <c r="V77">
        <v>0</v>
      </c>
      <c r="W77" t="s">
        <v>94</v>
      </c>
      <c r="X77">
        <v>2</v>
      </c>
      <c r="Y77" t="s">
        <v>89</v>
      </c>
      <c r="Z77">
        <v>2</v>
      </c>
      <c r="AA77" t="s">
        <v>94</v>
      </c>
      <c r="AB77">
        <v>1</v>
      </c>
      <c r="AC77">
        <v>4</v>
      </c>
      <c r="AD77">
        <v>0</v>
      </c>
      <c r="AE77">
        <v>0</v>
      </c>
      <c r="AF77">
        <v>0</v>
      </c>
      <c r="AG77">
        <v>1</v>
      </c>
      <c r="AH77" t="s">
        <v>299</v>
      </c>
      <c r="AI77">
        <f>getTotalCount(ScoutingData[[#This Row],[autoScoredGrid]])</f>
        <v>1</v>
      </c>
      <c r="AJ77">
        <f>getCubeCount(ScoutingData[[#This Row],[autoScoredGrid]])</f>
        <v>1</v>
      </c>
      <c r="AK77">
        <f>getConeCount(ScoutingData[[#This Row],[autoScoredGrid]])</f>
        <v>0</v>
      </c>
      <c r="AL77">
        <f>getHighCount(ScoutingData[[#This Row],[autoScoredGrid]])</f>
        <v>1</v>
      </c>
      <c r="AM77">
        <f>getMedCount(ScoutingData[[#This Row],[autoScoredGrid]])</f>
        <v>0</v>
      </c>
      <c r="AN77">
        <f>getLowCount(ScoutingData[[#This Row],[autoScoredGrid]])</f>
        <v>0</v>
      </c>
      <c r="AO77">
        <f>getAvgCycleTime(ScoutingData[[#This Row],[cycleTimes]])</f>
        <v>0</v>
      </c>
      <c r="AP77">
        <f>getTotalCount(ScoutingData[[#This Row],[scoredGrid]])</f>
        <v>6</v>
      </c>
      <c r="AQ77">
        <f>getCubeCount(ScoutingData[[#This Row],[scoredGrid]])</f>
        <v>1</v>
      </c>
      <c r="AR77">
        <f>getConeCount(ScoutingData[[#This Row],[scoredGrid]])</f>
        <v>5</v>
      </c>
      <c r="AS77">
        <f>getHighCount(ScoutingData[[#This Row],[scoredGrid]])</f>
        <v>2</v>
      </c>
      <c r="AT77">
        <f>getMedCount(ScoutingData[[#This Row],[scoredGrid]])</f>
        <v>2</v>
      </c>
      <c r="AU77">
        <f>getLowCount(ScoutingData[[#This Row],[scoredGrid]])</f>
        <v>2</v>
      </c>
      <c r="AV77">
        <f>ScoutingData[[#This Row],[autoGamePieces]]+ScoutingData[[#This Row],[teleopGamePieces]]</f>
        <v>7</v>
      </c>
      <c r="AW77">
        <f>ScoutingData[[#This Row],[autoCubes]]+ScoutingData[[#This Row],[teleopCubes]]</f>
        <v>2</v>
      </c>
      <c r="AX77">
        <f>ScoutingData[[#This Row],[autoCones]]+ScoutingData[[#This Row],[teleopCones]]</f>
        <v>5</v>
      </c>
      <c r="AY77">
        <f>ScoutingData[[#This Row],[autoHigh]]+ScoutingData[[#This Row],[teleopHigh]]</f>
        <v>3</v>
      </c>
      <c r="AZ77">
        <f>ScoutingData[[#This Row],[autoMed]]+ScoutingData[[#This Row],[teleopMed]]</f>
        <v>2</v>
      </c>
      <c r="BA77">
        <f>ScoutingData[[#This Row],[autoLow]]+ScoutingData[[#This Row],[teleopLow]]</f>
        <v>2</v>
      </c>
    </row>
    <row r="78" spans="1:53">
      <c r="A78" t="s">
        <v>126</v>
      </c>
      <c r="B78" t="s">
        <v>81</v>
      </c>
      <c r="C78" t="s">
        <v>82</v>
      </c>
      <c r="D78">
        <v>15</v>
      </c>
      <c r="E78" t="str">
        <f>ScoutingData[[#This Row],[eventCode]]&amp;"_"&amp;ScoutingData[[#This Row],[matchLevel]]&amp;ScoutingData[[#This Row],[matchNumber]]</f>
        <v>2023njwas_qm15</v>
      </c>
      <c r="F78" t="s">
        <v>100</v>
      </c>
      <c r="G78">
        <v>8628</v>
      </c>
      <c r="H78">
        <v>35</v>
      </c>
      <c r="I78" t="s">
        <v>93</v>
      </c>
      <c r="J78">
        <v>1</v>
      </c>
      <c r="K78">
        <v>0</v>
      </c>
      <c r="L78">
        <v>1</v>
      </c>
      <c r="M78" t="s">
        <v>94</v>
      </c>
      <c r="N78" t="s">
        <v>93</v>
      </c>
      <c r="O78" t="s">
        <v>93</v>
      </c>
      <c r="P78">
        <v>0</v>
      </c>
      <c r="Q78">
        <v>0</v>
      </c>
      <c r="R78">
        <v>0</v>
      </c>
      <c r="T78">
        <v>0</v>
      </c>
      <c r="U78" t="s">
        <v>94</v>
      </c>
      <c r="V78">
        <v>0</v>
      </c>
      <c r="W78" t="s">
        <v>113</v>
      </c>
      <c r="X78">
        <v>1</v>
      </c>
      <c r="Y78" t="s">
        <v>105</v>
      </c>
      <c r="Z78">
        <v>0</v>
      </c>
      <c r="AA78" t="s">
        <v>129</v>
      </c>
      <c r="AB78">
        <v>0</v>
      </c>
      <c r="AC78">
        <v>3</v>
      </c>
      <c r="AD78">
        <v>0</v>
      </c>
      <c r="AE78">
        <v>0</v>
      </c>
      <c r="AF78">
        <v>0</v>
      </c>
      <c r="AG78">
        <v>0</v>
      </c>
      <c r="AH78" t="s">
        <v>300</v>
      </c>
      <c r="AI78">
        <f>getTotalCount(ScoutingData[[#This Row],[autoScoredGrid]])</f>
        <v>0</v>
      </c>
      <c r="AJ78">
        <f>getCubeCount(ScoutingData[[#This Row],[autoScoredGrid]])</f>
        <v>0</v>
      </c>
      <c r="AK78">
        <f>getConeCount(ScoutingData[[#This Row],[autoScoredGrid]])</f>
        <v>0</v>
      </c>
      <c r="AL78">
        <f>getHighCount(ScoutingData[[#This Row],[autoScoredGrid]])</f>
        <v>0</v>
      </c>
      <c r="AM78">
        <f>getMedCount(ScoutingData[[#This Row],[autoScoredGrid]])</f>
        <v>0</v>
      </c>
      <c r="AN78">
        <f>getLowCount(ScoutingData[[#This Row],[autoScoredGrid]])</f>
        <v>0</v>
      </c>
      <c r="AO78">
        <f>getAvgCycleTime(ScoutingData[[#This Row],[cycleTimes]])</f>
        <v>0</v>
      </c>
      <c r="AP78">
        <f>getTotalCount(ScoutingData[[#This Row],[scoredGrid]])</f>
        <v>0</v>
      </c>
      <c r="AQ78">
        <f>getCubeCount(ScoutingData[[#This Row],[scoredGrid]])</f>
        <v>0</v>
      </c>
      <c r="AR78">
        <f>getConeCount(ScoutingData[[#This Row],[scoredGrid]])</f>
        <v>0</v>
      </c>
      <c r="AS78">
        <f>getHighCount(ScoutingData[[#This Row],[scoredGrid]])</f>
        <v>0</v>
      </c>
      <c r="AT78">
        <f>getMedCount(ScoutingData[[#This Row],[scoredGrid]])</f>
        <v>0</v>
      </c>
      <c r="AU78">
        <f>getLowCount(ScoutingData[[#This Row],[scoredGrid]])</f>
        <v>0</v>
      </c>
      <c r="AV78">
        <f>ScoutingData[[#This Row],[autoGamePieces]]+ScoutingData[[#This Row],[teleopGamePieces]]</f>
        <v>0</v>
      </c>
      <c r="AW78">
        <f>ScoutingData[[#This Row],[autoCubes]]+ScoutingData[[#This Row],[teleopCubes]]</f>
        <v>0</v>
      </c>
      <c r="AX78">
        <f>ScoutingData[[#This Row],[autoCones]]+ScoutingData[[#This Row],[teleopCones]]</f>
        <v>0</v>
      </c>
      <c r="AY78">
        <f>ScoutingData[[#This Row],[autoHigh]]+ScoutingData[[#This Row],[teleopHigh]]</f>
        <v>0</v>
      </c>
      <c r="AZ78">
        <f>ScoutingData[[#This Row],[autoMed]]+ScoutingData[[#This Row],[teleopMed]]</f>
        <v>0</v>
      </c>
      <c r="BA78">
        <f>ScoutingData[[#This Row],[autoLow]]+ScoutingData[[#This Row],[teleopLow]]</f>
        <v>0</v>
      </c>
    </row>
    <row r="79" spans="1:53">
      <c r="A79" t="s">
        <v>145</v>
      </c>
      <c r="B79" t="s">
        <v>81</v>
      </c>
      <c r="C79" t="s">
        <v>82</v>
      </c>
      <c r="D79">
        <v>15</v>
      </c>
      <c r="E79" t="str">
        <f>ScoutingData[[#This Row],[eventCode]]&amp;"_"&amp;ScoutingData[[#This Row],[matchLevel]]&amp;ScoutingData[[#This Row],[matchNumber]]</f>
        <v>2023njwas_qm15</v>
      </c>
      <c r="F79" t="s">
        <v>111</v>
      </c>
      <c r="G79">
        <v>4573</v>
      </c>
      <c r="H79">
        <v>62</v>
      </c>
      <c r="I79" t="s">
        <v>253</v>
      </c>
      <c r="J79">
        <v>0</v>
      </c>
      <c r="K79">
        <v>0</v>
      </c>
      <c r="L79">
        <v>1</v>
      </c>
      <c r="M79" t="s">
        <v>94</v>
      </c>
      <c r="N79" t="s">
        <v>301</v>
      </c>
      <c r="O79" t="s">
        <v>95</v>
      </c>
      <c r="P79">
        <v>0</v>
      </c>
      <c r="Q79">
        <v>1</v>
      </c>
      <c r="R79">
        <v>0</v>
      </c>
      <c r="T79">
        <v>1</v>
      </c>
      <c r="U79" t="s">
        <v>124</v>
      </c>
      <c r="V79">
        <v>4.9000000000000004</v>
      </c>
      <c r="W79" t="s">
        <v>137</v>
      </c>
      <c r="X79">
        <v>2</v>
      </c>
      <c r="Y79" t="s">
        <v>105</v>
      </c>
      <c r="Z79">
        <v>0</v>
      </c>
      <c r="AA79" t="s">
        <v>129</v>
      </c>
      <c r="AB79">
        <v>1</v>
      </c>
      <c r="AC79">
        <v>4</v>
      </c>
      <c r="AD79">
        <v>0</v>
      </c>
      <c r="AE79">
        <v>0</v>
      </c>
      <c r="AF79">
        <v>1</v>
      </c>
      <c r="AG79">
        <v>0</v>
      </c>
      <c r="AH79" t="s">
        <v>302</v>
      </c>
      <c r="AI79">
        <f>getTotalCount(ScoutingData[[#This Row],[autoScoredGrid]])</f>
        <v>1</v>
      </c>
      <c r="AJ79">
        <f>getCubeCount(ScoutingData[[#This Row],[autoScoredGrid]])</f>
        <v>0</v>
      </c>
      <c r="AK79">
        <f>getConeCount(ScoutingData[[#This Row],[autoScoredGrid]])</f>
        <v>1</v>
      </c>
      <c r="AL79">
        <f>getHighCount(ScoutingData[[#This Row],[autoScoredGrid]])</f>
        <v>0</v>
      </c>
      <c r="AM79">
        <f>getMedCount(ScoutingData[[#This Row],[autoScoredGrid]])</f>
        <v>1</v>
      </c>
      <c r="AN79">
        <f>getLowCount(ScoutingData[[#This Row],[autoScoredGrid]])</f>
        <v>0</v>
      </c>
      <c r="AO79">
        <f>getAvgCycleTime(ScoutingData[[#This Row],[cycleTimes]])</f>
        <v>45.8</v>
      </c>
      <c r="AP79">
        <f>getTotalCount(ScoutingData[[#This Row],[scoredGrid]])</f>
        <v>1</v>
      </c>
      <c r="AQ79">
        <f>getCubeCount(ScoutingData[[#This Row],[scoredGrid]])</f>
        <v>1</v>
      </c>
      <c r="AR79">
        <f>getConeCount(ScoutingData[[#This Row],[scoredGrid]])</f>
        <v>0</v>
      </c>
      <c r="AS79">
        <f>getHighCount(ScoutingData[[#This Row],[scoredGrid]])</f>
        <v>0</v>
      </c>
      <c r="AT79">
        <f>getMedCount(ScoutingData[[#This Row],[scoredGrid]])</f>
        <v>0</v>
      </c>
      <c r="AU79">
        <f>getLowCount(ScoutingData[[#This Row],[scoredGrid]])</f>
        <v>1</v>
      </c>
      <c r="AV79">
        <f>ScoutingData[[#This Row],[autoGamePieces]]+ScoutingData[[#This Row],[teleopGamePieces]]</f>
        <v>2</v>
      </c>
      <c r="AW79">
        <f>ScoutingData[[#This Row],[autoCubes]]+ScoutingData[[#This Row],[teleopCubes]]</f>
        <v>1</v>
      </c>
      <c r="AX79">
        <f>ScoutingData[[#This Row],[autoCones]]+ScoutingData[[#This Row],[teleopCones]]</f>
        <v>1</v>
      </c>
      <c r="AY79">
        <f>ScoutingData[[#This Row],[autoHigh]]+ScoutingData[[#This Row],[teleopHigh]]</f>
        <v>0</v>
      </c>
      <c r="AZ79">
        <f>ScoutingData[[#This Row],[autoMed]]+ScoutingData[[#This Row],[teleopMed]]</f>
        <v>1</v>
      </c>
      <c r="BA79">
        <f>ScoutingData[[#This Row],[autoLow]]+ScoutingData[[#This Row],[teleopLow]]</f>
        <v>1</v>
      </c>
    </row>
    <row r="80" spans="1:53">
      <c r="A80" t="s">
        <v>147</v>
      </c>
      <c r="B80" t="s">
        <v>81</v>
      </c>
      <c r="C80" t="s">
        <v>82</v>
      </c>
      <c r="D80">
        <v>15</v>
      </c>
      <c r="E80" t="str">
        <f>ScoutingData[[#This Row],[eventCode]]&amp;"_"&amp;ScoutingData[[#This Row],[matchLevel]]&amp;ScoutingData[[#This Row],[matchNumber]]</f>
        <v>2023njwas_qm15</v>
      </c>
      <c r="F80" t="s">
        <v>117</v>
      </c>
      <c r="G80">
        <v>193</v>
      </c>
      <c r="H80">
        <v>59</v>
      </c>
      <c r="I80" t="s">
        <v>213</v>
      </c>
      <c r="J80">
        <v>0</v>
      </c>
      <c r="K80">
        <v>0</v>
      </c>
      <c r="L80">
        <v>1</v>
      </c>
      <c r="M80" t="s">
        <v>94</v>
      </c>
      <c r="N80" t="s">
        <v>303</v>
      </c>
      <c r="O80" t="s">
        <v>304</v>
      </c>
      <c r="P80">
        <v>0</v>
      </c>
      <c r="Q80">
        <v>0</v>
      </c>
      <c r="R80">
        <v>0</v>
      </c>
      <c r="T80">
        <v>1</v>
      </c>
      <c r="U80" t="s">
        <v>97</v>
      </c>
      <c r="V80">
        <v>0</v>
      </c>
      <c r="W80" t="s">
        <v>94</v>
      </c>
      <c r="X80">
        <v>0</v>
      </c>
      <c r="Y80" t="s">
        <v>89</v>
      </c>
      <c r="Z80">
        <v>2</v>
      </c>
      <c r="AA80" t="s">
        <v>94</v>
      </c>
      <c r="AB80">
        <v>1</v>
      </c>
      <c r="AC80">
        <v>4</v>
      </c>
      <c r="AD80">
        <v>0</v>
      </c>
      <c r="AE80">
        <v>0</v>
      </c>
      <c r="AF80">
        <v>0</v>
      </c>
      <c r="AG80">
        <v>1</v>
      </c>
      <c r="AH80" t="s">
        <v>305</v>
      </c>
      <c r="AI80">
        <f>getTotalCount(ScoutingData[[#This Row],[autoScoredGrid]])</f>
        <v>1</v>
      </c>
      <c r="AJ80">
        <f>getCubeCount(ScoutingData[[#This Row],[autoScoredGrid]])</f>
        <v>1</v>
      </c>
      <c r="AK80">
        <f>getConeCount(ScoutingData[[#This Row],[autoScoredGrid]])</f>
        <v>0</v>
      </c>
      <c r="AL80">
        <f>getHighCount(ScoutingData[[#This Row],[autoScoredGrid]])</f>
        <v>0</v>
      </c>
      <c r="AM80">
        <f>getMedCount(ScoutingData[[#This Row],[autoScoredGrid]])</f>
        <v>1</v>
      </c>
      <c r="AN80">
        <f>getLowCount(ScoutingData[[#This Row],[autoScoredGrid]])</f>
        <v>0</v>
      </c>
      <c r="AO80">
        <f>getAvgCycleTime(ScoutingData[[#This Row],[cycleTimes]])</f>
        <v>31.75</v>
      </c>
      <c r="AP80">
        <f>getTotalCount(ScoutingData[[#This Row],[scoredGrid]])</f>
        <v>2</v>
      </c>
      <c r="AQ80">
        <f>getCubeCount(ScoutingData[[#This Row],[scoredGrid]])</f>
        <v>1</v>
      </c>
      <c r="AR80">
        <f>getConeCount(ScoutingData[[#This Row],[scoredGrid]])</f>
        <v>1</v>
      </c>
      <c r="AS80">
        <f>getHighCount(ScoutingData[[#This Row],[scoredGrid]])</f>
        <v>0</v>
      </c>
      <c r="AT80">
        <f>getMedCount(ScoutingData[[#This Row],[scoredGrid]])</f>
        <v>2</v>
      </c>
      <c r="AU80">
        <f>getLowCount(ScoutingData[[#This Row],[scoredGrid]])</f>
        <v>0</v>
      </c>
      <c r="AV80">
        <f>ScoutingData[[#This Row],[autoGamePieces]]+ScoutingData[[#This Row],[teleopGamePieces]]</f>
        <v>3</v>
      </c>
      <c r="AW80">
        <f>ScoutingData[[#This Row],[autoCubes]]+ScoutingData[[#This Row],[teleopCubes]]</f>
        <v>2</v>
      </c>
      <c r="AX80">
        <f>ScoutingData[[#This Row],[autoCones]]+ScoutingData[[#This Row],[teleopCones]]</f>
        <v>1</v>
      </c>
      <c r="AY80">
        <f>ScoutingData[[#This Row],[autoHigh]]+ScoutingData[[#This Row],[teleopHigh]]</f>
        <v>0</v>
      </c>
      <c r="AZ80">
        <f>ScoutingData[[#This Row],[autoMed]]+ScoutingData[[#This Row],[teleopMed]]</f>
        <v>3</v>
      </c>
      <c r="BA80">
        <f>ScoutingData[[#This Row],[autoLow]]+ScoutingData[[#This Row],[teleopLow]]</f>
        <v>0</v>
      </c>
    </row>
    <row r="81" spans="1:53">
      <c r="A81" t="s">
        <v>153</v>
      </c>
      <c r="B81" t="s">
        <v>81</v>
      </c>
      <c r="C81" t="s">
        <v>82</v>
      </c>
      <c r="D81">
        <v>16</v>
      </c>
      <c r="E81" t="str">
        <f>ScoutingData[[#This Row],[eventCode]]&amp;"_"&amp;ScoutingData[[#This Row],[matchLevel]]&amp;ScoutingData[[#This Row],[matchNumber]]</f>
        <v>2023njwas_qm16</v>
      </c>
      <c r="F81" t="s">
        <v>140</v>
      </c>
      <c r="G81">
        <v>9015</v>
      </c>
      <c r="H81">
        <v>59</v>
      </c>
      <c r="I81" t="s">
        <v>93</v>
      </c>
      <c r="J81">
        <v>0</v>
      </c>
      <c r="K81">
        <v>1</v>
      </c>
      <c r="L81">
        <v>1</v>
      </c>
      <c r="M81" t="s">
        <v>94</v>
      </c>
      <c r="N81" t="s">
        <v>306</v>
      </c>
      <c r="O81" t="s">
        <v>307</v>
      </c>
      <c r="P81">
        <v>0</v>
      </c>
      <c r="Q81">
        <v>0</v>
      </c>
      <c r="R81">
        <v>0</v>
      </c>
      <c r="T81">
        <v>0</v>
      </c>
      <c r="U81" t="s">
        <v>97</v>
      </c>
      <c r="V81">
        <v>0</v>
      </c>
      <c r="W81" t="s">
        <v>85</v>
      </c>
      <c r="X81">
        <v>2</v>
      </c>
      <c r="Y81" t="s">
        <v>105</v>
      </c>
      <c r="Z81">
        <v>0</v>
      </c>
      <c r="AA81" t="s">
        <v>94</v>
      </c>
      <c r="AB81">
        <v>0</v>
      </c>
      <c r="AC81">
        <v>3</v>
      </c>
      <c r="AD81">
        <v>0</v>
      </c>
      <c r="AE81">
        <v>0</v>
      </c>
      <c r="AF81">
        <v>0</v>
      </c>
      <c r="AG81">
        <v>0</v>
      </c>
      <c r="AI81">
        <f>getTotalCount(ScoutingData[[#This Row],[autoScoredGrid]])</f>
        <v>0</v>
      </c>
      <c r="AJ81">
        <f>getCubeCount(ScoutingData[[#This Row],[autoScoredGrid]])</f>
        <v>0</v>
      </c>
      <c r="AK81">
        <f>getConeCount(ScoutingData[[#This Row],[autoScoredGrid]])</f>
        <v>0</v>
      </c>
      <c r="AL81">
        <f>getHighCount(ScoutingData[[#This Row],[autoScoredGrid]])</f>
        <v>0</v>
      </c>
      <c r="AM81">
        <f>getMedCount(ScoutingData[[#This Row],[autoScoredGrid]])</f>
        <v>0</v>
      </c>
      <c r="AN81">
        <f>getLowCount(ScoutingData[[#This Row],[autoScoredGrid]])</f>
        <v>0</v>
      </c>
      <c r="AO81">
        <f>getAvgCycleTime(ScoutingData[[#This Row],[cycleTimes]])</f>
        <v>22.15</v>
      </c>
      <c r="AP81">
        <f>getTotalCount(ScoutingData[[#This Row],[scoredGrid]])</f>
        <v>2</v>
      </c>
      <c r="AQ81">
        <f>getCubeCount(ScoutingData[[#This Row],[scoredGrid]])</f>
        <v>1</v>
      </c>
      <c r="AR81">
        <f>getConeCount(ScoutingData[[#This Row],[scoredGrid]])</f>
        <v>1</v>
      </c>
      <c r="AS81">
        <f>getHighCount(ScoutingData[[#This Row],[scoredGrid]])</f>
        <v>0</v>
      </c>
      <c r="AT81">
        <f>getMedCount(ScoutingData[[#This Row],[scoredGrid]])</f>
        <v>0</v>
      </c>
      <c r="AU81">
        <f>getLowCount(ScoutingData[[#This Row],[scoredGrid]])</f>
        <v>2</v>
      </c>
      <c r="AV81">
        <f>ScoutingData[[#This Row],[autoGamePieces]]+ScoutingData[[#This Row],[teleopGamePieces]]</f>
        <v>2</v>
      </c>
      <c r="AW81">
        <f>ScoutingData[[#This Row],[autoCubes]]+ScoutingData[[#This Row],[teleopCubes]]</f>
        <v>1</v>
      </c>
      <c r="AX81">
        <f>ScoutingData[[#This Row],[autoCones]]+ScoutingData[[#This Row],[teleopCones]]</f>
        <v>1</v>
      </c>
      <c r="AY81">
        <f>ScoutingData[[#This Row],[autoHigh]]+ScoutingData[[#This Row],[teleopHigh]]</f>
        <v>0</v>
      </c>
      <c r="AZ81">
        <f>ScoutingData[[#This Row],[autoMed]]+ScoutingData[[#This Row],[teleopMed]]</f>
        <v>0</v>
      </c>
      <c r="BA81">
        <f>ScoutingData[[#This Row],[autoLow]]+ScoutingData[[#This Row],[teleopLow]]</f>
        <v>2</v>
      </c>
    </row>
    <row r="82" spans="1:53">
      <c r="A82" t="s">
        <v>168</v>
      </c>
      <c r="B82" t="s">
        <v>81</v>
      </c>
      <c r="C82" t="s">
        <v>82</v>
      </c>
      <c r="D82">
        <v>16</v>
      </c>
      <c r="E82" t="str">
        <f>ScoutingData[[#This Row],[eventCode]]&amp;"_"&amp;ScoutingData[[#This Row],[matchLevel]]&amp;ScoutingData[[#This Row],[matchNumber]]</f>
        <v>2023njwas_qm16</v>
      </c>
      <c r="F82" t="s">
        <v>83</v>
      </c>
      <c r="G82">
        <v>56</v>
      </c>
      <c r="H82">
        <v>62</v>
      </c>
      <c r="I82" t="s">
        <v>93</v>
      </c>
      <c r="J82">
        <v>0</v>
      </c>
      <c r="K82">
        <v>0</v>
      </c>
      <c r="L82">
        <v>0</v>
      </c>
      <c r="M82" t="s">
        <v>94</v>
      </c>
      <c r="N82" t="s">
        <v>93</v>
      </c>
      <c r="O82" t="s">
        <v>93</v>
      </c>
      <c r="P82">
        <v>0</v>
      </c>
      <c r="Q82">
        <v>0</v>
      </c>
      <c r="R82">
        <v>0</v>
      </c>
      <c r="T82">
        <v>0</v>
      </c>
      <c r="U82" t="s">
        <v>94</v>
      </c>
      <c r="V82">
        <v>0</v>
      </c>
      <c r="W82" t="s">
        <v>94</v>
      </c>
      <c r="X82">
        <v>0</v>
      </c>
      <c r="Y82" t="s">
        <v>96</v>
      </c>
      <c r="Z82">
        <v>0</v>
      </c>
      <c r="AA82" t="s">
        <v>97</v>
      </c>
      <c r="AB82">
        <v>0</v>
      </c>
      <c r="AC82">
        <v>3</v>
      </c>
      <c r="AD82">
        <v>1</v>
      </c>
      <c r="AE82">
        <v>0</v>
      </c>
      <c r="AF82">
        <v>0</v>
      </c>
      <c r="AG82">
        <v>0</v>
      </c>
      <c r="AH82" t="s">
        <v>308</v>
      </c>
      <c r="AI82">
        <f>getTotalCount(ScoutingData[[#This Row],[autoScoredGrid]])</f>
        <v>0</v>
      </c>
      <c r="AJ82">
        <f>getCubeCount(ScoutingData[[#This Row],[autoScoredGrid]])</f>
        <v>0</v>
      </c>
      <c r="AK82">
        <f>getConeCount(ScoutingData[[#This Row],[autoScoredGrid]])</f>
        <v>0</v>
      </c>
      <c r="AL82">
        <f>getHighCount(ScoutingData[[#This Row],[autoScoredGrid]])</f>
        <v>0</v>
      </c>
      <c r="AM82">
        <f>getMedCount(ScoutingData[[#This Row],[autoScoredGrid]])</f>
        <v>0</v>
      </c>
      <c r="AN82">
        <f>getLowCount(ScoutingData[[#This Row],[autoScoredGrid]])</f>
        <v>0</v>
      </c>
      <c r="AO82">
        <f>getAvgCycleTime(ScoutingData[[#This Row],[cycleTimes]])</f>
        <v>0</v>
      </c>
      <c r="AP82">
        <f>getTotalCount(ScoutingData[[#This Row],[scoredGrid]])</f>
        <v>0</v>
      </c>
      <c r="AQ82">
        <f>getCubeCount(ScoutingData[[#This Row],[scoredGrid]])</f>
        <v>0</v>
      </c>
      <c r="AR82">
        <f>getConeCount(ScoutingData[[#This Row],[scoredGrid]])</f>
        <v>0</v>
      </c>
      <c r="AS82">
        <f>getHighCount(ScoutingData[[#This Row],[scoredGrid]])</f>
        <v>0</v>
      </c>
      <c r="AT82">
        <f>getMedCount(ScoutingData[[#This Row],[scoredGrid]])</f>
        <v>0</v>
      </c>
      <c r="AU82">
        <f>getLowCount(ScoutingData[[#This Row],[scoredGrid]])</f>
        <v>0</v>
      </c>
      <c r="AV82">
        <f>ScoutingData[[#This Row],[autoGamePieces]]+ScoutingData[[#This Row],[teleopGamePieces]]</f>
        <v>0</v>
      </c>
      <c r="AW82">
        <f>ScoutingData[[#This Row],[autoCubes]]+ScoutingData[[#This Row],[teleopCubes]]</f>
        <v>0</v>
      </c>
      <c r="AX82">
        <f>ScoutingData[[#This Row],[autoCones]]+ScoutingData[[#This Row],[teleopCones]]</f>
        <v>0</v>
      </c>
      <c r="AY82">
        <f>ScoutingData[[#This Row],[autoHigh]]+ScoutingData[[#This Row],[teleopHigh]]</f>
        <v>0</v>
      </c>
      <c r="AZ82">
        <f>ScoutingData[[#This Row],[autoMed]]+ScoutingData[[#This Row],[teleopMed]]</f>
        <v>0</v>
      </c>
      <c r="BA82">
        <f>ScoutingData[[#This Row],[autoLow]]+ScoutingData[[#This Row],[teleopLow]]</f>
        <v>0</v>
      </c>
    </row>
    <row r="83" spans="1:53">
      <c r="A83" t="s">
        <v>158</v>
      </c>
      <c r="B83" t="s">
        <v>81</v>
      </c>
      <c r="C83" t="s">
        <v>82</v>
      </c>
      <c r="D83">
        <v>16</v>
      </c>
      <c r="E83" t="str">
        <f>ScoutingData[[#This Row],[eventCode]]&amp;"_"&amp;ScoutingData[[#This Row],[matchLevel]]&amp;ScoutingData[[#This Row],[matchNumber]]</f>
        <v>2023njwas_qm16</v>
      </c>
      <c r="F83" t="s">
        <v>117</v>
      </c>
      <c r="G83">
        <v>1672</v>
      </c>
      <c r="H83">
        <v>71</v>
      </c>
      <c r="I83" t="s">
        <v>309</v>
      </c>
      <c r="J83">
        <v>0</v>
      </c>
      <c r="K83">
        <v>0</v>
      </c>
      <c r="L83">
        <v>0</v>
      </c>
      <c r="M83" t="s">
        <v>94</v>
      </c>
      <c r="N83" t="s">
        <v>310</v>
      </c>
      <c r="O83" t="s">
        <v>128</v>
      </c>
      <c r="P83">
        <v>0</v>
      </c>
      <c r="Q83">
        <v>0</v>
      </c>
      <c r="R83">
        <v>0</v>
      </c>
      <c r="T83">
        <v>0</v>
      </c>
      <c r="U83" t="s">
        <v>88</v>
      </c>
      <c r="V83">
        <v>0</v>
      </c>
      <c r="W83" t="s">
        <v>137</v>
      </c>
      <c r="X83">
        <v>2</v>
      </c>
      <c r="Y83" t="s">
        <v>94</v>
      </c>
      <c r="Z83">
        <v>0</v>
      </c>
      <c r="AA83" t="s">
        <v>94</v>
      </c>
      <c r="AB83">
        <v>0</v>
      </c>
      <c r="AC83">
        <v>3</v>
      </c>
      <c r="AD83">
        <v>0</v>
      </c>
      <c r="AE83">
        <v>0</v>
      </c>
      <c r="AF83">
        <v>0</v>
      </c>
      <c r="AG83">
        <v>0</v>
      </c>
      <c r="AH83" t="s">
        <v>311</v>
      </c>
      <c r="AI83">
        <f>getTotalCount(ScoutingData[[#This Row],[autoScoredGrid]])</f>
        <v>1</v>
      </c>
      <c r="AJ83">
        <f>getCubeCount(ScoutingData[[#This Row],[autoScoredGrid]])</f>
        <v>0</v>
      </c>
      <c r="AK83">
        <f>getConeCount(ScoutingData[[#This Row],[autoScoredGrid]])</f>
        <v>1</v>
      </c>
      <c r="AL83">
        <f>getHighCount(ScoutingData[[#This Row],[autoScoredGrid]])</f>
        <v>0</v>
      </c>
      <c r="AM83">
        <f>getMedCount(ScoutingData[[#This Row],[autoScoredGrid]])</f>
        <v>0</v>
      </c>
      <c r="AN83">
        <f>getLowCount(ScoutingData[[#This Row],[autoScoredGrid]])</f>
        <v>1</v>
      </c>
      <c r="AO83">
        <f>getAvgCycleTime(ScoutingData[[#This Row],[cycleTimes]])</f>
        <v>29.3</v>
      </c>
      <c r="AP83">
        <f>getTotalCount(ScoutingData[[#This Row],[scoredGrid]])</f>
        <v>2</v>
      </c>
      <c r="AQ83">
        <f>getCubeCount(ScoutingData[[#This Row],[scoredGrid]])</f>
        <v>0</v>
      </c>
      <c r="AR83">
        <f>getConeCount(ScoutingData[[#This Row],[scoredGrid]])</f>
        <v>2</v>
      </c>
      <c r="AS83">
        <f>getHighCount(ScoutingData[[#This Row],[scoredGrid]])</f>
        <v>2</v>
      </c>
      <c r="AT83">
        <f>getMedCount(ScoutingData[[#This Row],[scoredGrid]])</f>
        <v>0</v>
      </c>
      <c r="AU83">
        <f>getLowCount(ScoutingData[[#This Row],[scoredGrid]])</f>
        <v>0</v>
      </c>
      <c r="AV83">
        <f>ScoutingData[[#This Row],[autoGamePieces]]+ScoutingData[[#This Row],[teleopGamePieces]]</f>
        <v>3</v>
      </c>
      <c r="AW83">
        <f>ScoutingData[[#This Row],[autoCubes]]+ScoutingData[[#This Row],[teleopCubes]]</f>
        <v>0</v>
      </c>
      <c r="AX83">
        <f>ScoutingData[[#This Row],[autoCones]]+ScoutingData[[#This Row],[teleopCones]]</f>
        <v>3</v>
      </c>
      <c r="AY83">
        <f>ScoutingData[[#This Row],[autoHigh]]+ScoutingData[[#This Row],[teleopHigh]]</f>
        <v>2</v>
      </c>
      <c r="AZ83">
        <f>ScoutingData[[#This Row],[autoMed]]+ScoutingData[[#This Row],[teleopMed]]</f>
        <v>0</v>
      </c>
      <c r="BA83">
        <f>ScoutingData[[#This Row],[autoLow]]+ScoutingData[[#This Row],[teleopLow]]</f>
        <v>1</v>
      </c>
    </row>
    <row r="84" spans="1:53">
      <c r="A84" t="s">
        <v>151</v>
      </c>
      <c r="B84" t="s">
        <v>81</v>
      </c>
      <c r="C84" t="s">
        <v>82</v>
      </c>
      <c r="D84">
        <v>17</v>
      </c>
      <c r="E84" t="str">
        <f>ScoutingData[[#This Row],[eventCode]]&amp;"_"&amp;ScoutingData[[#This Row],[matchLevel]]&amp;ScoutingData[[#This Row],[matchNumber]]</f>
        <v>2023njwas_qm17</v>
      </c>
      <c r="F84" t="s">
        <v>117</v>
      </c>
      <c r="G84">
        <v>1989</v>
      </c>
      <c r="H84">
        <v>71</v>
      </c>
      <c r="I84" t="s">
        <v>93</v>
      </c>
      <c r="J84">
        <v>0</v>
      </c>
      <c r="K84">
        <v>0</v>
      </c>
      <c r="L84">
        <v>0</v>
      </c>
      <c r="M84" t="s">
        <v>94</v>
      </c>
      <c r="N84" t="s">
        <v>93</v>
      </c>
      <c r="O84" t="s">
        <v>93</v>
      </c>
      <c r="P84">
        <v>0</v>
      </c>
      <c r="Q84">
        <v>0</v>
      </c>
      <c r="R84">
        <v>0</v>
      </c>
      <c r="S84">
        <v>0</v>
      </c>
      <c r="T84">
        <v>0</v>
      </c>
      <c r="U84" t="s">
        <v>94</v>
      </c>
      <c r="V84">
        <v>0</v>
      </c>
      <c r="W84" t="s">
        <v>94</v>
      </c>
      <c r="X84">
        <v>0</v>
      </c>
      <c r="Y84" t="s">
        <v>96</v>
      </c>
      <c r="Z84">
        <v>0</v>
      </c>
      <c r="AA84" t="s">
        <v>97</v>
      </c>
      <c r="AB84">
        <v>0</v>
      </c>
      <c r="AC84">
        <v>1</v>
      </c>
      <c r="AD84">
        <v>1</v>
      </c>
      <c r="AE84">
        <v>1</v>
      </c>
      <c r="AF84">
        <v>0</v>
      </c>
      <c r="AG84">
        <v>0</v>
      </c>
      <c r="AH84" t="s">
        <v>312</v>
      </c>
      <c r="AI84">
        <f>getTotalCount(ScoutingData[[#This Row],[autoScoredGrid]])</f>
        <v>0</v>
      </c>
      <c r="AJ84">
        <f>getCubeCount(ScoutingData[[#This Row],[autoScoredGrid]])</f>
        <v>0</v>
      </c>
      <c r="AK84">
        <f>getConeCount(ScoutingData[[#This Row],[autoScoredGrid]])</f>
        <v>0</v>
      </c>
      <c r="AL84">
        <f>getHighCount(ScoutingData[[#This Row],[autoScoredGrid]])</f>
        <v>0</v>
      </c>
      <c r="AM84">
        <f>getMedCount(ScoutingData[[#This Row],[autoScoredGrid]])</f>
        <v>0</v>
      </c>
      <c r="AN84">
        <f>getLowCount(ScoutingData[[#This Row],[autoScoredGrid]])</f>
        <v>0</v>
      </c>
      <c r="AO84">
        <f>getAvgCycleTime(ScoutingData[[#This Row],[cycleTimes]])</f>
        <v>0</v>
      </c>
      <c r="AP84">
        <f>getTotalCount(ScoutingData[[#This Row],[scoredGrid]])</f>
        <v>0</v>
      </c>
      <c r="AQ84">
        <f>getCubeCount(ScoutingData[[#This Row],[scoredGrid]])</f>
        <v>0</v>
      </c>
      <c r="AR84">
        <f>getConeCount(ScoutingData[[#This Row],[scoredGrid]])</f>
        <v>0</v>
      </c>
      <c r="AS84">
        <f>getHighCount(ScoutingData[[#This Row],[scoredGrid]])</f>
        <v>0</v>
      </c>
      <c r="AT84">
        <f>getMedCount(ScoutingData[[#This Row],[scoredGrid]])</f>
        <v>0</v>
      </c>
      <c r="AU84">
        <f>getLowCount(ScoutingData[[#This Row],[scoredGrid]])</f>
        <v>0</v>
      </c>
      <c r="AV84">
        <f>ScoutingData[[#This Row],[autoGamePieces]]+ScoutingData[[#This Row],[teleopGamePieces]]</f>
        <v>0</v>
      </c>
      <c r="AW84">
        <f>ScoutingData[[#This Row],[autoCubes]]+ScoutingData[[#This Row],[teleopCubes]]</f>
        <v>0</v>
      </c>
      <c r="AX84">
        <f>ScoutingData[[#This Row],[autoCones]]+ScoutingData[[#This Row],[teleopCones]]</f>
        <v>0</v>
      </c>
      <c r="AY84">
        <f>ScoutingData[[#This Row],[autoHigh]]+ScoutingData[[#This Row],[teleopHigh]]</f>
        <v>0</v>
      </c>
      <c r="AZ84">
        <f>ScoutingData[[#This Row],[autoMed]]+ScoutingData[[#This Row],[teleopMed]]</f>
        <v>0</v>
      </c>
      <c r="BA84">
        <f>ScoutingData[[#This Row],[autoLow]]+ScoutingData[[#This Row],[teleopLow]]</f>
        <v>0</v>
      </c>
    </row>
    <row r="85" spans="1:53">
      <c r="A85" t="s">
        <v>172</v>
      </c>
      <c r="B85" t="s">
        <v>81</v>
      </c>
      <c r="C85" t="s">
        <v>82</v>
      </c>
      <c r="D85">
        <v>17</v>
      </c>
      <c r="E85" t="str">
        <f>ScoutingData[[#This Row],[eventCode]]&amp;"_"&amp;ScoutingData[[#This Row],[matchLevel]]&amp;ScoutingData[[#This Row],[matchNumber]]</f>
        <v>2023njwas_qm17</v>
      </c>
      <c r="F85" t="s">
        <v>100</v>
      </c>
      <c r="G85">
        <v>1143</v>
      </c>
      <c r="H85">
        <v>35</v>
      </c>
      <c r="I85" t="s">
        <v>93</v>
      </c>
      <c r="J85">
        <v>0</v>
      </c>
      <c r="K85">
        <v>0</v>
      </c>
      <c r="L85">
        <v>1</v>
      </c>
      <c r="M85" t="s">
        <v>94</v>
      </c>
      <c r="N85" t="s">
        <v>313</v>
      </c>
      <c r="O85" t="s">
        <v>314</v>
      </c>
      <c r="P85">
        <v>0</v>
      </c>
      <c r="Q85">
        <v>0</v>
      </c>
      <c r="R85">
        <v>0</v>
      </c>
      <c r="T85">
        <v>1</v>
      </c>
      <c r="U85" t="s">
        <v>97</v>
      </c>
      <c r="V85">
        <v>16.2</v>
      </c>
      <c r="W85" t="s">
        <v>105</v>
      </c>
      <c r="X85">
        <v>0</v>
      </c>
      <c r="Y85" t="s">
        <v>94</v>
      </c>
      <c r="Z85">
        <v>1</v>
      </c>
      <c r="AA85" t="s">
        <v>94</v>
      </c>
      <c r="AB85">
        <v>0</v>
      </c>
      <c r="AC85">
        <v>2</v>
      </c>
      <c r="AD85">
        <v>0</v>
      </c>
      <c r="AE85">
        <v>0</v>
      </c>
      <c r="AF85">
        <v>1</v>
      </c>
      <c r="AG85">
        <v>0</v>
      </c>
      <c r="AH85" t="s">
        <v>315</v>
      </c>
      <c r="AI85">
        <f>getTotalCount(ScoutingData[[#This Row],[autoScoredGrid]])</f>
        <v>0</v>
      </c>
      <c r="AJ85">
        <f>getCubeCount(ScoutingData[[#This Row],[autoScoredGrid]])</f>
        <v>0</v>
      </c>
      <c r="AK85">
        <f>getConeCount(ScoutingData[[#This Row],[autoScoredGrid]])</f>
        <v>0</v>
      </c>
      <c r="AL85">
        <f>getHighCount(ScoutingData[[#This Row],[autoScoredGrid]])</f>
        <v>0</v>
      </c>
      <c r="AM85">
        <f>getMedCount(ScoutingData[[#This Row],[autoScoredGrid]])</f>
        <v>0</v>
      </c>
      <c r="AN85">
        <f>getLowCount(ScoutingData[[#This Row],[autoScoredGrid]])</f>
        <v>0</v>
      </c>
      <c r="AO85">
        <f>getAvgCycleTime(ScoutingData[[#This Row],[cycleTimes]])</f>
        <v>17.149999999999999</v>
      </c>
      <c r="AP85">
        <f>getTotalCount(ScoutingData[[#This Row],[scoredGrid]])</f>
        <v>2</v>
      </c>
      <c r="AQ85">
        <f>getCubeCount(ScoutingData[[#This Row],[scoredGrid]])</f>
        <v>1</v>
      </c>
      <c r="AR85">
        <f>getConeCount(ScoutingData[[#This Row],[scoredGrid]])</f>
        <v>1</v>
      </c>
      <c r="AS85">
        <f>getHighCount(ScoutingData[[#This Row],[scoredGrid]])</f>
        <v>1</v>
      </c>
      <c r="AT85">
        <f>getMedCount(ScoutingData[[#This Row],[scoredGrid]])</f>
        <v>1</v>
      </c>
      <c r="AU85">
        <f>getLowCount(ScoutingData[[#This Row],[scoredGrid]])</f>
        <v>0</v>
      </c>
      <c r="AV85">
        <f>ScoutingData[[#This Row],[autoGamePieces]]+ScoutingData[[#This Row],[teleopGamePieces]]</f>
        <v>2</v>
      </c>
      <c r="AW85">
        <f>ScoutingData[[#This Row],[autoCubes]]+ScoutingData[[#This Row],[teleopCubes]]</f>
        <v>1</v>
      </c>
      <c r="AX85">
        <f>ScoutingData[[#This Row],[autoCones]]+ScoutingData[[#This Row],[teleopCones]]</f>
        <v>1</v>
      </c>
      <c r="AY85">
        <f>ScoutingData[[#This Row],[autoHigh]]+ScoutingData[[#This Row],[teleopHigh]]</f>
        <v>1</v>
      </c>
      <c r="AZ85">
        <f>ScoutingData[[#This Row],[autoMed]]+ScoutingData[[#This Row],[teleopMed]]</f>
        <v>1</v>
      </c>
      <c r="BA85">
        <f>ScoutingData[[#This Row],[autoLow]]+ScoutingData[[#This Row],[teleopLow]]</f>
        <v>0</v>
      </c>
    </row>
    <row r="86" spans="1:53">
      <c r="A86" t="s">
        <v>179</v>
      </c>
      <c r="B86" t="s">
        <v>81</v>
      </c>
      <c r="C86" t="s">
        <v>82</v>
      </c>
      <c r="D86">
        <v>17</v>
      </c>
      <c r="E86" t="str">
        <f>ScoutingData[[#This Row],[eventCode]]&amp;"_"&amp;ScoutingData[[#This Row],[matchLevel]]&amp;ScoutingData[[#This Row],[matchNumber]]</f>
        <v>2023njwas_qm17</v>
      </c>
      <c r="F86" t="s">
        <v>111</v>
      </c>
      <c r="G86">
        <v>7045</v>
      </c>
      <c r="H86">
        <v>38</v>
      </c>
      <c r="I86" t="s">
        <v>112</v>
      </c>
      <c r="J86">
        <v>0</v>
      </c>
      <c r="K86">
        <v>0</v>
      </c>
      <c r="L86">
        <v>1</v>
      </c>
      <c r="M86" t="s">
        <v>113</v>
      </c>
      <c r="N86" t="s">
        <v>93</v>
      </c>
      <c r="O86" t="s">
        <v>316</v>
      </c>
      <c r="P86">
        <v>0</v>
      </c>
      <c r="Q86">
        <v>1</v>
      </c>
      <c r="R86">
        <v>0</v>
      </c>
      <c r="T86">
        <v>0</v>
      </c>
      <c r="U86" t="s">
        <v>88</v>
      </c>
      <c r="V86">
        <v>0</v>
      </c>
      <c r="W86" t="s">
        <v>137</v>
      </c>
      <c r="X86">
        <v>0</v>
      </c>
      <c r="Y86" t="s">
        <v>89</v>
      </c>
      <c r="Z86">
        <v>0</v>
      </c>
      <c r="AA86" t="s">
        <v>94</v>
      </c>
      <c r="AB86">
        <v>1</v>
      </c>
      <c r="AC86">
        <v>4</v>
      </c>
      <c r="AD86">
        <v>0</v>
      </c>
      <c r="AE86">
        <v>0</v>
      </c>
      <c r="AF86">
        <v>0</v>
      </c>
      <c r="AG86">
        <v>1</v>
      </c>
      <c r="AH86" t="s">
        <v>291</v>
      </c>
      <c r="AI86">
        <f>getTotalCount(ScoutingData[[#This Row],[autoScoredGrid]])</f>
        <v>1</v>
      </c>
      <c r="AJ86">
        <f>getCubeCount(ScoutingData[[#This Row],[autoScoredGrid]])</f>
        <v>1</v>
      </c>
      <c r="AK86">
        <f>getConeCount(ScoutingData[[#This Row],[autoScoredGrid]])</f>
        <v>0</v>
      </c>
      <c r="AL86">
        <f>getHighCount(ScoutingData[[#This Row],[autoScoredGrid]])</f>
        <v>1</v>
      </c>
      <c r="AM86">
        <f>getMedCount(ScoutingData[[#This Row],[autoScoredGrid]])</f>
        <v>0</v>
      </c>
      <c r="AN86">
        <f>getLowCount(ScoutingData[[#This Row],[autoScoredGrid]])</f>
        <v>0</v>
      </c>
      <c r="AO86">
        <f>getAvgCycleTime(ScoutingData[[#This Row],[cycleTimes]])</f>
        <v>0</v>
      </c>
      <c r="AP86">
        <f>getTotalCount(ScoutingData[[#This Row],[scoredGrid]])</f>
        <v>3</v>
      </c>
      <c r="AQ86">
        <f>getCubeCount(ScoutingData[[#This Row],[scoredGrid]])</f>
        <v>0</v>
      </c>
      <c r="AR86">
        <f>getConeCount(ScoutingData[[#This Row],[scoredGrid]])</f>
        <v>3</v>
      </c>
      <c r="AS86">
        <f>getHighCount(ScoutingData[[#This Row],[scoredGrid]])</f>
        <v>2</v>
      </c>
      <c r="AT86">
        <f>getMedCount(ScoutingData[[#This Row],[scoredGrid]])</f>
        <v>0</v>
      </c>
      <c r="AU86">
        <f>getLowCount(ScoutingData[[#This Row],[scoredGrid]])</f>
        <v>1</v>
      </c>
      <c r="AV86">
        <f>ScoutingData[[#This Row],[autoGamePieces]]+ScoutingData[[#This Row],[teleopGamePieces]]</f>
        <v>4</v>
      </c>
      <c r="AW86">
        <f>ScoutingData[[#This Row],[autoCubes]]+ScoutingData[[#This Row],[teleopCubes]]</f>
        <v>1</v>
      </c>
      <c r="AX86">
        <f>ScoutingData[[#This Row],[autoCones]]+ScoutingData[[#This Row],[teleopCones]]</f>
        <v>3</v>
      </c>
      <c r="AY86">
        <f>ScoutingData[[#This Row],[autoHigh]]+ScoutingData[[#This Row],[teleopHigh]]</f>
        <v>3</v>
      </c>
      <c r="AZ86">
        <f>ScoutingData[[#This Row],[autoMed]]+ScoutingData[[#This Row],[teleopMed]]</f>
        <v>0</v>
      </c>
      <c r="BA86">
        <f>ScoutingData[[#This Row],[autoLow]]+ScoutingData[[#This Row],[teleopLow]]</f>
        <v>1</v>
      </c>
    </row>
    <row r="87" spans="1:53">
      <c r="A87" t="s">
        <v>107</v>
      </c>
      <c r="B87" t="s">
        <v>81</v>
      </c>
      <c r="C87" t="s">
        <v>82</v>
      </c>
      <c r="D87">
        <v>17</v>
      </c>
      <c r="E87" t="str">
        <f>ScoutingData[[#This Row],[eventCode]]&amp;"_"&amp;ScoutingData[[#This Row],[matchLevel]]&amp;ScoutingData[[#This Row],[matchNumber]]</f>
        <v>2023njwas_qm17</v>
      </c>
      <c r="F87" t="s">
        <v>140</v>
      </c>
      <c r="G87">
        <v>1676</v>
      </c>
      <c r="H87">
        <v>36</v>
      </c>
      <c r="I87" t="s">
        <v>237</v>
      </c>
      <c r="J87">
        <v>0</v>
      </c>
      <c r="K87">
        <v>0</v>
      </c>
      <c r="L87">
        <v>0</v>
      </c>
      <c r="M87" t="s">
        <v>94</v>
      </c>
      <c r="N87" t="s">
        <v>93</v>
      </c>
      <c r="O87" t="s">
        <v>237</v>
      </c>
      <c r="P87">
        <v>0</v>
      </c>
      <c r="Q87">
        <v>1</v>
      </c>
      <c r="R87">
        <v>0</v>
      </c>
      <c r="T87">
        <v>1</v>
      </c>
      <c r="U87" t="s">
        <v>94</v>
      </c>
      <c r="V87">
        <v>0</v>
      </c>
      <c r="W87" t="s">
        <v>105</v>
      </c>
      <c r="X87">
        <v>0</v>
      </c>
      <c r="Y87" t="s">
        <v>105</v>
      </c>
      <c r="Z87">
        <v>0</v>
      </c>
      <c r="AA87" t="s">
        <v>94</v>
      </c>
      <c r="AB87">
        <v>1</v>
      </c>
      <c r="AC87">
        <v>3</v>
      </c>
      <c r="AD87">
        <v>0</v>
      </c>
      <c r="AE87">
        <v>0</v>
      </c>
      <c r="AF87">
        <v>0</v>
      </c>
      <c r="AG87">
        <v>0</v>
      </c>
      <c r="AH87" t="s">
        <v>317</v>
      </c>
      <c r="AI87">
        <f>getTotalCount(ScoutingData[[#This Row],[autoScoredGrid]])</f>
        <v>1</v>
      </c>
      <c r="AJ87">
        <f>getCubeCount(ScoutingData[[#This Row],[autoScoredGrid]])</f>
        <v>0</v>
      </c>
      <c r="AK87">
        <f>getConeCount(ScoutingData[[#This Row],[autoScoredGrid]])</f>
        <v>1</v>
      </c>
      <c r="AL87">
        <f>getHighCount(ScoutingData[[#This Row],[autoScoredGrid]])</f>
        <v>1</v>
      </c>
      <c r="AM87">
        <f>getMedCount(ScoutingData[[#This Row],[autoScoredGrid]])</f>
        <v>0</v>
      </c>
      <c r="AN87">
        <f>getLowCount(ScoutingData[[#This Row],[autoScoredGrid]])</f>
        <v>0</v>
      </c>
      <c r="AO87">
        <f>getAvgCycleTime(ScoutingData[[#This Row],[cycleTimes]])</f>
        <v>0</v>
      </c>
      <c r="AP87">
        <f>getTotalCount(ScoutingData[[#This Row],[scoredGrid]])</f>
        <v>1</v>
      </c>
      <c r="AQ87">
        <f>getCubeCount(ScoutingData[[#This Row],[scoredGrid]])</f>
        <v>0</v>
      </c>
      <c r="AR87">
        <f>getConeCount(ScoutingData[[#This Row],[scoredGrid]])</f>
        <v>1</v>
      </c>
      <c r="AS87">
        <f>getHighCount(ScoutingData[[#This Row],[scoredGrid]])</f>
        <v>1</v>
      </c>
      <c r="AT87">
        <f>getMedCount(ScoutingData[[#This Row],[scoredGrid]])</f>
        <v>0</v>
      </c>
      <c r="AU87">
        <f>getLowCount(ScoutingData[[#This Row],[scoredGrid]])</f>
        <v>0</v>
      </c>
      <c r="AV87">
        <f>ScoutingData[[#This Row],[autoGamePieces]]+ScoutingData[[#This Row],[teleopGamePieces]]</f>
        <v>2</v>
      </c>
      <c r="AW87">
        <f>ScoutingData[[#This Row],[autoCubes]]+ScoutingData[[#This Row],[teleopCubes]]</f>
        <v>0</v>
      </c>
      <c r="AX87">
        <f>ScoutingData[[#This Row],[autoCones]]+ScoutingData[[#This Row],[teleopCones]]</f>
        <v>2</v>
      </c>
      <c r="AY87">
        <f>ScoutingData[[#This Row],[autoHigh]]+ScoutingData[[#This Row],[teleopHigh]]</f>
        <v>2</v>
      </c>
      <c r="AZ87">
        <f>ScoutingData[[#This Row],[autoMed]]+ScoutingData[[#This Row],[teleopMed]]</f>
        <v>0</v>
      </c>
      <c r="BA87">
        <f>ScoutingData[[#This Row],[autoLow]]+ScoutingData[[#This Row],[teleopLow]]</f>
        <v>0</v>
      </c>
    </row>
    <row r="88" spans="1:53">
      <c r="A88" t="s">
        <v>80</v>
      </c>
      <c r="B88" t="s">
        <v>81</v>
      </c>
      <c r="C88" t="s">
        <v>82</v>
      </c>
      <c r="D88">
        <v>17</v>
      </c>
      <c r="E88" t="str">
        <f>ScoutingData[[#This Row],[eventCode]]&amp;"_"&amp;ScoutingData[[#This Row],[matchLevel]]&amp;ScoutingData[[#This Row],[matchNumber]]</f>
        <v>2023njwas_qm17</v>
      </c>
      <c r="F88" t="s">
        <v>83</v>
      </c>
      <c r="G88">
        <v>8117</v>
      </c>
      <c r="H88">
        <v>26</v>
      </c>
      <c r="I88" t="s">
        <v>127</v>
      </c>
      <c r="J88">
        <v>1</v>
      </c>
      <c r="K88">
        <v>0</v>
      </c>
      <c r="L88">
        <v>1</v>
      </c>
      <c r="M88" t="s">
        <v>94</v>
      </c>
      <c r="N88" t="s">
        <v>318</v>
      </c>
      <c r="O88" t="s">
        <v>319</v>
      </c>
      <c r="P88">
        <v>0</v>
      </c>
      <c r="Q88">
        <v>0</v>
      </c>
      <c r="R88">
        <v>0</v>
      </c>
      <c r="T88">
        <v>0</v>
      </c>
      <c r="U88" t="s">
        <v>97</v>
      </c>
      <c r="V88">
        <v>7.7</v>
      </c>
      <c r="W88" t="s">
        <v>85</v>
      </c>
      <c r="X88">
        <v>2</v>
      </c>
      <c r="Y88" t="s">
        <v>105</v>
      </c>
      <c r="Z88">
        <v>1</v>
      </c>
      <c r="AA88" t="s">
        <v>94</v>
      </c>
      <c r="AB88">
        <v>0</v>
      </c>
      <c r="AC88">
        <v>3</v>
      </c>
      <c r="AD88">
        <v>0</v>
      </c>
      <c r="AE88">
        <v>1</v>
      </c>
      <c r="AF88">
        <v>0</v>
      </c>
      <c r="AG88">
        <v>0</v>
      </c>
      <c r="AH88" t="s">
        <v>320</v>
      </c>
      <c r="AI88">
        <f>getTotalCount(ScoutingData[[#This Row],[autoScoredGrid]])</f>
        <v>1</v>
      </c>
      <c r="AJ88">
        <f>getCubeCount(ScoutingData[[#This Row],[autoScoredGrid]])</f>
        <v>1</v>
      </c>
      <c r="AK88">
        <f>getConeCount(ScoutingData[[#This Row],[autoScoredGrid]])</f>
        <v>0</v>
      </c>
      <c r="AL88">
        <f>getHighCount(ScoutingData[[#This Row],[autoScoredGrid]])</f>
        <v>1</v>
      </c>
      <c r="AM88">
        <f>getMedCount(ScoutingData[[#This Row],[autoScoredGrid]])</f>
        <v>0</v>
      </c>
      <c r="AN88">
        <f>getLowCount(ScoutingData[[#This Row],[autoScoredGrid]])</f>
        <v>0</v>
      </c>
      <c r="AO88">
        <f>getAvgCycleTime(ScoutingData[[#This Row],[cycleTimes]])</f>
        <v>30.9</v>
      </c>
      <c r="AP88">
        <f>getTotalCount(ScoutingData[[#This Row],[scoredGrid]])</f>
        <v>3</v>
      </c>
      <c r="AQ88">
        <f>getCubeCount(ScoutingData[[#This Row],[scoredGrid]])</f>
        <v>1</v>
      </c>
      <c r="AR88">
        <f>getConeCount(ScoutingData[[#This Row],[scoredGrid]])</f>
        <v>2</v>
      </c>
      <c r="AS88">
        <f>getHighCount(ScoutingData[[#This Row],[scoredGrid]])</f>
        <v>2</v>
      </c>
      <c r="AT88">
        <f>getMedCount(ScoutingData[[#This Row],[scoredGrid]])</f>
        <v>0</v>
      </c>
      <c r="AU88">
        <f>getLowCount(ScoutingData[[#This Row],[scoredGrid]])</f>
        <v>1</v>
      </c>
      <c r="AV88">
        <f>ScoutingData[[#This Row],[autoGamePieces]]+ScoutingData[[#This Row],[teleopGamePieces]]</f>
        <v>4</v>
      </c>
      <c r="AW88">
        <f>ScoutingData[[#This Row],[autoCubes]]+ScoutingData[[#This Row],[teleopCubes]]</f>
        <v>2</v>
      </c>
      <c r="AX88">
        <f>ScoutingData[[#This Row],[autoCones]]+ScoutingData[[#This Row],[teleopCones]]</f>
        <v>2</v>
      </c>
      <c r="AY88">
        <f>ScoutingData[[#This Row],[autoHigh]]+ScoutingData[[#This Row],[teleopHigh]]</f>
        <v>3</v>
      </c>
      <c r="AZ88">
        <f>ScoutingData[[#This Row],[autoMed]]+ScoutingData[[#This Row],[teleopMed]]</f>
        <v>0</v>
      </c>
      <c r="BA88">
        <f>ScoutingData[[#This Row],[autoLow]]+ScoutingData[[#This Row],[teleopLow]]</f>
        <v>1</v>
      </c>
    </row>
    <row r="89" spans="1:53">
      <c r="A89" t="s">
        <v>91</v>
      </c>
      <c r="B89" t="s">
        <v>81</v>
      </c>
      <c r="C89" t="s">
        <v>82</v>
      </c>
      <c r="D89">
        <v>17</v>
      </c>
      <c r="E89" t="str">
        <f>ScoutingData[[#This Row],[eventCode]]&amp;"_"&amp;ScoutingData[[#This Row],[matchLevel]]&amp;ScoutingData[[#This Row],[matchNumber]]</f>
        <v>2023njwas_qm17</v>
      </c>
      <c r="F89" t="s">
        <v>92</v>
      </c>
      <c r="G89">
        <v>714</v>
      </c>
      <c r="H89">
        <v>62</v>
      </c>
      <c r="I89" t="s">
        <v>93</v>
      </c>
      <c r="J89">
        <v>0</v>
      </c>
      <c r="K89">
        <v>0</v>
      </c>
      <c r="L89">
        <v>0</v>
      </c>
      <c r="M89" t="s">
        <v>94</v>
      </c>
      <c r="N89" t="s">
        <v>93</v>
      </c>
      <c r="O89" t="s">
        <v>93</v>
      </c>
      <c r="P89">
        <v>0</v>
      </c>
      <c r="Q89">
        <v>0</v>
      </c>
      <c r="R89">
        <v>0</v>
      </c>
      <c r="T89">
        <v>0</v>
      </c>
      <c r="U89" t="s">
        <v>94</v>
      </c>
      <c r="V89">
        <v>0</v>
      </c>
      <c r="W89" t="s">
        <v>94</v>
      </c>
      <c r="X89">
        <v>2</v>
      </c>
      <c r="Y89" t="s">
        <v>105</v>
      </c>
      <c r="Z89">
        <v>0</v>
      </c>
      <c r="AA89" t="s">
        <v>97</v>
      </c>
      <c r="AB89">
        <v>0</v>
      </c>
      <c r="AC89">
        <v>3</v>
      </c>
      <c r="AD89">
        <v>0</v>
      </c>
      <c r="AE89">
        <v>0</v>
      </c>
      <c r="AF89">
        <v>0</v>
      </c>
      <c r="AG89">
        <v>0</v>
      </c>
      <c r="AH89" t="s">
        <v>321</v>
      </c>
      <c r="AI89">
        <f>getTotalCount(ScoutingData[[#This Row],[autoScoredGrid]])</f>
        <v>0</v>
      </c>
      <c r="AJ89">
        <f>getCubeCount(ScoutingData[[#This Row],[autoScoredGrid]])</f>
        <v>0</v>
      </c>
      <c r="AK89">
        <f>getConeCount(ScoutingData[[#This Row],[autoScoredGrid]])</f>
        <v>0</v>
      </c>
      <c r="AL89">
        <f>getHighCount(ScoutingData[[#This Row],[autoScoredGrid]])</f>
        <v>0</v>
      </c>
      <c r="AM89">
        <f>getMedCount(ScoutingData[[#This Row],[autoScoredGrid]])</f>
        <v>0</v>
      </c>
      <c r="AN89">
        <f>getLowCount(ScoutingData[[#This Row],[autoScoredGrid]])</f>
        <v>0</v>
      </c>
      <c r="AO89">
        <f>getAvgCycleTime(ScoutingData[[#This Row],[cycleTimes]])</f>
        <v>0</v>
      </c>
      <c r="AP89">
        <f>getTotalCount(ScoutingData[[#This Row],[scoredGrid]])</f>
        <v>0</v>
      </c>
      <c r="AQ89">
        <f>getCubeCount(ScoutingData[[#This Row],[scoredGrid]])</f>
        <v>0</v>
      </c>
      <c r="AR89">
        <f>getConeCount(ScoutingData[[#This Row],[scoredGrid]])</f>
        <v>0</v>
      </c>
      <c r="AS89">
        <f>getHighCount(ScoutingData[[#This Row],[scoredGrid]])</f>
        <v>0</v>
      </c>
      <c r="AT89">
        <f>getMedCount(ScoutingData[[#This Row],[scoredGrid]])</f>
        <v>0</v>
      </c>
      <c r="AU89">
        <f>getLowCount(ScoutingData[[#This Row],[scoredGrid]])</f>
        <v>0</v>
      </c>
      <c r="AV89">
        <f>ScoutingData[[#This Row],[autoGamePieces]]+ScoutingData[[#This Row],[teleopGamePieces]]</f>
        <v>0</v>
      </c>
      <c r="AW89">
        <f>ScoutingData[[#This Row],[autoCubes]]+ScoutingData[[#This Row],[teleopCubes]]</f>
        <v>0</v>
      </c>
      <c r="AX89">
        <f>ScoutingData[[#This Row],[autoCones]]+ScoutingData[[#This Row],[teleopCones]]</f>
        <v>0</v>
      </c>
      <c r="AY89">
        <f>ScoutingData[[#This Row],[autoHigh]]+ScoutingData[[#This Row],[teleopHigh]]</f>
        <v>0</v>
      </c>
      <c r="AZ89">
        <f>ScoutingData[[#This Row],[autoMed]]+ScoutingData[[#This Row],[teleopMed]]</f>
        <v>0</v>
      </c>
      <c r="BA89">
        <f>ScoutingData[[#This Row],[autoLow]]+ScoutingData[[#This Row],[teleopLow]]</f>
        <v>0</v>
      </c>
    </row>
    <row r="90" spans="1:53">
      <c r="A90" t="s">
        <v>107</v>
      </c>
      <c r="B90" t="s">
        <v>81</v>
      </c>
      <c r="C90" t="s">
        <v>82</v>
      </c>
      <c r="D90">
        <v>18</v>
      </c>
      <c r="E90" t="str">
        <f>ScoutingData[[#This Row],[eventCode]]&amp;"_"&amp;ScoutingData[[#This Row],[matchLevel]]&amp;ScoutingData[[#This Row],[matchNumber]]</f>
        <v>2023njwas_qm18</v>
      </c>
      <c r="F90" t="s">
        <v>100</v>
      </c>
      <c r="G90">
        <v>4285</v>
      </c>
      <c r="H90">
        <v>59</v>
      </c>
      <c r="I90" t="s">
        <v>93</v>
      </c>
      <c r="J90">
        <v>0</v>
      </c>
      <c r="K90">
        <v>0</v>
      </c>
      <c r="L90">
        <v>0</v>
      </c>
      <c r="M90" t="s">
        <v>94</v>
      </c>
      <c r="N90" t="s">
        <v>93</v>
      </c>
      <c r="O90" t="s">
        <v>322</v>
      </c>
      <c r="P90">
        <v>0</v>
      </c>
      <c r="Q90">
        <v>0</v>
      </c>
      <c r="R90">
        <v>0</v>
      </c>
      <c r="T90">
        <v>0</v>
      </c>
      <c r="U90" t="s">
        <v>94</v>
      </c>
      <c r="V90">
        <v>15.2</v>
      </c>
      <c r="W90" t="s">
        <v>105</v>
      </c>
      <c r="X90">
        <v>0</v>
      </c>
      <c r="Y90" t="s">
        <v>89</v>
      </c>
      <c r="Z90">
        <v>0</v>
      </c>
      <c r="AA90" t="s">
        <v>94</v>
      </c>
      <c r="AB90">
        <v>1</v>
      </c>
      <c r="AC90">
        <v>3</v>
      </c>
      <c r="AD90">
        <v>0</v>
      </c>
      <c r="AE90">
        <v>0</v>
      </c>
      <c r="AF90">
        <v>0</v>
      </c>
      <c r="AG90">
        <v>1</v>
      </c>
      <c r="AH90" t="s">
        <v>323</v>
      </c>
      <c r="AI90">
        <f>getTotalCount(ScoutingData[[#This Row],[autoScoredGrid]])</f>
        <v>0</v>
      </c>
      <c r="AJ90">
        <f>getCubeCount(ScoutingData[[#This Row],[autoScoredGrid]])</f>
        <v>0</v>
      </c>
      <c r="AK90">
        <f>getConeCount(ScoutingData[[#This Row],[autoScoredGrid]])</f>
        <v>0</v>
      </c>
      <c r="AL90">
        <f>getHighCount(ScoutingData[[#This Row],[autoScoredGrid]])</f>
        <v>0</v>
      </c>
      <c r="AM90">
        <f>getMedCount(ScoutingData[[#This Row],[autoScoredGrid]])</f>
        <v>0</v>
      </c>
      <c r="AN90">
        <f>getLowCount(ScoutingData[[#This Row],[autoScoredGrid]])</f>
        <v>0</v>
      </c>
      <c r="AO90">
        <f>getAvgCycleTime(ScoutingData[[#This Row],[cycleTimes]])</f>
        <v>0</v>
      </c>
      <c r="AP90">
        <f>getTotalCount(ScoutingData[[#This Row],[scoredGrid]])</f>
        <v>3</v>
      </c>
      <c r="AQ90">
        <f>getCubeCount(ScoutingData[[#This Row],[scoredGrid]])</f>
        <v>1</v>
      </c>
      <c r="AR90">
        <f>getConeCount(ScoutingData[[#This Row],[scoredGrid]])</f>
        <v>2</v>
      </c>
      <c r="AS90">
        <f>getHighCount(ScoutingData[[#This Row],[scoredGrid]])</f>
        <v>0</v>
      </c>
      <c r="AT90">
        <f>getMedCount(ScoutingData[[#This Row],[scoredGrid]])</f>
        <v>1</v>
      </c>
      <c r="AU90">
        <f>getLowCount(ScoutingData[[#This Row],[scoredGrid]])</f>
        <v>2</v>
      </c>
      <c r="AV90">
        <f>ScoutingData[[#This Row],[autoGamePieces]]+ScoutingData[[#This Row],[teleopGamePieces]]</f>
        <v>3</v>
      </c>
      <c r="AW90">
        <f>ScoutingData[[#This Row],[autoCubes]]+ScoutingData[[#This Row],[teleopCubes]]</f>
        <v>1</v>
      </c>
      <c r="AX90">
        <f>ScoutingData[[#This Row],[autoCones]]+ScoutingData[[#This Row],[teleopCones]]</f>
        <v>2</v>
      </c>
      <c r="AY90">
        <f>ScoutingData[[#This Row],[autoHigh]]+ScoutingData[[#This Row],[teleopHigh]]</f>
        <v>0</v>
      </c>
      <c r="AZ90">
        <f>ScoutingData[[#This Row],[autoMed]]+ScoutingData[[#This Row],[teleopMed]]</f>
        <v>1</v>
      </c>
      <c r="BA90">
        <f>ScoutingData[[#This Row],[autoLow]]+ScoutingData[[#This Row],[teleopLow]]</f>
        <v>2</v>
      </c>
    </row>
    <row r="91" spans="1:53">
      <c r="A91" t="s">
        <v>104</v>
      </c>
      <c r="B91" t="s">
        <v>81</v>
      </c>
      <c r="C91" t="s">
        <v>82</v>
      </c>
      <c r="D91">
        <v>18</v>
      </c>
      <c r="E91" t="str">
        <f>ScoutingData[[#This Row],[eventCode]]&amp;"_"&amp;ScoutingData[[#This Row],[matchLevel]]&amp;ScoutingData[[#This Row],[matchNumber]]</f>
        <v>2023njwas_qm18</v>
      </c>
      <c r="F91" t="s">
        <v>83</v>
      </c>
      <c r="G91">
        <v>3340</v>
      </c>
      <c r="H91">
        <v>26</v>
      </c>
      <c r="I91" t="s">
        <v>93</v>
      </c>
      <c r="J91">
        <v>0</v>
      </c>
      <c r="K91">
        <v>0</v>
      </c>
      <c r="L91">
        <v>1</v>
      </c>
      <c r="M91" t="s">
        <v>94</v>
      </c>
      <c r="N91" t="s">
        <v>93</v>
      </c>
      <c r="O91" t="s">
        <v>93</v>
      </c>
      <c r="P91">
        <v>0</v>
      </c>
      <c r="Q91">
        <v>0</v>
      </c>
      <c r="R91">
        <v>0</v>
      </c>
      <c r="T91">
        <v>0</v>
      </c>
      <c r="U91" t="s">
        <v>94</v>
      </c>
      <c r="V91">
        <v>0</v>
      </c>
      <c r="W91" t="s">
        <v>105</v>
      </c>
      <c r="X91">
        <v>0</v>
      </c>
      <c r="Y91" t="s">
        <v>96</v>
      </c>
      <c r="Z91">
        <v>0</v>
      </c>
      <c r="AA91" t="s">
        <v>97</v>
      </c>
      <c r="AB91">
        <v>0</v>
      </c>
      <c r="AC91">
        <v>1</v>
      </c>
      <c r="AD91">
        <v>0</v>
      </c>
      <c r="AE91">
        <v>0</v>
      </c>
      <c r="AF91">
        <v>0</v>
      </c>
      <c r="AG91">
        <v>0</v>
      </c>
      <c r="AH91" t="s">
        <v>324</v>
      </c>
      <c r="AI91">
        <f>getTotalCount(ScoutingData[[#This Row],[autoScoredGrid]])</f>
        <v>0</v>
      </c>
      <c r="AJ91">
        <f>getCubeCount(ScoutingData[[#This Row],[autoScoredGrid]])</f>
        <v>0</v>
      </c>
      <c r="AK91">
        <f>getConeCount(ScoutingData[[#This Row],[autoScoredGrid]])</f>
        <v>0</v>
      </c>
      <c r="AL91">
        <f>getHighCount(ScoutingData[[#This Row],[autoScoredGrid]])</f>
        <v>0</v>
      </c>
      <c r="AM91">
        <f>getMedCount(ScoutingData[[#This Row],[autoScoredGrid]])</f>
        <v>0</v>
      </c>
      <c r="AN91">
        <f>getLowCount(ScoutingData[[#This Row],[autoScoredGrid]])</f>
        <v>0</v>
      </c>
      <c r="AO91">
        <f>getAvgCycleTime(ScoutingData[[#This Row],[cycleTimes]])</f>
        <v>0</v>
      </c>
      <c r="AP91">
        <f>getTotalCount(ScoutingData[[#This Row],[scoredGrid]])</f>
        <v>0</v>
      </c>
      <c r="AQ91">
        <f>getCubeCount(ScoutingData[[#This Row],[scoredGrid]])</f>
        <v>0</v>
      </c>
      <c r="AR91">
        <f>getConeCount(ScoutingData[[#This Row],[scoredGrid]])</f>
        <v>0</v>
      </c>
      <c r="AS91">
        <f>getHighCount(ScoutingData[[#This Row],[scoredGrid]])</f>
        <v>0</v>
      </c>
      <c r="AT91">
        <f>getMedCount(ScoutingData[[#This Row],[scoredGrid]])</f>
        <v>0</v>
      </c>
      <c r="AU91">
        <f>getLowCount(ScoutingData[[#This Row],[scoredGrid]])</f>
        <v>0</v>
      </c>
      <c r="AV91">
        <f>ScoutingData[[#This Row],[autoGamePieces]]+ScoutingData[[#This Row],[teleopGamePieces]]</f>
        <v>0</v>
      </c>
      <c r="AW91">
        <f>ScoutingData[[#This Row],[autoCubes]]+ScoutingData[[#This Row],[teleopCubes]]</f>
        <v>0</v>
      </c>
      <c r="AX91">
        <f>ScoutingData[[#This Row],[autoCones]]+ScoutingData[[#This Row],[teleopCones]]</f>
        <v>0</v>
      </c>
      <c r="AY91">
        <f>ScoutingData[[#This Row],[autoHigh]]+ScoutingData[[#This Row],[teleopHigh]]</f>
        <v>0</v>
      </c>
      <c r="AZ91">
        <f>ScoutingData[[#This Row],[autoMed]]+ScoutingData[[#This Row],[teleopMed]]</f>
        <v>0</v>
      </c>
      <c r="BA91">
        <f>ScoutingData[[#This Row],[autoLow]]+ScoutingData[[#This Row],[teleopLow]]</f>
        <v>0</v>
      </c>
    </row>
    <row r="92" spans="1:53">
      <c r="A92" t="s">
        <v>116</v>
      </c>
      <c r="B92" t="s">
        <v>81</v>
      </c>
      <c r="C92" t="s">
        <v>82</v>
      </c>
      <c r="D92">
        <v>18</v>
      </c>
      <c r="E92" t="str">
        <f>ScoutingData[[#This Row],[eventCode]]&amp;"_"&amp;ScoutingData[[#This Row],[matchLevel]]&amp;ScoutingData[[#This Row],[matchNumber]]</f>
        <v>2023njwas_qm18</v>
      </c>
      <c r="F92" t="s">
        <v>117</v>
      </c>
      <c r="G92">
        <v>4652</v>
      </c>
      <c r="H92">
        <v>47</v>
      </c>
      <c r="I92" t="s">
        <v>93</v>
      </c>
      <c r="J92">
        <v>0</v>
      </c>
      <c r="K92">
        <v>0</v>
      </c>
      <c r="L92">
        <v>0</v>
      </c>
      <c r="M92" t="s">
        <v>85</v>
      </c>
      <c r="N92" t="s">
        <v>325</v>
      </c>
      <c r="O92" t="s">
        <v>326</v>
      </c>
      <c r="P92">
        <v>0</v>
      </c>
      <c r="Q92">
        <v>0</v>
      </c>
      <c r="R92">
        <v>0</v>
      </c>
      <c r="T92">
        <v>0</v>
      </c>
      <c r="U92" t="s">
        <v>97</v>
      </c>
      <c r="V92">
        <v>0</v>
      </c>
      <c r="W92" t="s">
        <v>94</v>
      </c>
      <c r="X92">
        <v>0</v>
      </c>
      <c r="Y92" t="s">
        <v>105</v>
      </c>
      <c r="Z92">
        <v>0</v>
      </c>
      <c r="AA92" t="s">
        <v>94</v>
      </c>
      <c r="AB92">
        <v>1</v>
      </c>
      <c r="AC92">
        <v>3</v>
      </c>
      <c r="AD92">
        <v>0</v>
      </c>
      <c r="AE92">
        <v>0</v>
      </c>
      <c r="AF92">
        <v>0</v>
      </c>
      <c r="AG92">
        <v>0</v>
      </c>
      <c r="AH92" t="s">
        <v>252</v>
      </c>
      <c r="AI92">
        <f>getTotalCount(ScoutingData[[#This Row],[autoScoredGrid]])</f>
        <v>0</v>
      </c>
      <c r="AJ92">
        <f>getCubeCount(ScoutingData[[#This Row],[autoScoredGrid]])</f>
        <v>0</v>
      </c>
      <c r="AK92">
        <f>getConeCount(ScoutingData[[#This Row],[autoScoredGrid]])</f>
        <v>0</v>
      </c>
      <c r="AL92">
        <f>getHighCount(ScoutingData[[#This Row],[autoScoredGrid]])</f>
        <v>0</v>
      </c>
      <c r="AM92">
        <f>getMedCount(ScoutingData[[#This Row],[autoScoredGrid]])</f>
        <v>0</v>
      </c>
      <c r="AN92">
        <f>getLowCount(ScoutingData[[#This Row],[autoScoredGrid]])</f>
        <v>0</v>
      </c>
      <c r="AO92">
        <f>getAvgCycleTime(ScoutingData[[#This Row],[cycleTimes]])</f>
        <v>29.4</v>
      </c>
      <c r="AP92">
        <f>getTotalCount(ScoutingData[[#This Row],[scoredGrid]])</f>
        <v>4</v>
      </c>
      <c r="AQ92">
        <f>getCubeCount(ScoutingData[[#This Row],[scoredGrid]])</f>
        <v>4</v>
      </c>
      <c r="AR92">
        <f>getConeCount(ScoutingData[[#This Row],[scoredGrid]])</f>
        <v>0</v>
      </c>
      <c r="AS92">
        <f>getHighCount(ScoutingData[[#This Row],[scoredGrid]])</f>
        <v>0</v>
      </c>
      <c r="AT92">
        <f>getMedCount(ScoutingData[[#This Row],[scoredGrid]])</f>
        <v>0</v>
      </c>
      <c r="AU92">
        <f>getLowCount(ScoutingData[[#This Row],[scoredGrid]])</f>
        <v>4</v>
      </c>
      <c r="AV92">
        <f>ScoutingData[[#This Row],[autoGamePieces]]+ScoutingData[[#This Row],[teleopGamePieces]]</f>
        <v>4</v>
      </c>
      <c r="AW92">
        <f>ScoutingData[[#This Row],[autoCubes]]+ScoutingData[[#This Row],[teleopCubes]]</f>
        <v>4</v>
      </c>
      <c r="AX92">
        <f>ScoutingData[[#This Row],[autoCones]]+ScoutingData[[#This Row],[teleopCones]]</f>
        <v>0</v>
      </c>
      <c r="AY92">
        <f>ScoutingData[[#This Row],[autoHigh]]+ScoutingData[[#This Row],[teleopHigh]]</f>
        <v>0</v>
      </c>
      <c r="AZ92">
        <f>ScoutingData[[#This Row],[autoMed]]+ScoutingData[[#This Row],[teleopMed]]</f>
        <v>0</v>
      </c>
      <c r="BA92">
        <f>ScoutingData[[#This Row],[autoLow]]+ScoutingData[[#This Row],[teleopLow]]</f>
        <v>4</v>
      </c>
    </row>
    <row r="93" spans="1:53">
      <c r="A93" t="s">
        <v>99</v>
      </c>
      <c r="B93" t="s">
        <v>81</v>
      </c>
      <c r="C93" t="s">
        <v>82</v>
      </c>
      <c r="D93">
        <v>18</v>
      </c>
      <c r="E93" t="str">
        <f>ScoutingData[[#This Row],[eventCode]]&amp;"_"&amp;ScoutingData[[#This Row],[matchLevel]]&amp;ScoutingData[[#This Row],[matchNumber]]</f>
        <v>2023njwas_qm18</v>
      </c>
      <c r="F93" t="s">
        <v>140</v>
      </c>
      <c r="G93">
        <v>2070</v>
      </c>
      <c r="H93">
        <v>36</v>
      </c>
      <c r="I93" t="s">
        <v>197</v>
      </c>
      <c r="J93">
        <v>1</v>
      </c>
      <c r="K93">
        <v>1</v>
      </c>
      <c r="L93">
        <v>1</v>
      </c>
      <c r="M93" t="s">
        <v>94</v>
      </c>
      <c r="N93" t="s">
        <v>93</v>
      </c>
      <c r="O93" t="s">
        <v>327</v>
      </c>
      <c r="P93">
        <v>0</v>
      </c>
      <c r="Q93">
        <v>1</v>
      </c>
      <c r="R93">
        <v>0</v>
      </c>
      <c r="T93">
        <v>0</v>
      </c>
      <c r="U93" t="s">
        <v>94</v>
      </c>
      <c r="V93">
        <v>4.4000000000000004</v>
      </c>
      <c r="W93" t="s">
        <v>105</v>
      </c>
      <c r="X93">
        <v>2</v>
      </c>
      <c r="Y93" t="s">
        <v>89</v>
      </c>
      <c r="Z93">
        <v>0</v>
      </c>
      <c r="AA93" t="s">
        <v>94</v>
      </c>
      <c r="AB93">
        <v>0</v>
      </c>
      <c r="AC93">
        <v>3</v>
      </c>
      <c r="AD93">
        <v>0</v>
      </c>
      <c r="AE93">
        <v>0</v>
      </c>
      <c r="AF93">
        <v>0</v>
      </c>
      <c r="AG93">
        <v>0</v>
      </c>
      <c r="AH93" t="s">
        <v>328</v>
      </c>
      <c r="AI93">
        <f>getTotalCount(ScoutingData[[#This Row],[autoScoredGrid]])</f>
        <v>1</v>
      </c>
      <c r="AJ93">
        <f>getCubeCount(ScoutingData[[#This Row],[autoScoredGrid]])</f>
        <v>1</v>
      </c>
      <c r="AK93">
        <f>getConeCount(ScoutingData[[#This Row],[autoScoredGrid]])</f>
        <v>0</v>
      </c>
      <c r="AL93">
        <f>getHighCount(ScoutingData[[#This Row],[autoScoredGrid]])</f>
        <v>1</v>
      </c>
      <c r="AM93">
        <f>getMedCount(ScoutingData[[#This Row],[autoScoredGrid]])</f>
        <v>0</v>
      </c>
      <c r="AN93">
        <f>getLowCount(ScoutingData[[#This Row],[autoScoredGrid]])</f>
        <v>0</v>
      </c>
      <c r="AO93">
        <f>getAvgCycleTime(ScoutingData[[#This Row],[cycleTimes]])</f>
        <v>0</v>
      </c>
      <c r="AP93">
        <f>getTotalCount(ScoutingData[[#This Row],[scoredGrid]])</f>
        <v>3</v>
      </c>
      <c r="AQ93">
        <f>getCubeCount(ScoutingData[[#This Row],[scoredGrid]])</f>
        <v>0</v>
      </c>
      <c r="AR93">
        <f>getConeCount(ScoutingData[[#This Row],[scoredGrid]])</f>
        <v>3</v>
      </c>
      <c r="AS93">
        <f>getHighCount(ScoutingData[[#This Row],[scoredGrid]])</f>
        <v>3</v>
      </c>
      <c r="AT93">
        <f>getMedCount(ScoutingData[[#This Row],[scoredGrid]])</f>
        <v>0</v>
      </c>
      <c r="AU93">
        <f>getLowCount(ScoutingData[[#This Row],[scoredGrid]])</f>
        <v>0</v>
      </c>
      <c r="AV93">
        <f>ScoutingData[[#This Row],[autoGamePieces]]+ScoutingData[[#This Row],[teleopGamePieces]]</f>
        <v>4</v>
      </c>
      <c r="AW93">
        <f>ScoutingData[[#This Row],[autoCubes]]+ScoutingData[[#This Row],[teleopCubes]]</f>
        <v>1</v>
      </c>
      <c r="AX93">
        <f>ScoutingData[[#This Row],[autoCones]]+ScoutingData[[#This Row],[teleopCones]]</f>
        <v>3</v>
      </c>
      <c r="AY93">
        <f>ScoutingData[[#This Row],[autoHigh]]+ScoutingData[[#This Row],[teleopHigh]]</f>
        <v>4</v>
      </c>
      <c r="AZ93">
        <f>ScoutingData[[#This Row],[autoMed]]+ScoutingData[[#This Row],[teleopMed]]</f>
        <v>0</v>
      </c>
      <c r="BA93">
        <f>ScoutingData[[#This Row],[autoLow]]+ScoutingData[[#This Row],[teleopLow]]</f>
        <v>0</v>
      </c>
    </row>
    <row r="94" spans="1:53">
      <c r="A94" t="s">
        <v>110</v>
      </c>
      <c r="B94" t="s">
        <v>81</v>
      </c>
      <c r="C94" t="s">
        <v>82</v>
      </c>
      <c r="D94">
        <v>18</v>
      </c>
      <c r="E94" t="str">
        <f>ScoutingData[[#This Row],[eventCode]]&amp;"_"&amp;ScoutingData[[#This Row],[matchLevel]]&amp;ScoutingData[[#This Row],[matchNumber]]</f>
        <v>2023njwas_qm18</v>
      </c>
      <c r="F94" t="s">
        <v>111</v>
      </c>
      <c r="G94">
        <v>8706</v>
      </c>
      <c r="H94">
        <v>61</v>
      </c>
      <c r="I94" t="s">
        <v>93</v>
      </c>
      <c r="J94">
        <v>0</v>
      </c>
      <c r="K94">
        <v>0</v>
      </c>
      <c r="L94">
        <v>0</v>
      </c>
      <c r="M94" t="s">
        <v>94</v>
      </c>
      <c r="N94" t="s">
        <v>93</v>
      </c>
      <c r="O94" t="s">
        <v>93</v>
      </c>
      <c r="P94">
        <v>0</v>
      </c>
      <c r="Q94">
        <v>0</v>
      </c>
      <c r="R94">
        <v>0</v>
      </c>
      <c r="T94">
        <v>0</v>
      </c>
      <c r="U94" t="s">
        <v>94</v>
      </c>
      <c r="V94">
        <v>0</v>
      </c>
      <c r="W94" t="s">
        <v>94</v>
      </c>
      <c r="X94">
        <v>0</v>
      </c>
      <c r="Y94" t="s">
        <v>105</v>
      </c>
      <c r="Z94">
        <v>0</v>
      </c>
      <c r="AA94" t="s">
        <v>94</v>
      </c>
      <c r="AB94">
        <v>1</v>
      </c>
      <c r="AC94">
        <v>3</v>
      </c>
      <c r="AD94">
        <v>0</v>
      </c>
      <c r="AE94">
        <v>0</v>
      </c>
      <c r="AF94">
        <v>0</v>
      </c>
      <c r="AG94">
        <v>0</v>
      </c>
      <c r="AH94" t="s">
        <v>329</v>
      </c>
      <c r="AI94">
        <f>getTotalCount(ScoutingData[[#This Row],[autoScoredGrid]])</f>
        <v>0</v>
      </c>
      <c r="AJ94">
        <f>getCubeCount(ScoutingData[[#This Row],[autoScoredGrid]])</f>
        <v>0</v>
      </c>
      <c r="AK94">
        <f>getConeCount(ScoutingData[[#This Row],[autoScoredGrid]])</f>
        <v>0</v>
      </c>
      <c r="AL94">
        <f>getHighCount(ScoutingData[[#This Row],[autoScoredGrid]])</f>
        <v>0</v>
      </c>
      <c r="AM94">
        <f>getMedCount(ScoutingData[[#This Row],[autoScoredGrid]])</f>
        <v>0</v>
      </c>
      <c r="AN94">
        <f>getLowCount(ScoutingData[[#This Row],[autoScoredGrid]])</f>
        <v>0</v>
      </c>
      <c r="AO94">
        <f>getAvgCycleTime(ScoutingData[[#This Row],[cycleTimes]])</f>
        <v>0</v>
      </c>
      <c r="AP94">
        <f>getTotalCount(ScoutingData[[#This Row],[scoredGrid]])</f>
        <v>0</v>
      </c>
      <c r="AQ94">
        <f>getCubeCount(ScoutingData[[#This Row],[scoredGrid]])</f>
        <v>0</v>
      </c>
      <c r="AR94">
        <f>getConeCount(ScoutingData[[#This Row],[scoredGrid]])</f>
        <v>0</v>
      </c>
      <c r="AS94">
        <f>getHighCount(ScoutingData[[#This Row],[scoredGrid]])</f>
        <v>0</v>
      </c>
      <c r="AT94">
        <f>getMedCount(ScoutingData[[#This Row],[scoredGrid]])</f>
        <v>0</v>
      </c>
      <c r="AU94">
        <f>getLowCount(ScoutingData[[#This Row],[scoredGrid]])</f>
        <v>0</v>
      </c>
      <c r="AV94">
        <f>ScoutingData[[#This Row],[autoGamePieces]]+ScoutingData[[#This Row],[teleopGamePieces]]</f>
        <v>0</v>
      </c>
      <c r="AW94">
        <f>ScoutingData[[#This Row],[autoCubes]]+ScoutingData[[#This Row],[teleopCubes]]</f>
        <v>0</v>
      </c>
      <c r="AX94">
        <f>ScoutingData[[#This Row],[autoCones]]+ScoutingData[[#This Row],[teleopCones]]</f>
        <v>0</v>
      </c>
      <c r="AY94">
        <f>ScoutingData[[#This Row],[autoHigh]]+ScoutingData[[#This Row],[teleopHigh]]</f>
        <v>0</v>
      </c>
      <c r="AZ94">
        <f>ScoutingData[[#This Row],[autoMed]]+ScoutingData[[#This Row],[teleopMed]]</f>
        <v>0</v>
      </c>
      <c r="BA94">
        <f>ScoutingData[[#This Row],[autoLow]]+ScoutingData[[#This Row],[teleopLow]]</f>
        <v>0</v>
      </c>
    </row>
    <row r="95" spans="1:53">
      <c r="A95" t="s">
        <v>131</v>
      </c>
      <c r="B95" t="s">
        <v>81</v>
      </c>
      <c r="C95" t="s">
        <v>82</v>
      </c>
      <c r="D95">
        <v>19</v>
      </c>
      <c r="E95" t="str">
        <f>ScoutingData[[#This Row],[eventCode]]&amp;"_"&amp;ScoutingData[[#This Row],[matchLevel]]&amp;ScoutingData[[#This Row],[matchNumber]]</f>
        <v>2023njwas_qm19</v>
      </c>
      <c r="F95" t="s">
        <v>92</v>
      </c>
      <c r="G95">
        <v>8707</v>
      </c>
      <c r="H95">
        <v>26</v>
      </c>
      <c r="I95" t="s">
        <v>93</v>
      </c>
      <c r="J95">
        <v>0</v>
      </c>
      <c r="K95">
        <v>0</v>
      </c>
      <c r="L95">
        <v>0</v>
      </c>
      <c r="M95" t="s">
        <v>94</v>
      </c>
      <c r="N95" t="s">
        <v>93</v>
      </c>
      <c r="O95" t="s">
        <v>93</v>
      </c>
      <c r="P95">
        <v>0</v>
      </c>
      <c r="Q95">
        <v>0</v>
      </c>
      <c r="R95">
        <v>0</v>
      </c>
      <c r="T95">
        <v>0</v>
      </c>
      <c r="U95" t="s">
        <v>94</v>
      </c>
      <c r="V95">
        <v>0</v>
      </c>
      <c r="W95" t="s">
        <v>85</v>
      </c>
      <c r="X95">
        <v>2</v>
      </c>
      <c r="Y95" t="s">
        <v>105</v>
      </c>
      <c r="Z95">
        <v>0</v>
      </c>
      <c r="AA95" t="s">
        <v>105</v>
      </c>
      <c r="AB95">
        <v>0</v>
      </c>
      <c r="AC95">
        <v>2</v>
      </c>
      <c r="AD95">
        <v>0</v>
      </c>
      <c r="AE95">
        <v>0</v>
      </c>
      <c r="AF95">
        <v>0</v>
      </c>
      <c r="AG95">
        <v>0</v>
      </c>
      <c r="AH95" t="s">
        <v>330</v>
      </c>
      <c r="AI95">
        <f>getTotalCount(ScoutingData[[#This Row],[autoScoredGrid]])</f>
        <v>0</v>
      </c>
      <c r="AJ95">
        <f>getCubeCount(ScoutingData[[#This Row],[autoScoredGrid]])</f>
        <v>0</v>
      </c>
      <c r="AK95">
        <f>getConeCount(ScoutingData[[#This Row],[autoScoredGrid]])</f>
        <v>0</v>
      </c>
      <c r="AL95">
        <f>getHighCount(ScoutingData[[#This Row],[autoScoredGrid]])</f>
        <v>0</v>
      </c>
      <c r="AM95">
        <f>getMedCount(ScoutingData[[#This Row],[autoScoredGrid]])</f>
        <v>0</v>
      </c>
      <c r="AN95">
        <f>getLowCount(ScoutingData[[#This Row],[autoScoredGrid]])</f>
        <v>0</v>
      </c>
      <c r="AO95">
        <f>getAvgCycleTime(ScoutingData[[#This Row],[cycleTimes]])</f>
        <v>0</v>
      </c>
      <c r="AP95">
        <f>getTotalCount(ScoutingData[[#This Row],[scoredGrid]])</f>
        <v>0</v>
      </c>
      <c r="AQ95">
        <f>getCubeCount(ScoutingData[[#This Row],[scoredGrid]])</f>
        <v>0</v>
      </c>
      <c r="AR95">
        <f>getConeCount(ScoutingData[[#This Row],[scoredGrid]])</f>
        <v>0</v>
      </c>
      <c r="AS95">
        <f>getHighCount(ScoutingData[[#This Row],[scoredGrid]])</f>
        <v>0</v>
      </c>
      <c r="AT95">
        <f>getMedCount(ScoutingData[[#This Row],[scoredGrid]])</f>
        <v>0</v>
      </c>
      <c r="AU95">
        <f>getLowCount(ScoutingData[[#This Row],[scoredGrid]])</f>
        <v>0</v>
      </c>
      <c r="AV95">
        <f>ScoutingData[[#This Row],[autoGamePieces]]+ScoutingData[[#This Row],[teleopGamePieces]]</f>
        <v>0</v>
      </c>
      <c r="AW95">
        <f>ScoutingData[[#This Row],[autoCubes]]+ScoutingData[[#This Row],[teleopCubes]]</f>
        <v>0</v>
      </c>
      <c r="AX95">
        <f>ScoutingData[[#This Row],[autoCones]]+ScoutingData[[#This Row],[teleopCones]]</f>
        <v>0</v>
      </c>
      <c r="AY95">
        <f>ScoutingData[[#This Row],[autoHigh]]+ScoutingData[[#This Row],[teleopHigh]]</f>
        <v>0</v>
      </c>
      <c r="AZ95">
        <f>ScoutingData[[#This Row],[autoMed]]+ScoutingData[[#This Row],[teleopMed]]</f>
        <v>0</v>
      </c>
      <c r="BA95">
        <f>ScoutingData[[#This Row],[autoLow]]+ScoutingData[[#This Row],[teleopLow]]</f>
        <v>0</v>
      </c>
    </row>
    <row r="96" spans="1:53">
      <c r="A96" t="s">
        <v>135</v>
      </c>
      <c r="B96" t="s">
        <v>81</v>
      </c>
      <c r="C96" t="s">
        <v>82</v>
      </c>
      <c r="D96">
        <v>19</v>
      </c>
      <c r="E96" t="str">
        <f>ScoutingData[[#This Row],[eventCode]]&amp;"_"&amp;ScoutingData[[#This Row],[matchLevel]]&amp;ScoutingData[[#This Row],[matchNumber]]</f>
        <v>2023njwas_qm19</v>
      </c>
      <c r="F96" t="s">
        <v>83</v>
      </c>
      <c r="G96">
        <v>11</v>
      </c>
      <c r="H96">
        <v>50</v>
      </c>
      <c r="I96" t="s">
        <v>190</v>
      </c>
      <c r="J96">
        <v>1</v>
      </c>
      <c r="K96">
        <v>0</v>
      </c>
      <c r="L96">
        <v>1</v>
      </c>
      <c r="M96" t="s">
        <v>85</v>
      </c>
      <c r="N96" t="s">
        <v>93</v>
      </c>
      <c r="O96" t="s">
        <v>331</v>
      </c>
      <c r="P96">
        <v>0</v>
      </c>
      <c r="Q96">
        <v>0</v>
      </c>
      <c r="R96">
        <v>0</v>
      </c>
      <c r="T96">
        <v>1</v>
      </c>
      <c r="U96" t="s">
        <v>94</v>
      </c>
      <c r="V96">
        <v>0</v>
      </c>
      <c r="W96" t="s">
        <v>85</v>
      </c>
      <c r="X96">
        <v>2</v>
      </c>
      <c r="Y96" t="s">
        <v>89</v>
      </c>
      <c r="Z96">
        <v>2</v>
      </c>
      <c r="AA96" t="s">
        <v>94</v>
      </c>
      <c r="AB96">
        <v>1</v>
      </c>
      <c r="AC96">
        <v>4</v>
      </c>
      <c r="AD96">
        <v>0</v>
      </c>
      <c r="AE96">
        <v>0</v>
      </c>
      <c r="AF96">
        <v>0</v>
      </c>
      <c r="AG96">
        <v>1</v>
      </c>
      <c r="AH96" t="s">
        <v>332</v>
      </c>
      <c r="AI96">
        <f>getTotalCount(ScoutingData[[#This Row],[autoScoredGrid]])</f>
        <v>1</v>
      </c>
      <c r="AJ96">
        <f>getCubeCount(ScoutingData[[#This Row],[autoScoredGrid]])</f>
        <v>0</v>
      </c>
      <c r="AK96">
        <f>getConeCount(ScoutingData[[#This Row],[autoScoredGrid]])</f>
        <v>1</v>
      </c>
      <c r="AL96">
        <f>getHighCount(ScoutingData[[#This Row],[autoScoredGrid]])</f>
        <v>1</v>
      </c>
      <c r="AM96">
        <f>getMedCount(ScoutingData[[#This Row],[autoScoredGrid]])</f>
        <v>0</v>
      </c>
      <c r="AN96">
        <f>getLowCount(ScoutingData[[#This Row],[autoScoredGrid]])</f>
        <v>0</v>
      </c>
      <c r="AO96">
        <f>getAvgCycleTime(ScoutingData[[#This Row],[cycleTimes]])</f>
        <v>0</v>
      </c>
      <c r="AP96">
        <f>getTotalCount(ScoutingData[[#This Row],[scoredGrid]])</f>
        <v>6</v>
      </c>
      <c r="AQ96">
        <f>getCubeCount(ScoutingData[[#This Row],[scoredGrid]])</f>
        <v>3</v>
      </c>
      <c r="AR96">
        <f>getConeCount(ScoutingData[[#This Row],[scoredGrid]])</f>
        <v>3</v>
      </c>
      <c r="AS96">
        <f>getHighCount(ScoutingData[[#This Row],[scoredGrid]])</f>
        <v>5</v>
      </c>
      <c r="AT96">
        <f>getMedCount(ScoutingData[[#This Row],[scoredGrid]])</f>
        <v>0</v>
      </c>
      <c r="AU96">
        <f>getLowCount(ScoutingData[[#This Row],[scoredGrid]])</f>
        <v>1</v>
      </c>
      <c r="AV96">
        <f>ScoutingData[[#This Row],[autoGamePieces]]+ScoutingData[[#This Row],[teleopGamePieces]]</f>
        <v>7</v>
      </c>
      <c r="AW96">
        <f>ScoutingData[[#This Row],[autoCubes]]+ScoutingData[[#This Row],[teleopCubes]]</f>
        <v>3</v>
      </c>
      <c r="AX96">
        <f>ScoutingData[[#This Row],[autoCones]]+ScoutingData[[#This Row],[teleopCones]]</f>
        <v>4</v>
      </c>
      <c r="AY96">
        <f>ScoutingData[[#This Row],[autoHigh]]+ScoutingData[[#This Row],[teleopHigh]]</f>
        <v>6</v>
      </c>
      <c r="AZ96">
        <f>ScoutingData[[#This Row],[autoMed]]+ScoutingData[[#This Row],[teleopMed]]</f>
        <v>0</v>
      </c>
      <c r="BA96">
        <f>ScoutingData[[#This Row],[autoLow]]+ScoutingData[[#This Row],[teleopLow]]</f>
        <v>1</v>
      </c>
    </row>
    <row r="97" spans="1:53">
      <c r="A97" t="s">
        <v>139</v>
      </c>
      <c r="B97" t="s">
        <v>81</v>
      </c>
      <c r="C97" t="s">
        <v>82</v>
      </c>
      <c r="D97">
        <v>19</v>
      </c>
      <c r="E97" t="str">
        <f>ScoutingData[[#This Row],[eventCode]]&amp;"_"&amp;ScoutingData[[#This Row],[matchLevel]]&amp;ScoutingData[[#This Row],[matchNumber]]</f>
        <v>2023njwas_qm19</v>
      </c>
      <c r="F97" t="s">
        <v>140</v>
      </c>
      <c r="G97">
        <v>303</v>
      </c>
      <c r="H97">
        <v>70</v>
      </c>
      <c r="I97" t="s">
        <v>93</v>
      </c>
      <c r="J97">
        <v>0</v>
      </c>
      <c r="K97">
        <v>1</v>
      </c>
      <c r="L97">
        <v>0</v>
      </c>
      <c r="M97" t="s">
        <v>94</v>
      </c>
      <c r="N97" t="s">
        <v>333</v>
      </c>
      <c r="O97" t="s">
        <v>334</v>
      </c>
      <c r="P97">
        <v>0</v>
      </c>
      <c r="Q97">
        <v>1</v>
      </c>
      <c r="R97">
        <v>0</v>
      </c>
      <c r="T97">
        <v>0</v>
      </c>
      <c r="U97" t="s">
        <v>94</v>
      </c>
      <c r="V97">
        <v>15.8</v>
      </c>
      <c r="W97" t="s">
        <v>85</v>
      </c>
      <c r="X97">
        <v>2</v>
      </c>
      <c r="Y97" t="s">
        <v>105</v>
      </c>
      <c r="Z97">
        <v>1</v>
      </c>
      <c r="AA97" t="s">
        <v>105</v>
      </c>
      <c r="AB97">
        <v>1</v>
      </c>
      <c r="AC97">
        <v>4</v>
      </c>
      <c r="AD97">
        <v>0</v>
      </c>
      <c r="AE97">
        <v>0</v>
      </c>
      <c r="AF97">
        <v>0</v>
      </c>
      <c r="AG97">
        <v>0</v>
      </c>
      <c r="AH97" t="s">
        <v>335</v>
      </c>
      <c r="AI97">
        <f>getTotalCount(ScoutingData[[#This Row],[autoScoredGrid]])</f>
        <v>0</v>
      </c>
      <c r="AJ97">
        <f>getCubeCount(ScoutingData[[#This Row],[autoScoredGrid]])</f>
        <v>0</v>
      </c>
      <c r="AK97">
        <f>getConeCount(ScoutingData[[#This Row],[autoScoredGrid]])</f>
        <v>0</v>
      </c>
      <c r="AL97">
        <f>getHighCount(ScoutingData[[#This Row],[autoScoredGrid]])</f>
        <v>0</v>
      </c>
      <c r="AM97">
        <f>getMedCount(ScoutingData[[#This Row],[autoScoredGrid]])</f>
        <v>0</v>
      </c>
      <c r="AN97">
        <f>getLowCount(ScoutingData[[#This Row],[autoScoredGrid]])</f>
        <v>0</v>
      </c>
      <c r="AO97">
        <f>getAvgCycleTime(ScoutingData[[#This Row],[cycleTimes]])</f>
        <v>30.533333333333331</v>
      </c>
      <c r="AP97">
        <f>getTotalCount(ScoutingData[[#This Row],[scoredGrid]])</f>
        <v>3</v>
      </c>
      <c r="AQ97">
        <f>getCubeCount(ScoutingData[[#This Row],[scoredGrid]])</f>
        <v>3</v>
      </c>
      <c r="AR97">
        <f>getConeCount(ScoutingData[[#This Row],[scoredGrid]])</f>
        <v>0</v>
      </c>
      <c r="AS97">
        <f>getHighCount(ScoutingData[[#This Row],[scoredGrid]])</f>
        <v>0</v>
      </c>
      <c r="AT97">
        <f>getMedCount(ScoutingData[[#This Row],[scoredGrid]])</f>
        <v>0</v>
      </c>
      <c r="AU97">
        <f>getLowCount(ScoutingData[[#This Row],[scoredGrid]])</f>
        <v>3</v>
      </c>
      <c r="AV97">
        <f>ScoutingData[[#This Row],[autoGamePieces]]+ScoutingData[[#This Row],[teleopGamePieces]]</f>
        <v>3</v>
      </c>
      <c r="AW97">
        <f>ScoutingData[[#This Row],[autoCubes]]+ScoutingData[[#This Row],[teleopCubes]]</f>
        <v>3</v>
      </c>
      <c r="AX97">
        <f>ScoutingData[[#This Row],[autoCones]]+ScoutingData[[#This Row],[teleopCones]]</f>
        <v>0</v>
      </c>
      <c r="AY97">
        <f>ScoutingData[[#This Row],[autoHigh]]+ScoutingData[[#This Row],[teleopHigh]]</f>
        <v>0</v>
      </c>
      <c r="AZ97">
        <f>ScoutingData[[#This Row],[autoMed]]+ScoutingData[[#This Row],[teleopMed]]</f>
        <v>0</v>
      </c>
      <c r="BA97">
        <f>ScoutingData[[#This Row],[autoLow]]+ScoutingData[[#This Row],[teleopLow]]</f>
        <v>3</v>
      </c>
    </row>
    <row r="98" spans="1:53">
      <c r="A98" t="s">
        <v>147</v>
      </c>
      <c r="B98" t="s">
        <v>81</v>
      </c>
      <c r="C98" t="s">
        <v>82</v>
      </c>
      <c r="D98">
        <v>19</v>
      </c>
      <c r="E98" t="str">
        <f>ScoutingData[[#This Row],[eventCode]]&amp;"_"&amp;ScoutingData[[#This Row],[matchLevel]]&amp;ScoutingData[[#This Row],[matchNumber]]</f>
        <v>2023njwas_qm19</v>
      </c>
      <c r="F98" t="s">
        <v>117</v>
      </c>
      <c r="G98">
        <v>219</v>
      </c>
      <c r="H98">
        <v>35</v>
      </c>
      <c r="I98" t="s">
        <v>216</v>
      </c>
      <c r="J98">
        <v>0</v>
      </c>
      <c r="K98">
        <v>0</v>
      </c>
      <c r="L98">
        <v>0</v>
      </c>
      <c r="M98" t="s">
        <v>94</v>
      </c>
      <c r="N98" t="s">
        <v>336</v>
      </c>
      <c r="O98" t="s">
        <v>337</v>
      </c>
      <c r="P98">
        <v>0</v>
      </c>
      <c r="Q98">
        <v>0</v>
      </c>
      <c r="R98">
        <v>0</v>
      </c>
      <c r="T98">
        <v>1</v>
      </c>
      <c r="U98" t="s">
        <v>88</v>
      </c>
      <c r="V98">
        <v>4.5</v>
      </c>
      <c r="W98" t="s">
        <v>137</v>
      </c>
      <c r="X98">
        <v>3</v>
      </c>
      <c r="Y98" t="s">
        <v>105</v>
      </c>
      <c r="Z98">
        <v>2</v>
      </c>
      <c r="AA98" t="s">
        <v>94</v>
      </c>
      <c r="AB98">
        <v>0</v>
      </c>
      <c r="AC98">
        <v>3</v>
      </c>
      <c r="AD98">
        <v>0</v>
      </c>
      <c r="AE98">
        <v>0</v>
      </c>
      <c r="AF98">
        <v>0</v>
      </c>
      <c r="AG98">
        <v>1</v>
      </c>
      <c r="AH98" t="s">
        <v>338</v>
      </c>
      <c r="AI98">
        <f>getTotalCount(ScoutingData[[#This Row],[autoScoredGrid]])</f>
        <v>1</v>
      </c>
      <c r="AJ98">
        <f>getCubeCount(ScoutingData[[#This Row],[autoScoredGrid]])</f>
        <v>0</v>
      </c>
      <c r="AK98">
        <f>getConeCount(ScoutingData[[#This Row],[autoScoredGrid]])</f>
        <v>1</v>
      </c>
      <c r="AL98">
        <f>getHighCount(ScoutingData[[#This Row],[autoScoredGrid]])</f>
        <v>0</v>
      </c>
      <c r="AM98">
        <f>getMedCount(ScoutingData[[#This Row],[autoScoredGrid]])</f>
        <v>0</v>
      </c>
      <c r="AN98">
        <f>getLowCount(ScoutingData[[#This Row],[autoScoredGrid]])</f>
        <v>1</v>
      </c>
      <c r="AO98">
        <f>getAvgCycleTime(ScoutingData[[#This Row],[cycleTimes]])</f>
        <v>56.3</v>
      </c>
      <c r="AP98">
        <f>getTotalCount(ScoutingData[[#This Row],[scoredGrid]])</f>
        <v>2</v>
      </c>
      <c r="AQ98">
        <f>getCubeCount(ScoutingData[[#This Row],[scoredGrid]])</f>
        <v>0</v>
      </c>
      <c r="AR98">
        <f>getConeCount(ScoutingData[[#This Row],[scoredGrid]])</f>
        <v>2</v>
      </c>
      <c r="AS98">
        <f>getHighCount(ScoutingData[[#This Row],[scoredGrid]])</f>
        <v>1</v>
      </c>
      <c r="AT98">
        <f>getMedCount(ScoutingData[[#This Row],[scoredGrid]])</f>
        <v>0</v>
      </c>
      <c r="AU98">
        <f>getLowCount(ScoutingData[[#This Row],[scoredGrid]])</f>
        <v>1</v>
      </c>
      <c r="AV98">
        <f>ScoutingData[[#This Row],[autoGamePieces]]+ScoutingData[[#This Row],[teleopGamePieces]]</f>
        <v>3</v>
      </c>
      <c r="AW98">
        <f>ScoutingData[[#This Row],[autoCubes]]+ScoutingData[[#This Row],[teleopCubes]]</f>
        <v>0</v>
      </c>
      <c r="AX98">
        <f>ScoutingData[[#This Row],[autoCones]]+ScoutingData[[#This Row],[teleopCones]]</f>
        <v>3</v>
      </c>
      <c r="AY98">
        <f>ScoutingData[[#This Row],[autoHigh]]+ScoutingData[[#This Row],[teleopHigh]]</f>
        <v>1</v>
      </c>
      <c r="AZ98">
        <f>ScoutingData[[#This Row],[autoMed]]+ScoutingData[[#This Row],[teleopMed]]</f>
        <v>0</v>
      </c>
      <c r="BA98">
        <f>ScoutingData[[#This Row],[autoLow]]+ScoutingData[[#This Row],[teleopLow]]</f>
        <v>2</v>
      </c>
    </row>
    <row r="99" spans="1:53">
      <c r="A99" t="s">
        <v>145</v>
      </c>
      <c r="B99" t="s">
        <v>81</v>
      </c>
      <c r="C99" t="s">
        <v>82</v>
      </c>
      <c r="D99">
        <v>19</v>
      </c>
      <c r="E99" t="str">
        <f>ScoutingData[[#This Row],[eventCode]]&amp;"_"&amp;ScoutingData[[#This Row],[matchLevel]]&amp;ScoutingData[[#This Row],[matchNumber]]</f>
        <v>2023njwas_qm19</v>
      </c>
      <c r="F99" t="s">
        <v>111</v>
      </c>
      <c r="G99">
        <v>1672</v>
      </c>
      <c r="H99">
        <v>50</v>
      </c>
      <c r="I99" t="s">
        <v>93</v>
      </c>
      <c r="J99">
        <v>0</v>
      </c>
      <c r="K99">
        <v>0</v>
      </c>
      <c r="L99">
        <v>0</v>
      </c>
      <c r="M99" t="s">
        <v>94</v>
      </c>
      <c r="N99" t="s">
        <v>93</v>
      </c>
      <c r="O99" t="s">
        <v>339</v>
      </c>
      <c r="P99">
        <v>0</v>
      </c>
      <c r="Q99">
        <v>1</v>
      </c>
      <c r="R99">
        <v>0</v>
      </c>
      <c r="T99">
        <v>1</v>
      </c>
      <c r="U99" t="s">
        <v>94</v>
      </c>
      <c r="V99">
        <v>0</v>
      </c>
      <c r="W99" t="s">
        <v>94</v>
      </c>
      <c r="X99">
        <v>2</v>
      </c>
      <c r="Y99" t="s">
        <v>105</v>
      </c>
      <c r="Z99">
        <v>1</v>
      </c>
      <c r="AA99" t="s">
        <v>94</v>
      </c>
      <c r="AB99">
        <v>0</v>
      </c>
      <c r="AC99">
        <v>2</v>
      </c>
      <c r="AD99">
        <v>0</v>
      </c>
      <c r="AE99">
        <v>0</v>
      </c>
      <c r="AF99">
        <v>0</v>
      </c>
      <c r="AG99">
        <v>0</v>
      </c>
      <c r="AH99" t="s">
        <v>340</v>
      </c>
      <c r="AI99">
        <f>getTotalCount(ScoutingData[[#This Row],[autoScoredGrid]])</f>
        <v>0</v>
      </c>
      <c r="AJ99">
        <f>getCubeCount(ScoutingData[[#This Row],[autoScoredGrid]])</f>
        <v>0</v>
      </c>
      <c r="AK99">
        <f>getConeCount(ScoutingData[[#This Row],[autoScoredGrid]])</f>
        <v>0</v>
      </c>
      <c r="AL99">
        <f>getHighCount(ScoutingData[[#This Row],[autoScoredGrid]])</f>
        <v>0</v>
      </c>
      <c r="AM99">
        <f>getMedCount(ScoutingData[[#This Row],[autoScoredGrid]])</f>
        <v>0</v>
      </c>
      <c r="AN99">
        <f>getLowCount(ScoutingData[[#This Row],[autoScoredGrid]])</f>
        <v>0</v>
      </c>
      <c r="AO99">
        <f>getAvgCycleTime(ScoutingData[[#This Row],[cycleTimes]])</f>
        <v>0</v>
      </c>
      <c r="AP99">
        <f>getTotalCount(ScoutingData[[#This Row],[scoredGrid]])</f>
        <v>1</v>
      </c>
      <c r="AQ99">
        <f>getCubeCount(ScoutingData[[#This Row],[scoredGrid]])</f>
        <v>0</v>
      </c>
      <c r="AR99">
        <f>getConeCount(ScoutingData[[#This Row],[scoredGrid]])</f>
        <v>1</v>
      </c>
      <c r="AS99">
        <f>getHighCount(ScoutingData[[#This Row],[scoredGrid]])</f>
        <v>1</v>
      </c>
      <c r="AT99">
        <f>getMedCount(ScoutingData[[#This Row],[scoredGrid]])</f>
        <v>0</v>
      </c>
      <c r="AU99">
        <f>getLowCount(ScoutingData[[#This Row],[scoredGrid]])</f>
        <v>0</v>
      </c>
      <c r="AV99">
        <f>ScoutingData[[#This Row],[autoGamePieces]]+ScoutingData[[#This Row],[teleopGamePieces]]</f>
        <v>1</v>
      </c>
      <c r="AW99">
        <f>ScoutingData[[#This Row],[autoCubes]]+ScoutingData[[#This Row],[teleopCubes]]</f>
        <v>0</v>
      </c>
      <c r="AX99">
        <f>ScoutingData[[#This Row],[autoCones]]+ScoutingData[[#This Row],[teleopCones]]</f>
        <v>1</v>
      </c>
      <c r="AY99">
        <f>ScoutingData[[#This Row],[autoHigh]]+ScoutingData[[#This Row],[teleopHigh]]</f>
        <v>1</v>
      </c>
      <c r="AZ99">
        <f>ScoutingData[[#This Row],[autoMed]]+ScoutingData[[#This Row],[teleopMed]]</f>
        <v>0</v>
      </c>
      <c r="BA99">
        <f>ScoutingData[[#This Row],[autoLow]]+ScoutingData[[#This Row],[teleopLow]]</f>
        <v>0</v>
      </c>
    </row>
    <row r="100" spans="1:53">
      <c r="A100" t="s">
        <v>154</v>
      </c>
      <c r="B100" t="s">
        <v>81</v>
      </c>
      <c r="C100" t="s">
        <v>82</v>
      </c>
      <c r="D100">
        <v>20</v>
      </c>
      <c r="E100" t="str">
        <f>ScoutingData[[#This Row],[eventCode]]&amp;"_"&amp;ScoutingData[[#This Row],[matchLevel]]&amp;ScoutingData[[#This Row],[matchNumber]]</f>
        <v>2023njwas_qm20</v>
      </c>
      <c r="F100" t="s">
        <v>92</v>
      </c>
      <c r="G100">
        <v>223</v>
      </c>
      <c r="H100">
        <v>62</v>
      </c>
      <c r="I100" t="s">
        <v>341</v>
      </c>
      <c r="J100">
        <v>0</v>
      </c>
      <c r="K100">
        <v>0</v>
      </c>
      <c r="L100">
        <v>0</v>
      </c>
      <c r="M100" t="s">
        <v>85</v>
      </c>
      <c r="N100" t="s">
        <v>93</v>
      </c>
      <c r="O100" t="s">
        <v>342</v>
      </c>
      <c r="P100">
        <v>0</v>
      </c>
      <c r="Q100">
        <v>0</v>
      </c>
      <c r="R100">
        <v>0</v>
      </c>
      <c r="T100">
        <v>0</v>
      </c>
      <c r="U100" t="s">
        <v>97</v>
      </c>
      <c r="V100">
        <v>0</v>
      </c>
      <c r="W100" t="s">
        <v>85</v>
      </c>
      <c r="X100">
        <v>1</v>
      </c>
      <c r="Y100" t="s">
        <v>96</v>
      </c>
      <c r="Z100">
        <v>0</v>
      </c>
      <c r="AA100" t="s">
        <v>94</v>
      </c>
      <c r="AB100">
        <v>1</v>
      </c>
      <c r="AC100">
        <v>4</v>
      </c>
      <c r="AD100">
        <v>0</v>
      </c>
      <c r="AE100">
        <v>1</v>
      </c>
      <c r="AF100">
        <v>0</v>
      </c>
      <c r="AG100">
        <v>0</v>
      </c>
      <c r="AH100" t="s">
        <v>343</v>
      </c>
      <c r="AI100">
        <f>getTotalCount(ScoutingData[[#This Row],[autoScoredGrid]])</f>
        <v>4</v>
      </c>
      <c r="AJ100">
        <f>getCubeCount(ScoutingData[[#This Row],[autoScoredGrid]])</f>
        <v>2</v>
      </c>
      <c r="AK100">
        <f>getConeCount(ScoutingData[[#This Row],[autoScoredGrid]])</f>
        <v>2</v>
      </c>
      <c r="AL100">
        <f>getHighCount(ScoutingData[[#This Row],[autoScoredGrid]])</f>
        <v>3</v>
      </c>
      <c r="AM100">
        <f>getMedCount(ScoutingData[[#This Row],[autoScoredGrid]])</f>
        <v>0</v>
      </c>
      <c r="AN100">
        <f>getLowCount(ScoutingData[[#This Row],[autoScoredGrid]])</f>
        <v>1</v>
      </c>
      <c r="AO100">
        <f>getAvgCycleTime(ScoutingData[[#This Row],[cycleTimes]])</f>
        <v>0</v>
      </c>
      <c r="AP100">
        <f>getTotalCount(ScoutingData[[#This Row],[scoredGrid]])</f>
        <v>11</v>
      </c>
      <c r="AQ100">
        <f>getCubeCount(ScoutingData[[#This Row],[scoredGrid]])</f>
        <v>6</v>
      </c>
      <c r="AR100">
        <f>getConeCount(ScoutingData[[#This Row],[scoredGrid]])</f>
        <v>5</v>
      </c>
      <c r="AS100">
        <f>getHighCount(ScoutingData[[#This Row],[scoredGrid]])</f>
        <v>5</v>
      </c>
      <c r="AT100">
        <f>getMedCount(ScoutingData[[#This Row],[scoredGrid]])</f>
        <v>4</v>
      </c>
      <c r="AU100">
        <f>getLowCount(ScoutingData[[#This Row],[scoredGrid]])</f>
        <v>2</v>
      </c>
      <c r="AV100">
        <f>ScoutingData[[#This Row],[autoGamePieces]]+ScoutingData[[#This Row],[teleopGamePieces]]</f>
        <v>15</v>
      </c>
      <c r="AW100">
        <f>ScoutingData[[#This Row],[autoCubes]]+ScoutingData[[#This Row],[teleopCubes]]</f>
        <v>8</v>
      </c>
      <c r="AX100">
        <f>ScoutingData[[#This Row],[autoCones]]+ScoutingData[[#This Row],[teleopCones]]</f>
        <v>7</v>
      </c>
      <c r="AY100">
        <f>ScoutingData[[#This Row],[autoHigh]]+ScoutingData[[#This Row],[teleopHigh]]</f>
        <v>8</v>
      </c>
      <c r="AZ100">
        <f>ScoutingData[[#This Row],[autoMed]]+ScoutingData[[#This Row],[teleopMed]]</f>
        <v>4</v>
      </c>
      <c r="BA100">
        <f>ScoutingData[[#This Row],[autoLow]]+ScoutingData[[#This Row],[teleopLow]]</f>
        <v>3</v>
      </c>
    </row>
    <row r="101" spans="1:53">
      <c r="A101" t="s">
        <v>158</v>
      </c>
      <c r="B101" t="s">
        <v>81</v>
      </c>
      <c r="C101" t="s">
        <v>82</v>
      </c>
      <c r="D101">
        <v>20</v>
      </c>
      <c r="E101" t="str">
        <f>ScoutingData[[#This Row],[eventCode]]&amp;"_"&amp;ScoutingData[[#This Row],[matchLevel]]&amp;ScoutingData[[#This Row],[matchNumber]]</f>
        <v>2023njwas_qm20</v>
      </c>
      <c r="F101" t="s">
        <v>117</v>
      </c>
      <c r="G101">
        <v>6945</v>
      </c>
      <c r="H101">
        <v>71</v>
      </c>
      <c r="I101" t="s">
        <v>93</v>
      </c>
      <c r="J101">
        <v>1</v>
      </c>
      <c r="K101">
        <v>0</v>
      </c>
      <c r="L101">
        <v>0</v>
      </c>
      <c r="M101" t="s">
        <v>94</v>
      </c>
      <c r="N101" t="s">
        <v>344</v>
      </c>
      <c r="O101" t="s">
        <v>345</v>
      </c>
      <c r="P101">
        <v>0</v>
      </c>
      <c r="Q101">
        <v>0</v>
      </c>
      <c r="R101">
        <v>0</v>
      </c>
      <c r="T101">
        <v>0</v>
      </c>
      <c r="U101" t="s">
        <v>88</v>
      </c>
      <c r="V101">
        <v>2.2999999999999998</v>
      </c>
      <c r="W101" t="s">
        <v>105</v>
      </c>
      <c r="X101">
        <v>0</v>
      </c>
      <c r="Y101" t="s">
        <v>105</v>
      </c>
      <c r="Z101">
        <v>0</v>
      </c>
      <c r="AA101" t="s">
        <v>94</v>
      </c>
      <c r="AB101">
        <v>0</v>
      </c>
      <c r="AC101">
        <v>2</v>
      </c>
      <c r="AD101">
        <v>0</v>
      </c>
      <c r="AE101">
        <v>1</v>
      </c>
      <c r="AF101">
        <v>0</v>
      </c>
      <c r="AG101">
        <v>0</v>
      </c>
      <c r="AH101" t="s">
        <v>346</v>
      </c>
      <c r="AI101">
        <f>getTotalCount(ScoutingData[[#This Row],[autoScoredGrid]])</f>
        <v>0</v>
      </c>
      <c r="AJ101">
        <f>getCubeCount(ScoutingData[[#This Row],[autoScoredGrid]])</f>
        <v>0</v>
      </c>
      <c r="AK101">
        <f>getConeCount(ScoutingData[[#This Row],[autoScoredGrid]])</f>
        <v>0</v>
      </c>
      <c r="AL101">
        <f>getHighCount(ScoutingData[[#This Row],[autoScoredGrid]])</f>
        <v>0</v>
      </c>
      <c r="AM101">
        <f>getMedCount(ScoutingData[[#This Row],[autoScoredGrid]])</f>
        <v>0</v>
      </c>
      <c r="AN101">
        <f>getLowCount(ScoutingData[[#This Row],[autoScoredGrid]])</f>
        <v>0</v>
      </c>
      <c r="AO101">
        <f>getAvgCycleTime(ScoutingData[[#This Row],[cycleTimes]])</f>
        <v>20.3</v>
      </c>
      <c r="AP101">
        <f>getTotalCount(ScoutingData[[#This Row],[scoredGrid]])</f>
        <v>2</v>
      </c>
      <c r="AQ101">
        <f>getCubeCount(ScoutingData[[#This Row],[scoredGrid]])</f>
        <v>2</v>
      </c>
      <c r="AR101">
        <f>getConeCount(ScoutingData[[#This Row],[scoredGrid]])</f>
        <v>0</v>
      </c>
      <c r="AS101">
        <f>getHighCount(ScoutingData[[#This Row],[scoredGrid]])</f>
        <v>0</v>
      </c>
      <c r="AT101">
        <f>getMedCount(ScoutingData[[#This Row],[scoredGrid]])</f>
        <v>0</v>
      </c>
      <c r="AU101">
        <f>getLowCount(ScoutingData[[#This Row],[scoredGrid]])</f>
        <v>2</v>
      </c>
      <c r="AV101">
        <f>ScoutingData[[#This Row],[autoGamePieces]]+ScoutingData[[#This Row],[teleopGamePieces]]</f>
        <v>2</v>
      </c>
      <c r="AW101">
        <f>ScoutingData[[#This Row],[autoCubes]]+ScoutingData[[#This Row],[teleopCubes]]</f>
        <v>2</v>
      </c>
      <c r="AX101">
        <f>ScoutingData[[#This Row],[autoCones]]+ScoutingData[[#This Row],[teleopCones]]</f>
        <v>0</v>
      </c>
      <c r="AY101">
        <f>ScoutingData[[#This Row],[autoHigh]]+ScoutingData[[#This Row],[teleopHigh]]</f>
        <v>0</v>
      </c>
      <c r="AZ101">
        <f>ScoutingData[[#This Row],[autoMed]]+ScoutingData[[#This Row],[teleopMed]]</f>
        <v>0</v>
      </c>
      <c r="BA101">
        <f>ScoutingData[[#This Row],[autoLow]]+ScoutingData[[#This Row],[teleopLow]]</f>
        <v>2</v>
      </c>
    </row>
    <row r="102" spans="1:53">
      <c r="A102" t="s">
        <v>347</v>
      </c>
      <c r="B102" t="s">
        <v>81</v>
      </c>
      <c r="C102" t="s">
        <v>82</v>
      </c>
      <c r="D102">
        <v>20</v>
      </c>
      <c r="E102" t="str">
        <f>ScoutingData[[#This Row],[eventCode]]&amp;"_"&amp;ScoutingData[[#This Row],[matchLevel]]&amp;ScoutingData[[#This Row],[matchNumber]]</f>
        <v>2023njwas_qm20</v>
      </c>
      <c r="F102" t="s">
        <v>83</v>
      </c>
      <c r="G102">
        <v>193</v>
      </c>
      <c r="H102">
        <v>62</v>
      </c>
      <c r="I102" t="s">
        <v>216</v>
      </c>
      <c r="J102">
        <v>1</v>
      </c>
      <c r="K102">
        <v>0</v>
      </c>
      <c r="L102">
        <v>1</v>
      </c>
      <c r="M102" t="s">
        <v>94</v>
      </c>
      <c r="N102" t="s">
        <v>348</v>
      </c>
      <c r="O102" t="s">
        <v>349</v>
      </c>
      <c r="P102">
        <v>0</v>
      </c>
      <c r="Q102">
        <v>0</v>
      </c>
      <c r="R102">
        <v>1</v>
      </c>
      <c r="S102">
        <v>6943</v>
      </c>
      <c r="T102">
        <v>1</v>
      </c>
      <c r="U102" t="s">
        <v>124</v>
      </c>
      <c r="V102">
        <v>0</v>
      </c>
      <c r="W102" t="s">
        <v>105</v>
      </c>
      <c r="X102">
        <v>1</v>
      </c>
      <c r="Y102" t="s">
        <v>105</v>
      </c>
      <c r="Z102">
        <v>4</v>
      </c>
      <c r="AA102" t="s">
        <v>94</v>
      </c>
      <c r="AB102">
        <v>0</v>
      </c>
      <c r="AC102">
        <v>3</v>
      </c>
      <c r="AD102">
        <v>0</v>
      </c>
      <c r="AE102">
        <v>0</v>
      </c>
      <c r="AF102">
        <v>0</v>
      </c>
      <c r="AG102">
        <v>1</v>
      </c>
      <c r="AH102" t="s">
        <v>350</v>
      </c>
      <c r="AI102">
        <f>getTotalCount(ScoutingData[[#This Row],[autoScoredGrid]])</f>
        <v>1</v>
      </c>
      <c r="AJ102">
        <f>getCubeCount(ScoutingData[[#This Row],[autoScoredGrid]])</f>
        <v>0</v>
      </c>
      <c r="AK102">
        <f>getConeCount(ScoutingData[[#This Row],[autoScoredGrid]])</f>
        <v>1</v>
      </c>
      <c r="AL102">
        <f>getHighCount(ScoutingData[[#This Row],[autoScoredGrid]])</f>
        <v>0</v>
      </c>
      <c r="AM102">
        <f>getMedCount(ScoutingData[[#This Row],[autoScoredGrid]])</f>
        <v>0</v>
      </c>
      <c r="AN102">
        <f>getLowCount(ScoutingData[[#This Row],[autoScoredGrid]])</f>
        <v>1</v>
      </c>
      <c r="AO102">
        <f>getAvgCycleTime(ScoutingData[[#This Row],[cycleTimes]])</f>
        <v>39.866666666666667</v>
      </c>
      <c r="AP102">
        <f>getTotalCount(ScoutingData[[#This Row],[scoredGrid]])</f>
        <v>3</v>
      </c>
      <c r="AQ102">
        <f>getCubeCount(ScoutingData[[#This Row],[scoredGrid]])</f>
        <v>1</v>
      </c>
      <c r="AR102">
        <f>getConeCount(ScoutingData[[#This Row],[scoredGrid]])</f>
        <v>2</v>
      </c>
      <c r="AS102">
        <f>getHighCount(ScoutingData[[#This Row],[scoredGrid]])</f>
        <v>0</v>
      </c>
      <c r="AT102">
        <f>getMedCount(ScoutingData[[#This Row],[scoredGrid]])</f>
        <v>3</v>
      </c>
      <c r="AU102">
        <f>getLowCount(ScoutingData[[#This Row],[scoredGrid]])</f>
        <v>0</v>
      </c>
      <c r="AV102">
        <f>ScoutingData[[#This Row],[autoGamePieces]]+ScoutingData[[#This Row],[teleopGamePieces]]</f>
        <v>4</v>
      </c>
      <c r="AW102">
        <f>ScoutingData[[#This Row],[autoCubes]]+ScoutingData[[#This Row],[teleopCubes]]</f>
        <v>1</v>
      </c>
      <c r="AX102">
        <f>ScoutingData[[#This Row],[autoCones]]+ScoutingData[[#This Row],[teleopCones]]</f>
        <v>3</v>
      </c>
      <c r="AY102">
        <f>ScoutingData[[#This Row],[autoHigh]]+ScoutingData[[#This Row],[teleopHigh]]</f>
        <v>0</v>
      </c>
      <c r="AZ102">
        <f>ScoutingData[[#This Row],[autoMed]]+ScoutingData[[#This Row],[teleopMed]]</f>
        <v>3</v>
      </c>
      <c r="BA102">
        <f>ScoutingData[[#This Row],[autoLow]]+ScoutingData[[#This Row],[teleopLow]]</f>
        <v>1</v>
      </c>
    </row>
    <row r="103" spans="1:53">
      <c r="A103" t="s">
        <v>153</v>
      </c>
      <c r="B103" t="s">
        <v>81</v>
      </c>
      <c r="C103" t="s">
        <v>82</v>
      </c>
      <c r="D103">
        <v>20</v>
      </c>
      <c r="E103" t="str">
        <f>ScoutingData[[#This Row],[eventCode]]&amp;"_"&amp;ScoutingData[[#This Row],[matchLevel]]&amp;ScoutingData[[#This Row],[matchNumber]]</f>
        <v>2023njwas_qm20</v>
      </c>
      <c r="F103" t="s">
        <v>140</v>
      </c>
      <c r="G103">
        <v>6943</v>
      </c>
      <c r="H103">
        <v>35</v>
      </c>
      <c r="I103" t="s">
        <v>93</v>
      </c>
      <c r="J103">
        <v>0</v>
      </c>
      <c r="K103">
        <v>0</v>
      </c>
      <c r="L103">
        <v>0</v>
      </c>
      <c r="M103" t="s">
        <v>94</v>
      </c>
      <c r="N103" t="s">
        <v>93</v>
      </c>
      <c r="O103" t="s">
        <v>93</v>
      </c>
      <c r="P103">
        <v>0</v>
      </c>
      <c r="Q103">
        <v>0</v>
      </c>
      <c r="R103">
        <v>0</v>
      </c>
      <c r="T103">
        <v>0</v>
      </c>
      <c r="U103" t="s">
        <v>94</v>
      </c>
      <c r="V103">
        <v>7.4</v>
      </c>
      <c r="W103" t="s">
        <v>105</v>
      </c>
      <c r="X103">
        <v>0</v>
      </c>
      <c r="Y103" t="s">
        <v>96</v>
      </c>
      <c r="Z103">
        <v>0</v>
      </c>
      <c r="AA103" t="s">
        <v>94</v>
      </c>
      <c r="AB103">
        <v>0</v>
      </c>
      <c r="AC103">
        <v>3</v>
      </c>
      <c r="AD103">
        <v>0</v>
      </c>
      <c r="AE103">
        <v>0</v>
      </c>
      <c r="AF103">
        <v>0</v>
      </c>
      <c r="AG103">
        <v>0</v>
      </c>
      <c r="AH103" t="s">
        <v>351</v>
      </c>
      <c r="AI103">
        <f>getTotalCount(ScoutingData[[#This Row],[autoScoredGrid]])</f>
        <v>0</v>
      </c>
      <c r="AJ103">
        <f>getCubeCount(ScoutingData[[#This Row],[autoScoredGrid]])</f>
        <v>0</v>
      </c>
      <c r="AK103">
        <f>getConeCount(ScoutingData[[#This Row],[autoScoredGrid]])</f>
        <v>0</v>
      </c>
      <c r="AL103">
        <f>getHighCount(ScoutingData[[#This Row],[autoScoredGrid]])</f>
        <v>0</v>
      </c>
      <c r="AM103">
        <f>getMedCount(ScoutingData[[#This Row],[autoScoredGrid]])</f>
        <v>0</v>
      </c>
      <c r="AN103">
        <f>getLowCount(ScoutingData[[#This Row],[autoScoredGrid]])</f>
        <v>0</v>
      </c>
      <c r="AO103">
        <f>getAvgCycleTime(ScoutingData[[#This Row],[cycleTimes]])</f>
        <v>0</v>
      </c>
      <c r="AP103">
        <f>getTotalCount(ScoutingData[[#This Row],[scoredGrid]])</f>
        <v>0</v>
      </c>
      <c r="AQ103">
        <f>getCubeCount(ScoutingData[[#This Row],[scoredGrid]])</f>
        <v>0</v>
      </c>
      <c r="AR103">
        <f>getConeCount(ScoutingData[[#This Row],[scoredGrid]])</f>
        <v>0</v>
      </c>
      <c r="AS103">
        <f>getHighCount(ScoutingData[[#This Row],[scoredGrid]])</f>
        <v>0</v>
      </c>
      <c r="AT103">
        <f>getMedCount(ScoutingData[[#This Row],[scoredGrid]])</f>
        <v>0</v>
      </c>
      <c r="AU103">
        <f>getLowCount(ScoutingData[[#This Row],[scoredGrid]])</f>
        <v>0</v>
      </c>
      <c r="AV103">
        <f>ScoutingData[[#This Row],[autoGamePieces]]+ScoutingData[[#This Row],[teleopGamePieces]]</f>
        <v>0</v>
      </c>
      <c r="AW103">
        <f>ScoutingData[[#This Row],[autoCubes]]+ScoutingData[[#This Row],[teleopCubes]]</f>
        <v>0</v>
      </c>
      <c r="AX103">
        <f>ScoutingData[[#This Row],[autoCones]]+ScoutingData[[#This Row],[teleopCones]]</f>
        <v>0</v>
      </c>
      <c r="AY103">
        <f>ScoutingData[[#This Row],[autoHigh]]+ScoutingData[[#This Row],[teleopHigh]]</f>
        <v>0</v>
      </c>
      <c r="AZ103">
        <f>ScoutingData[[#This Row],[autoMed]]+ScoutingData[[#This Row],[teleopMed]]</f>
        <v>0</v>
      </c>
      <c r="BA103">
        <f>ScoutingData[[#This Row],[autoLow]]+ScoutingData[[#This Row],[teleopLow]]</f>
        <v>0</v>
      </c>
    </row>
    <row r="104" spans="1:53">
      <c r="A104" t="s">
        <v>163</v>
      </c>
      <c r="B104" t="s">
        <v>81</v>
      </c>
      <c r="C104" t="s">
        <v>82</v>
      </c>
      <c r="D104">
        <v>20</v>
      </c>
      <c r="E104" t="str">
        <f>ScoutingData[[#This Row],[eventCode]]&amp;"_"&amp;ScoutingData[[#This Row],[matchLevel]]&amp;ScoutingData[[#This Row],[matchNumber]]</f>
        <v>2023njwas_qm20</v>
      </c>
      <c r="F104" t="s">
        <v>111</v>
      </c>
      <c r="G104">
        <v>834</v>
      </c>
      <c r="H104">
        <v>26</v>
      </c>
      <c r="I104" t="s">
        <v>352</v>
      </c>
      <c r="J104">
        <v>0</v>
      </c>
      <c r="K104">
        <v>0</v>
      </c>
      <c r="L104">
        <v>1</v>
      </c>
      <c r="M104" t="s">
        <v>94</v>
      </c>
      <c r="N104" t="s">
        <v>353</v>
      </c>
      <c r="O104" t="s">
        <v>354</v>
      </c>
      <c r="P104">
        <v>0</v>
      </c>
      <c r="Q104">
        <v>1</v>
      </c>
      <c r="R104">
        <v>0</v>
      </c>
      <c r="T104">
        <v>0</v>
      </c>
      <c r="U104" t="s">
        <v>94</v>
      </c>
      <c r="V104">
        <v>0</v>
      </c>
      <c r="W104" t="s">
        <v>94</v>
      </c>
      <c r="X104">
        <v>1</v>
      </c>
      <c r="Y104" t="s">
        <v>89</v>
      </c>
      <c r="Z104">
        <v>4</v>
      </c>
      <c r="AA104" t="s">
        <v>94</v>
      </c>
      <c r="AB104">
        <v>1</v>
      </c>
      <c r="AC104">
        <v>5</v>
      </c>
      <c r="AD104">
        <v>0</v>
      </c>
      <c r="AE104">
        <v>0</v>
      </c>
      <c r="AF104">
        <v>0</v>
      </c>
      <c r="AG104">
        <v>1</v>
      </c>
      <c r="AH104" t="s">
        <v>355</v>
      </c>
      <c r="AI104">
        <f>getTotalCount(ScoutingData[[#This Row],[autoScoredGrid]])</f>
        <v>2</v>
      </c>
      <c r="AJ104">
        <f>getCubeCount(ScoutingData[[#This Row],[autoScoredGrid]])</f>
        <v>1</v>
      </c>
      <c r="AK104">
        <f>getConeCount(ScoutingData[[#This Row],[autoScoredGrid]])</f>
        <v>1</v>
      </c>
      <c r="AL104">
        <f>getHighCount(ScoutingData[[#This Row],[autoScoredGrid]])</f>
        <v>2</v>
      </c>
      <c r="AM104">
        <f>getMedCount(ScoutingData[[#This Row],[autoScoredGrid]])</f>
        <v>0</v>
      </c>
      <c r="AN104">
        <f>getLowCount(ScoutingData[[#This Row],[autoScoredGrid]])</f>
        <v>0</v>
      </c>
      <c r="AO104">
        <f>getAvgCycleTime(ScoutingData[[#This Row],[cycleTimes]])</f>
        <v>17.983333333333331</v>
      </c>
      <c r="AP104">
        <f>getTotalCount(ScoutingData[[#This Row],[scoredGrid]])</f>
        <v>5</v>
      </c>
      <c r="AQ104">
        <f>getCubeCount(ScoutingData[[#This Row],[scoredGrid]])</f>
        <v>1</v>
      </c>
      <c r="AR104">
        <f>getConeCount(ScoutingData[[#This Row],[scoredGrid]])</f>
        <v>4</v>
      </c>
      <c r="AS104">
        <f>getHighCount(ScoutingData[[#This Row],[scoredGrid]])</f>
        <v>3</v>
      </c>
      <c r="AT104">
        <f>getMedCount(ScoutingData[[#This Row],[scoredGrid]])</f>
        <v>1</v>
      </c>
      <c r="AU104">
        <f>getLowCount(ScoutingData[[#This Row],[scoredGrid]])</f>
        <v>1</v>
      </c>
      <c r="AV104">
        <f>ScoutingData[[#This Row],[autoGamePieces]]+ScoutingData[[#This Row],[teleopGamePieces]]</f>
        <v>7</v>
      </c>
      <c r="AW104">
        <f>ScoutingData[[#This Row],[autoCubes]]+ScoutingData[[#This Row],[teleopCubes]]</f>
        <v>2</v>
      </c>
      <c r="AX104">
        <f>ScoutingData[[#This Row],[autoCones]]+ScoutingData[[#This Row],[teleopCones]]</f>
        <v>5</v>
      </c>
      <c r="AY104">
        <f>ScoutingData[[#This Row],[autoHigh]]+ScoutingData[[#This Row],[teleopHigh]]</f>
        <v>5</v>
      </c>
      <c r="AZ104">
        <f>ScoutingData[[#This Row],[autoMed]]+ScoutingData[[#This Row],[teleopMed]]</f>
        <v>1</v>
      </c>
      <c r="BA104">
        <f>ScoutingData[[#This Row],[autoLow]]+ScoutingData[[#This Row],[teleopLow]]</f>
        <v>1</v>
      </c>
    </row>
    <row r="105" spans="1:53">
      <c r="A105" t="s">
        <v>168</v>
      </c>
      <c r="B105" t="s">
        <v>81</v>
      </c>
      <c r="C105" t="s">
        <v>82</v>
      </c>
      <c r="D105">
        <v>20</v>
      </c>
      <c r="E105" t="str">
        <f>ScoutingData[[#This Row],[eventCode]]&amp;"_"&amp;ScoutingData[[#This Row],[matchLevel]]&amp;ScoutingData[[#This Row],[matchNumber]]</f>
        <v>2023njwas_qm20</v>
      </c>
      <c r="F105" t="s">
        <v>83</v>
      </c>
      <c r="G105">
        <v>193</v>
      </c>
      <c r="H105">
        <v>62</v>
      </c>
      <c r="I105" t="s">
        <v>216</v>
      </c>
      <c r="J105">
        <v>0</v>
      </c>
      <c r="K105">
        <v>1</v>
      </c>
      <c r="L105">
        <v>1</v>
      </c>
      <c r="M105" t="s">
        <v>94</v>
      </c>
      <c r="N105" t="s">
        <v>356</v>
      </c>
      <c r="O105" t="s">
        <v>251</v>
      </c>
      <c r="P105">
        <v>0</v>
      </c>
      <c r="Q105">
        <v>1</v>
      </c>
      <c r="R105">
        <v>1</v>
      </c>
      <c r="S105">
        <v>6943</v>
      </c>
      <c r="T105">
        <v>0</v>
      </c>
      <c r="U105" t="s">
        <v>124</v>
      </c>
      <c r="V105">
        <v>24.8</v>
      </c>
      <c r="W105" t="s">
        <v>105</v>
      </c>
      <c r="X105">
        <v>1</v>
      </c>
      <c r="Y105" t="s">
        <v>105</v>
      </c>
      <c r="Z105">
        <v>0</v>
      </c>
      <c r="AA105" t="s">
        <v>105</v>
      </c>
      <c r="AB105">
        <v>0</v>
      </c>
      <c r="AC105">
        <v>3</v>
      </c>
      <c r="AD105">
        <v>0</v>
      </c>
      <c r="AE105">
        <v>0</v>
      </c>
      <c r="AF105">
        <v>0</v>
      </c>
      <c r="AG105">
        <v>0</v>
      </c>
      <c r="AH105" t="s">
        <v>357</v>
      </c>
      <c r="AI105">
        <f>getTotalCount(ScoutingData[[#This Row],[autoScoredGrid]])</f>
        <v>1</v>
      </c>
      <c r="AJ105">
        <f>getCubeCount(ScoutingData[[#This Row],[autoScoredGrid]])</f>
        <v>0</v>
      </c>
      <c r="AK105">
        <f>getConeCount(ScoutingData[[#This Row],[autoScoredGrid]])</f>
        <v>1</v>
      </c>
      <c r="AL105">
        <f>getHighCount(ScoutingData[[#This Row],[autoScoredGrid]])</f>
        <v>0</v>
      </c>
      <c r="AM105">
        <f>getMedCount(ScoutingData[[#This Row],[autoScoredGrid]])</f>
        <v>0</v>
      </c>
      <c r="AN105">
        <f>getLowCount(ScoutingData[[#This Row],[autoScoredGrid]])</f>
        <v>1</v>
      </c>
      <c r="AO105">
        <f>getAvgCycleTime(ScoutingData[[#This Row],[cycleTimes]])</f>
        <v>32.550000000000004</v>
      </c>
      <c r="AP105">
        <f>getTotalCount(ScoutingData[[#This Row],[scoredGrid]])</f>
        <v>1</v>
      </c>
      <c r="AQ105">
        <f>getCubeCount(ScoutingData[[#This Row],[scoredGrid]])</f>
        <v>1</v>
      </c>
      <c r="AR105">
        <f>getConeCount(ScoutingData[[#This Row],[scoredGrid]])</f>
        <v>0</v>
      </c>
      <c r="AS105">
        <f>getHighCount(ScoutingData[[#This Row],[scoredGrid]])</f>
        <v>0</v>
      </c>
      <c r="AT105">
        <f>getMedCount(ScoutingData[[#This Row],[scoredGrid]])</f>
        <v>1</v>
      </c>
      <c r="AU105">
        <f>getLowCount(ScoutingData[[#This Row],[scoredGrid]])</f>
        <v>0</v>
      </c>
      <c r="AV105">
        <f>ScoutingData[[#This Row],[autoGamePieces]]+ScoutingData[[#This Row],[teleopGamePieces]]</f>
        <v>2</v>
      </c>
      <c r="AW105">
        <f>ScoutingData[[#This Row],[autoCubes]]+ScoutingData[[#This Row],[teleopCubes]]</f>
        <v>1</v>
      </c>
      <c r="AX105">
        <f>ScoutingData[[#This Row],[autoCones]]+ScoutingData[[#This Row],[teleopCones]]</f>
        <v>1</v>
      </c>
      <c r="AY105">
        <f>ScoutingData[[#This Row],[autoHigh]]+ScoutingData[[#This Row],[teleopHigh]]</f>
        <v>0</v>
      </c>
      <c r="AZ105">
        <f>ScoutingData[[#This Row],[autoMed]]+ScoutingData[[#This Row],[teleopMed]]</f>
        <v>1</v>
      </c>
      <c r="BA105">
        <f>ScoutingData[[#This Row],[autoLow]]+ScoutingData[[#This Row],[teleopLow]]</f>
        <v>1</v>
      </c>
    </row>
    <row r="106" spans="1:53">
      <c r="A106" t="s">
        <v>172</v>
      </c>
      <c r="B106" t="s">
        <v>81</v>
      </c>
      <c r="C106" t="s">
        <v>82</v>
      </c>
      <c r="D106">
        <v>21</v>
      </c>
      <c r="E106" t="str">
        <f>ScoutingData[[#This Row],[eventCode]]&amp;"_"&amp;ScoutingData[[#This Row],[matchLevel]]&amp;ScoutingData[[#This Row],[matchNumber]]</f>
        <v>2023njwas_qm21</v>
      </c>
      <c r="F106" t="s">
        <v>100</v>
      </c>
      <c r="G106">
        <v>8588</v>
      </c>
      <c r="H106">
        <v>35</v>
      </c>
      <c r="I106" t="s">
        <v>93</v>
      </c>
      <c r="J106">
        <v>0</v>
      </c>
      <c r="K106">
        <v>0</v>
      </c>
      <c r="L106">
        <v>0</v>
      </c>
      <c r="M106" t="s">
        <v>94</v>
      </c>
      <c r="N106" t="s">
        <v>358</v>
      </c>
      <c r="O106" t="s">
        <v>359</v>
      </c>
      <c r="P106">
        <v>0</v>
      </c>
      <c r="Q106">
        <v>0</v>
      </c>
      <c r="R106">
        <v>0</v>
      </c>
      <c r="T106">
        <v>1</v>
      </c>
      <c r="U106" t="s">
        <v>94</v>
      </c>
      <c r="V106">
        <v>7.5</v>
      </c>
      <c r="W106" t="s">
        <v>85</v>
      </c>
      <c r="X106">
        <v>2</v>
      </c>
      <c r="Y106" t="s">
        <v>105</v>
      </c>
      <c r="Z106">
        <v>0</v>
      </c>
      <c r="AA106" t="s">
        <v>94</v>
      </c>
      <c r="AB106">
        <v>0</v>
      </c>
      <c r="AC106">
        <v>3</v>
      </c>
      <c r="AD106">
        <v>0</v>
      </c>
      <c r="AE106">
        <v>0</v>
      </c>
      <c r="AF106">
        <v>0</v>
      </c>
      <c r="AG106">
        <v>0</v>
      </c>
      <c r="AH106" t="s">
        <v>360</v>
      </c>
      <c r="AI106">
        <f>getTotalCount(ScoutingData[[#This Row],[autoScoredGrid]])</f>
        <v>0</v>
      </c>
      <c r="AJ106">
        <f>getCubeCount(ScoutingData[[#This Row],[autoScoredGrid]])</f>
        <v>0</v>
      </c>
      <c r="AK106">
        <f>getConeCount(ScoutingData[[#This Row],[autoScoredGrid]])</f>
        <v>0</v>
      </c>
      <c r="AL106">
        <f>getHighCount(ScoutingData[[#This Row],[autoScoredGrid]])</f>
        <v>0</v>
      </c>
      <c r="AM106">
        <f>getMedCount(ScoutingData[[#This Row],[autoScoredGrid]])</f>
        <v>0</v>
      </c>
      <c r="AN106">
        <f>getLowCount(ScoutingData[[#This Row],[autoScoredGrid]])</f>
        <v>0</v>
      </c>
      <c r="AO106">
        <f>getAvgCycleTime(ScoutingData[[#This Row],[cycleTimes]])</f>
        <v>9.3999999999999986</v>
      </c>
      <c r="AP106">
        <f>getTotalCount(ScoutingData[[#This Row],[scoredGrid]])</f>
        <v>2</v>
      </c>
      <c r="AQ106">
        <f>getCubeCount(ScoutingData[[#This Row],[scoredGrid]])</f>
        <v>2</v>
      </c>
      <c r="AR106">
        <f>getConeCount(ScoutingData[[#This Row],[scoredGrid]])</f>
        <v>0</v>
      </c>
      <c r="AS106">
        <f>getHighCount(ScoutingData[[#This Row],[scoredGrid]])</f>
        <v>0</v>
      </c>
      <c r="AT106">
        <f>getMedCount(ScoutingData[[#This Row],[scoredGrid]])</f>
        <v>0</v>
      </c>
      <c r="AU106">
        <f>getLowCount(ScoutingData[[#This Row],[scoredGrid]])</f>
        <v>2</v>
      </c>
      <c r="AV106">
        <f>ScoutingData[[#This Row],[autoGamePieces]]+ScoutingData[[#This Row],[teleopGamePieces]]</f>
        <v>2</v>
      </c>
      <c r="AW106">
        <f>ScoutingData[[#This Row],[autoCubes]]+ScoutingData[[#This Row],[teleopCubes]]</f>
        <v>2</v>
      </c>
      <c r="AX106">
        <f>ScoutingData[[#This Row],[autoCones]]+ScoutingData[[#This Row],[teleopCones]]</f>
        <v>0</v>
      </c>
      <c r="AY106">
        <f>ScoutingData[[#This Row],[autoHigh]]+ScoutingData[[#This Row],[teleopHigh]]</f>
        <v>0</v>
      </c>
      <c r="AZ106">
        <f>ScoutingData[[#This Row],[autoMed]]+ScoutingData[[#This Row],[teleopMed]]</f>
        <v>0</v>
      </c>
      <c r="BA106">
        <f>ScoutingData[[#This Row],[autoLow]]+ScoutingData[[#This Row],[teleopLow]]</f>
        <v>2</v>
      </c>
    </row>
    <row r="107" spans="1:53">
      <c r="A107" t="s">
        <v>91</v>
      </c>
      <c r="B107" t="s">
        <v>81</v>
      </c>
      <c r="C107" t="s">
        <v>82</v>
      </c>
      <c r="D107">
        <v>21</v>
      </c>
      <c r="E107" t="str">
        <f>ScoutingData[[#This Row],[eventCode]]&amp;"_"&amp;ScoutingData[[#This Row],[matchLevel]]&amp;ScoutingData[[#This Row],[matchNumber]]</f>
        <v>2023njwas_qm21</v>
      </c>
      <c r="F107" t="s">
        <v>92</v>
      </c>
      <c r="G107">
        <v>3142</v>
      </c>
      <c r="H107">
        <v>50</v>
      </c>
      <c r="I107" t="s">
        <v>118</v>
      </c>
      <c r="J107">
        <v>0</v>
      </c>
      <c r="K107">
        <v>0</v>
      </c>
      <c r="L107">
        <v>1</v>
      </c>
      <c r="M107" t="s">
        <v>85</v>
      </c>
      <c r="N107" t="s">
        <v>361</v>
      </c>
      <c r="O107" t="s">
        <v>362</v>
      </c>
      <c r="P107">
        <v>0</v>
      </c>
      <c r="Q107">
        <v>0</v>
      </c>
      <c r="R107">
        <v>0</v>
      </c>
      <c r="T107">
        <v>0</v>
      </c>
      <c r="U107" t="s">
        <v>124</v>
      </c>
      <c r="V107">
        <v>9.1</v>
      </c>
      <c r="W107" t="s">
        <v>85</v>
      </c>
      <c r="X107">
        <v>1</v>
      </c>
      <c r="Y107" t="s">
        <v>89</v>
      </c>
      <c r="Z107">
        <v>0</v>
      </c>
      <c r="AA107" t="s">
        <v>94</v>
      </c>
      <c r="AB107">
        <v>0</v>
      </c>
      <c r="AC107">
        <v>3</v>
      </c>
      <c r="AD107">
        <v>0</v>
      </c>
      <c r="AE107">
        <v>0</v>
      </c>
      <c r="AF107">
        <v>0</v>
      </c>
      <c r="AG107">
        <v>1</v>
      </c>
      <c r="AH107" t="s">
        <v>363</v>
      </c>
      <c r="AI107">
        <f>getTotalCount(ScoutingData[[#This Row],[autoScoredGrid]])</f>
        <v>1</v>
      </c>
      <c r="AJ107">
        <f>getCubeCount(ScoutingData[[#This Row],[autoScoredGrid]])</f>
        <v>0</v>
      </c>
      <c r="AK107">
        <f>getConeCount(ScoutingData[[#This Row],[autoScoredGrid]])</f>
        <v>1</v>
      </c>
      <c r="AL107">
        <f>getHighCount(ScoutingData[[#This Row],[autoScoredGrid]])</f>
        <v>0</v>
      </c>
      <c r="AM107">
        <f>getMedCount(ScoutingData[[#This Row],[autoScoredGrid]])</f>
        <v>1</v>
      </c>
      <c r="AN107">
        <f>getLowCount(ScoutingData[[#This Row],[autoScoredGrid]])</f>
        <v>0</v>
      </c>
      <c r="AO107">
        <f>getAvgCycleTime(ScoutingData[[#This Row],[cycleTimes]])</f>
        <v>13.583333333333334</v>
      </c>
      <c r="AP107">
        <f>getTotalCount(ScoutingData[[#This Row],[scoredGrid]])</f>
        <v>6</v>
      </c>
      <c r="AQ107">
        <f>getCubeCount(ScoutingData[[#This Row],[scoredGrid]])</f>
        <v>6</v>
      </c>
      <c r="AR107">
        <f>getConeCount(ScoutingData[[#This Row],[scoredGrid]])</f>
        <v>0</v>
      </c>
      <c r="AS107">
        <f>getHighCount(ScoutingData[[#This Row],[scoredGrid]])</f>
        <v>0</v>
      </c>
      <c r="AT107">
        <f>getMedCount(ScoutingData[[#This Row],[scoredGrid]])</f>
        <v>0</v>
      </c>
      <c r="AU107">
        <f>getLowCount(ScoutingData[[#This Row],[scoredGrid]])</f>
        <v>6</v>
      </c>
      <c r="AV107">
        <f>ScoutingData[[#This Row],[autoGamePieces]]+ScoutingData[[#This Row],[teleopGamePieces]]</f>
        <v>7</v>
      </c>
      <c r="AW107">
        <f>ScoutingData[[#This Row],[autoCubes]]+ScoutingData[[#This Row],[teleopCubes]]</f>
        <v>6</v>
      </c>
      <c r="AX107">
        <f>ScoutingData[[#This Row],[autoCones]]+ScoutingData[[#This Row],[teleopCones]]</f>
        <v>1</v>
      </c>
      <c r="AY107">
        <f>ScoutingData[[#This Row],[autoHigh]]+ScoutingData[[#This Row],[teleopHigh]]</f>
        <v>0</v>
      </c>
      <c r="AZ107">
        <f>ScoutingData[[#This Row],[autoMed]]+ScoutingData[[#This Row],[teleopMed]]</f>
        <v>1</v>
      </c>
      <c r="BA107">
        <f>ScoutingData[[#This Row],[autoLow]]+ScoutingData[[#This Row],[teleopLow]]</f>
        <v>6</v>
      </c>
    </row>
    <row r="108" spans="1:53">
      <c r="A108" t="s">
        <v>80</v>
      </c>
      <c r="B108" t="s">
        <v>81</v>
      </c>
      <c r="C108" t="s">
        <v>82</v>
      </c>
      <c r="D108">
        <v>21</v>
      </c>
      <c r="E108" t="str">
        <f>ScoutingData[[#This Row],[eventCode]]&amp;"_"&amp;ScoutingData[[#This Row],[matchLevel]]&amp;ScoutingData[[#This Row],[matchNumber]]</f>
        <v>2023njwas_qm21</v>
      </c>
      <c r="F108" t="s">
        <v>83</v>
      </c>
      <c r="G108">
        <v>8628</v>
      </c>
      <c r="H108">
        <v>26</v>
      </c>
      <c r="I108" t="s">
        <v>93</v>
      </c>
      <c r="J108">
        <v>1</v>
      </c>
      <c r="K108">
        <v>0</v>
      </c>
      <c r="L108">
        <v>1</v>
      </c>
      <c r="M108" t="s">
        <v>94</v>
      </c>
      <c r="N108" t="s">
        <v>93</v>
      </c>
      <c r="O108" t="s">
        <v>93</v>
      </c>
      <c r="P108">
        <v>0</v>
      </c>
      <c r="Q108">
        <v>0</v>
      </c>
      <c r="R108">
        <v>0</v>
      </c>
      <c r="T108">
        <v>0</v>
      </c>
      <c r="U108" t="s">
        <v>94</v>
      </c>
      <c r="V108">
        <v>17</v>
      </c>
      <c r="W108" t="s">
        <v>94</v>
      </c>
      <c r="X108">
        <v>1</v>
      </c>
      <c r="Y108" t="s">
        <v>96</v>
      </c>
      <c r="Z108">
        <v>2</v>
      </c>
      <c r="AA108" t="s">
        <v>97</v>
      </c>
      <c r="AB108">
        <v>0</v>
      </c>
      <c r="AC108">
        <v>3</v>
      </c>
      <c r="AD108">
        <v>1</v>
      </c>
      <c r="AE108">
        <v>0</v>
      </c>
      <c r="AF108">
        <v>0</v>
      </c>
      <c r="AG108">
        <v>0</v>
      </c>
      <c r="AH108" t="s">
        <v>364</v>
      </c>
      <c r="AI108">
        <f>getTotalCount(ScoutingData[[#This Row],[autoScoredGrid]])</f>
        <v>0</v>
      </c>
      <c r="AJ108">
        <f>getCubeCount(ScoutingData[[#This Row],[autoScoredGrid]])</f>
        <v>0</v>
      </c>
      <c r="AK108">
        <f>getConeCount(ScoutingData[[#This Row],[autoScoredGrid]])</f>
        <v>0</v>
      </c>
      <c r="AL108">
        <f>getHighCount(ScoutingData[[#This Row],[autoScoredGrid]])</f>
        <v>0</v>
      </c>
      <c r="AM108">
        <f>getMedCount(ScoutingData[[#This Row],[autoScoredGrid]])</f>
        <v>0</v>
      </c>
      <c r="AN108">
        <f>getLowCount(ScoutingData[[#This Row],[autoScoredGrid]])</f>
        <v>0</v>
      </c>
      <c r="AO108">
        <f>getAvgCycleTime(ScoutingData[[#This Row],[cycleTimes]])</f>
        <v>0</v>
      </c>
      <c r="AP108">
        <f>getTotalCount(ScoutingData[[#This Row],[scoredGrid]])</f>
        <v>0</v>
      </c>
      <c r="AQ108">
        <f>getCubeCount(ScoutingData[[#This Row],[scoredGrid]])</f>
        <v>0</v>
      </c>
      <c r="AR108">
        <f>getConeCount(ScoutingData[[#This Row],[scoredGrid]])</f>
        <v>0</v>
      </c>
      <c r="AS108">
        <f>getHighCount(ScoutingData[[#This Row],[scoredGrid]])</f>
        <v>0</v>
      </c>
      <c r="AT108">
        <f>getMedCount(ScoutingData[[#This Row],[scoredGrid]])</f>
        <v>0</v>
      </c>
      <c r="AU108">
        <f>getLowCount(ScoutingData[[#This Row],[scoredGrid]])</f>
        <v>0</v>
      </c>
      <c r="AV108">
        <f>ScoutingData[[#This Row],[autoGamePieces]]+ScoutingData[[#This Row],[teleopGamePieces]]</f>
        <v>0</v>
      </c>
      <c r="AW108">
        <f>ScoutingData[[#This Row],[autoCubes]]+ScoutingData[[#This Row],[teleopCubes]]</f>
        <v>0</v>
      </c>
      <c r="AX108">
        <f>ScoutingData[[#This Row],[autoCones]]+ScoutingData[[#This Row],[teleopCones]]</f>
        <v>0</v>
      </c>
      <c r="AY108">
        <f>ScoutingData[[#This Row],[autoHigh]]+ScoutingData[[#This Row],[teleopHigh]]</f>
        <v>0</v>
      </c>
      <c r="AZ108">
        <f>ScoutingData[[#This Row],[autoMed]]+ScoutingData[[#This Row],[teleopMed]]</f>
        <v>0</v>
      </c>
      <c r="BA108">
        <f>ScoutingData[[#This Row],[autoLow]]+ScoutingData[[#This Row],[teleopLow]]</f>
        <v>0</v>
      </c>
    </row>
    <row r="109" spans="1:53">
      <c r="A109" t="s">
        <v>107</v>
      </c>
      <c r="B109" t="s">
        <v>81</v>
      </c>
      <c r="C109" t="s">
        <v>82</v>
      </c>
      <c r="D109">
        <v>21</v>
      </c>
      <c r="E109" t="str">
        <f>ScoutingData[[#This Row],[eventCode]]&amp;"_"&amp;ScoutingData[[#This Row],[matchLevel]]&amp;ScoutingData[[#This Row],[matchNumber]]</f>
        <v>2023njwas_qm21</v>
      </c>
      <c r="F109" t="s">
        <v>140</v>
      </c>
      <c r="G109">
        <v>1143</v>
      </c>
      <c r="H109">
        <v>48</v>
      </c>
      <c r="I109" t="s">
        <v>93</v>
      </c>
      <c r="J109">
        <v>0</v>
      </c>
      <c r="K109">
        <v>0</v>
      </c>
      <c r="L109">
        <v>0</v>
      </c>
      <c r="M109" t="s">
        <v>94</v>
      </c>
      <c r="N109" t="s">
        <v>93</v>
      </c>
      <c r="O109" t="s">
        <v>93</v>
      </c>
      <c r="P109">
        <v>0</v>
      </c>
      <c r="Q109">
        <v>0</v>
      </c>
      <c r="R109">
        <v>0</v>
      </c>
      <c r="T109">
        <v>0</v>
      </c>
      <c r="U109" t="s">
        <v>94</v>
      </c>
      <c r="V109">
        <v>0</v>
      </c>
      <c r="W109" t="s">
        <v>94</v>
      </c>
      <c r="X109">
        <v>2</v>
      </c>
      <c r="Y109" t="s">
        <v>105</v>
      </c>
      <c r="Z109">
        <v>0</v>
      </c>
      <c r="AA109" t="s">
        <v>94</v>
      </c>
      <c r="AB109">
        <v>1</v>
      </c>
      <c r="AC109">
        <v>3</v>
      </c>
      <c r="AD109">
        <v>0</v>
      </c>
      <c r="AE109">
        <v>0</v>
      </c>
      <c r="AF109">
        <v>0</v>
      </c>
      <c r="AG109">
        <v>0</v>
      </c>
      <c r="AH109" t="s">
        <v>365</v>
      </c>
      <c r="AI109">
        <f>getTotalCount(ScoutingData[[#This Row],[autoScoredGrid]])</f>
        <v>0</v>
      </c>
      <c r="AJ109">
        <f>getCubeCount(ScoutingData[[#This Row],[autoScoredGrid]])</f>
        <v>0</v>
      </c>
      <c r="AK109">
        <f>getConeCount(ScoutingData[[#This Row],[autoScoredGrid]])</f>
        <v>0</v>
      </c>
      <c r="AL109">
        <f>getHighCount(ScoutingData[[#This Row],[autoScoredGrid]])</f>
        <v>0</v>
      </c>
      <c r="AM109">
        <f>getMedCount(ScoutingData[[#This Row],[autoScoredGrid]])</f>
        <v>0</v>
      </c>
      <c r="AN109">
        <f>getLowCount(ScoutingData[[#This Row],[autoScoredGrid]])</f>
        <v>0</v>
      </c>
      <c r="AO109">
        <f>getAvgCycleTime(ScoutingData[[#This Row],[cycleTimes]])</f>
        <v>0</v>
      </c>
      <c r="AP109">
        <f>getTotalCount(ScoutingData[[#This Row],[scoredGrid]])</f>
        <v>0</v>
      </c>
      <c r="AQ109">
        <f>getCubeCount(ScoutingData[[#This Row],[scoredGrid]])</f>
        <v>0</v>
      </c>
      <c r="AR109">
        <f>getConeCount(ScoutingData[[#This Row],[scoredGrid]])</f>
        <v>0</v>
      </c>
      <c r="AS109">
        <f>getHighCount(ScoutingData[[#This Row],[scoredGrid]])</f>
        <v>0</v>
      </c>
      <c r="AT109">
        <f>getMedCount(ScoutingData[[#This Row],[scoredGrid]])</f>
        <v>0</v>
      </c>
      <c r="AU109">
        <f>getLowCount(ScoutingData[[#This Row],[scoredGrid]])</f>
        <v>0</v>
      </c>
      <c r="AV109">
        <f>ScoutingData[[#This Row],[autoGamePieces]]+ScoutingData[[#This Row],[teleopGamePieces]]</f>
        <v>0</v>
      </c>
      <c r="AW109">
        <f>ScoutingData[[#This Row],[autoCubes]]+ScoutingData[[#This Row],[teleopCubes]]</f>
        <v>0</v>
      </c>
      <c r="AX109">
        <f>ScoutingData[[#This Row],[autoCones]]+ScoutingData[[#This Row],[teleopCones]]</f>
        <v>0</v>
      </c>
      <c r="AY109">
        <f>ScoutingData[[#This Row],[autoHigh]]+ScoutingData[[#This Row],[teleopHigh]]</f>
        <v>0</v>
      </c>
      <c r="AZ109">
        <f>ScoutingData[[#This Row],[autoMed]]+ScoutingData[[#This Row],[teleopMed]]</f>
        <v>0</v>
      </c>
      <c r="BA109">
        <f>ScoutingData[[#This Row],[autoLow]]+ScoutingData[[#This Row],[teleopLow]]</f>
        <v>0</v>
      </c>
    </row>
    <row r="110" spans="1:53">
      <c r="A110" t="s">
        <v>151</v>
      </c>
      <c r="B110" t="s">
        <v>81</v>
      </c>
      <c r="C110" t="s">
        <v>82</v>
      </c>
      <c r="D110">
        <v>21</v>
      </c>
      <c r="E110" t="str">
        <f>ScoutingData[[#This Row],[eventCode]]&amp;"_"&amp;ScoutingData[[#This Row],[matchLevel]]&amp;ScoutingData[[#This Row],[matchNumber]]</f>
        <v>2023njwas_qm21</v>
      </c>
      <c r="F110" t="s">
        <v>117</v>
      </c>
      <c r="G110">
        <v>4361</v>
      </c>
      <c r="H110">
        <v>47</v>
      </c>
      <c r="I110" t="s">
        <v>112</v>
      </c>
      <c r="J110">
        <v>0</v>
      </c>
      <c r="K110">
        <v>0</v>
      </c>
      <c r="L110">
        <v>0</v>
      </c>
      <c r="M110" t="s">
        <v>105</v>
      </c>
      <c r="N110" t="s">
        <v>366</v>
      </c>
      <c r="O110" t="s">
        <v>367</v>
      </c>
      <c r="P110">
        <v>0</v>
      </c>
      <c r="Q110">
        <v>0</v>
      </c>
      <c r="R110">
        <v>0</v>
      </c>
      <c r="S110">
        <v>0</v>
      </c>
      <c r="T110">
        <v>0</v>
      </c>
      <c r="U110" t="s">
        <v>97</v>
      </c>
      <c r="V110">
        <v>27.8</v>
      </c>
      <c r="W110" t="s">
        <v>85</v>
      </c>
      <c r="X110">
        <v>2</v>
      </c>
      <c r="Y110" t="s">
        <v>105</v>
      </c>
      <c r="Z110">
        <v>0</v>
      </c>
      <c r="AA110" t="s">
        <v>94</v>
      </c>
      <c r="AB110">
        <v>1</v>
      </c>
      <c r="AC110">
        <v>3</v>
      </c>
      <c r="AD110">
        <v>0</v>
      </c>
      <c r="AE110">
        <v>0</v>
      </c>
      <c r="AF110">
        <v>0</v>
      </c>
      <c r="AG110">
        <v>1</v>
      </c>
      <c r="AH110" t="s">
        <v>368</v>
      </c>
      <c r="AI110">
        <f>getTotalCount(ScoutingData[[#This Row],[autoScoredGrid]])</f>
        <v>1</v>
      </c>
      <c r="AJ110">
        <f>getCubeCount(ScoutingData[[#This Row],[autoScoredGrid]])</f>
        <v>1</v>
      </c>
      <c r="AK110">
        <f>getConeCount(ScoutingData[[#This Row],[autoScoredGrid]])</f>
        <v>0</v>
      </c>
      <c r="AL110">
        <f>getHighCount(ScoutingData[[#This Row],[autoScoredGrid]])</f>
        <v>1</v>
      </c>
      <c r="AM110">
        <f>getMedCount(ScoutingData[[#This Row],[autoScoredGrid]])</f>
        <v>0</v>
      </c>
      <c r="AN110">
        <f>getLowCount(ScoutingData[[#This Row],[autoScoredGrid]])</f>
        <v>0</v>
      </c>
      <c r="AO110">
        <f>getAvgCycleTime(ScoutingData[[#This Row],[cycleTimes]])</f>
        <v>32.300000000000004</v>
      </c>
      <c r="AP110">
        <f>getTotalCount(ScoutingData[[#This Row],[scoredGrid]])</f>
        <v>3</v>
      </c>
      <c r="AQ110">
        <f>getCubeCount(ScoutingData[[#This Row],[scoredGrid]])</f>
        <v>1</v>
      </c>
      <c r="AR110">
        <f>getConeCount(ScoutingData[[#This Row],[scoredGrid]])</f>
        <v>2</v>
      </c>
      <c r="AS110">
        <f>getHighCount(ScoutingData[[#This Row],[scoredGrid]])</f>
        <v>0</v>
      </c>
      <c r="AT110">
        <f>getMedCount(ScoutingData[[#This Row],[scoredGrid]])</f>
        <v>0</v>
      </c>
      <c r="AU110">
        <f>getLowCount(ScoutingData[[#This Row],[scoredGrid]])</f>
        <v>3</v>
      </c>
      <c r="AV110">
        <f>ScoutingData[[#This Row],[autoGamePieces]]+ScoutingData[[#This Row],[teleopGamePieces]]</f>
        <v>4</v>
      </c>
      <c r="AW110">
        <f>ScoutingData[[#This Row],[autoCubes]]+ScoutingData[[#This Row],[teleopCubes]]</f>
        <v>2</v>
      </c>
      <c r="AX110">
        <f>ScoutingData[[#This Row],[autoCones]]+ScoutingData[[#This Row],[teleopCones]]</f>
        <v>2</v>
      </c>
      <c r="AY110">
        <f>ScoutingData[[#This Row],[autoHigh]]+ScoutingData[[#This Row],[teleopHigh]]</f>
        <v>1</v>
      </c>
      <c r="AZ110">
        <f>ScoutingData[[#This Row],[autoMed]]+ScoutingData[[#This Row],[teleopMed]]</f>
        <v>0</v>
      </c>
      <c r="BA110">
        <f>ScoutingData[[#This Row],[autoLow]]+ScoutingData[[#This Row],[teleopLow]]</f>
        <v>3</v>
      </c>
    </row>
    <row r="111" spans="1:53">
      <c r="A111" t="s">
        <v>179</v>
      </c>
      <c r="B111" t="s">
        <v>81</v>
      </c>
      <c r="C111" t="s">
        <v>82</v>
      </c>
      <c r="D111">
        <v>21</v>
      </c>
      <c r="E111" t="str">
        <f>ScoutingData[[#This Row],[eventCode]]&amp;"_"&amp;ScoutingData[[#This Row],[matchLevel]]&amp;ScoutingData[[#This Row],[matchNumber]]</f>
        <v>2023njwas_qm21</v>
      </c>
      <c r="F111" t="s">
        <v>111</v>
      </c>
      <c r="G111">
        <v>1989</v>
      </c>
      <c r="H111">
        <v>62</v>
      </c>
      <c r="I111" t="s">
        <v>93</v>
      </c>
      <c r="J111">
        <v>0</v>
      </c>
      <c r="K111">
        <v>0</v>
      </c>
      <c r="L111">
        <v>0</v>
      </c>
      <c r="M111" t="s">
        <v>94</v>
      </c>
      <c r="N111" t="s">
        <v>93</v>
      </c>
      <c r="O111" t="s">
        <v>93</v>
      </c>
      <c r="P111">
        <v>0</v>
      </c>
      <c r="Q111">
        <v>0</v>
      </c>
      <c r="R111">
        <v>0</v>
      </c>
      <c r="T111">
        <v>0</v>
      </c>
      <c r="U111" t="s">
        <v>94</v>
      </c>
      <c r="V111">
        <v>0</v>
      </c>
      <c r="W111" t="s">
        <v>105</v>
      </c>
      <c r="X111">
        <v>1</v>
      </c>
      <c r="Y111" t="s">
        <v>96</v>
      </c>
      <c r="Z111">
        <v>0</v>
      </c>
      <c r="AA111" t="s">
        <v>94</v>
      </c>
      <c r="AB111">
        <v>0</v>
      </c>
      <c r="AC111">
        <v>1</v>
      </c>
      <c r="AD111">
        <v>0</v>
      </c>
      <c r="AE111">
        <v>0</v>
      </c>
      <c r="AF111">
        <v>0</v>
      </c>
      <c r="AG111">
        <v>0</v>
      </c>
      <c r="AH111" t="s">
        <v>369</v>
      </c>
      <c r="AI111">
        <f>getTotalCount(ScoutingData[[#This Row],[autoScoredGrid]])</f>
        <v>0</v>
      </c>
      <c r="AJ111">
        <f>getCubeCount(ScoutingData[[#This Row],[autoScoredGrid]])</f>
        <v>0</v>
      </c>
      <c r="AK111">
        <f>getConeCount(ScoutingData[[#This Row],[autoScoredGrid]])</f>
        <v>0</v>
      </c>
      <c r="AL111">
        <f>getHighCount(ScoutingData[[#This Row],[autoScoredGrid]])</f>
        <v>0</v>
      </c>
      <c r="AM111">
        <f>getMedCount(ScoutingData[[#This Row],[autoScoredGrid]])</f>
        <v>0</v>
      </c>
      <c r="AN111">
        <f>getLowCount(ScoutingData[[#This Row],[autoScoredGrid]])</f>
        <v>0</v>
      </c>
      <c r="AO111">
        <f>getAvgCycleTime(ScoutingData[[#This Row],[cycleTimes]])</f>
        <v>0</v>
      </c>
      <c r="AP111">
        <f>getTotalCount(ScoutingData[[#This Row],[scoredGrid]])</f>
        <v>0</v>
      </c>
      <c r="AQ111">
        <f>getCubeCount(ScoutingData[[#This Row],[scoredGrid]])</f>
        <v>0</v>
      </c>
      <c r="AR111">
        <f>getConeCount(ScoutingData[[#This Row],[scoredGrid]])</f>
        <v>0</v>
      </c>
      <c r="AS111">
        <f>getHighCount(ScoutingData[[#This Row],[scoredGrid]])</f>
        <v>0</v>
      </c>
      <c r="AT111">
        <f>getMedCount(ScoutingData[[#This Row],[scoredGrid]])</f>
        <v>0</v>
      </c>
      <c r="AU111">
        <f>getLowCount(ScoutingData[[#This Row],[scoredGrid]])</f>
        <v>0</v>
      </c>
      <c r="AV111">
        <f>ScoutingData[[#This Row],[autoGamePieces]]+ScoutingData[[#This Row],[teleopGamePieces]]</f>
        <v>0</v>
      </c>
      <c r="AW111">
        <f>ScoutingData[[#This Row],[autoCubes]]+ScoutingData[[#This Row],[teleopCubes]]</f>
        <v>0</v>
      </c>
      <c r="AX111">
        <f>ScoutingData[[#This Row],[autoCones]]+ScoutingData[[#This Row],[teleopCones]]</f>
        <v>0</v>
      </c>
      <c r="AY111">
        <f>ScoutingData[[#This Row],[autoHigh]]+ScoutingData[[#This Row],[teleopHigh]]</f>
        <v>0</v>
      </c>
      <c r="AZ111">
        <f>ScoutingData[[#This Row],[autoMed]]+ScoutingData[[#This Row],[teleopMed]]</f>
        <v>0</v>
      </c>
      <c r="BA111">
        <f>ScoutingData[[#This Row],[autoLow]]+ScoutingData[[#This Row],[teleopLow]]</f>
        <v>0</v>
      </c>
    </row>
    <row r="112" spans="1:53">
      <c r="A112" t="s">
        <v>104</v>
      </c>
      <c r="B112" t="s">
        <v>81</v>
      </c>
      <c r="C112" t="s">
        <v>82</v>
      </c>
      <c r="D112">
        <v>22</v>
      </c>
      <c r="E112" t="str">
        <f>ScoutingData[[#This Row],[eventCode]]&amp;"_"&amp;ScoutingData[[#This Row],[matchLevel]]&amp;ScoutingData[[#This Row],[matchNumber]]</f>
        <v>2023njwas_qm22</v>
      </c>
      <c r="F112" t="s">
        <v>83</v>
      </c>
      <c r="G112">
        <v>4652</v>
      </c>
      <c r="H112">
        <v>38</v>
      </c>
      <c r="I112" t="s">
        <v>259</v>
      </c>
      <c r="J112">
        <v>0</v>
      </c>
      <c r="K112">
        <v>0</v>
      </c>
      <c r="L112">
        <v>1</v>
      </c>
      <c r="M112" t="s">
        <v>85</v>
      </c>
      <c r="N112" t="s">
        <v>93</v>
      </c>
      <c r="O112" t="s">
        <v>370</v>
      </c>
      <c r="P112">
        <v>0</v>
      </c>
      <c r="Q112">
        <v>0</v>
      </c>
      <c r="R112">
        <v>0</v>
      </c>
      <c r="T112">
        <v>1</v>
      </c>
      <c r="U112" t="s">
        <v>124</v>
      </c>
      <c r="V112">
        <v>0</v>
      </c>
      <c r="W112" t="s">
        <v>85</v>
      </c>
      <c r="X112">
        <v>2</v>
      </c>
      <c r="Y112" t="s">
        <v>105</v>
      </c>
      <c r="Z112">
        <v>0</v>
      </c>
      <c r="AA112" t="s">
        <v>94</v>
      </c>
      <c r="AB112">
        <v>0</v>
      </c>
      <c r="AC112">
        <v>4</v>
      </c>
      <c r="AD112">
        <v>0</v>
      </c>
      <c r="AE112">
        <v>0</v>
      </c>
      <c r="AF112">
        <v>0</v>
      </c>
      <c r="AG112">
        <v>0</v>
      </c>
      <c r="AH112" t="s">
        <v>371</v>
      </c>
      <c r="AI112">
        <f>getTotalCount(ScoutingData[[#This Row],[autoScoredGrid]])</f>
        <v>1</v>
      </c>
      <c r="AJ112">
        <f>getCubeCount(ScoutingData[[#This Row],[autoScoredGrid]])</f>
        <v>1</v>
      </c>
      <c r="AK112">
        <f>getConeCount(ScoutingData[[#This Row],[autoScoredGrid]])</f>
        <v>0</v>
      </c>
      <c r="AL112">
        <f>getHighCount(ScoutingData[[#This Row],[autoScoredGrid]])</f>
        <v>0</v>
      </c>
      <c r="AM112">
        <f>getMedCount(ScoutingData[[#This Row],[autoScoredGrid]])</f>
        <v>1</v>
      </c>
      <c r="AN112">
        <f>getLowCount(ScoutingData[[#This Row],[autoScoredGrid]])</f>
        <v>0</v>
      </c>
      <c r="AO112">
        <f>getAvgCycleTime(ScoutingData[[#This Row],[cycleTimes]])</f>
        <v>0</v>
      </c>
      <c r="AP112">
        <f>getTotalCount(ScoutingData[[#This Row],[scoredGrid]])</f>
        <v>3</v>
      </c>
      <c r="AQ112">
        <f>getCubeCount(ScoutingData[[#This Row],[scoredGrid]])</f>
        <v>3</v>
      </c>
      <c r="AR112">
        <f>getConeCount(ScoutingData[[#This Row],[scoredGrid]])</f>
        <v>0</v>
      </c>
      <c r="AS112">
        <f>getHighCount(ScoutingData[[#This Row],[scoredGrid]])</f>
        <v>0</v>
      </c>
      <c r="AT112">
        <f>getMedCount(ScoutingData[[#This Row],[scoredGrid]])</f>
        <v>0</v>
      </c>
      <c r="AU112">
        <f>getLowCount(ScoutingData[[#This Row],[scoredGrid]])</f>
        <v>3</v>
      </c>
      <c r="AV112">
        <f>ScoutingData[[#This Row],[autoGamePieces]]+ScoutingData[[#This Row],[teleopGamePieces]]</f>
        <v>4</v>
      </c>
      <c r="AW112">
        <f>ScoutingData[[#This Row],[autoCubes]]+ScoutingData[[#This Row],[teleopCubes]]</f>
        <v>4</v>
      </c>
      <c r="AX112">
        <f>ScoutingData[[#This Row],[autoCones]]+ScoutingData[[#This Row],[teleopCones]]</f>
        <v>0</v>
      </c>
      <c r="AY112">
        <f>ScoutingData[[#This Row],[autoHigh]]+ScoutingData[[#This Row],[teleopHigh]]</f>
        <v>0</v>
      </c>
      <c r="AZ112">
        <f>ScoutingData[[#This Row],[autoMed]]+ScoutingData[[#This Row],[teleopMed]]</f>
        <v>1</v>
      </c>
      <c r="BA112">
        <f>ScoutingData[[#This Row],[autoLow]]+ScoutingData[[#This Row],[teleopLow]]</f>
        <v>3</v>
      </c>
    </row>
    <row r="113" spans="1:53">
      <c r="A113" t="s">
        <v>107</v>
      </c>
      <c r="B113" t="s">
        <v>81</v>
      </c>
      <c r="C113" t="s">
        <v>82</v>
      </c>
      <c r="D113">
        <v>22</v>
      </c>
      <c r="E113" t="str">
        <f>ScoutingData[[#This Row],[eventCode]]&amp;"_"&amp;ScoutingData[[#This Row],[matchLevel]]&amp;ScoutingData[[#This Row],[matchNumber]]</f>
        <v>2023njwas_qm22</v>
      </c>
      <c r="F113" t="s">
        <v>100</v>
      </c>
      <c r="G113">
        <v>56</v>
      </c>
      <c r="H113">
        <v>35</v>
      </c>
      <c r="I113" t="s">
        <v>263</v>
      </c>
      <c r="J113">
        <v>0</v>
      </c>
      <c r="K113">
        <v>0</v>
      </c>
      <c r="L113">
        <v>0</v>
      </c>
      <c r="M113" t="s">
        <v>94</v>
      </c>
      <c r="N113" t="s">
        <v>372</v>
      </c>
      <c r="O113" t="s">
        <v>373</v>
      </c>
      <c r="P113">
        <v>0</v>
      </c>
      <c r="Q113">
        <v>0</v>
      </c>
      <c r="R113">
        <v>0</v>
      </c>
      <c r="T113">
        <v>0</v>
      </c>
      <c r="U113" t="s">
        <v>124</v>
      </c>
      <c r="V113">
        <v>0</v>
      </c>
      <c r="W113" t="s">
        <v>94</v>
      </c>
      <c r="X113">
        <v>2</v>
      </c>
      <c r="Y113" t="s">
        <v>105</v>
      </c>
      <c r="Z113">
        <v>2</v>
      </c>
      <c r="AA113" t="s">
        <v>94</v>
      </c>
      <c r="AB113">
        <v>0</v>
      </c>
      <c r="AC113">
        <v>2</v>
      </c>
      <c r="AD113">
        <v>0</v>
      </c>
      <c r="AE113">
        <v>0</v>
      </c>
      <c r="AF113">
        <v>0</v>
      </c>
      <c r="AG113">
        <v>1</v>
      </c>
      <c r="AH113" t="s">
        <v>374</v>
      </c>
      <c r="AI113">
        <f>getTotalCount(ScoutingData[[#This Row],[autoScoredGrid]])</f>
        <v>1</v>
      </c>
      <c r="AJ113">
        <f>getCubeCount(ScoutingData[[#This Row],[autoScoredGrid]])</f>
        <v>0</v>
      </c>
      <c r="AK113">
        <f>getConeCount(ScoutingData[[#This Row],[autoScoredGrid]])</f>
        <v>1</v>
      </c>
      <c r="AL113">
        <f>getHighCount(ScoutingData[[#This Row],[autoScoredGrid]])</f>
        <v>1</v>
      </c>
      <c r="AM113">
        <f>getMedCount(ScoutingData[[#This Row],[autoScoredGrid]])</f>
        <v>0</v>
      </c>
      <c r="AN113">
        <f>getLowCount(ScoutingData[[#This Row],[autoScoredGrid]])</f>
        <v>0</v>
      </c>
      <c r="AO113">
        <f>getAvgCycleTime(ScoutingData[[#This Row],[cycleTimes]])</f>
        <v>6.1</v>
      </c>
      <c r="AP113">
        <f>getTotalCount(ScoutingData[[#This Row],[scoredGrid]])</f>
        <v>3</v>
      </c>
      <c r="AQ113">
        <f>getCubeCount(ScoutingData[[#This Row],[scoredGrid]])</f>
        <v>3</v>
      </c>
      <c r="AR113">
        <f>getConeCount(ScoutingData[[#This Row],[scoredGrid]])</f>
        <v>0</v>
      </c>
      <c r="AS113">
        <f>getHighCount(ScoutingData[[#This Row],[scoredGrid]])</f>
        <v>3</v>
      </c>
      <c r="AT113">
        <f>getMedCount(ScoutingData[[#This Row],[scoredGrid]])</f>
        <v>0</v>
      </c>
      <c r="AU113">
        <f>getLowCount(ScoutingData[[#This Row],[scoredGrid]])</f>
        <v>0</v>
      </c>
      <c r="AV113">
        <f>ScoutingData[[#This Row],[autoGamePieces]]+ScoutingData[[#This Row],[teleopGamePieces]]</f>
        <v>4</v>
      </c>
      <c r="AW113">
        <f>ScoutingData[[#This Row],[autoCubes]]+ScoutingData[[#This Row],[teleopCubes]]</f>
        <v>3</v>
      </c>
      <c r="AX113">
        <f>ScoutingData[[#This Row],[autoCones]]+ScoutingData[[#This Row],[teleopCones]]</f>
        <v>1</v>
      </c>
      <c r="AY113">
        <f>ScoutingData[[#This Row],[autoHigh]]+ScoutingData[[#This Row],[teleopHigh]]</f>
        <v>4</v>
      </c>
      <c r="AZ113">
        <f>ScoutingData[[#This Row],[autoMed]]+ScoutingData[[#This Row],[teleopMed]]</f>
        <v>0</v>
      </c>
      <c r="BA113">
        <f>ScoutingData[[#This Row],[autoLow]]+ScoutingData[[#This Row],[teleopLow]]</f>
        <v>0</v>
      </c>
    </row>
    <row r="114" spans="1:53">
      <c r="A114" t="s">
        <v>116</v>
      </c>
      <c r="B114" t="s">
        <v>81</v>
      </c>
      <c r="C114" t="s">
        <v>82</v>
      </c>
      <c r="D114">
        <v>22</v>
      </c>
      <c r="E114" t="str">
        <f>ScoutingData[[#This Row],[eventCode]]&amp;"_"&amp;ScoutingData[[#This Row],[matchLevel]]&amp;ScoutingData[[#This Row],[matchNumber]]</f>
        <v>2023njwas_qm22</v>
      </c>
      <c r="F114" t="s">
        <v>117</v>
      </c>
      <c r="G114">
        <v>1672</v>
      </c>
      <c r="H114">
        <v>47</v>
      </c>
      <c r="I114" t="s">
        <v>93</v>
      </c>
      <c r="J114">
        <v>0</v>
      </c>
      <c r="K114">
        <v>0</v>
      </c>
      <c r="L114">
        <v>0</v>
      </c>
      <c r="M114" t="s">
        <v>105</v>
      </c>
      <c r="N114" t="s">
        <v>375</v>
      </c>
      <c r="O114" t="s">
        <v>376</v>
      </c>
      <c r="P114">
        <v>0</v>
      </c>
      <c r="Q114">
        <v>0</v>
      </c>
      <c r="R114">
        <v>0</v>
      </c>
      <c r="T114">
        <v>1</v>
      </c>
      <c r="U114" t="s">
        <v>88</v>
      </c>
      <c r="V114">
        <v>3.7</v>
      </c>
      <c r="W114" t="s">
        <v>85</v>
      </c>
      <c r="X114">
        <v>2</v>
      </c>
      <c r="Y114" t="s">
        <v>105</v>
      </c>
      <c r="Z114">
        <v>1</v>
      </c>
      <c r="AA114" t="s">
        <v>94</v>
      </c>
      <c r="AB114">
        <v>0</v>
      </c>
      <c r="AC114">
        <v>2</v>
      </c>
      <c r="AD114">
        <v>0</v>
      </c>
      <c r="AE114">
        <v>0</v>
      </c>
      <c r="AF114">
        <v>0</v>
      </c>
      <c r="AG114">
        <v>0</v>
      </c>
      <c r="AH114" t="s">
        <v>377</v>
      </c>
      <c r="AI114">
        <f>getTotalCount(ScoutingData[[#This Row],[autoScoredGrid]])</f>
        <v>0</v>
      </c>
      <c r="AJ114">
        <f>getCubeCount(ScoutingData[[#This Row],[autoScoredGrid]])</f>
        <v>0</v>
      </c>
      <c r="AK114">
        <f>getConeCount(ScoutingData[[#This Row],[autoScoredGrid]])</f>
        <v>0</v>
      </c>
      <c r="AL114">
        <f>getHighCount(ScoutingData[[#This Row],[autoScoredGrid]])</f>
        <v>0</v>
      </c>
      <c r="AM114">
        <f>getMedCount(ScoutingData[[#This Row],[autoScoredGrid]])</f>
        <v>0</v>
      </c>
      <c r="AN114">
        <f>getLowCount(ScoutingData[[#This Row],[autoScoredGrid]])</f>
        <v>0</v>
      </c>
      <c r="AO114">
        <f>getAvgCycleTime(ScoutingData[[#This Row],[cycleTimes]])</f>
        <v>35.200000000000003</v>
      </c>
      <c r="AP114">
        <f>getTotalCount(ScoutingData[[#This Row],[scoredGrid]])</f>
        <v>2</v>
      </c>
      <c r="AQ114">
        <f>getCubeCount(ScoutingData[[#This Row],[scoredGrid]])</f>
        <v>0</v>
      </c>
      <c r="AR114">
        <f>getConeCount(ScoutingData[[#This Row],[scoredGrid]])</f>
        <v>2</v>
      </c>
      <c r="AS114">
        <f>getHighCount(ScoutingData[[#This Row],[scoredGrid]])</f>
        <v>2</v>
      </c>
      <c r="AT114">
        <f>getMedCount(ScoutingData[[#This Row],[scoredGrid]])</f>
        <v>0</v>
      </c>
      <c r="AU114">
        <f>getLowCount(ScoutingData[[#This Row],[scoredGrid]])</f>
        <v>0</v>
      </c>
      <c r="AV114">
        <f>ScoutingData[[#This Row],[autoGamePieces]]+ScoutingData[[#This Row],[teleopGamePieces]]</f>
        <v>2</v>
      </c>
      <c r="AW114">
        <f>ScoutingData[[#This Row],[autoCubes]]+ScoutingData[[#This Row],[teleopCubes]]</f>
        <v>0</v>
      </c>
      <c r="AX114">
        <f>ScoutingData[[#This Row],[autoCones]]+ScoutingData[[#This Row],[teleopCones]]</f>
        <v>2</v>
      </c>
      <c r="AY114">
        <f>ScoutingData[[#This Row],[autoHigh]]+ScoutingData[[#This Row],[teleopHigh]]</f>
        <v>2</v>
      </c>
      <c r="AZ114">
        <f>ScoutingData[[#This Row],[autoMed]]+ScoutingData[[#This Row],[teleopMed]]</f>
        <v>0</v>
      </c>
      <c r="BA114">
        <f>ScoutingData[[#This Row],[autoLow]]+ScoutingData[[#This Row],[teleopLow]]</f>
        <v>0</v>
      </c>
    </row>
    <row r="115" spans="1:53">
      <c r="A115" t="s">
        <v>121</v>
      </c>
      <c r="B115" t="s">
        <v>81</v>
      </c>
      <c r="C115" t="s">
        <v>82</v>
      </c>
      <c r="D115">
        <v>22</v>
      </c>
      <c r="E115" t="str">
        <f>ScoutingData[[#This Row],[eventCode]]&amp;"_"&amp;ScoutingData[[#This Row],[matchLevel]]&amp;ScoutingData[[#This Row],[matchNumber]]</f>
        <v>2023njwas_qm22</v>
      </c>
      <c r="F115" t="s">
        <v>92</v>
      </c>
      <c r="G115">
        <v>3340</v>
      </c>
      <c r="H115">
        <v>26</v>
      </c>
      <c r="I115" t="s">
        <v>93</v>
      </c>
      <c r="J115">
        <v>0</v>
      </c>
      <c r="K115">
        <v>0</v>
      </c>
      <c r="L115">
        <v>0</v>
      </c>
      <c r="M115" t="s">
        <v>94</v>
      </c>
      <c r="N115" t="s">
        <v>93</v>
      </c>
      <c r="O115" t="s">
        <v>93</v>
      </c>
      <c r="P115">
        <v>0</v>
      </c>
      <c r="Q115">
        <v>0</v>
      </c>
      <c r="R115">
        <v>0</v>
      </c>
      <c r="T115">
        <v>0</v>
      </c>
      <c r="U115" t="s">
        <v>94</v>
      </c>
      <c r="V115">
        <v>26.3</v>
      </c>
      <c r="W115" t="s">
        <v>94</v>
      </c>
      <c r="X115">
        <v>0</v>
      </c>
      <c r="Y115" t="s">
        <v>96</v>
      </c>
      <c r="Z115">
        <v>0</v>
      </c>
      <c r="AA115" t="s">
        <v>97</v>
      </c>
      <c r="AB115">
        <v>0</v>
      </c>
      <c r="AC115">
        <v>1</v>
      </c>
      <c r="AD115">
        <v>0</v>
      </c>
      <c r="AE115">
        <v>0</v>
      </c>
      <c r="AF115">
        <v>0</v>
      </c>
      <c r="AG115">
        <v>0</v>
      </c>
      <c r="AH115" t="s">
        <v>289</v>
      </c>
      <c r="AI115">
        <f>getTotalCount(ScoutingData[[#This Row],[autoScoredGrid]])</f>
        <v>0</v>
      </c>
      <c r="AJ115">
        <f>getCubeCount(ScoutingData[[#This Row],[autoScoredGrid]])</f>
        <v>0</v>
      </c>
      <c r="AK115">
        <f>getConeCount(ScoutingData[[#This Row],[autoScoredGrid]])</f>
        <v>0</v>
      </c>
      <c r="AL115">
        <f>getHighCount(ScoutingData[[#This Row],[autoScoredGrid]])</f>
        <v>0</v>
      </c>
      <c r="AM115">
        <f>getMedCount(ScoutingData[[#This Row],[autoScoredGrid]])</f>
        <v>0</v>
      </c>
      <c r="AN115">
        <f>getLowCount(ScoutingData[[#This Row],[autoScoredGrid]])</f>
        <v>0</v>
      </c>
      <c r="AO115">
        <f>getAvgCycleTime(ScoutingData[[#This Row],[cycleTimes]])</f>
        <v>0</v>
      </c>
      <c r="AP115">
        <f>getTotalCount(ScoutingData[[#This Row],[scoredGrid]])</f>
        <v>0</v>
      </c>
      <c r="AQ115">
        <f>getCubeCount(ScoutingData[[#This Row],[scoredGrid]])</f>
        <v>0</v>
      </c>
      <c r="AR115">
        <f>getConeCount(ScoutingData[[#This Row],[scoredGrid]])</f>
        <v>0</v>
      </c>
      <c r="AS115">
        <f>getHighCount(ScoutingData[[#This Row],[scoredGrid]])</f>
        <v>0</v>
      </c>
      <c r="AT115">
        <f>getMedCount(ScoutingData[[#This Row],[scoredGrid]])</f>
        <v>0</v>
      </c>
      <c r="AU115">
        <f>getLowCount(ScoutingData[[#This Row],[scoredGrid]])</f>
        <v>0</v>
      </c>
      <c r="AV115">
        <f>ScoutingData[[#This Row],[autoGamePieces]]+ScoutingData[[#This Row],[teleopGamePieces]]</f>
        <v>0</v>
      </c>
      <c r="AW115">
        <f>ScoutingData[[#This Row],[autoCubes]]+ScoutingData[[#This Row],[teleopCubes]]</f>
        <v>0</v>
      </c>
      <c r="AX115">
        <f>ScoutingData[[#This Row],[autoCones]]+ScoutingData[[#This Row],[teleopCones]]</f>
        <v>0</v>
      </c>
      <c r="AY115">
        <f>ScoutingData[[#This Row],[autoHigh]]+ScoutingData[[#This Row],[teleopHigh]]</f>
        <v>0</v>
      </c>
      <c r="AZ115">
        <f>ScoutingData[[#This Row],[autoMed]]+ScoutingData[[#This Row],[teleopMed]]</f>
        <v>0</v>
      </c>
      <c r="BA115">
        <f>ScoutingData[[#This Row],[autoLow]]+ScoutingData[[#This Row],[teleopLow]]</f>
        <v>0</v>
      </c>
    </row>
    <row r="116" spans="1:53">
      <c r="A116" t="s">
        <v>147</v>
      </c>
      <c r="B116" t="s">
        <v>81</v>
      </c>
      <c r="C116" t="s">
        <v>82</v>
      </c>
      <c r="D116">
        <v>23</v>
      </c>
      <c r="E116" t="str">
        <f>ScoutingData[[#This Row],[eventCode]]&amp;"_"&amp;ScoutingData[[#This Row],[matchLevel]]&amp;ScoutingData[[#This Row],[matchNumber]]</f>
        <v>2023njwas_qm23</v>
      </c>
      <c r="F116" t="s">
        <v>117</v>
      </c>
      <c r="G116">
        <v>4573</v>
      </c>
      <c r="H116">
        <v>71</v>
      </c>
      <c r="I116" t="s">
        <v>309</v>
      </c>
      <c r="J116">
        <v>0</v>
      </c>
      <c r="K116">
        <v>0</v>
      </c>
      <c r="L116">
        <v>0</v>
      </c>
      <c r="M116" t="s">
        <v>94</v>
      </c>
      <c r="N116" t="s">
        <v>378</v>
      </c>
      <c r="O116" t="s">
        <v>379</v>
      </c>
      <c r="P116">
        <v>0</v>
      </c>
      <c r="Q116">
        <v>0</v>
      </c>
      <c r="R116">
        <v>0</v>
      </c>
      <c r="T116">
        <v>1</v>
      </c>
      <c r="U116" t="s">
        <v>88</v>
      </c>
      <c r="V116">
        <v>0</v>
      </c>
      <c r="W116" t="s">
        <v>94</v>
      </c>
      <c r="X116">
        <v>1</v>
      </c>
      <c r="Y116" t="s">
        <v>105</v>
      </c>
      <c r="Z116">
        <v>3</v>
      </c>
      <c r="AA116" t="s">
        <v>94</v>
      </c>
      <c r="AB116">
        <v>1</v>
      </c>
      <c r="AC116">
        <v>4</v>
      </c>
      <c r="AD116">
        <v>0</v>
      </c>
      <c r="AE116">
        <v>0</v>
      </c>
      <c r="AF116">
        <v>0</v>
      </c>
      <c r="AG116">
        <v>1</v>
      </c>
      <c r="AI116">
        <f>getTotalCount(ScoutingData[[#This Row],[autoScoredGrid]])</f>
        <v>1</v>
      </c>
      <c r="AJ116">
        <f>getCubeCount(ScoutingData[[#This Row],[autoScoredGrid]])</f>
        <v>0</v>
      </c>
      <c r="AK116">
        <f>getConeCount(ScoutingData[[#This Row],[autoScoredGrid]])</f>
        <v>1</v>
      </c>
      <c r="AL116">
        <f>getHighCount(ScoutingData[[#This Row],[autoScoredGrid]])</f>
        <v>0</v>
      </c>
      <c r="AM116">
        <f>getMedCount(ScoutingData[[#This Row],[autoScoredGrid]])</f>
        <v>0</v>
      </c>
      <c r="AN116">
        <f>getLowCount(ScoutingData[[#This Row],[autoScoredGrid]])</f>
        <v>1</v>
      </c>
      <c r="AO116">
        <f>getAvgCycleTime(ScoutingData[[#This Row],[cycleTimes]])</f>
        <v>25.875</v>
      </c>
      <c r="AP116">
        <f>getTotalCount(ScoutingData[[#This Row],[scoredGrid]])</f>
        <v>4</v>
      </c>
      <c r="AQ116">
        <f>getCubeCount(ScoutingData[[#This Row],[scoredGrid]])</f>
        <v>0</v>
      </c>
      <c r="AR116">
        <f>getConeCount(ScoutingData[[#This Row],[scoredGrid]])</f>
        <v>4</v>
      </c>
      <c r="AS116">
        <f>getHighCount(ScoutingData[[#This Row],[scoredGrid]])</f>
        <v>0</v>
      </c>
      <c r="AT116">
        <f>getMedCount(ScoutingData[[#This Row],[scoredGrid]])</f>
        <v>3</v>
      </c>
      <c r="AU116">
        <f>getLowCount(ScoutingData[[#This Row],[scoredGrid]])</f>
        <v>1</v>
      </c>
      <c r="AV116">
        <f>ScoutingData[[#This Row],[autoGamePieces]]+ScoutingData[[#This Row],[teleopGamePieces]]</f>
        <v>5</v>
      </c>
      <c r="AW116">
        <f>ScoutingData[[#This Row],[autoCubes]]+ScoutingData[[#This Row],[teleopCubes]]</f>
        <v>0</v>
      </c>
      <c r="AX116">
        <f>ScoutingData[[#This Row],[autoCones]]+ScoutingData[[#This Row],[teleopCones]]</f>
        <v>5</v>
      </c>
      <c r="AY116">
        <f>ScoutingData[[#This Row],[autoHigh]]+ScoutingData[[#This Row],[teleopHigh]]</f>
        <v>0</v>
      </c>
      <c r="AZ116">
        <f>ScoutingData[[#This Row],[autoMed]]+ScoutingData[[#This Row],[teleopMed]]</f>
        <v>3</v>
      </c>
      <c r="BA116">
        <f>ScoutingData[[#This Row],[autoLow]]+ScoutingData[[#This Row],[teleopLow]]</f>
        <v>2</v>
      </c>
    </row>
    <row r="117" spans="1:53">
      <c r="A117" t="s">
        <v>131</v>
      </c>
      <c r="B117" t="s">
        <v>81</v>
      </c>
      <c r="C117" t="s">
        <v>82</v>
      </c>
      <c r="D117">
        <v>23</v>
      </c>
      <c r="E117" t="str">
        <f>ScoutingData[[#This Row],[eventCode]]&amp;"_"&amp;ScoutingData[[#This Row],[matchLevel]]&amp;ScoutingData[[#This Row],[matchNumber]]</f>
        <v>2023njwas_qm23</v>
      </c>
      <c r="F117" t="s">
        <v>92</v>
      </c>
      <c r="G117">
        <v>222</v>
      </c>
      <c r="H117">
        <v>62</v>
      </c>
      <c r="I117" t="s">
        <v>197</v>
      </c>
      <c r="J117">
        <v>0</v>
      </c>
      <c r="K117">
        <v>0</v>
      </c>
      <c r="L117">
        <v>1</v>
      </c>
      <c r="M117" t="s">
        <v>94</v>
      </c>
      <c r="N117" t="s">
        <v>380</v>
      </c>
      <c r="O117" t="s">
        <v>381</v>
      </c>
      <c r="P117">
        <v>0</v>
      </c>
      <c r="Q117">
        <v>1</v>
      </c>
      <c r="R117">
        <v>0</v>
      </c>
      <c r="T117">
        <v>1</v>
      </c>
      <c r="U117" t="s">
        <v>97</v>
      </c>
      <c r="V117">
        <v>0</v>
      </c>
      <c r="W117" t="s">
        <v>94</v>
      </c>
      <c r="X117">
        <v>2</v>
      </c>
      <c r="Y117" t="s">
        <v>89</v>
      </c>
      <c r="Z117">
        <v>2</v>
      </c>
      <c r="AA117" t="s">
        <v>94</v>
      </c>
      <c r="AB117">
        <v>1</v>
      </c>
      <c r="AC117">
        <v>4</v>
      </c>
      <c r="AD117">
        <v>0</v>
      </c>
      <c r="AE117">
        <v>0</v>
      </c>
      <c r="AF117">
        <v>0</v>
      </c>
      <c r="AG117">
        <v>1</v>
      </c>
      <c r="AH117" t="s">
        <v>382</v>
      </c>
      <c r="AI117">
        <f>getTotalCount(ScoutingData[[#This Row],[autoScoredGrid]])</f>
        <v>1</v>
      </c>
      <c r="AJ117">
        <f>getCubeCount(ScoutingData[[#This Row],[autoScoredGrid]])</f>
        <v>1</v>
      </c>
      <c r="AK117">
        <f>getConeCount(ScoutingData[[#This Row],[autoScoredGrid]])</f>
        <v>0</v>
      </c>
      <c r="AL117">
        <f>getHighCount(ScoutingData[[#This Row],[autoScoredGrid]])</f>
        <v>1</v>
      </c>
      <c r="AM117">
        <f>getMedCount(ScoutingData[[#This Row],[autoScoredGrid]])</f>
        <v>0</v>
      </c>
      <c r="AN117">
        <f>getLowCount(ScoutingData[[#This Row],[autoScoredGrid]])</f>
        <v>0</v>
      </c>
      <c r="AO117">
        <f>getAvgCycleTime(ScoutingData[[#This Row],[cycleTimes]])</f>
        <v>19.75</v>
      </c>
      <c r="AP117">
        <f>getTotalCount(ScoutingData[[#This Row],[scoredGrid]])</f>
        <v>6</v>
      </c>
      <c r="AQ117">
        <f>getCubeCount(ScoutingData[[#This Row],[scoredGrid]])</f>
        <v>1</v>
      </c>
      <c r="AR117">
        <f>getConeCount(ScoutingData[[#This Row],[scoredGrid]])</f>
        <v>5</v>
      </c>
      <c r="AS117">
        <f>getHighCount(ScoutingData[[#This Row],[scoredGrid]])</f>
        <v>4</v>
      </c>
      <c r="AT117">
        <f>getMedCount(ScoutingData[[#This Row],[scoredGrid]])</f>
        <v>0</v>
      </c>
      <c r="AU117">
        <f>getLowCount(ScoutingData[[#This Row],[scoredGrid]])</f>
        <v>2</v>
      </c>
      <c r="AV117">
        <f>ScoutingData[[#This Row],[autoGamePieces]]+ScoutingData[[#This Row],[teleopGamePieces]]</f>
        <v>7</v>
      </c>
      <c r="AW117">
        <f>ScoutingData[[#This Row],[autoCubes]]+ScoutingData[[#This Row],[teleopCubes]]</f>
        <v>2</v>
      </c>
      <c r="AX117">
        <f>ScoutingData[[#This Row],[autoCones]]+ScoutingData[[#This Row],[teleopCones]]</f>
        <v>5</v>
      </c>
      <c r="AY117">
        <f>ScoutingData[[#This Row],[autoHigh]]+ScoutingData[[#This Row],[teleopHigh]]</f>
        <v>5</v>
      </c>
      <c r="AZ117">
        <f>ScoutingData[[#This Row],[autoMed]]+ScoutingData[[#This Row],[teleopMed]]</f>
        <v>0</v>
      </c>
      <c r="BA117">
        <f>ScoutingData[[#This Row],[autoLow]]+ScoutingData[[#This Row],[teleopLow]]</f>
        <v>2</v>
      </c>
    </row>
    <row r="118" spans="1:53">
      <c r="A118" t="s">
        <v>154</v>
      </c>
      <c r="B118" t="s">
        <v>81</v>
      </c>
      <c r="C118" t="s">
        <v>82</v>
      </c>
      <c r="D118">
        <v>24</v>
      </c>
      <c r="E118" t="str">
        <f>ScoutingData[[#This Row],[eventCode]]&amp;"_"&amp;ScoutingData[[#This Row],[matchLevel]]&amp;ScoutingData[[#This Row],[matchNumber]]</f>
        <v>2023njwas_qm24</v>
      </c>
      <c r="F118" t="s">
        <v>92</v>
      </c>
      <c r="G118">
        <v>193</v>
      </c>
      <c r="H118">
        <v>38</v>
      </c>
      <c r="I118" t="s">
        <v>118</v>
      </c>
      <c r="J118">
        <v>0</v>
      </c>
      <c r="K118">
        <v>0</v>
      </c>
      <c r="L118">
        <v>0</v>
      </c>
      <c r="M118" t="s">
        <v>94</v>
      </c>
      <c r="N118" t="s">
        <v>93</v>
      </c>
      <c r="O118" t="s">
        <v>383</v>
      </c>
      <c r="P118">
        <v>0</v>
      </c>
      <c r="Q118">
        <v>1</v>
      </c>
      <c r="R118">
        <v>0</v>
      </c>
      <c r="T118">
        <v>1</v>
      </c>
      <c r="U118" t="s">
        <v>88</v>
      </c>
      <c r="V118">
        <v>0</v>
      </c>
      <c r="W118" t="s">
        <v>85</v>
      </c>
      <c r="X118">
        <v>2</v>
      </c>
      <c r="Y118" t="s">
        <v>89</v>
      </c>
      <c r="Z118">
        <v>0</v>
      </c>
      <c r="AA118" t="s">
        <v>94</v>
      </c>
      <c r="AB118">
        <v>1</v>
      </c>
      <c r="AC118">
        <v>5</v>
      </c>
      <c r="AD118">
        <v>0</v>
      </c>
      <c r="AE118">
        <v>0</v>
      </c>
      <c r="AF118">
        <v>0</v>
      </c>
      <c r="AG118">
        <v>1</v>
      </c>
      <c r="AH118" t="s">
        <v>384</v>
      </c>
      <c r="AI118">
        <f>getTotalCount(ScoutingData[[#This Row],[autoScoredGrid]])</f>
        <v>1</v>
      </c>
      <c r="AJ118">
        <f>getCubeCount(ScoutingData[[#This Row],[autoScoredGrid]])</f>
        <v>0</v>
      </c>
      <c r="AK118">
        <f>getConeCount(ScoutingData[[#This Row],[autoScoredGrid]])</f>
        <v>1</v>
      </c>
      <c r="AL118">
        <f>getHighCount(ScoutingData[[#This Row],[autoScoredGrid]])</f>
        <v>0</v>
      </c>
      <c r="AM118">
        <f>getMedCount(ScoutingData[[#This Row],[autoScoredGrid]])</f>
        <v>1</v>
      </c>
      <c r="AN118">
        <f>getLowCount(ScoutingData[[#This Row],[autoScoredGrid]])</f>
        <v>0</v>
      </c>
      <c r="AO118">
        <f>getAvgCycleTime(ScoutingData[[#This Row],[cycleTimes]])</f>
        <v>0</v>
      </c>
      <c r="AP118">
        <f>getTotalCount(ScoutingData[[#This Row],[scoredGrid]])</f>
        <v>8</v>
      </c>
      <c r="AQ118">
        <f>getCubeCount(ScoutingData[[#This Row],[scoredGrid]])</f>
        <v>4</v>
      </c>
      <c r="AR118">
        <f>getConeCount(ScoutingData[[#This Row],[scoredGrid]])</f>
        <v>4</v>
      </c>
      <c r="AS118">
        <f>getHighCount(ScoutingData[[#This Row],[scoredGrid]])</f>
        <v>2</v>
      </c>
      <c r="AT118">
        <f>getMedCount(ScoutingData[[#This Row],[scoredGrid]])</f>
        <v>6</v>
      </c>
      <c r="AU118">
        <f>getLowCount(ScoutingData[[#This Row],[scoredGrid]])</f>
        <v>0</v>
      </c>
      <c r="AV118">
        <f>ScoutingData[[#This Row],[autoGamePieces]]+ScoutingData[[#This Row],[teleopGamePieces]]</f>
        <v>9</v>
      </c>
      <c r="AW118">
        <f>ScoutingData[[#This Row],[autoCubes]]+ScoutingData[[#This Row],[teleopCubes]]</f>
        <v>4</v>
      </c>
      <c r="AX118">
        <f>ScoutingData[[#This Row],[autoCones]]+ScoutingData[[#This Row],[teleopCones]]</f>
        <v>5</v>
      </c>
      <c r="AY118">
        <f>ScoutingData[[#This Row],[autoHigh]]+ScoutingData[[#This Row],[teleopHigh]]</f>
        <v>2</v>
      </c>
      <c r="AZ118">
        <f>ScoutingData[[#This Row],[autoMed]]+ScoutingData[[#This Row],[teleopMed]]</f>
        <v>7</v>
      </c>
      <c r="BA118">
        <f>ScoutingData[[#This Row],[autoLow]]+ScoutingData[[#This Row],[teleopLow]]</f>
        <v>0</v>
      </c>
    </row>
    <row r="119" spans="1:53">
      <c r="A119" t="s">
        <v>158</v>
      </c>
      <c r="B119" t="s">
        <v>81</v>
      </c>
      <c r="C119" t="s">
        <v>82</v>
      </c>
      <c r="D119">
        <v>24</v>
      </c>
      <c r="E119" t="str">
        <f>ScoutingData[[#This Row],[eventCode]]&amp;"_"&amp;ScoutingData[[#This Row],[matchLevel]]&amp;ScoutingData[[#This Row],[matchNumber]]</f>
        <v>2023njwas_qm24</v>
      </c>
      <c r="F119" t="s">
        <v>117</v>
      </c>
      <c r="G119">
        <v>4361</v>
      </c>
      <c r="H119">
        <v>47</v>
      </c>
      <c r="I119" t="s">
        <v>93</v>
      </c>
      <c r="J119">
        <v>0</v>
      </c>
      <c r="K119">
        <v>0</v>
      </c>
      <c r="L119">
        <v>0</v>
      </c>
      <c r="M119" t="s">
        <v>94</v>
      </c>
      <c r="N119" t="s">
        <v>385</v>
      </c>
      <c r="O119" t="s">
        <v>386</v>
      </c>
      <c r="P119">
        <v>0</v>
      </c>
      <c r="Q119">
        <v>0</v>
      </c>
      <c r="R119">
        <v>0</v>
      </c>
      <c r="T119">
        <v>0</v>
      </c>
      <c r="U119" t="s">
        <v>124</v>
      </c>
      <c r="V119">
        <v>2.5</v>
      </c>
      <c r="W119" t="s">
        <v>85</v>
      </c>
      <c r="X119">
        <v>2</v>
      </c>
      <c r="Y119" t="s">
        <v>94</v>
      </c>
      <c r="Z119">
        <v>0</v>
      </c>
      <c r="AA119" t="s">
        <v>94</v>
      </c>
      <c r="AB119">
        <v>0</v>
      </c>
      <c r="AC119">
        <v>3</v>
      </c>
      <c r="AD119">
        <v>0</v>
      </c>
      <c r="AE119">
        <v>0</v>
      </c>
      <c r="AF119">
        <v>0</v>
      </c>
      <c r="AG119">
        <v>1</v>
      </c>
      <c r="AH119" t="s">
        <v>387</v>
      </c>
      <c r="AI119">
        <f>getTotalCount(ScoutingData[[#This Row],[autoScoredGrid]])</f>
        <v>0</v>
      </c>
      <c r="AJ119">
        <f>getCubeCount(ScoutingData[[#This Row],[autoScoredGrid]])</f>
        <v>0</v>
      </c>
      <c r="AK119">
        <f>getConeCount(ScoutingData[[#This Row],[autoScoredGrid]])</f>
        <v>0</v>
      </c>
      <c r="AL119">
        <f>getHighCount(ScoutingData[[#This Row],[autoScoredGrid]])</f>
        <v>0</v>
      </c>
      <c r="AM119">
        <f>getMedCount(ScoutingData[[#This Row],[autoScoredGrid]])</f>
        <v>0</v>
      </c>
      <c r="AN119">
        <f>getLowCount(ScoutingData[[#This Row],[autoScoredGrid]])</f>
        <v>0</v>
      </c>
      <c r="AO119">
        <f>getAvgCycleTime(ScoutingData[[#This Row],[cycleTimes]])</f>
        <v>16.900000000000002</v>
      </c>
      <c r="AP119">
        <f>getTotalCount(ScoutingData[[#This Row],[scoredGrid]])</f>
        <v>4</v>
      </c>
      <c r="AQ119">
        <f>getCubeCount(ScoutingData[[#This Row],[scoredGrid]])</f>
        <v>4</v>
      </c>
      <c r="AR119">
        <f>getConeCount(ScoutingData[[#This Row],[scoredGrid]])</f>
        <v>0</v>
      </c>
      <c r="AS119">
        <f>getHighCount(ScoutingData[[#This Row],[scoredGrid]])</f>
        <v>2</v>
      </c>
      <c r="AT119">
        <f>getMedCount(ScoutingData[[#This Row],[scoredGrid]])</f>
        <v>0</v>
      </c>
      <c r="AU119">
        <f>getLowCount(ScoutingData[[#This Row],[scoredGrid]])</f>
        <v>2</v>
      </c>
      <c r="AV119">
        <f>ScoutingData[[#This Row],[autoGamePieces]]+ScoutingData[[#This Row],[teleopGamePieces]]</f>
        <v>4</v>
      </c>
      <c r="AW119">
        <f>ScoutingData[[#This Row],[autoCubes]]+ScoutingData[[#This Row],[teleopCubes]]</f>
        <v>4</v>
      </c>
      <c r="AX119">
        <f>ScoutingData[[#This Row],[autoCones]]+ScoutingData[[#This Row],[teleopCones]]</f>
        <v>0</v>
      </c>
      <c r="AY119">
        <f>ScoutingData[[#This Row],[autoHigh]]+ScoutingData[[#This Row],[teleopHigh]]</f>
        <v>2</v>
      </c>
      <c r="AZ119">
        <f>ScoutingData[[#This Row],[autoMed]]+ScoutingData[[#This Row],[teleopMed]]</f>
        <v>0</v>
      </c>
      <c r="BA119">
        <f>ScoutingData[[#This Row],[autoLow]]+ScoutingData[[#This Row],[teleopLow]]</f>
        <v>2</v>
      </c>
    </row>
    <row r="120" spans="1:53">
      <c r="A120" t="s">
        <v>153</v>
      </c>
      <c r="B120" t="s">
        <v>81</v>
      </c>
      <c r="C120" t="s">
        <v>82</v>
      </c>
      <c r="D120">
        <v>24</v>
      </c>
      <c r="E120" t="str">
        <f>ScoutingData[[#This Row],[eventCode]]&amp;"_"&amp;ScoutingData[[#This Row],[matchLevel]]&amp;ScoutingData[[#This Row],[matchNumber]]</f>
        <v>2023njwas_qm24</v>
      </c>
      <c r="F120" t="s">
        <v>140</v>
      </c>
      <c r="G120">
        <v>8628</v>
      </c>
      <c r="H120">
        <v>71</v>
      </c>
      <c r="I120" t="s">
        <v>93</v>
      </c>
      <c r="J120">
        <v>0</v>
      </c>
      <c r="K120">
        <v>0</v>
      </c>
      <c r="L120">
        <v>0</v>
      </c>
      <c r="M120" t="s">
        <v>94</v>
      </c>
      <c r="N120" t="s">
        <v>93</v>
      </c>
      <c r="O120" t="s">
        <v>93</v>
      </c>
      <c r="P120">
        <v>0</v>
      </c>
      <c r="Q120">
        <v>0</v>
      </c>
      <c r="R120">
        <v>0</v>
      </c>
      <c r="T120">
        <v>0</v>
      </c>
      <c r="U120" t="s">
        <v>94</v>
      </c>
      <c r="V120">
        <v>0</v>
      </c>
      <c r="W120" t="s">
        <v>94</v>
      </c>
      <c r="X120">
        <v>2</v>
      </c>
      <c r="Y120" t="s">
        <v>94</v>
      </c>
      <c r="Z120">
        <v>0</v>
      </c>
      <c r="AA120" t="s">
        <v>94</v>
      </c>
      <c r="AB120">
        <v>0</v>
      </c>
      <c r="AC120">
        <v>3</v>
      </c>
      <c r="AD120">
        <v>0</v>
      </c>
      <c r="AE120">
        <v>0</v>
      </c>
      <c r="AF120">
        <v>0</v>
      </c>
      <c r="AG120">
        <v>0</v>
      </c>
      <c r="AH120" t="s">
        <v>388</v>
      </c>
      <c r="AI120">
        <f>getTotalCount(ScoutingData[[#This Row],[autoScoredGrid]])</f>
        <v>0</v>
      </c>
      <c r="AJ120">
        <f>getCubeCount(ScoutingData[[#This Row],[autoScoredGrid]])</f>
        <v>0</v>
      </c>
      <c r="AK120">
        <f>getConeCount(ScoutingData[[#This Row],[autoScoredGrid]])</f>
        <v>0</v>
      </c>
      <c r="AL120">
        <f>getHighCount(ScoutingData[[#This Row],[autoScoredGrid]])</f>
        <v>0</v>
      </c>
      <c r="AM120">
        <f>getMedCount(ScoutingData[[#This Row],[autoScoredGrid]])</f>
        <v>0</v>
      </c>
      <c r="AN120">
        <f>getLowCount(ScoutingData[[#This Row],[autoScoredGrid]])</f>
        <v>0</v>
      </c>
      <c r="AO120">
        <f>getAvgCycleTime(ScoutingData[[#This Row],[cycleTimes]])</f>
        <v>0</v>
      </c>
      <c r="AP120">
        <f>getTotalCount(ScoutingData[[#This Row],[scoredGrid]])</f>
        <v>0</v>
      </c>
      <c r="AQ120">
        <f>getCubeCount(ScoutingData[[#This Row],[scoredGrid]])</f>
        <v>0</v>
      </c>
      <c r="AR120">
        <f>getConeCount(ScoutingData[[#This Row],[scoredGrid]])</f>
        <v>0</v>
      </c>
      <c r="AS120">
        <f>getHighCount(ScoutingData[[#This Row],[scoredGrid]])</f>
        <v>0</v>
      </c>
      <c r="AT120">
        <f>getMedCount(ScoutingData[[#This Row],[scoredGrid]])</f>
        <v>0</v>
      </c>
      <c r="AU120">
        <f>getLowCount(ScoutingData[[#This Row],[scoredGrid]])</f>
        <v>0</v>
      </c>
      <c r="AV120">
        <f>ScoutingData[[#This Row],[autoGamePieces]]+ScoutingData[[#This Row],[teleopGamePieces]]</f>
        <v>0</v>
      </c>
      <c r="AW120">
        <f>ScoutingData[[#This Row],[autoCubes]]+ScoutingData[[#This Row],[teleopCubes]]</f>
        <v>0</v>
      </c>
      <c r="AX120">
        <f>ScoutingData[[#This Row],[autoCones]]+ScoutingData[[#This Row],[teleopCones]]</f>
        <v>0</v>
      </c>
      <c r="AY120">
        <f>ScoutingData[[#This Row],[autoHigh]]+ScoutingData[[#This Row],[teleopHigh]]</f>
        <v>0</v>
      </c>
      <c r="AZ120">
        <f>ScoutingData[[#This Row],[autoMed]]+ScoutingData[[#This Row],[teleopMed]]</f>
        <v>0</v>
      </c>
      <c r="BA120">
        <f>ScoutingData[[#This Row],[autoLow]]+ScoutingData[[#This Row],[teleopLow]]</f>
        <v>0</v>
      </c>
    </row>
    <row r="121" spans="1:53">
      <c r="A121" t="s">
        <v>168</v>
      </c>
      <c r="B121" t="s">
        <v>81</v>
      </c>
      <c r="C121" t="s">
        <v>82</v>
      </c>
      <c r="D121">
        <v>24</v>
      </c>
      <c r="E121" t="str">
        <f>ScoutingData[[#This Row],[eventCode]]&amp;"_"&amp;ScoutingData[[#This Row],[matchLevel]]&amp;ScoutingData[[#This Row],[matchNumber]]</f>
        <v>2023njwas_qm24</v>
      </c>
      <c r="F121" t="s">
        <v>83</v>
      </c>
      <c r="G121">
        <v>1811</v>
      </c>
      <c r="H121">
        <v>26</v>
      </c>
      <c r="I121" t="s">
        <v>127</v>
      </c>
      <c r="J121">
        <v>0</v>
      </c>
      <c r="K121">
        <v>0</v>
      </c>
      <c r="L121">
        <v>0</v>
      </c>
      <c r="M121" t="s">
        <v>94</v>
      </c>
      <c r="N121" t="s">
        <v>389</v>
      </c>
      <c r="O121" t="s">
        <v>390</v>
      </c>
      <c r="P121">
        <v>0</v>
      </c>
      <c r="Q121">
        <v>1</v>
      </c>
      <c r="R121">
        <v>1</v>
      </c>
      <c r="S121">
        <v>8707</v>
      </c>
      <c r="T121">
        <v>0</v>
      </c>
      <c r="U121" t="s">
        <v>124</v>
      </c>
      <c r="V121">
        <v>14.2</v>
      </c>
      <c r="W121" t="s">
        <v>137</v>
      </c>
      <c r="X121">
        <v>2</v>
      </c>
      <c r="Y121" t="s">
        <v>89</v>
      </c>
      <c r="Z121">
        <v>0</v>
      </c>
      <c r="AA121" t="s">
        <v>105</v>
      </c>
      <c r="AB121">
        <v>0</v>
      </c>
      <c r="AC121">
        <v>1</v>
      </c>
      <c r="AD121">
        <v>0</v>
      </c>
      <c r="AE121">
        <v>0</v>
      </c>
      <c r="AF121">
        <v>0</v>
      </c>
      <c r="AG121">
        <v>0</v>
      </c>
      <c r="AH121" t="s">
        <v>391</v>
      </c>
      <c r="AI121">
        <f>getTotalCount(ScoutingData[[#This Row],[autoScoredGrid]])</f>
        <v>1</v>
      </c>
      <c r="AJ121">
        <f>getCubeCount(ScoutingData[[#This Row],[autoScoredGrid]])</f>
        <v>1</v>
      </c>
      <c r="AK121">
        <f>getConeCount(ScoutingData[[#This Row],[autoScoredGrid]])</f>
        <v>0</v>
      </c>
      <c r="AL121">
        <f>getHighCount(ScoutingData[[#This Row],[autoScoredGrid]])</f>
        <v>1</v>
      </c>
      <c r="AM121">
        <f>getMedCount(ScoutingData[[#This Row],[autoScoredGrid]])</f>
        <v>0</v>
      </c>
      <c r="AN121">
        <f>getLowCount(ScoutingData[[#This Row],[autoScoredGrid]])</f>
        <v>0</v>
      </c>
      <c r="AO121">
        <f>getAvgCycleTime(ScoutingData[[#This Row],[cycleTimes]])</f>
        <v>26.266666666666666</v>
      </c>
      <c r="AP121">
        <f>getTotalCount(ScoutingData[[#This Row],[scoredGrid]])</f>
        <v>2</v>
      </c>
      <c r="AQ121">
        <f>getCubeCount(ScoutingData[[#This Row],[scoredGrid]])</f>
        <v>2</v>
      </c>
      <c r="AR121">
        <f>getConeCount(ScoutingData[[#This Row],[scoredGrid]])</f>
        <v>0</v>
      </c>
      <c r="AS121">
        <f>getHighCount(ScoutingData[[#This Row],[scoredGrid]])</f>
        <v>1</v>
      </c>
      <c r="AT121">
        <f>getMedCount(ScoutingData[[#This Row],[scoredGrid]])</f>
        <v>1</v>
      </c>
      <c r="AU121">
        <f>getLowCount(ScoutingData[[#This Row],[scoredGrid]])</f>
        <v>0</v>
      </c>
      <c r="AV121">
        <f>ScoutingData[[#This Row],[autoGamePieces]]+ScoutingData[[#This Row],[teleopGamePieces]]</f>
        <v>3</v>
      </c>
      <c r="AW121">
        <f>ScoutingData[[#This Row],[autoCubes]]+ScoutingData[[#This Row],[teleopCubes]]</f>
        <v>3</v>
      </c>
      <c r="AX121">
        <f>ScoutingData[[#This Row],[autoCones]]+ScoutingData[[#This Row],[teleopCones]]</f>
        <v>0</v>
      </c>
      <c r="AY121">
        <f>ScoutingData[[#This Row],[autoHigh]]+ScoutingData[[#This Row],[teleopHigh]]</f>
        <v>2</v>
      </c>
      <c r="AZ121">
        <f>ScoutingData[[#This Row],[autoMed]]+ScoutingData[[#This Row],[teleopMed]]</f>
        <v>1</v>
      </c>
      <c r="BA121">
        <f>ScoutingData[[#This Row],[autoLow]]+ScoutingData[[#This Row],[teleopLow]]</f>
        <v>0</v>
      </c>
    </row>
    <row r="122" spans="1:53">
      <c r="A122" t="s">
        <v>163</v>
      </c>
      <c r="B122" t="s">
        <v>81</v>
      </c>
      <c r="C122" t="s">
        <v>82</v>
      </c>
      <c r="D122">
        <v>24</v>
      </c>
      <c r="E122" t="str">
        <f>ScoutingData[[#This Row],[eventCode]]&amp;"_"&amp;ScoutingData[[#This Row],[matchLevel]]&amp;ScoutingData[[#This Row],[matchNumber]]</f>
        <v>2023njwas_qm24</v>
      </c>
      <c r="F122" t="s">
        <v>111</v>
      </c>
      <c r="G122">
        <v>6943</v>
      </c>
      <c r="H122">
        <v>62</v>
      </c>
      <c r="I122" t="s">
        <v>93</v>
      </c>
      <c r="J122">
        <v>0</v>
      </c>
      <c r="K122">
        <v>0</v>
      </c>
      <c r="L122">
        <v>0</v>
      </c>
      <c r="M122" t="s">
        <v>94</v>
      </c>
      <c r="N122" t="s">
        <v>93</v>
      </c>
      <c r="O122" t="s">
        <v>93</v>
      </c>
      <c r="P122">
        <v>0</v>
      </c>
      <c r="Q122">
        <v>0</v>
      </c>
      <c r="R122">
        <v>0</v>
      </c>
      <c r="T122">
        <v>0</v>
      </c>
      <c r="U122" t="s">
        <v>94</v>
      </c>
      <c r="V122">
        <v>0</v>
      </c>
      <c r="W122" t="s">
        <v>94</v>
      </c>
      <c r="X122">
        <v>2</v>
      </c>
      <c r="Y122" t="s">
        <v>96</v>
      </c>
      <c r="Z122">
        <v>1</v>
      </c>
      <c r="AA122" t="s">
        <v>97</v>
      </c>
      <c r="AB122">
        <v>0</v>
      </c>
      <c r="AC122">
        <v>1</v>
      </c>
      <c r="AD122">
        <v>0</v>
      </c>
      <c r="AE122">
        <v>0</v>
      </c>
      <c r="AF122">
        <v>0</v>
      </c>
      <c r="AG122">
        <v>0</v>
      </c>
      <c r="AH122" t="s">
        <v>392</v>
      </c>
      <c r="AI122">
        <f>getTotalCount(ScoutingData[[#This Row],[autoScoredGrid]])</f>
        <v>0</v>
      </c>
      <c r="AJ122">
        <f>getCubeCount(ScoutingData[[#This Row],[autoScoredGrid]])</f>
        <v>0</v>
      </c>
      <c r="AK122">
        <f>getConeCount(ScoutingData[[#This Row],[autoScoredGrid]])</f>
        <v>0</v>
      </c>
      <c r="AL122">
        <f>getHighCount(ScoutingData[[#This Row],[autoScoredGrid]])</f>
        <v>0</v>
      </c>
      <c r="AM122">
        <f>getMedCount(ScoutingData[[#This Row],[autoScoredGrid]])</f>
        <v>0</v>
      </c>
      <c r="AN122">
        <f>getLowCount(ScoutingData[[#This Row],[autoScoredGrid]])</f>
        <v>0</v>
      </c>
      <c r="AO122">
        <f>getAvgCycleTime(ScoutingData[[#This Row],[cycleTimes]])</f>
        <v>0</v>
      </c>
      <c r="AP122">
        <f>getTotalCount(ScoutingData[[#This Row],[scoredGrid]])</f>
        <v>0</v>
      </c>
      <c r="AQ122">
        <f>getCubeCount(ScoutingData[[#This Row],[scoredGrid]])</f>
        <v>0</v>
      </c>
      <c r="AR122">
        <f>getConeCount(ScoutingData[[#This Row],[scoredGrid]])</f>
        <v>0</v>
      </c>
      <c r="AS122">
        <f>getHighCount(ScoutingData[[#This Row],[scoredGrid]])</f>
        <v>0</v>
      </c>
      <c r="AT122">
        <f>getMedCount(ScoutingData[[#This Row],[scoredGrid]])</f>
        <v>0</v>
      </c>
      <c r="AU122">
        <f>getLowCount(ScoutingData[[#This Row],[scoredGrid]])</f>
        <v>0</v>
      </c>
      <c r="AV122">
        <f>ScoutingData[[#This Row],[autoGamePieces]]+ScoutingData[[#This Row],[teleopGamePieces]]</f>
        <v>0</v>
      </c>
      <c r="AW122">
        <f>ScoutingData[[#This Row],[autoCubes]]+ScoutingData[[#This Row],[teleopCubes]]</f>
        <v>0</v>
      </c>
      <c r="AX122">
        <f>ScoutingData[[#This Row],[autoCones]]+ScoutingData[[#This Row],[teleopCones]]</f>
        <v>0</v>
      </c>
      <c r="AY122">
        <f>ScoutingData[[#This Row],[autoHigh]]+ScoutingData[[#This Row],[teleopHigh]]</f>
        <v>0</v>
      </c>
      <c r="AZ122">
        <f>ScoutingData[[#This Row],[autoMed]]+ScoutingData[[#This Row],[teleopMed]]</f>
        <v>0</v>
      </c>
      <c r="BA122">
        <f>ScoutingData[[#This Row],[autoLow]]+ScoutingData[[#This Row],[teleopLow]]</f>
        <v>0</v>
      </c>
    </row>
    <row r="123" spans="1:53">
      <c r="A123" t="s">
        <v>80</v>
      </c>
      <c r="B123" t="s">
        <v>81</v>
      </c>
      <c r="C123" t="s">
        <v>82</v>
      </c>
      <c r="D123">
        <v>25</v>
      </c>
      <c r="E123" t="str">
        <f>ScoutingData[[#This Row],[eventCode]]&amp;"_"&amp;ScoutingData[[#This Row],[matchLevel]]&amp;ScoutingData[[#This Row],[matchNumber]]</f>
        <v>2023njwas_qm25</v>
      </c>
      <c r="F123" t="s">
        <v>83</v>
      </c>
      <c r="G123">
        <v>6945</v>
      </c>
      <c r="H123">
        <v>26</v>
      </c>
      <c r="I123" t="s">
        <v>93</v>
      </c>
      <c r="J123">
        <v>1</v>
      </c>
      <c r="K123">
        <v>0</v>
      </c>
      <c r="L123">
        <v>1</v>
      </c>
      <c r="M123" t="s">
        <v>105</v>
      </c>
      <c r="N123" t="s">
        <v>393</v>
      </c>
      <c r="O123" t="s">
        <v>394</v>
      </c>
      <c r="P123">
        <v>0</v>
      </c>
      <c r="Q123">
        <v>0</v>
      </c>
      <c r="R123">
        <v>0</v>
      </c>
      <c r="T123">
        <v>1</v>
      </c>
      <c r="U123" t="s">
        <v>124</v>
      </c>
      <c r="V123">
        <v>39.5</v>
      </c>
      <c r="W123" t="s">
        <v>94</v>
      </c>
      <c r="X123">
        <v>2</v>
      </c>
      <c r="Y123" t="s">
        <v>96</v>
      </c>
      <c r="Z123">
        <v>0</v>
      </c>
      <c r="AA123" t="s">
        <v>94</v>
      </c>
      <c r="AB123">
        <v>0</v>
      </c>
      <c r="AC123">
        <v>2</v>
      </c>
      <c r="AD123">
        <v>1</v>
      </c>
      <c r="AE123">
        <v>0</v>
      </c>
      <c r="AF123">
        <v>0</v>
      </c>
      <c r="AG123">
        <v>0</v>
      </c>
      <c r="AH123" t="s">
        <v>395</v>
      </c>
      <c r="AI123">
        <f>getTotalCount(ScoutingData[[#This Row],[autoScoredGrid]])</f>
        <v>0</v>
      </c>
      <c r="AJ123">
        <f>getCubeCount(ScoutingData[[#This Row],[autoScoredGrid]])</f>
        <v>0</v>
      </c>
      <c r="AK123">
        <f>getConeCount(ScoutingData[[#This Row],[autoScoredGrid]])</f>
        <v>0</v>
      </c>
      <c r="AL123">
        <f>getHighCount(ScoutingData[[#This Row],[autoScoredGrid]])</f>
        <v>0</v>
      </c>
      <c r="AM123">
        <f>getMedCount(ScoutingData[[#This Row],[autoScoredGrid]])</f>
        <v>0</v>
      </c>
      <c r="AN123">
        <f>getLowCount(ScoutingData[[#This Row],[autoScoredGrid]])</f>
        <v>0</v>
      </c>
      <c r="AO123">
        <f>getAvgCycleTime(ScoutingData[[#This Row],[cycleTimes]])</f>
        <v>42.75</v>
      </c>
      <c r="AP123">
        <f>getTotalCount(ScoutingData[[#This Row],[scoredGrid]])</f>
        <v>2</v>
      </c>
      <c r="AQ123">
        <f>getCubeCount(ScoutingData[[#This Row],[scoredGrid]])</f>
        <v>2</v>
      </c>
      <c r="AR123">
        <f>getConeCount(ScoutingData[[#This Row],[scoredGrid]])</f>
        <v>0</v>
      </c>
      <c r="AS123">
        <f>getHighCount(ScoutingData[[#This Row],[scoredGrid]])</f>
        <v>0</v>
      </c>
      <c r="AT123">
        <f>getMedCount(ScoutingData[[#This Row],[scoredGrid]])</f>
        <v>0</v>
      </c>
      <c r="AU123">
        <f>getLowCount(ScoutingData[[#This Row],[scoredGrid]])</f>
        <v>2</v>
      </c>
      <c r="AV123">
        <f>ScoutingData[[#This Row],[autoGamePieces]]+ScoutingData[[#This Row],[teleopGamePieces]]</f>
        <v>2</v>
      </c>
      <c r="AW123">
        <f>ScoutingData[[#This Row],[autoCubes]]+ScoutingData[[#This Row],[teleopCubes]]</f>
        <v>2</v>
      </c>
      <c r="AX123">
        <f>ScoutingData[[#This Row],[autoCones]]+ScoutingData[[#This Row],[teleopCones]]</f>
        <v>0</v>
      </c>
      <c r="AY123">
        <f>ScoutingData[[#This Row],[autoHigh]]+ScoutingData[[#This Row],[teleopHigh]]</f>
        <v>0</v>
      </c>
      <c r="AZ123">
        <f>ScoutingData[[#This Row],[autoMed]]+ScoutingData[[#This Row],[teleopMed]]</f>
        <v>0</v>
      </c>
      <c r="BA123">
        <f>ScoutingData[[#This Row],[autoLow]]+ScoutingData[[#This Row],[teleopLow]]</f>
        <v>2</v>
      </c>
    </row>
    <row r="124" spans="1:53">
      <c r="A124" t="s">
        <v>91</v>
      </c>
      <c r="B124" t="s">
        <v>81</v>
      </c>
      <c r="C124" t="s">
        <v>82</v>
      </c>
      <c r="D124">
        <v>25</v>
      </c>
      <c r="E124" t="str">
        <f>ScoutingData[[#This Row],[eventCode]]&amp;"_"&amp;ScoutingData[[#This Row],[matchLevel]]&amp;ScoutingData[[#This Row],[matchNumber]]</f>
        <v>2023njwas_qm25</v>
      </c>
      <c r="F124" t="s">
        <v>92</v>
      </c>
      <c r="G124">
        <v>1676</v>
      </c>
      <c r="H124">
        <v>50</v>
      </c>
      <c r="I124" t="s">
        <v>112</v>
      </c>
      <c r="J124">
        <v>0</v>
      </c>
      <c r="K124">
        <v>0</v>
      </c>
      <c r="L124">
        <v>0</v>
      </c>
      <c r="M124" t="s">
        <v>113</v>
      </c>
      <c r="N124" t="s">
        <v>396</v>
      </c>
      <c r="O124" t="s">
        <v>397</v>
      </c>
      <c r="P124">
        <v>0</v>
      </c>
      <c r="Q124">
        <v>0</v>
      </c>
      <c r="R124">
        <v>0</v>
      </c>
      <c r="T124">
        <v>0</v>
      </c>
      <c r="U124" t="s">
        <v>97</v>
      </c>
      <c r="V124">
        <v>3.8</v>
      </c>
      <c r="W124" t="s">
        <v>85</v>
      </c>
      <c r="X124">
        <v>2</v>
      </c>
      <c r="Y124" t="s">
        <v>89</v>
      </c>
      <c r="Z124">
        <v>0</v>
      </c>
      <c r="AA124" t="s">
        <v>94</v>
      </c>
      <c r="AB124">
        <v>0</v>
      </c>
      <c r="AC124">
        <v>3</v>
      </c>
      <c r="AD124">
        <v>0</v>
      </c>
      <c r="AE124">
        <v>0</v>
      </c>
      <c r="AF124">
        <v>0</v>
      </c>
      <c r="AG124">
        <v>1</v>
      </c>
      <c r="AI124">
        <f>getTotalCount(ScoutingData[[#This Row],[autoScoredGrid]])</f>
        <v>1</v>
      </c>
      <c r="AJ124">
        <f>getCubeCount(ScoutingData[[#This Row],[autoScoredGrid]])</f>
        <v>1</v>
      </c>
      <c r="AK124">
        <f>getConeCount(ScoutingData[[#This Row],[autoScoredGrid]])</f>
        <v>0</v>
      </c>
      <c r="AL124">
        <f>getHighCount(ScoutingData[[#This Row],[autoScoredGrid]])</f>
        <v>1</v>
      </c>
      <c r="AM124">
        <f>getMedCount(ScoutingData[[#This Row],[autoScoredGrid]])</f>
        <v>0</v>
      </c>
      <c r="AN124">
        <f>getLowCount(ScoutingData[[#This Row],[autoScoredGrid]])</f>
        <v>0</v>
      </c>
      <c r="AO124">
        <f>getAvgCycleTime(ScoutingData[[#This Row],[cycleTimes]])</f>
        <v>14.583333333333334</v>
      </c>
      <c r="AP124">
        <f>getTotalCount(ScoutingData[[#This Row],[scoredGrid]])</f>
        <v>6</v>
      </c>
      <c r="AQ124">
        <f>getCubeCount(ScoutingData[[#This Row],[scoredGrid]])</f>
        <v>4</v>
      </c>
      <c r="AR124">
        <f>getConeCount(ScoutingData[[#This Row],[scoredGrid]])</f>
        <v>2</v>
      </c>
      <c r="AS124">
        <f>getHighCount(ScoutingData[[#This Row],[scoredGrid]])</f>
        <v>2</v>
      </c>
      <c r="AT124">
        <f>getMedCount(ScoutingData[[#This Row],[scoredGrid]])</f>
        <v>0</v>
      </c>
      <c r="AU124">
        <f>getLowCount(ScoutingData[[#This Row],[scoredGrid]])</f>
        <v>4</v>
      </c>
      <c r="AV124">
        <f>ScoutingData[[#This Row],[autoGamePieces]]+ScoutingData[[#This Row],[teleopGamePieces]]</f>
        <v>7</v>
      </c>
      <c r="AW124">
        <f>ScoutingData[[#This Row],[autoCubes]]+ScoutingData[[#This Row],[teleopCubes]]</f>
        <v>5</v>
      </c>
      <c r="AX124">
        <f>ScoutingData[[#This Row],[autoCones]]+ScoutingData[[#This Row],[teleopCones]]</f>
        <v>2</v>
      </c>
      <c r="AY124">
        <f>ScoutingData[[#This Row],[autoHigh]]+ScoutingData[[#This Row],[teleopHigh]]</f>
        <v>3</v>
      </c>
      <c r="AZ124">
        <f>ScoutingData[[#This Row],[autoMed]]+ScoutingData[[#This Row],[teleopMed]]</f>
        <v>0</v>
      </c>
      <c r="BA124">
        <f>ScoutingData[[#This Row],[autoLow]]+ScoutingData[[#This Row],[teleopLow]]</f>
        <v>4</v>
      </c>
    </row>
    <row r="125" spans="1:53">
      <c r="A125" t="s">
        <v>179</v>
      </c>
      <c r="B125" t="s">
        <v>81</v>
      </c>
      <c r="C125" t="s">
        <v>82</v>
      </c>
      <c r="D125">
        <v>25</v>
      </c>
      <c r="E125" t="str">
        <f>ScoutingData[[#This Row],[eventCode]]&amp;"_"&amp;ScoutingData[[#This Row],[matchLevel]]&amp;ScoutingData[[#This Row],[matchNumber]]</f>
        <v>2023njwas_qm25</v>
      </c>
      <c r="F125" t="s">
        <v>111</v>
      </c>
      <c r="G125">
        <v>8588</v>
      </c>
      <c r="H125">
        <v>62</v>
      </c>
      <c r="I125" t="s">
        <v>93</v>
      </c>
      <c r="J125">
        <v>0</v>
      </c>
      <c r="K125">
        <v>0</v>
      </c>
      <c r="L125">
        <v>0</v>
      </c>
      <c r="M125" t="s">
        <v>94</v>
      </c>
      <c r="N125" t="s">
        <v>93</v>
      </c>
      <c r="O125" t="s">
        <v>398</v>
      </c>
      <c r="P125">
        <v>0</v>
      </c>
      <c r="Q125">
        <v>0</v>
      </c>
      <c r="R125">
        <v>0</v>
      </c>
      <c r="T125">
        <v>0</v>
      </c>
      <c r="U125" t="s">
        <v>94</v>
      </c>
      <c r="V125">
        <v>0</v>
      </c>
      <c r="W125" t="s">
        <v>137</v>
      </c>
      <c r="X125">
        <v>2</v>
      </c>
      <c r="Y125" t="s">
        <v>105</v>
      </c>
      <c r="Z125">
        <v>0</v>
      </c>
      <c r="AA125" t="s">
        <v>105</v>
      </c>
      <c r="AB125">
        <v>0</v>
      </c>
      <c r="AC125">
        <v>3</v>
      </c>
      <c r="AD125">
        <v>0</v>
      </c>
      <c r="AE125">
        <v>0</v>
      </c>
      <c r="AF125">
        <v>0</v>
      </c>
      <c r="AG125">
        <v>0</v>
      </c>
      <c r="AH125" t="s">
        <v>291</v>
      </c>
      <c r="AI125">
        <f>getTotalCount(ScoutingData[[#This Row],[autoScoredGrid]])</f>
        <v>0</v>
      </c>
      <c r="AJ125">
        <f>getCubeCount(ScoutingData[[#This Row],[autoScoredGrid]])</f>
        <v>0</v>
      </c>
      <c r="AK125">
        <f>getConeCount(ScoutingData[[#This Row],[autoScoredGrid]])</f>
        <v>0</v>
      </c>
      <c r="AL125">
        <f>getHighCount(ScoutingData[[#This Row],[autoScoredGrid]])</f>
        <v>0</v>
      </c>
      <c r="AM125">
        <f>getMedCount(ScoutingData[[#This Row],[autoScoredGrid]])</f>
        <v>0</v>
      </c>
      <c r="AN125">
        <f>getLowCount(ScoutingData[[#This Row],[autoScoredGrid]])</f>
        <v>0</v>
      </c>
      <c r="AO125">
        <f>getAvgCycleTime(ScoutingData[[#This Row],[cycleTimes]])</f>
        <v>0</v>
      </c>
      <c r="AP125">
        <f>getTotalCount(ScoutingData[[#This Row],[scoredGrid]])</f>
        <v>2</v>
      </c>
      <c r="AQ125">
        <f>getCubeCount(ScoutingData[[#This Row],[scoredGrid]])</f>
        <v>2</v>
      </c>
      <c r="AR125">
        <f>getConeCount(ScoutingData[[#This Row],[scoredGrid]])</f>
        <v>0</v>
      </c>
      <c r="AS125">
        <f>getHighCount(ScoutingData[[#This Row],[scoredGrid]])</f>
        <v>0</v>
      </c>
      <c r="AT125">
        <f>getMedCount(ScoutingData[[#This Row],[scoredGrid]])</f>
        <v>0</v>
      </c>
      <c r="AU125">
        <f>getLowCount(ScoutingData[[#This Row],[scoredGrid]])</f>
        <v>2</v>
      </c>
      <c r="AV125">
        <f>ScoutingData[[#This Row],[autoGamePieces]]+ScoutingData[[#This Row],[teleopGamePieces]]</f>
        <v>2</v>
      </c>
      <c r="AW125">
        <f>ScoutingData[[#This Row],[autoCubes]]+ScoutingData[[#This Row],[teleopCubes]]</f>
        <v>2</v>
      </c>
      <c r="AX125">
        <f>ScoutingData[[#This Row],[autoCones]]+ScoutingData[[#This Row],[teleopCones]]</f>
        <v>0</v>
      </c>
      <c r="AY125">
        <f>ScoutingData[[#This Row],[autoHigh]]+ScoutingData[[#This Row],[teleopHigh]]</f>
        <v>0</v>
      </c>
      <c r="AZ125">
        <f>ScoutingData[[#This Row],[autoMed]]+ScoutingData[[#This Row],[teleopMed]]</f>
        <v>0</v>
      </c>
      <c r="BA125">
        <f>ScoutingData[[#This Row],[autoLow]]+ScoutingData[[#This Row],[teleopLow]]</f>
        <v>2</v>
      </c>
    </row>
    <row r="126" spans="1:53">
      <c r="A126" t="s">
        <v>121</v>
      </c>
      <c r="B126" t="s">
        <v>81</v>
      </c>
      <c r="C126" t="s">
        <v>82</v>
      </c>
      <c r="D126">
        <v>26</v>
      </c>
      <c r="E126" t="str">
        <f>ScoutingData[[#This Row],[eventCode]]&amp;"_"&amp;ScoutingData[[#This Row],[matchLevel]]&amp;ScoutingData[[#This Row],[matchNumber]]</f>
        <v>2023njwas_qm26</v>
      </c>
      <c r="F126" t="s">
        <v>92</v>
      </c>
      <c r="G126">
        <v>8706</v>
      </c>
      <c r="H126">
        <v>62</v>
      </c>
      <c r="I126" t="s">
        <v>93</v>
      </c>
      <c r="J126">
        <v>0</v>
      </c>
      <c r="K126">
        <v>0</v>
      </c>
      <c r="L126">
        <v>0</v>
      </c>
      <c r="M126" t="s">
        <v>94</v>
      </c>
      <c r="N126" t="s">
        <v>400</v>
      </c>
      <c r="O126" t="s">
        <v>93</v>
      </c>
      <c r="P126">
        <v>0</v>
      </c>
      <c r="Q126">
        <v>0</v>
      </c>
      <c r="R126">
        <v>0</v>
      </c>
      <c r="T126">
        <v>0</v>
      </c>
      <c r="U126" t="s">
        <v>94</v>
      </c>
      <c r="V126">
        <v>13.5</v>
      </c>
      <c r="W126" t="s">
        <v>85</v>
      </c>
      <c r="X126">
        <v>2</v>
      </c>
      <c r="Y126" t="s">
        <v>96</v>
      </c>
      <c r="Z126">
        <v>0</v>
      </c>
      <c r="AA126" t="s">
        <v>97</v>
      </c>
      <c r="AB126">
        <v>0</v>
      </c>
      <c r="AC126">
        <v>3</v>
      </c>
      <c r="AD126">
        <v>0</v>
      </c>
      <c r="AE126">
        <v>0</v>
      </c>
      <c r="AF126">
        <v>0</v>
      </c>
      <c r="AG126">
        <v>0</v>
      </c>
      <c r="AH126" t="s">
        <v>205</v>
      </c>
      <c r="AI126">
        <f>getTotalCount(ScoutingData[[#This Row],[autoScoredGrid]])</f>
        <v>0</v>
      </c>
      <c r="AJ126">
        <f>getCubeCount(ScoutingData[[#This Row],[autoScoredGrid]])</f>
        <v>0</v>
      </c>
      <c r="AK126">
        <f>getConeCount(ScoutingData[[#This Row],[autoScoredGrid]])</f>
        <v>0</v>
      </c>
      <c r="AL126">
        <f>getHighCount(ScoutingData[[#This Row],[autoScoredGrid]])</f>
        <v>0</v>
      </c>
      <c r="AM126">
        <f>getMedCount(ScoutingData[[#This Row],[autoScoredGrid]])</f>
        <v>0</v>
      </c>
      <c r="AN126">
        <f>getLowCount(ScoutingData[[#This Row],[autoScoredGrid]])</f>
        <v>0</v>
      </c>
      <c r="AO126">
        <f>getAvgCycleTime(ScoutingData[[#This Row],[cycleTimes]])</f>
        <v>104.7</v>
      </c>
      <c r="AP126">
        <f>getTotalCount(ScoutingData[[#This Row],[scoredGrid]])</f>
        <v>0</v>
      </c>
      <c r="AQ126">
        <f>getCubeCount(ScoutingData[[#This Row],[scoredGrid]])</f>
        <v>0</v>
      </c>
      <c r="AR126">
        <f>getConeCount(ScoutingData[[#This Row],[scoredGrid]])</f>
        <v>0</v>
      </c>
      <c r="AS126">
        <f>getHighCount(ScoutingData[[#This Row],[scoredGrid]])</f>
        <v>0</v>
      </c>
      <c r="AT126">
        <f>getMedCount(ScoutingData[[#This Row],[scoredGrid]])</f>
        <v>0</v>
      </c>
      <c r="AU126">
        <f>getLowCount(ScoutingData[[#This Row],[scoredGrid]])</f>
        <v>0</v>
      </c>
      <c r="AV126">
        <f>ScoutingData[[#This Row],[autoGamePieces]]+ScoutingData[[#This Row],[teleopGamePieces]]</f>
        <v>0</v>
      </c>
      <c r="AW126">
        <f>ScoutingData[[#This Row],[autoCubes]]+ScoutingData[[#This Row],[teleopCubes]]</f>
        <v>0</v>
      </c>
      <c r="AX126">
        <f>ScoutingData[[#This Row],[autoCones]]+ScoutingData[[#This Row],[teleopCones]]</f>
        <v>0</v>
      </c>
      <c r="AY126">
        <f>ScoutingData[[#This Row],[autoHigh]]+ScoutingData[[#This Row],[teleopHigh]]</f>
        <v>0</v>
      </c>
      <c r="AZ126">
        <f>ScoutingData[[#This Row],[autoMed]]+ScoutingData[[#This Row],[teleopMed]]</f>
        <v>0</v>
      </c>
      <c r="BA126">
        <f>ScoutingData[[#This Row],[autoLow]]+ScoutingData[[#This Row],[teleopLow]]</f>
        <v>0</v>
      </c>
    </row>
    <row r="127" spans="1:53">
      <c r="A127" t="s">
        <v>107</v>
      </c>
      <c r="B127" t="s">
        <v>81</v>
      </c>
      <c r="C127" t="s">
        <v>82</v>
      </c>
      <c r="D127">
        <v>26</v>
      </c>
      <c r="E127" t="str">
        <f>ScoutingData[[#This Row],[eventCode]]&amp;"_"&amp;ScoutingData[[#This Row],[matchLevel]]&amp;ScoutingData[[#This Row],[matchNumber]]</f>
        <v>2023njwas_qm26</v>
      </c>
      <c r="F127" t="s">
        <v>100</v>
      </c>
      <c r="G127">
        <v>303</v>
      </c>
      <c r="H127">
        <v>71</v>
      </c>
      <c r="I127" t="s">
        <v>93</v>
      </c>
      <c r="J127">
        <v>0</v>
      </c>
      <c r="K127">
        <v>1</v>
      </c>
      <c r="L127">
        <v>0</v>
      </c>
      <c r="M127" t="s">
        <v>94</v>
      </c>
      <c r="N127" t="s">
        <v>401</v>
      </c>
      <c r="O127" t="s">
        <v>402</v>
      </c>
      <c r="P127">
        <v>0</v>
      </c>
      <c r="Q127">
        <v>0</v>
      </c>
      <c r="R127">
        <v>0</v>
      </c>
      <c r="T127">
        <v>0</v>
      </c>
      <c r="U127" t="s">
        <v>94</v>
      </c>
      <c r="V127">
        <v>1.8</v>
      </c>
      <c r="W127" t="s">
        <v>85</v>
      </c>
      <c r="X127">
        <v>3</v>
      </c>
      <c r="Y127" t="s">
        <v>89</v>
      </c>
      <c r="Z127">
        <v>1</v>
      </c>
      <c r="AA127" t="s">
        <v>94</v>
      </c>
      <c r="AB127">
        <v>1</v>
      </c>
      <c r="AC127">
        <v>3</v>
      </c>
      <c r="AD127">
        <v>0</v>
      </c>
      <c r="AE127">
        <v>0</v>
      </c>
      <c r="AF127">
        <v>0</v>
      </c>
      <c r="AG127">
        <v>1</v>
      </c>
      <c r="AH127" t="s">
        <v>403</v>
      </c>
      <c r="AI127">
        <f>getTotalCount(ScoutingData[[#This Row],[autoScoredGrid]])</f>
        <v>0</v>
      </c>
      <c r="AJ127">
        <f>getCubeCount(ScoutingData[[#This Row],[autoScoredGrid]])</f>
        <v>0</v>
      </c>
      <c r="AK127">
        <f>getConeCount(ScoutingData[[#This Row],[autoScoredGrid]])</f>
        <v>0</v>
      </c>
      <c r="AL127">
        <f>getHighCount(ScoutingData[[#This Row],[autoScoredGrid]])</f>
        <v>0</v>
      </c>
      <c r="AM127">
        <f>getMedCount(ScoutingData[[#This Row],[autoScoredGrid]])</f>
        <v>0</v>
      </c>
      <c r="AN127">
        <f>getLowCount(ScoutingData[[#This Row],[autoScoredGrid]])</f>
        <v>0</v>
      </c>
      <c r="AO127">
        <f>getAvgCycleTime(ScoutingData[[#This Row],[cycleTimes]])</f>
        <v>9.6666666666666661</v>
      </c>
      <c r="AP127">
        <f>getTotalCount(ScoutingData[[#This Row],[scoredGrid]])</f>
        <v>4</v>
      </c>
      <c r="AQ127">
        <f>getCubeCount(ScoutingData[[#This Row],[scoredGrid]])</f>
        <v>4</v>
      </c>
      <c r="AR127">
        <f>getConeCount(ScoutingData[[#This Row],[scoredGrid]])</f>
        <v>0</v>
      </c>
      <c r="AS127">
        <f>getHighCount(ScoutingData[[#This Row],[scoredGrid]])</f>
        <v>1</v>
      </c>
      <c r="AT127">
        <f>getMedCount(ScoutingData[[#This Row],[scoredGrid]])</f>
        <v>1</v>
      </c>
      <c r="AU127">
        <f>getLowCount(ScoutingData[[#This Row],[scoredGrid]])</f>
        <v>2</v>
      </c>
      <c r="AV127">
        <f>ScoutingData[[#This Row],[autoGamePieces]]+ScoutingData[[#This Row],[teleopGamePieces]]</f>
        <v>4</v>
      </c>
      <c r="AW127">
        <f>ScoutingData[[#This Row],[autoCubes]]+ScoutingData[[#This Row],[teleopCubes]]</f>
        <v>4</v>
      </c>
      <c r="AX127">
        <f>ScoutingData[[#This Row],[autoCones]]+ScoutingData[[#This Row],[teleopCones]]</f>
        <v>0</v>
      </c>
      <c r="AY127">
        <f>ScoutingData[[#This Row],[autoHigh]]+ScoutingData[[#This Row],[teleopHigh]]</f>
        <v>1</v>
      </c>
      <c r="AZ127">
        <f>ScoutingData[[#This Row],[autoMed]]+ScoutingData[[#This Row],[teleopMed]]</f>
        <v>1</v>
      </c>
      <c r="BA127">
        <f>ScoutingData[[#This Row],[autoLow]]+ScoutingData[[#This Row],[teleopLow]]</f>
        <v>2</v>
      </c>
    </row>
    <row r="128" spans="1:53">
      <c r="A128" t="s">
        <v>104</v>
      </c>
      <c r="B128" t="s">
        <v>81</v>
      </c>
      <c r="C128" t="s">
        <v>82</v>
      </c>
      <c r="D128">
        <v>26</v>
      </c>
      <c r="E128" t="str">
        <f>ScoutingData[[#This Row],[eventCode]]&amp;"_"&amp;ScoutingData[[#This Row],[matchLevel]]&amp;ScoutingData[[#This Row],[matchNumber]]</f>
        <v>2023njwas_qm26</v>
      </c>
      <c r="F128" t="s">
        <v>83</v>
      </c>
      <c r="G128">
        <v>3142</v>
      </c>
      <c r="H128">
        <v>26</v>
      </c>
      <c r="I128" t="s">
        <v>174</v>
      </c>
      <c r="J128">
        <v>0</v>
      </c>
      <c r="K128">
        <v>0</v>
      </c>
      <c r="L128">
        <v>1</v>
      </c>
      <c r="M128" t="s">
        <v>94</v>
      </c>
      <c r="N128" t="s">
        <v>93</v>
      </c>
      <c r="O128" t="s">
        <v>404</v>
      </c>
      <c r="P128">
        <v>0</v>
      </c>
      <c r="Q128">
        <v>0</v>
      </c>
      <c r="R128">
        <v>0</v>
      </c>
      <c r="T128">
        <v>1</v>
      </c>
      <c r="U128" t="s">
        <v>124</v>
      </c>
      <c r="V128">
        <v>0</v>
      </c>
      <c r="W128" t="s">
        <v>94</v>
      </c>
      <c r="X128">
        <v>2</v>
      </c>
      <c r="Y128" t="s">
        <v>89</v>
      </c>
      <c r="Z128">
        <v>0</v>
      </c>
      <c r="AA128" t="s">
        <v>94</v>
      </c>
      <c r="AB128">
        <v>0</v>
      </c>
      <c r="AC128">
        <v>4</v>
      </c>
      <c r="AD128">
        <v>0</v>
      </c>
      <c r="AE128">
        <v>0</v>
      </c>
      <c r="AF128">
        <v>0</v>
      </c>
      <c r="AG128">
        <v>0</v>
      </c>
      <c r="AH128" t="s">
        <v>405</v>
      </c>
      <c r="AI128">
        <f>getTotalCount(ScoutingData[[#This Row],[autoScoredGrid]])</f>
        <v>1</v>
      </c>
      <c r="AJ128">
        <f>getCubeCount(ScoutingData[[#This Row],[autoScoredGrid]])</f>
        <v>0</v>
      </c>
      <c r="AK128">
        <f>getConeCount(ScoutingData[[#This Row],[autoScoredGrid]])</f>
        <v>1</v>
      </c>
      <c r="AL128">
        <f>getHighCount(ScoutingData[[#This Row],[autoScoredGrid]])</f>
        <v>0</v>
      </c>
      <c r="AM128">
        <f>getMedCount(ScoutingData[[#This Row],[autoScoredGrid]])</f>
        <v>1</v>
      </c>
      <c r="AN128">
        <f>getLowCount(ScoutingData[[#This Row],[autoScoredGrid]])</f>
        <v>0</v>
      </c>
      <c r="AO128">
        <f>getAvgCycleTime(ScoutingData[[#This Row],[cycleTimes]])</f>
        <v>0</v>
      </c>
      <c r="AP128">
        <f>getTotalCount(ScoutingData[[#This Row],[scoredGrid]])</f>
        <v>7</v>
      </c>
      <c r="AQ128">
        <f>getCubeCount(ScoutingData[[#This Row],[scoredGrid]])</f>
        <v>5</v>
      </c>
      <c r="AR128">
        <f>getConeCount(ScoutingData[[#This Row],[scoredGrid]])</f>
        <v>2</v>
      </c>
      <c r="AS128">
        <f>getHighCount(ScoutingData[[#This Row],[scoredGrid]])</f>
        <v>0</v>
      </c>
      <c r="AT128">
        <f>getMedCount(ScoutingData[[#This Row],[scoredGrid]])</f>
        <v>3</v>
      </c>
      <c r="AU128">
        <f>getLowCount(ScoutingData[[#This Row],[scoredGrid]])</f>
        <v>4</v>
      </c>
      <c r="AV128">
        <f>ScoutingData[[#This Row],[autoGamePieces]]+ScoutingData[[#This Row],[teleopGamePieces]]</f>
        <v>8</v>
      </c>
      <c r="AW128">
        <f>ScoutingData[[#This Row],[autoCubes]]+ScoutingData[[#This Row],[teleopCubes]]</f>
        <v>5</v>
      </c>
      <c r="AX128">
        <f>ScoutingData[[#This Row],[autoCones]]+ScoutingData[[#This Row],[teleopCones]]</f>
        <v>3</v>
      </c>
      <c r="AY128">
        <f>ScoutingData[[#This Row],[autoHigh]]+ScoutingData[[#This Row],[teleopHigh]]</f>
        <v>0</v>
      </c>
      <c r="AZ128">
        <f>ScoutingData[[#This Row],[autoMed]]+ScoutingData[[#This Row],[teleopMed]]</f>
        <v>4</v>
      </c>
      <c r="BA128">
        <f>ScoutingData[[#This Row],[autoLow]]+ScoutingData[[#This Row],[teleopLow]]</f>
        <v>4</v>
      </c>
    </row>
    <row r="129" spans="1:53">
      <c r="A129" t="s">
        <v>116</v>
      </c>
      <c r="B129" t="s">
        <v>81</v>
      </c>
      <c r="C129" t="s">
        <v>82</v>
      </c>
      <c r="D129">
        <v>26</v>
      </c>
      <c r="E129" t="str">
        <f>ScoutingData[[#This Row],[eventCode]]&amp;"_"&amp;ScoutingData[[#This Row],[matchLevel]]&amp;ScoutingData[[#This Row],[matchNumber]]</f>
        <v>2023njwas_qm26</v>
      </c>
      <c r="F129" t="s">
        <v>117</v>
      </c>
      <c r="G129">
        <v>9015</v>
      </c>
      <c r="H129">
        <v>47</v>
      </c>
      <c r="I129" t="s">
        <v>93</v>
      </c>
      <c r="J129">
        <v>0</v>
      </c>
      <c r="K129">
        <v>1</v>
      </c>
      <c r="L129">
        <v>0</v>
      </c>
      <c r="M129" t="s">
        <v>85</v>
      </c>
      <c r="N129" t="s">
        <v>406</v>
      </c>
      <c r="O129" t="s">
        <v>234</v>
      </c>
      <c r="P129">
        <v>0</v>
      </c>
      <c r="Q129">
        <v>0</v>
      </c>
      <c r="R129">
        <v>0</v>
      </c>
      <c r="T129">
        <v>0</v>
      </c>
      <c r="U129" t="s">
        <v>88</v>
      </c>
      <c r="V129">
        <v>0</v>
      </c>
      <c r="W129" t="s">
        <v>85</v>
      </c>
      <c r="X129">
        <v>3</v>
      </c>
      <c r="Y129" t="s">
        <v>105</v>
      </c>
      <c r="Z129">
        <v>0</v>
      </c>
      <c r="AA129" t="s">
        <v>94</v>
      </c>
      <c r="AB129">
        <v>1</v>
      </c>
      <c r="AC129">
        <v>3</v>
      </c>
      <c r="AD129">
        <v>0</v>
      </c>
      <c r="AE129">
        <v>0</v>
      </c>
      <c r="AF129">
        <v>0</v>
      </c>
      <c r="AG129">
        <v>0</v>
      </c>
      <c r="AH129" t="s">
        <v>252</v>
      </c>
      <c r="AI129">
        <f>getTotalCount(ScoutingData[[#This Row],[autoScoredGrid]])</f>
        <v>0</v>
      </c>
      <c r="AJ129">
        <f>getCubeCount(ScoutingData[[#This Row],[autoScoredGrid]])</f>
        <v>0</v>
      </c>
      <c r="AK129">
        <f>getConeCount(ScoutingData[[#This Row],[autoScoredGrid]])</f>
        <v>0</v>
      </c>
      <c r="AL129">
        <f>getHighCount(ScoutingData[[#This Row],[autoScoredGrid]])</f>
        <v>0</v>
      </c>
      <c r="AM129">
        <f>getMedCount(ScoutingData[[#This Row],[autoScoredGrid]])</f>
        <v>0</v>
      </c>
      <c r="AN129">
        <f>getLowCount(ScoutingData[[#This Row],[autoScoredGrid]])</f>
        <v>0</v>
      </c>
      <c r="AO129">
        <f>getAvgCycleTime(ScoutingData[[#This Row],[cycleTimes]])</f>
        <v>75.400000000000006</v>
      </c>
      <c r="AP129">
        <f>getTotalCount(ScoutingData[[#This Row],[scoredGrid]])</f>
        <v>1</v>
      </c>
      <c r="AQ129">
        <f>getCubeCount(ScoutingData[[#This Row],[scoredGrid]])</f>
        <v>1</v>
      </c>
      <c r="AR129">
        <f>getConeCount(ScoutingData[[#This Row],[scoredGrid]])</f>
        <v>0</v>
      </c>
      <c r="AS129">
        <f>getHighCount(ScoutingData[[#This Row],[scoredGrid]])</f>
        <v>0</v>
      </c>
      <c r="AT129">
        <f>getMedCount(ScoutingData[[#This Row],[scoredGrid]])</f>
        <v>0</v>
      </c>
      <c r="AU129">
        <f>getLowCount(ScoutingData[[#This Row],[scoredGrid]])</f>
        <v>1</v>
      </c>
      <c r="AV129">
        <f>ScoutingData[[#This Row],[autoGamePieces]]+ScoutingData[[#This Row],[teleopGamePieces]]</f>
        <v>1</v>
      </c>
      <c r="AW129">
        <f>ScoutingData[[#This Row],[autoCubes]]+ScoutingData[[#This Row],[teleopCubes]]</f>
        <v>1</v>
      </c>
      <c r="AX129">
        <f>ScoutingData[[#This Row],[autoCones]]+ScoutingData[[#This Row],[teleopCones]]</f>
        <v>0</v>
      </c>
      <c r="AY129">
        <f>ScoutingData[[#This Row],[autoHigh]]+ScoutingData[[#This Row],[teleopHigh]]</f>
        <v>0</v>
      </c>
      <c r="AZ129">
        <f>ScoutingData[[#This Row],[autoMed]]+ScoutingData[[#This Row],[teleopMed]]</f>
        <v>0</v>
      </c>
      <c r="BA129">
        <f>ScoutingData[[#This Row],[autoLow]]+ScoutingData[[#This Row],[teleopLow]]</f>
        <v>1</v>
      </c>
    </row>
    <row r="130" spans="1:53">
      <c r="A130" t="s">
        <v>110</v>
      </c>
      <c r="B130" t="s">
        <v>81</v>
      </c>
      <c r="C130" t="s">
        <v>82</v>
      </c>
      <c r="D130">
        <v>26</v>
      </c>
      <c r="E130" t="str">
        <f>ScoutingData[[#This Row],[eventCode]]&amp;"_"&amp;ScoutingData[[#This Row],[matchLevel]]&amp;ScoutingData[[#This Row],[matchNumber]]</f>
        <v>2023njwas_qm26</v>
      </c>
      <c r="F130" t="s">
        <v>111</v>
      </c>
      <c r="G130">
        <v>4652</v>
      </c>
      <c r="H130">
        <v>38</v>
      </c>
      <c r="I130" t="s">
        <v>93</v>
      </c>
      <c r="J130">
        <v>1</v>
      </c>
      <c r="K130">
        <v>1</v>
      </c>
      <c r="L130">
        <v>1</v>
      </c>
      <c r="M130" t="s">
        <v>113</v>
      </c>
      <c r="N130" t="s">
        <v>93</v>
      </c>
      <c r="O130" t="s">
        <v>407</v>
      </c>
      <c r="P130">
        <v>0</v>
      </c>
      <c r="Q130">
        <v>0</v>
      </c>
      <c r="R130">
        <v>0</v>
      </c>
      <c r="T130">
        <v>0</v>
      </c>
      <c r="U130" t="s">
        <v>124</v>
      </c>
      <c r="V130">
        <v>0</v>
      </c>
      <c r="W130" t="s">
        <v>85</v>
      </c>
      <c r="X130">
        <v>2</v>
      </c>
      <c r="Y130" t="s">
        <v>105</v>
      </c>
      <c r="Z130">
        <v>3</v>
      </c>
      <c r="AA130" t="s">
        <v>94</v>
      </c>
      <c r="AB130">
        <v>0</v>
      </c>
      <c r="AC130">
        <v>3</v>
      </c>
      <c r="AD130">
        <v>0</v>
      </c>
      <c r="AE130">
        <v>0</v>
      </c>
      <c r="AF130">
        <v>0</v>
      </c>
      <c r="AG130">
        <v>1</v>
      </c>
      <c r="AH130" t="s">
        <v>408</v>
      </c>
      <c r="AI130">
        <f>getTotalCount(ScoutingData[[#This Row],[autoScoredGrid]])</f>
        <v>0</v>
      </c>
      <c r="AJ130">
        <f>getCubeCount(ScoutingData[[#This Row],[autoScoredGrid]])</f>
        <v>0</v>
      </c>
      <c r="AK130">
        <f>getConeCount(ScoutingData[[#This Row],[autoScoredGrid]])</f>
        <v>0</v>
      </c>
      <c r="AL130">
        <f>getHighCount(ScoutingData[[#This Row],[autoScoredGrid]])</f>
        <v>0</v>
      </c>
      <c r="AM130">
        <f>getMedCount(ScoutingData[[#This Row],[autoScoredGrid]])</f>
        <v>0</v>
      </c>
      <c r="AN130">
        <f>getLowCount(ScoutingData[[#This Row],[autoScoredGrid]])</f>
        <v>0</v>
      </c>
      <c r="AO130">
        <f>getAvgCycleTime(ScoutingData[[#This Row],[cycleTimes]])</f>
        <v>0</v>
      </c>
      <c r="AP130">
        <f>getTotalCount(ScoutingData[[#This Row],[scoredGrid]])</f>
        <v>3</v>
      </c>
      <c r="AQ130">
        <f>getCubeCount(ScoutingData[[#This Row],[scoredGrid]])</f>
        <v>3</v>
      </c>
      <c r="AR130">
        <f>getConeCount(ScoutingData[[#This Row],[scoredGrid]])</f>
        <v>0</v>
      </c>
      <c r="AS130">
        <f>getHighCount(ScoutingData[[#This Row],[scoredGrid]])</f>
        <v>0</v>
      </c>
      <c r="AT130">
        <f>getMedCount(ScoutingData[[#This Row],[scoredGrid]])</f>
        <v>0</v>
      </c>
      <c r="AU130">
        <f>getLowCount(ScoutingData[[#This Row],[scoredGrid]])</f>
        <v>3</v>
      </c>
      <c r="AV130">
        <f>ScoutingData[[#This Row],[autoGamePieces]]+ScoutingData[[#This Row],[teleopGamePieces]]</f>
        <v>3</v>
      </c>
      <c r="AW130">
        <f>ScoutingData[[#This Row],[autoCubes]]+ScoutingData[[#This Row],[teleopCubes]]</f>
        <v>3</v>
      </c>
      <c r="AX130">
        <f>ScoutingData[[#This Row],[autoCones]]+ScoutingData[[#This Row],[teleopCones]]</f>
        <v>0</v>
      </c>
      <c r="AY130">
        <f>ScoutingData[[#This Row],[autoHigh]]+ScoutingData[[#This Row],[teleopHigh]]</f>
        <v>0</v>
      </c>
      <c r="AZ130">
        <f>ScoutingData[[#This Row],[autoMed]]+ScoutingData[[#This Row],[teleopMed]]</f>
        <v>0</v>
      </c>
      <c r="BA130">
        <f>ScoutingData[[#This Row],[autoLow]]+ScoutingData[[#This Row],[teleopLow]]</f>
        <v>3</v>
      </c>
    </row>
    <row r="131" spans="1:53">
      <c r="A131" t="s">
        <v>131</v>
      </c>
      <c r="B131" t="s">
        <v>81</v>
      </c>
      <c r="C131" t="s">
        <v>82</v>
      </c>
      <c r="D131">
        <v>27</v>
      </c>
      <c r="E131" t="str">
        <f>ScoutingData[[#This Row],[eventCode]]&amp;"_"&amp;ScoutingData[[#This Row],[matchLevel]]&amp;ScoutingData[[#This Row],[matchNumber]]</f>
        <v>2023njwas_qm27</v>
      </c>
      <c r="F131" t="s">
        <v>92</v>
      </c>
      <c r="G131">
        <v>219</v>
      </c>
      <c r="H131">
        <v>26</v>
      </c>
      <c r="I131" t="s">
        <v>309</v>
      </c>
      <c r="J131">
        <v>0</v>
      </c>
      <c r="K131">
        <v>1</v>
      </c>
      <c r="L131">
        <v>1</v>
      </c>
      <c r="M131" t="s">
        <v>94</v>
      </c>
      <c r="N131" t="s">
        <v>409</v>
      </c>
      <c r="O131" t="s">
        <v>410</v>
      </c>
      <c r="P131">
        <v>0</v>
      </c>
      <c r="Q131">
        <v>1</v>
      </c>
      <c r="R131">
        <v>0</v>
      </c>
      <c r="T131">
        <v>0</v>
      </c>
      <c r="U131" t="s">
        <v>94</v>
      </c>
      <c r="V131">
        <v>0</v>
      </c>
      <c r="W131" t="s">
        <v>85</v>
      </c>
      <c r="X131">
        <v>1</v>
      </c>
      <c r="Y131" t="s">
        <v>105</v>
      </c>
      <c r="Z131">
        <v>0</v>
      </c>
      <c r="AA131" t="s">
        <v>94</v>
      </c>
      <c r="AB131">
        <v>0</v>
      </c>
      <c r="AC131">
        <v>4</v>
      </c>
      <c r="AD131">
        <v>0</v>
      </c>
      <c r="AE131">
        <v>0</v>
      </c>
      <c r="AF131">
        <v>0</v>
      </c>
      <c r="AG131">
        <v>0</v>
      </c>
      <c r="AI131">
        <f>getTotalCount(ScoutingData[[#This Row],[autoScoredGrid]])</f>
        <v>1</v>
      </c>
      <c r="AJ131">
        <f>getCubeCount(ScoutingData[[#This Row],[autoScoredGrid]])</f>
        <v>0</v>
      </c>
      <c r="AK131">
        <f>getConeCount(ScoutingData[[#This Row],[autoScoredGrid]])</f>
        <v>1</v>
      </c>
      <c r="AL131">
        <f>getHighCount(ScoutingData[[#This Row],[autoScoredGrid]])</f>
        <v>0</v>
      </c>
      <c r="AM131">
        <f>getMedCount(ScoutingData[[#This Row],[autoScoredGrid]])</f>
        <v>0</v>
      </c>
      <c r="AN131">
        <f>getLowCount(ScoutingData[[#This Row],[autoScoredGrid]])</f>
        <v>1</v>
      </c>
      <c r="AO131">
        <f>getAvgCycleTime(ScoutingData[[#This Row],[cycleTimes]])</f>
        <v>31.433333333333334</v>
      </c>
      <c r="AP131">
        <f>getTotalCount(ScoutingData[[#This Row],[scoredGrid]])</f>
        <v>3</v>
      </c>
      <c r="AQ131">
        <f>getCubeCount(ScoutingData[[#This Row],[scoredGrid]])</f>
        <v>1</v>
      </c>
      <c r="AR131">
        <f>getConeCount(ScoutingData[[#This Row],[scoredGrid]])</f>
        <v>2</v>
      </c>
      <c r="AS131">
        <f>getHighCount(ScoutingData[[#This Row],[scoredGrid]])</f>
        <v>2</v>
      </c>
      <c r="AT131">
        <f>getMedCount(ScoutingData[[#This Row],[scoredGrid]])</f>
        <v>0</v>
      </c>
      <c r="AU131">
        <f>getLowCount(ScoutingData[[#This Row],[scoredGrid]])</f>
        <v>1</v>
      </c>
      <c r="AV131">
        <f>ScoutingData[[#This Row],[autoGamePieces]]+ScoutingData[[#This Row],[teleopGamePieces]]</f>
        <v>4</v>
      </c>
      <c r="AW131">
        <f>ScoutingData[[#This Row],[autoCubes]]+ScoutingData[[#This Row],[teleopCubes]]</f>
        <v>1</v>
      </c>
      <c r="AX131">
        <f>ScoutingData[[#This Row],[autoCones]]+ScoutingData[[#This Row],[teleopCones]]</f>
        <v>3</v>
      </c>
      <c r="AY131">
        <f>ScoutingData[[#This Row],[autoHigh]]+ScoutingData[[#This Row],[teleopHigh]]</f>
        <v>2</v>
      </c>
      <c r="AZ131">
        <f>ScoutingData[[#This Row],[autoMed]]+ScoutingData[[#This Row],[teleopMed]]</f>
        <v>0</v>
      </c>
      <c r="BA131">
        <f>ScoutingData[[#This Row],[autoLow]]+ScoutingData[[#This Row],[teleopLow]]</f>
        <v>2</v>
      </c>
    </row>
    <row r="132" spans="1:53">
      <c r="A132" t="s">
        <v>147</v>
      </c>
      <c r="B132" t="s">
        <v>81</v>
      </c>
      <c r="C132" t="s">
        <v>82</v>
      </c>
      <c r="D132">
        <v>27</v>
      </c>
      <c r="E132" t="str">
        <f>ScoutingData[[#This Row],[eventCode]]&amp;"_"&amp;ScoutingData[[#This Row],[matchLevel]]&amp;ScoutingData[[#This Row],[matchNumber]]</f>
        <v>2023njwas_qm27</v>
      </c>
      <c r="F132" t="s">
        <v>117</v>
      </c>
      <c r="G132">
        <v>7045</v>
      </c>
      <c r="H132">
        <v>47</v>
      </c>
      <c r="I132" t="s">
        <v>112</v>
      </c>
      <c r="J132">
        <v>0</v>
      </c>
      <c r="K132">
        <v>1</v>
      </c>
      <c r="L132">
        <v>1</v>
      </c>
      <c r="M132" t="s">
        <v>85</v>
      </c>
      <c r="N132" t="s">
        <v>411</v>
      </c>
      <c r="O132" t="s">
        <v>412</v>
      </c>
      <c r="P132">
        <v>0</v>
      </c>
      <c r="Q132">
        <v>0</v>
      </c>
      <c r="R132">
        <v>0</v>
      </c>
      <c r="T132">
        <v>1</v>
      </c>
      <c r="U132" t="s">
        <v>88</v>
      </c>
      <c r="V132">
        <v>3.5</v>
      </c>
      <c r="W132" t="s">
        <v>137</v>
      </c>
      <c r="X132">
        <v>2</v>
      </c>
      <c r="Y132" t="s">
        <v>89</v>
      </c>
      <c r="Z132">
        <v>3</v>
      </c>
      <c r="AA132" t="s">
        <v>94</v>
      </c>
      <c r="AB132">
        <v>1</v>
      </c>
      <c r="AC132">
        <v>5</v>
      </c>
      <c r="AD132">
        <v>0</v>
      </c>
      <c r="AE132">
        <v>0</v>
      </c>
      <c r="AF132">
        <v>0</v>
      </c>
      <c r="AG132">
        <v>1</v>
      </c>
      <c r="AH132" t="s">
        <v>338</v>
      </c>
      <c r="AI132">
        <f>getTotalCount(ScoutingData[[#This Row],[autoScoredGrid]])</f>
        <v>1</v>
      </c>
      <c r="AJ132">
        <f>getCubeCount(ScoutingData[[#This Row],[autoScoredGrid]])</f>
        <v>1</v>
      </c>
      <c r="AK132">
        <f>getConeCount(ScoutingData[[#This Row],[autoScoredGrid]])</f>
        <v>0</v>
      </c>
      <c r="AL132">
        <f>getHighCount(ScoutingData[[#This Row],[autoScoredGrid]])</f>
        <v>1</v>
      </c>
      <c r="AM132">
        <f>getMedCount(ScoutingData[[#This Row],[autoScoredGrid]])</f>
        <v>0</v>
      </c>
      <c r="AN132">
        <f>getLowCount(ScoutingData[[#This Row],[autoScoredGrid]])</f>
        <v>0</v>
      </c>
      <c r="AO132">
        <f>getAvgCycleTime(ScoutingData[[#This Row],[cycleTimes]])</f>
        <v>36.466666666666669</v>
      </c>
      <c r="AP132">
        <f>getTotalCount(ScoutingData[[#This Row],[scoredGrid]])</f>
        <v>3</v>
      </c>
      <c r="AQ132">
        <f>getCubeCount(ScoutingData[[#This Row],[scoredGrid]])</f>
        <v>0</v>
      </c>
      <c r="AR132">
        <f>getConeCount(ScoutingData[[#This Row],[scoredGrid]])</f>
        <v>3</v>
      </c>
      <c r="AS132">
        <f>getHighCount(ScoutingData[[#This Row],[scoredGrid]])</f>
        <v>0</v>
      </c>
      <c r="AT132">
        <f>getMedCount(ScoutingData[[#This Row],[scoredGrid]])</f>
        <v>3</v>
      </c>
      <c r="AU132">
        <f>getLowCount(ScoutingData[[#This Row],[scoredGrid]])</f>
        <v>0</v>
      </c>
      <c r="AV132">
        <f>ScoutingData[[#This Row],[autoGamePieces]]+ScoutingData[[#This Row],[teleopGamePieces]]</f>
        <v>4</v>
      </c>
      <c r="AW132">
        <f>ScoutingData[[#This Row],[autoCubes]]+ScoutingData[[#This Row],[teleopCubes]]</f>
        <v>1</v>
      </c>
      <c r="AX132">
        <f>ScoutingData[[#This Row],[autoCones]]+ScoutingData[[#This Row],[teleopCones]]</f>
        <v>3</v>
      </c>
      <c r="AY132">
        <f>ScoutingData[[#This Row],[autoHigh]]+ScoutingData[[#This Row],[teleopHigh]]</f>
        <v>1</v>
      </c>
      <c r="AZ132">
        <f>ScoutingData[[#This Row],[autoMed]]+ScoutingData[[#This Row],[teleopMed]]</f>
        <v>3</v>
      </c>
      <c r="BA132">
        <f>ScoutingData[[#This Row],[autoLow]]+ScoutingData[[#This Row],[teleopLow]]</f>
        <v>0</v>
      </c>
    </row>
    <row r="133" spans="1:53">
      <c r="A133" t="s">
        <v>413</v>
      </c>
      <c r="B133" t="s">
        <v>81</v>
      </c>
      <c r="C133" t="s">
        <v>82</v>
      </c>
      <c r="D133">
        <v>27</v>
      </c>
      <c r="E133" t="str">
        <f>ScoutingData[[#This Row],[eventCode]]&amp;"_"&amp;ScoutingData[[#This Row],[matchLevel]]&amp;ScoutingData[[#This Row],[matchNumber]]</f>
        <v>2023njwas_qm27</v>
      </c>
      <c r="F133" t="s">
        <v>111</v>
      </c>
      <c r="G133">
        <v>8707</v>
      </c>
      <c r="H133">
        <v>38</v>
      </c>
      <c r="I133" t="s">
        <v>93</v>
      </c>
      <c r="J133">
        <v>0</v>
      </c>
      <c r="K133">
        <v>0</v>
      </c>
      <c r="L133">
        <v>0</v>
      </c>
      <c r="M133" t="s">
        <v>105</v>
      </c>
      <c r="N133" t="s">
        <v>93</v>
      </c>
      <c r="O133" t="s">
        <v>93</v>
      </c>
      <c r="P133">
        <v>0</v>
      </c>
      <c r="Q133">
        <v>0</v>
      </c>
      <c r="R133">
        <v>0</v>
      </c>
      <c r="T133">
        <v>0</v>
      </c>
      <c r="U133" t="s">
        <v>94</v>
      </c>
      <c r="V133">
        <v>0</v>
      </c>
      <c r="W133" t="s">
        <v>105</v>
      </c>
      <c r="X133">
        <v>1</v>
      </c>
      <c r="Y133" t="s">
        <v>96</v>
      </c>
      <c r="Z133">
        <v>0</v>
      </c>
      <c r="AA133" t="s">
        <v>129</v>
      </c>
      <c r="AB133">
        <v>1</v>
      </c>
      <c r="AC133">
        <v>3</v>
      </c>
      <c r="AD133">
        <v>0</v>
      </c>
      <c r="AE133">
        <v>0</v>
      </c>
      <c r="AF133">
        <v>0</v>
      </c>
      <c r="AG133">
        <v>0</v>
      </c>
      <c r="AH133" t="s">
        <v>414</v>
      </c>
      <c r="AI133">
        <f>getTotalCount(ScoutingData[[#This Row],[autoScoredGrid]])</f>
        <v>0</v>
      </c>
      <c r="AJ133">
        <f>getCubeCount(ScoutingData[[#This Row],[autoScoredGrid]])</f>
        <v>0</v>
      </c>
      <c r="AK133">
        <f>getConeCount(ScoutingData[[#This Row],[autoScoredGrid]])</f>
        <v>0</v>
      </c>
      <c r="AL133">
        <f>getHighCount(ScoutingData[[#This Row],[autoScoredGrid]])</f>
        <v>0</v>
      </c>
      <c r="AM133">
        <f>getMedCount(ScoutingData[[#This Row],[autoScoredGrid]])</f>
        <v>0</v>
      </c>
      <c r="AN133">
        <f>getLowCount(ScoutingData[[#This Row],[autoScoredGrid]])</f>
        <v>0</v>
      </c>
      <c r="AO133">
        <f>getAvgCycleTime(ScoutingData[[#This Row],[cycleTimes]])</f>
        <v>0</v>
      </c>
      <c r="AP133">
        <f>getTotalCount(ScoutingData[[#This Row],[scoredGrid]])</f>
        <v>0</v>
      </c>
      <c r="AQ133">
        <f>getCubeCount(ScoutingData[[#This Row],[scoredGrid]])</f>
        <v>0</v>
      </c>
      <c r="AR133">
        <f>getConeCount(ScoutingData[[#This Row],[scoredGrid]])</f>
        <v>0</v>
      </c>
      <c r="AS133">
        <f>getHighCount(ScoutingData[[#This Row],[scoredGrid]])</f>
        <v>0</v>
      </c>
      <c r="AT133">
        <f>getMedCount(ScoutingData[[#This Row],[scoredGrid]])</f>
        <v>0</v>
      </c>
      <c r="AU133">
        <f>getLowCount(ScoutingData[[#This Row],[scoredGrid]])</f>
        <v>0</v>
      </c>
      <c r="AV133">
        <f>ScoutingData[[#This Row],[autoGamePieces]]+ScoutingData[[#This Row],[teleopGamePieces]]</f>
        <v>0</v>
      </c>
      <c r="AW133">
        <f>ScoutingData[[#This Row],[autoCubes]]+ScoutingData[[#This Row],[teleopCubes]]</f>
        <v>0</v>
      </c>
      <c r="AX133">
        <f>ScoutingData[[#This Row],[autoCones]]+ScoutingData[[#This Row],[teleopCones]]</f>
        <v>0</v>
      </c>
      <c r="AY133">
        <f>ScoutingData[[#This Row],[autoHigh]]+ScoutingData[[#This Row],[teleopHigh]]</f>
        <v>0</v>
      </c>
      <c r="AZ133">
        <f>ScoutingData[[#This Row],[autoMed]]+ScoutingData[[#This Row],[teleopMed]]</f>
        <v>0</v>
      </c>
      <c r="BA133">
        <f>ScoutingData[[#This Row],[autoLow]]+ScoutingData[[#This Row],[teleopLow]]</f>
        <v>0</v>
      </c>
    </row>
    <row r="134" spans="1:53">
      <c r="A134" t="s">
        <v>163</v>
      </c>
      <c r="B134" t="s">
        <v>81</v>
      </c>
      <c r="C134" t="s">
        <v>82</v>
      </c>
      <c r="D134">
        <v>28</v>
      </c>
      <c r="E134" t="str">
        <f>ScoutingData[[#This Row],[eventCode]]&amp;"_"&amp;ScoutingData[[#This Row],[matchLevel]]&amp;ScoutingData[[#This Row],[matchNumber]]</f>
        <v>2023njwas_qm28</v>
      </c>
      <c r="F134" t="s">
        <v>111</v>
      </c>
      <c r="G134">
        <v>714</v>
      </c>
      <c r="H134">
        <v>62</v>
      </c>
      <c r="I134" t="s">
        <v>93</v>
      </c>
      <c r="J134">
        <v>0</v>
      </c>
      <c r="K134">
        <v>0</v>
      </c>
      <c r="L134">
        <v>1</v>
      </c>
      <c r="M134" t="s">
        <v>94</v>
      </c>
      <c r="N134" t="s">
        <v>415</v>
      </c>
      <c r="O134" t="s">
        <v>93</v>
      </c>
      <c r="P134">
        <v>1</v>
      </c>
      <c r="Q134">
        <v>0</v>
      </c>
      <c r="R134">
        <v>0</v>
      </c>
      <c r="T134">
        <v>0</v>
      </c>
      <c r="U134" t="s">
        <v>94</v>
      </c>
      <c r="V134">
        <v>0</v>
      </c>
      <c r="W134" t="s">
        <v>94</v>
      </c>
      <c r="X134">
        <v>2</v>
      </c>
      <c r="Y134" t="s">
        <v>96</v>
      </c>
      <c r="Z134">
        <v>0</v>
      </c>
      <c r="AA134" t="s">
        <v>129</v>
      </c>
      <c r="AB134">
        <v>0</v>
      </c>
      <c r="AC134">
        <v>3</v>
      </c>
      <c r="AD134">
        <v>0</v>
      </c>
      <c r="AE134">
        <v>0</v>
      </c>
      <c r="AF134">
        <v>0</v>
      </c>
      <c r="AG134">
        <v>0</v>
      </c>
      <c r="AH134" t="s">
        <v>416</v>
      </c>
      <c r="AI134">
        <f>getTotalCount(ScoutingData[[#This Row],[autoScoredGrid]])</f>
        <v>0</v>
      </c>
      <c r="AJ134">
        <f>getCubeCount(ScoutingData[[#This Row],[autoScoredGrid]])</f>
        <v>0</v>
      </c>
      <c r="AK134">
        <f>getConeCount(ScoutingData[[#This Row],[autoScoredGrid]])</f>
        <v>0</v>
      </c>
      <c r="AL134">
        <f>getHighCount(ScoutingData[[#This Row],[autoScoredGrid]])</f>
        <v>0</v>
      </c>
      <c r="AM134">
        <f>getMedCount(ScoutingData[[#This Row],[autoScoredGrid]])</f>
        <v>0</v>
      </c>
      <c r="AN134">
        <f>getLowCount(ScoutingData[[#This Row],[autoScoredGrid]])</f>
        <v>0</v>
      </c>
      <c r="AO134">
        <f>getAvgCycleTime(ScoutingData[[#This Row],[cycleTimes]])</f>
        <v>42.9</v>
      </c>
      <c r="AP134">
        <f>getTotalCount(ScoutingData[[#This Row],[scoredGrid]])</f>
        <v>0</v>
      </c>
      <c r="AQ134">
        <f>getCubeCount(ScoutingData[[#This Row],[scoredGrid]])</f>
        <v>0</v>
      </c>
      <c r="AR134">
        <f>getConeCount(ScoutingData[[#This Row],[scoredGrid]])</f>
        <v>0</v>
      </c>
      <c r="AS134">
        <f>getHighCount(ScoutingData[[#This Row],[scoredGrid]])</f>
        <v>0</v>
      </c>
      <c r="AT134">
        <f>getMedCount(ScoutingData[[#This Row],[scoredGrid]])</f>
        <v>0</v>
      </c>
      <c r="AU134">
        <f>getLowCount(ScoutingData[[#This Row],[scoredGrid]])</f>
        <v>0</v>
      </c>
      <c r="AV134">
        <f>ScoutingData[[#This Row],[autoGamePieces]]+ScoutingData[[#This Row],[teleopGamePieces]]</f>
        <v>0</v>
      </c>
      <c r="AW134">
        <f>ScoutingData[[#This Row],[autoCubes]]+ScoutingData[[#This Row],[teleopCubes]]</f>
        <v>0</v>
      </c>
      <c r="AX134">
        <f>ScoutingData[[#This Row],[autoCones]]+ScoutingData[[#This Row],[teleopCones]]</f>
        <v>0</v>
      </c>
      <c r="AY134">
        <f>ScoutingData[[#This Row],[autoHigh]]+ScoutingData[[#This Row],[teleopHigh]]</f>
        <v>0</v>
      </c>
      <c r="AZ134">
        <f>ScoutingData[[#This Row],[autoMed]]+ScoutingData[[#This Row],[teleopMed]]</f>
        <v>0</v>
      </c>
      <c r="BA134">
        <f>ScoutingData[[#This Row],[autoLow]]+ScoutingData[[#This Row],[teleopLow]]</f>
        <v>0</v>
      </c>
    </row>
    <row r="135" spans="1:53">
      <c r="A135" t="s">
        <v>154</v>
      </c>
      <c r="B135" t="s">
        <v>81</v>
      </c>
      <c r="C135" t="s">
        <v>82</v>
      </c>
      <c r="D135">
        <v>28</v>
      </c>
      <c r="E135" t="str">
        <f>ScoutingData[[#This Row],[eventCode]]&amp;"_"&amp;ScoutingData[[#This Row],[matchLevel]]&amp;ScoutingData[[#This Row],[matchNumber]]</f>
        <v>2023njwas_qm28</v>
      </c>
      <c r="F135" t="s">
        <v>92</v>
      </c>
      <c r="G135">
        <v>1811</v>
      </c>
      <c r="H135">
        <v>38</v>
      </c>
      <c r="I135" t="s">
        <v>164</v>
      </c>
      <c r="J135">
        <v>0</v>
      </c>
      <c r="K135">
        <v>0</v>
      </c>
      <c r="L135">
        <v>0</v>
      </c>
      <c r="M135" t="s">
        <v>85</v>
      </c>
      <c r="N135" t="s">
        <v>93</v>
      </c>
      <c r="O135" t="s">
        <v>417</v>
      </c>
      <c r="P135">
        <v>0</v>
      </c>
      <c r="Q135">
        <v>0</v>
      </c>
      <c r="R135">
        <v>0</v>
      </c>
      <c r="T135">
        <v>1</v>
      </c>
      <c r="U135" t="s">
        <v>124</v>
      </c>
      <c r="V135">
        <v>0</v>
      </c>
      <c r="W135" t="s">
        <v>94</v>
      </c>
      <c r="X135">
        <v>2</v>
      </c>
      <c r="Y135" t="s">
        <v>94</v>
      </c>
      <c r="Z135">
        <v>2</v>
      </c>
      <c r="AA135" t="s">
        <v>94</v>
      </c>
      <c r="AB135">
        <v>1</v>
      </c>
      <c r="AC135">
        <v>5</v>
      </c>
      <c r="AD135">
        <v>0</v>
      </c>
      <c r="AE135">
        <v>0</v>
      </c>
      <c r="AF135">
        <v>0</v>
      </c>
      <c r="AG135">
        <v>1</v>
      </c>
      <c r="AH135" t="s">
        <v>418</v>
      </c>
      <c r="AI135">
        <f>getTotalCount(ScoutingData[[#This Row],[autoScoredGrid]])</f>
        <v>1</v>
      </c>
      <c r="AJ135">
        <f>getCubeCount(ScoutingData[[#This Row],[autoScoredGrid]])</f>
        <v>0</v>
      </c>
      <c r="AK135">
        <f>getConeCount(ScoutingData[[#This Row],[autoScoredGrid]])</f>
        <v>1</v>
      </c>
      <c r="AL135">
        <f>getHighCount(ScoutingData[[#This Row],[autoScoredGrid]])</f>
        <v>1</v>
      </c>
      <c r="AM135">
        <f>getMedCount(ScoutingData[[#This Row],[autoScoredGrid]])</f>
        <v>0</v>
      </c>
      <c r="AN135">
        <f>getLowCount(ScoutingData[[#This Row],[autoScoredGrid]])</f>
        <v>0</v>
      </c>
      <c r="AO135">
        <f>getAvgCycleTime(ScoutingData[[#This Row],[cycleTimes]])</f>
        <v>0</v>
      </c>
      <c r="AP135">
        <f>getTotalCount(ScoutingData[[#This Row],[scoredGrid]])</f>
        <v>6</v>
      </c>
      <c r="AQ135">
        <f>getCubeCount(ScoutingData[[#This Row],[scoredGrid]])</f>
        <v>3</v>
      </c>
      <c r="AR135">
        <f>getConeCount(ScoutingData[[#This Row],[scoredGrid]])</f>
        <v>3</v>
      </c>
      <c r="AS135">
        <f>getHighCount(ScoutingData[[#This Row],[scoredGrid]])</f>
        <v>4</v>
      </c>
      <c r="AT135">
        <f>getMedCount(ScoutingData[[#This Row],[scoredGrid]])</f>
        <v>2</v>
      </c>
      <c r="AU135">
        <f>getLowCount(ScoutingData[[#This Row],[scoredGrid]])</f>
        <v>0</v>
      </c>
      <c r="AV135">
        <f>ScoutingData[[#This Row],[autoGamePieces]]+ScoutingData[[#This Row],[teleopGamePieces]]</f>
        <v>7</v>
      </c>
      <c r="AW135">
        <f>ScoutingData[[#This Row],[autoCubes]]+ScoutingData[[#This Row],[teleopCubes]]</f>
        <v>3</v>
      </c>
      <c r="AX135">
        <f>ScoutingData[[#This Row],[autoCones]]+ScoutingData[[#This Row],[teleopCones]]</f>
        <v>4</v>
      </c>
      <c r="AY135">
        <f>ScoutingData[[#This Row],[autoHigh]]+ScoutingData[[#This Row],[teleopHigh]]</f>
        <v>5</v>
      </c>
      <c r="AZ135">
        <f>ScoutingData[[#This Row],[autoMed]]+ScoutingData[[#This Row],[teleopMed]]</f>
        <v>2</v>
      </c>
      <c r="BA135">
        <f>ScoutingData[[#This Row],[autoLow]]+ScoutingData[[#This Row],[teleopLow]]</f>
        <v>0</v>
      </c>
    </row>
    <row r="136" spans="1:53">
      <c r="A136" t="s">
        <v>168</v>
      </c>
      <c r="B136" t="s">
        <v>81</v>
      </c>
      <c r="C136" t="s">
        <v>82</v>
      </c>
      <c r="D136">
        <v>28</v>
      </c>
      <c r="E136" t="str">
        <f>ScoutingData[[#This Row],[eventCode]]&amp;"_"&amp;ScoutingData[[#This Row],[matchLevel]]&amp;ScoutingData[[#This Row],[matchNumber]]</f>
        <v>2023njwas_qm28</v>
      </c>
      <c r="F136" t="s">
        <v>83</v>
      </c>
      <c r="G136">
        <v>834</v>
      </c>
      <c r="H136">
        <v>26</v>
      </c>
      <c r="I136" t="s">
        <v>164</v>
      </c>
      <c r="J136">
        <v>1</v>
      </c>
      <c r="K136">
        <v>1</v>
      </c>
      <c r="L136">
        <v>1</v>
      </c>
      <c r="M136" t="s">
        <v>94</v>
      </c>
      <c r="N136" t="s">
        <v>419</v>
      </c>
      <c r="O136" t="s">
        <v>420</v>
      </c>
      <c r="P136">
        <v>0</v>
      </c>
      <c r="Q136">
        <v>1</v>
      </c>
      <c r="R136">
        <v>1</v>
      </c>
      <c r="S136">
        <v>4361</v>
      </c>
      <c r="T136">
        <v>0</v>
      </c>
      <c r="U136" t="s">
        <v>97</v>
      </c>
      <c r="V136">
        <v>22.3</v>
      </c>
      <c r="W136" t="s">
        <v>137</v>
      </c>
      <c r="X136">
        <v>2</v>
      </c>
      <c r="Y136" t="s">
        <v>89</v>
      </c>
      <c r="Z136">
        <v>1</v>
      </c>
      <c r="AA136" t="s">
        <v>129</v>
      </c>
      <c r="AB136">
        <v>1</v>
      </c>
      <c r="AC136">
        <v>5</v>
      </c>
      <c r="AD136">
        <v>0</v>
      </c>
      <c r="AE136">
        <v>0</v>
      </c>
      <c r="AF136">
        <v>0</v>
      </c>
      <c r="AG136">
        <v>1</v>
      </c>
      <c r="AH136" t="s">
        <v>421</v>
      </c>
      <c r="AI136">
        <f>getTotalCount(ScoutingData[[#This Row],[autoScoredGrid]])</f>
        <v>1</v>
      </c>
      <c r="AJ136">
        <f>getCubeCount(ScoutingData[[#This Row],[autoScoredGrid]])</f>
        <v>0</v>
      </c>
      <c r="AK136">
        <f>getConeCount(ScoutingData[[#This Row],[autoScoredGrid]])</f>
        <v>1</v>
      </c>
      <c r="AL136">
        <f>getHighCount(ScoutingData[[#This Row],[autoScoredGrid]])</f>
        <v>1</v>
      </c>
      <c r="AM136">
        <f>getMedCount(ScoutingData[[#This Row],[autoScoredGrid]])</f>
        <v>0</v>
      </c>
      <c r="AN136">
        <f>getLowCount(ScoutingData[[#This Row],[autoScoredGrid]])</f>
        <v>0</v>
      </c>
      <c r="AO136">
        <f>getAvgCycleTime(ScoutingData[[#This Row],[cycleTimes]])</f>
        <v>17.639999999999997</v>
      </c>
      <c r="AP136">
        <f>getTotalCount(ScoutingData[[#This Row],[scoredGrid]])</f>
        <v>4</v>
      </c>
      <c r="AQ136">
        <f>getCubeCount(ScoutingData[[#This Row],[scoredGrid]])</f>
        <v>1</v>
      </c>
      <c r="AR136">
        <f>getConeCount(ScoutingData[[#This Row],[scoredGrid]])</f>
        <v>3</v>
      </c>
      <c r="AS136">
        <f>getHighCount(ScoutingData[[#This Row],[scoredGrid]])</f>
        <v>4</v>
      </c>
      <c r="AT136">
        <f>getMedCount(ScoutingData[[#This Row],[scoredGrid]])</f>
        <v>0</v>
      </c>
      <c r="AU136">
        <f>getLowCount(ScoutingData[[#This Row],[scoredGrid]])</f>
        <v>0</v>
      </c>
      <c r="AV136">
        <f>ScoutingData[[#This Row],[autoGamePieces]]+ScoutingData[[#This Row],[teleopGamePieces]]</f>
        <v>5</v>
      </c>
      <c r="AW136">
        <f>ScoutingData[[#This Row],[autoCubes]]+ScoutingData[[#This Row],[teleopCubes]]</f>
        <v>1</v>
      </c>
      <c r="AX136">
        <f>ScoutingData[[#This Row],[autoCones]]+ScoutingData[[#This Row],[teleopCones]]</f>
        <v>4</v>
      </c>
      <c r="AY136">
        <f>ScoutingData[[#This Row],[autoHigh]]+ScoutingData[[#This Row],[teleopHigh]]</f>
        <v>5</v>
      </c>
      <c r="AZ136">
        <f>ScoutingData[[#This Row],[autoMed]]+ScoutingData[[#This Row],[teleopMed]]</f>
        <v>0</v>
      </c>
      <c r="BA136">
        <f>ScoutingData[[#This Row],[autoLow]]+ScoutingData[[#This Row],[teleopLow]]</f>
        <v>0</v>
      </c>
    </row>
    <row r="137" spans="1:53">
      <c r="A137" t="s">
        <v>179</v>
      </c>
      <c r="B137" t="s">
        <v>81</v>
      </c>
      <c r="C137" t="s">
        <v>82</v>
      </c>
      <c r="D137">
        <v>29</v>
      </c>
      <c r="E137" t="str">
        <f>ScoutingData[[#This Row],[eventCode]]&amp;"_"&amp;ScoutingData[[#This Row],[matchLevel]]&amp;ScoutingData[[#This Row],[matchNumber]]</f>
        <v>2023njwas_qm29</v>
      </c>
      <c r="F137" t="s">
        <v>117</v>
      </c>
      <c r="G137">
        <v>3340</v>
      </c>
      <c r="H137">
        <v>38</v>
      </c>
      <c r="I137" t="s">
        <v>112</v>
      </c>
      <c r="J137">
        <v>0</v>
      </c>
      <c r="K137">
        <v>0</v>
      </c>
      <c r="L137">
        <v>0</v>
      </c>
      <c r="M137" t="s">
        <v>113</v>
      </c>
      <c r="N137" t="s">
        <v>93</v>
      </c>
      <c r="O137" t="s">
        <v>422</v>
      </c>
      <c r="P137">
        <v>0</v>
      </c>
      <c r="Q137">
        <v>1</v>
      </c>
      <c r="R137">
        <v>0</v>
      </c>
      <c r="T137">
        <v>1</v>
      </c>
      <c r="U137" t="s">
        <v>97</v>
      </c>
      <c r="V137">
        <v>0</v>
      </c>
      <c r="W137" t="s">
        <v>137</v>
      </c>
      <c r="X137">
        <v>2</v>
      </c>
      <c r="Y137" t="s">
        <v>89</v>
      </c>
      <c r="Z137">
        <v>2</v>
      </c>
      <c r="AA137" t="s">
        <v>94</v>
      </c>
      <c r="AB137">
        <v>0</v>
      </c>
      <c r="AC137">
        <v>4</v>
      </c>
      <c r="AD137">
        <v>0</v>
      </c>
      <c r="AE137">
        <v>0</v>
      </c>
      <c r="AF137">
        <v>0</v>
      </c>
      <c r="AG137">
        <v>1</v>
      </c>
      <c r="AH137" t="s">
        <v>423</v>
      </c>
      <c r="AI137">
        <f>getTotalCount(ScoutingData[[#This Row],[autoScoredGrid]])</f>
        <v>1</v>
      </c>
      <c r="AJ137">
        <f>getCubeCount(ScoutingData[[#This Row],[autoScoredGrid]])</f>
        <v>1</v>
      </c>
      <c r="AK137">
        <f>getConeCount(ScoutingData[[#This Row],[autoScoredGrid]])</f>
        <v>0</v>
      </c>
      <c r="AL137">
        <f>getHighCount(ScoutingData[[#This Row],[autoScoredGrid]])</f>
        <v>1</v>
      </c>
      <c r="AM137">
        <f>getMedCount(ScoutingData[[#This Row],[autoScoredGrid]])</f>
        <v>0</v>
      </c>
      <c r="AN137">
        <f>getLowCount(ScoutingData[[#This Row],[autoScoredGrid]])</f>
        <v>0</v>
      </c>
      <c r="AO137">
        <f>getAvgCycleTime(ScoutingData[[#This Row],[cycleTimes]])</f>
        <v>0</v>
      </c>
      <c r="AP137">
        <f>getTotalCount(ScoutingData[[#This Row],[scoredGrid]])</f>
        <v>5</v>
      </c>
      <c r="AQ137">
        <f>getCubeCount(ScoutingData[[#This Row],[scoredGrid]])</f>
        <v>2</v>
      </c>
      <c r="AR137">
        <f>getConeCount(ScoutingData[[#This Row],[scoredGrid]])</f>
        <v>3</v>
      </c>
      <c r="AS137">
        <f>getHighCount(ScoutingData[[#This Row],[scoredGrid]])</f>
        <v>3</v>
      </c>
      <c r="AT137">
        <f>getMedCount(ScoutingData[[#This Row],[scoredGrid]])</f>
        <v>0</v>
      </c>
      <c r="AU137">
        <f>getLowCount(ScoutingData[[#This Row],[scoredGrid]])</f>
        <v>2</v>
      </c>
      <c r="AV137">
        <f>ScoutingData[[#This Row],[autoGamePieces]]+ScoutingData[[#This Row],[teleopGamePieces]]</f>
        <v>6</v>
      </c>
      <c r="AW137">
        <f>ScoutingData[[#This Row],[autoCubes]]+ScoutingData[[#This Row],[teleopCubes]]</f>
        <v>3</v>
      </c>
      <c r="AX137">
        <f>ScoutingData[[#This Row],[autoCones]]+ScoutingData[[#This Row],[teleopCones]]</f>
        <v>3</v>
      </c>
      <c r="AY137">
        <f>ScoutingData[[#This Row],[autoHigh]]+ScoutingData[[#This Row],[teleopHigh]]</f>
        <v>4</v>
      </c>
      <c r="AZ137">
        <f>ScoutingData[[#This Row],[autoMed]]+ScoutingData[[#This Row],[teleopMed]]</f>
        <v>0</v>
      </c>
      <c r="BA137">
        <f>ScoutingData[[#This Row],[autoLow]]+ScoutingData[[#This Row],[teleopLow]]</f>
        <v>2</v>
      </c>
    </row>
    <row r="138" spans="1:53">
      <c r="A138" t="s">
        <v>80</v>
      </c>
      <c r="B138" t="s">
        <v>81</v>
      </c>
      <c r="C138" t="s">
        <v>82</v>
      </c>
      <c r="D138">
        <v>29</v>
      </c>
      <c r="E138" t="str">
        <f>ScoutingData[[#This Row],[eventCode]]&amp;"_"&amp;ScoutingData[[#This Row],[matchLevel]]&amp;ScoutingData[[#This Row],[matchNumber]]</f>
        <v>2023njwas_qm29</v>
      </c>
      <c r="F138" t="s">
        <v>83</v>
      </c>
      <c r="G138">
        <v>8117</v>
      </c>
      <c r="H138">
        <v>26</v>
      </c>
      <c r="I138" t="s">
        <v>127</v>
      </c>
      <c r="J138">
        <v>1</v>
      </c>
      <c r="K138">
        <v>0</v>
      </c>
      <c r="L138">
        <v>1</v>
      </c>
      <c r="M138" t="s">
        <v>94</v>
      </c>
      <c r="N138" t="s">
        <v>424</v>
      </c>
      <c r="O138" t="s">
        <v>425</v>
      </c>
      <c r="P138">
        <v>0</v>
      </c>
      <c r="Q138">
        <v>1</v>
      </c>
      <c r="R138">
        <v>0</v>
      </c>
      <c r="T138">
        <v>0</v>
      </c>
      <c r="U138" t="s">
        <v>88</v>
      </c>
      <c r="V138">
        <v>8.1</v>
      </c>
      <c r="W138" t="s">
        <v>85</v>
      </c>
      <c r="X138">
        <v>2</v>
      </c>
      <c r="Y138" t="s">
        <v>105</v>
      </c>
      <c r="Z138">
        <v>0</v>
      </c>
      <c r="AA138" t="s">
        <v>94</v>
      </c>
      <c r="AB138">
        <v>0</v>
      </c>
      <c r="AC138">
        <v>3</v>
      </c>
      <c r="AD138">
        <v>0</v>
      </c>
      <c r="AE138">
        <v>0</v>
      </c>
      <c r="AF138">
        <v>0</v>
      </c>
      <c r="AG138">
        <v>0</v>
      </c>
      <c r="AH138" t="s">
        <v>426</v>
      </c>
      <c r="AI138">
        <f>getTotalCount(ScoutingData[[#This Row],[autoScoredGrid]])</f>
        <v>1</v>
      </c>
      <c r="AJ138">
        <f>getCubeCount(ScoutingData[[#This Row],[autoScoredGrid]])</f>
        <v>1</v>
      </c>
      <c r="AK138">
        <f>getConeCount(ScoutingData[[#This Row],[autoScoredGrid]])</f>
        <v>0</v>
      </c>
      <c r="AL138">
        <f>getHighCount(ScoutingData[[#This Row],[autoScoredGrid]])</f>
        <v>1</v>
      </c>
      <c r="AM138">
        <f>getMedCount(ScoutingData[[#This Row],[autoScoredGrid]])</f>
        <v>0</v>
      </c>
      <c r="AN138">
        <f>getLowCount(ScoutingData[[#This Row],[autoScoredGrid]])</f>
        <v>0</v>
      </c>
      <c r="AO138">
        <f>getAvgCycleTime(ScoutingData[[#This Row],[cycleTimes]])</f>
        <v>31.933333333333337</v>
      </c>
      <c r="AP138">
        <f>getTotalCount(ScoutingData[[#This Row],[scoredGrid]])</f>
        <v>3</v>
      </c>
      <c r="AQ138">
        <f>getCubeCount(ScoutingData[[#This Row],[scoredGrid]])</f>
        <v>0</v>
      </c>
      <c r="AR138">
        <f>getConeCount(ScoutingData[[#This Row],[scoredGrid]])</f>
        <v>3</v>
      </c>
      <c r="AS138">
        <f>getHighCount(ScoutingData[[#This Row],[scoredGrid]])</f>
        <v>2</v>
      </c>
      <c r="AT138">
        <f>getMedCount(ScoutingData[[#This Row],[scoredGrid]])</f>
        <v>0</v>
      </c>
      <c r="AU138">
        <f>getLowCount(ScoutingData[[#This Row],[scoredGrid]])</f>
        <v>1</v>
      </c>
      <c r="AV138">
        <f>ScoutingData[[#This Row],[autoGamePieces]]+ScoutingData[[#This Row],[teleopGamePieces]]</f>
        <v>4</v>
      </c>
      <c r="AW138">
        <f>ScoutingData[[#This Row],[autoCubes]]+ScoutingData[[#This Row],[teleopCubes]]</f>
        <v>1</v>
      </c>
      <c r="AX138">
        <f>ScoutingData[[#This Row],[autoCones]]+ScoutingData[[#This Row],[teleopCones]]</f>
        <v>3</v>
      </c>
      <c r="AY138">
        <f>ScoutingData[[#This Row],[autoHigh]]+ScoutingData[[#This Row],[teleopHigh]]</f>
        <v>3</v>
      </c>
      <c r="AZ138">
        <f>ScoutingData[[#This Row],[autoMed]]+ScoutingData[[#This Row],[teleopMed]]</f>
        <v>0</v>
      </c>
      <c r="BA138">
        <f>ScoutingData[[#This Row],[autoLow]]+ScoutingData[[#This Row],[teleopLow]]</f>
        <v>1</v>
      </c>
    </row>
    <row r="139" spans="1:53">
      <c r="A139" t="s">
        <v>107</v>
      </c>
      <c r="B139" t="s">
        <v>81</v>
      </c>
      <c r="C139" t="s">
        <v>82</v>
      </c>
      <c r="D139">
        <v>29</v>
      </c>
      <c r="E139" t="str">
        <f>ScoutingData[[#This Row],[eventCode]]&amp;"_"&amp;ScoutingData[[#This Row],[matchLevel]]&amp;ScoutingData[[#This Row],[matchNumber]]</f>
        <v>2023njwas_qm29</v>
      </c>
      <c r="F139" t="s">
        <v>140</v>
      </c>
      <c r="G139">
        <v>193</v>
      </c>
      <c r="H139">
        <v>35</v>
      </c>
      <c r="I139" t="s">
        <v>93</v>
      </c>
      <c r="J139">
        <v>0</v>
      </c>
      <c r="K139">
        <v>0</v>
      </c>
      <c r="L139">
        <v>0</v>
      </c>
      <c r="M139" t="s">
        <v>85</v>
      </c>
      <c r="N139" t="s">
        <v>93</v>
      </c>
      <c r="O139" t="s">
        <v>427</v>
      </c>
      <c r="P139">
        <v>0</v>
      </c>
      <c r="Q139">
        <v>0</v>
      </c>
      <c r="R139">
        <v>0</v>
      </c>
      <c r="T139">
        <v>0</v>
      </c>
      <c r="U139" t="s">
        <v>88</v>
      </c>
      <c r="V139">
        <v>0</v>
      </c>
      <c r="W139" t="s">
        <v>85</v>
      </c>
      <c r="X139">
        <v>2</v>
      </c>
      <c r="Y139" t="s">
        <v>89</v>
      </c>
      <c r="Z139">
        <v>0</v>
      </c>
      <c r="AA139" t="s">
        <v>94</v>
      </c>
      <c r="AB139">
        <v>1</v>
      </c>
      <c r="AC139">
        <v>4</v>
      </c>
      <c r="AD139">
        <v>0</v>
      </c>
      <c r="AE139">
        <v>0</v>
      </c>
      <c r="AF139">
        <v>0</v>
      </c>
      <c r="AG139">
        <v>1</v>
      </c>
      <c r="AH139" t="s">
        <v>365</v>
      </c>
      <c r="AI139">
        <f>getTotalCount(ScoutingData[[#This Row],[autoScoredGrid]])</f>
        <v>0</v>
      </c>
      <c r="AJ139">
        <f>getCubeCount(ScoutingData[[#This Row],[autoScoredGrid]])</f>
        <v>0</v>
      </c>
      <c r="AK139">
        <f>getConeCount(ScoutingData[[#This Row],[autoScoredGrid]])</f>
        <v>0</v>
      </c>
      <c r="AL139">
        <f>getHighCount(ScoutingData[[#This Row],[autoScoredGrid]])</f>
        <v>0</v>
      </c>
      <c r="AM139">
        <f>getMedCount(ScoutingData[[#This Row],[autoScoredGrid]])</f>
        <v>0</v>
      </c>
      <c r="AN139">
        <f>getLowCount(ScoutingData[[#This Row],[autoScoredGrid]])</f>
        <v>0</v>
      </c>
      <c r="AO139">
        <f>getAvgCycleTime(ScoutingData[[#This Row],[cycleTimes]])</f>
        <v>0</v>
      </c>
      <c r="AP139">
        <f>getTotalCount(ScoutingData[[#This Row],[scoredGrid]])</f>
        <v>2</v>
      </c>
      <c r="AQ139">
        <f>getCubeCount(ScoutingData[[#This Row],[scoredGrid]])</f>
        <v>0</v>
      </c>
      <c r="AR139">
        <f>getConeCount(ScoutingData[[#This Row],[scoredGrid]])</f>
        <v>2</v>
      </c>
      <c r="AS139">
        <f>getHighCount(ScoutingData[[#This Row],[scoredGrid]])</f>
        <v>0</v>
      </c>
      <c r="AT139">
        <f>getMedCount(ScoutingData[[#This Row],[scoredGrid]])</f>
        <v>1</v>
      </c>
      <c r="AU139">
        <f>getLowCount(ScoutingData[[#This Row],[scoredGrid]])</f>
        <v>1</v>
      </c>
      <c r="AV139">
        <f>ScoutingData[[#This Row],[autoGamePieces]]+ScoutingData[[#This Row],[teleopGamePieces]]</f>
        <v>2</v>
      </c>
      <c r="AW139">
        <f>ScoutingData[[#This Row],[autoCubes]]+ScoutingData[[#This Row],[teleopCubes]]</f>
        <v>0</v>
      </c>
      <c r="AX139">
        <f>ScoutingData[[#This Row],[autoCones]]+ScoutingData[[#This Row],[teleopCones]]</f>
        <v>2</v>
      </c>
      <c r="AY139">
        <f>ScoutingData[[#This Row],[autoHigh]]+ScoutingData[[#This Row],[teleopHigh]]</f>
        <v>0</v>
      </c>
      <c r="AZ139">
        <f>ScoutingData[[#This Row],[autoMed]]+ScoutingData[[#This Row],[teleopMed]]</f>
        <v>1</v>
      </c>
      <c r="BA139">
        <f>ScoutingData[[#This Row],[autoLow]]+ScoutingData[[#This Row],[teleopLow]]</f>
        <v>1</v>
      </c>
    </row>
    <row r="140" spans="1:53">
      <c r="A140" t="s">
        <v>104</v>
      </c>
      <c r="B140" t="s">
        <v>81</v>
      </c>
      <c r="C140" t="s">
        <v>82</v>
      </c>
      <c r="D140">
        <v>30</v>
      </c>
      <c r="E140" t="str">
        <f>ScoutingData[[#This Row],[eventCode]]&amp;"_"&amp;ScoutingData[[#This Row],[matchLevel]]&amp;ScoutingData[[#This Row],[matchNumber]]</f>
        <v>2023njwas_qm30</v>
      </c>
      <c r="F140" t="s">
        <v>83</v>
      </c>
      <c r="G140">
        <v>8706</v>
      </c>
      <c r="H140">
        <v>62</v>
      </c>
      <c r="I140" t="s">
        <v>93</v>
      </c>
      <c r="J140">
        <v>0</v>
      </c>
      <c r="K140">
        <v>0</v>
      </c>
      <c r="L140">
        <v>0</v>
      </c>
      <c r="M140" t="s">
        <v>94</v>
      </c>
      <c r="N140" t="s">
        <v>93</v>
      </c>
      <c r="O140" t="s">
        <v>93</v>
      </c>
      <c r="P140">
        <v>0</v>
      </c>
      <c r="Q140">
        <v>0</v>
      </c>
      <c r="R140">
        <v>0</v>
      </c>
      <c r="T140">
        <v>0</v>
      </c>
      <c r="U140" t="s">
        <v>94</v>
      </c>
      <c r="V140">
        <v>0</v>
      </c>
      <c r="W140" t="s">
        <v>85</v>
      </c>
      <c r="X140">
        <v>3</v>
      </c>
      <c r="Y140" t="s">
        <v>105</v>
      </c>
      <c r="Z140">
        <v>0</v>
      </c>
      <c r="AA140" t="s">
        <v>105</v>
      </c>
      <c r="AB140">
        <v>1</v>
      </c>
      <c r="AC140">
        <v>2</v>
      </c>
      <c r="AD140">
        <v>0</v>
      </c>
      <c r="AE140">
        <v>0</v>
      </c>
      <c r="AF140">
        <v>0</v>
      </c>
      <c r="AG140">
        <v>0</v>
      </c>
      <c r="AH140" t="s">
        <v>428</v>
      </c>
      <c r="AI140">
        <f>getTotalCount(ScoutingData[[#This Row],[autoScoredGrid]])</f>
        <v>0</v>
      </c>
      <c r="AJ140">
        <f>getCubeCount(ScoutingData[[#This Row],[autoScoredGrid]])</f>
        <v>0</v>
      </c>
      <c r="AK140">
        <f>getConeCount(ScoutingData[[#This Row],[autoScoredGrid]])</f>
        <v>0</v>
      </c>
      <c r="AL140">
        <f>getHighCount(ScoutingData[[#This Row],[autoScoredGrid]])</f>
        <v>0</v>
      </c>
      <c r="AM140">
        <f>getMedCount(ScoutingData[[#This Row],[autoScoredGrid]])</f>
        <v>0</v>
      </c>
      <c r="AN140">
        <f>getLowCount(ScoutingData[[#This Row],[autoScoredGrid]])</f>
        <v>0</v>
      </c>
      <c r="AO140">
        <f>getAvgCycleTime(ScoutingData[[#This Row],[cycleTimes]])</f>
        <v>0</v>
      </c>
      <c r="AP140">
        <f>getTotalCount(ScoutingData[[#This Row],[scoredGrid]])</f>
        <v>0</v>
      </c>
      <c r="AQ140">
        <f>getCubeCount(ScoutingData[[#This Row],[scoredGrid]])</f>
        <v>0</v>
      </c>
      <c r="AR140">
        <f>getConeCount(ScoutingData[[#This Row],[scoredGrid]])</f>
        <v>0</v>
      </c>
      <c r="AS140">
        <f>getHighCount(ScoutingData[[#This Row],[scoredGrid]])</f>
        <v>0</v>
      </c>
      <c r="AT140">
        <f>getMedCount(ScoutingData[[#This Row],[scoredGrid]])</f>
        <v>0</v>
      </c>
      <c r="AU140">
        <f>getLowCount(ScoutingData[[#This Row],[scoredGrid]])</f>
        <v>0</v>
      </c>
      <c r="AV140">
        <f>ScoutingData[[#This Row],[autoGamePieces]]+ScoutingData[[#This Row],[teleopGamePieces]]</f>
        <v>0</v>
      </c>
      <c r="AW140">
        <f>ScoutingData[[#This Row],[autoCubes]]+ScoutingData[[#This Row],[teleopCubes]]</f>
        <v>0</v>
      </c>
      <c r="AX140">
        <f>ScoutingData[[#This Row],[autoCones]]+ScoutingData[[#This Row],[teleopCones]]</f>
        <v>0</v>
      </c>
      <c r="AY140">
        <f>ScoutingData[[#This Row],[autoHigh]]+ScoutingData[[#This Row],[teleopHigh]]</f>
        <v>0</v>
      </c>
      <c r="AZ140">
        <f>ScoutingData[[#This Row],[autoMed]]+ScoutingData[[#This Row],[teleopMed]]</f>
        <v>0</v>
      </c>
      <c r="BA140">
        <f>ScoutingData[[#This Row],[autoLow]]+ScoutingData[[#This Row],[teleopLow]]</f>
        <v>0</v>
      </c>
    </row>
    <row r="141" spans="1:53">
      <c r="A141" t="s">
        <v>121</v>
      </c>
      <c r="B141" t="s">
        <v>81</v>
      </c>
      <c r="C141" t="s">
        <v>82</v>
      </c>
      <c r="D141">
        <v>30</v>
      </c>
      <c r="E141" t="str">
        <f>ScoutingData[[#This Row],[eventCode]]&amp;"_"&amp;ScoutingData[[#This Row],[matchLevel]]&amp;ScoutingData[[#This Row],[matchNumber]]</f>
        <v>2023njwas_qm30</v>
      </c>
      <c r="F141" t="s">
        <v>92</v>
      </c>
      <c r="G141">
        <v>9015</v>
      </c>
      <c r="H141">
        <v>50</v>
      </c>
      <c r="I141" t="s">
        <v>112</v>
      </c>
      <c r="J141">
        <v>1</v>
      </c>
      <c r="K141">
        <v>1</v>
      </c>
      <c r="L141">
        <v>1</v>
      </c>
      <c r="M141" t="s">
        <v>105</v>
      </c>
      <c r="N141" t="s">
        <v>429</v>
      </c>
      <c r="O141" t="s">
        <v>430</v>
      </c>
      <c r="P141">
        <v>0</v>
      </c>
      <c r="Q141">
        <v>0</v>
      </c>
      <c r="R141">
        <v>0</v>
      </c>
      <c r="T141">
        <v>1</v>
      </c>
      <c r="U141" t="s">
        <v>124</v>
      </c>
      <c r="V141">
        <v>2.4</v>
      </c>
      <c r="W141" t="s">
        <v>137</v>
      </c>
      <c r="X141">
        <v>3</v>
      </c>
      <c r="Y141" t="s">
        <v>89</v>
      </c>
      <c r="Z141">
        <v>0</v>
      </c>
      <c r="AA141" t="s">
        <v>94</v>
      </c>
      <c r="AB141">
        <v>1</v>
      </c>
      <c r="AC141">
        <v>4</v>
      </c>
      <c r="AD141">
        <v>0</v>
      </c>
      <c r="AE141">
        <v>1</v>
      </c>
      <c r="AF141">
        <v>0</v>
      </c>
      <c r="AG141">
        <v>1</v>
      </c>
      <c r="AH141" t="s">
        <v>431</v>
      </c>
      <c r="AI141">
        <f>getTotalCount(ScoutingData[[#This Row],[autoScoredGrid]])</f>
        <v>1</v>
      </c>
      <c r="AJ141">
        <f>getCubeCount(ScoutingData[[#This Row],[autoScoredGrid]])</f>
        <v>1</v>
      </c>
      <c r="AK141">
        <f>getConeCount(ScoutingData[[#This Row],[autoScoredGrid]])</f>
        <v>0</v>
      </c>
      <c r="AL141">
        <f>getHighCount(ScoutingData[[#This Row],[autoScoredGrid]])</f>
        <v>1</v>
      </c>
      <c r="AM141">
        <f>getMedCount(ScoutingData[[#This Row],[autoScoredGrid]])</f>
        <v>0</v>
      </c>
      <c r="AN141">
        <f>getLowCount(ScoutingData[[#This Row],[autoScoredGrid]])</f>
        <v>0</v>
      </c>
      <c r="AO141">
        <f>getAvgCycleTime(ScoutingData[[#This Row],[cycleTimes]])</f>
        <v>23.933333333333334</v>
      </c>
      <c r="AP141">
        <f>getTotalCount(ScoutingData[[#This Row],[scoredGrid]])</f>
        <v>3</v>
      </c>
      <c r="AQ141">
        <f>getCubeCount(ScoutingData[[#This Row],[scoredGrid]])</f>
        <v>3</v>
      </c>
      <c r="AR141">
        <f>getConeCount(ScoutingData[[#This Row],[scoredGrid]])</f>
        <v>0</v>
      </c>
      <c r="AS141">
        <f>getHighCount(ScoutingData[[#This Row],[scoredGrid]])</f>
        <v>0</v>
      </c>
      <c r="AT141">
        <f>getMedCount(ScoutingData[[#This Row],[scoredGrid]])</f>
        <v>0</v>
      </c>
      <c r="AU141">
        <f>getLowCount(ScoutingData[[#This Row],[scoredGrid]])</f>
        <v>3</v>
      </c>
      <c r="AV141">
        <f>ScoutingData[[#This Row],[autoGamePieces]]+ScoutingData[[#This Row],[teleopGamePieces]]</f>
        <v>4</v>
      </c>
      <c r="AW141">
        <f>ScoutingData[[#This Row],[autoCubes]]+ScoutingData[[#This Row],[teleopCubes]]</f>
        <v>4</v>
      </c>
      <c r="AX141">
        <f>ScoutingData[[#This Row],[autoCones]]+ScoutingData[[#This Row],[teleopCones]]</f>
        <v>0</v>
      </c>
      <c r="AY141">
        <f>ScoutingData[[#This Row],[autoHigh]]+ScoutingData[[#This Row],[teleopHigh]]</f>
        <v>1</v>
      </c>
      <c r="AZ141">
        <f>ScoutingData[[#This Row],[autoMed]]+ScoutingData[[#This Row],[teleopMed]]</f>
        <v>0</v>
      </c>
      <c r="BA141">
        <f>ScoutingData[[#This Row],[autoLow]]+ScoutingData[[#This Row],[teleopLow]]</f>
        <v>3</v>
      </c>
    </row>
    <row r="142" spans="1:53">
      <c r="A142" t="s">
        <v>107</v>
      </c>
      <c r="B142" t="s">
        <v>81</v>
      </c>
      <c r="C142" t="s">
        <v>82</v>
      </c>
      <c r="D142">
        <v>30</v>
      </c>
      <c r="E142" t="str">
        <f>ScoutingData[[#This Row],[eventCode]]&amp;"_"&amp;ScoutingData[[#This Row],[matchLevel]]&amp;ScoutingData[[#This Row],[matchNumber]]</f>
        <v>2023njwas_qm30</v>
      </c>
      <c r="F142" t="s">
        <v>100</v>
      </c>
      <c r="G142">
        <v>6945</v>
      </c>
      <c r="H142">
        <v>70</v>
      </c>
      <c r="I142" t="s">
        <v>93</v>
      </c>
      <c r="J142">
        <v>0</v>
      </c>
      <c r="K142">
        <v>1</v>
      </c>
      <c r="L142">
        <v>0</v>
      </c>
      <c r="M142" t="s">
        <v>94</v>
      </c>
      <c r="N142" t="s">
        <v>432</v>
      </c>
      <c r="O142" t="s">
        <v>433</v>
      </c>
      <c r="P142">
        <v>0</v>
      </c>
      <c r="Q142">
        <v>0</v>
      </c>
      <c r="R142">
        <v>0</v>
      </c>
      <c r="T142">
        <v>1</v>
      </c>
      <c r="U142" t="s">
        <v>124</v>
      </c>
      <c r="V142">
        <v>2.5</v>
      </c>
      <c r="W142" t="s">
        <v>85</v>
      </c>
      <c r="X142">
        <v>2</v>
      </c>
      <c r="Y142" t="s">
        <v>105</v>
      </c>
      <c r="Z142">
        <v>2</v>
      </c>
      <c r="AA142" t="s">
        <v>94</v>
      </c>
      <c r="AB142">
        <v>0</v>
      </c>
      <c r="AC142">
        <v>3</v>
      </c>
      <c r="AD142">
        <v>1</v>
      </c>
      <c r="AE142">
        <v>1</v>
      </c>
      <c r="AF142">
        <v>0</v>
      </c>
      <c r="AG142">
        <v>0</v>
      </c>
      <c r="AH142" t="s">
        <v>434</v>
      </c>
      <c r="AI142">
        <f>getTotalCount(ScoutingData[[#This Row],[autoScoredGrid]])</f>
        <v>0</v>
      </c>
      <c r="AJ142">
        <f>getCubeCount(ScoutingData[[#This Row],[autoScoredGrid]])</f>
        <v>0</v>
      </c>
      <c r="AK142">
        <f>getConeCount(ScoutingData[[#This Row],[autoScoredGrid]])</f>
        <v>0</v>
      </c>
      <c r="AL142">
        <f>getHighCount(ScoutingData[[#This Row],[autoScoredGrid]])</f>
        <v>0</v>
      </c>
      <c r="AM142">
        <f>getMedCount(ScoutingData[[#This Row],[autoScoredGrid]])</f>
        <v>0</v>
      </c>
      <c r="AN142">
        <f>getLowCount(ScoutingData[[#This Row],[autoScoredGrid]])</f>
        <v>0</v>
      </c>
      <c r="AO142">
        <f>getAvgCycleTime(ScoutingData[[#This Row],[cycleTimes]])</f>
        <v>9.75</v>
      </c>
      <c r="AP142">
        <f>getTotalCount(ScoutingData[[#This Row],[scoredGrid]])</f>
        <v>3</v>
      </c>
      <c r="AQ142">
        <f>getCubeCount(ScoutingData[[#This Row],[scoredGrid]])</f>
        <v>3</v>
      </c>
      <c r="AR142">
        <f>getConeCount(ScoutingData[[#This Row],[scoredGrid]])</f>
        <v>0</v>
      </c>
      <c r="AS142">
        <f>getHighCount(ScoutingData[[#This Row],[scoredGrid]])</f>
        <v>0</v>
      </c>
      <c r="AT142">
        <f>getMedCount(ScoutingData[[#This Row],[scoredGrid]])</f>
        <v>0</v>
      </c>
      <c r="AU142">
        <f>getLowCount(ScoutingData[[#This Row],[scoredGrid]])</f>
        <v>3</v>
      </c>
      <c r="AV142">
        <f>ScoutingData[[#This Row],[autoGamePieces]]+ScoutingData[[#This Row],[teleopGamePieces]]</f>
        <v>3</v>
      </c>
      <c r="AW142">
        <f>ScoutingData[[#This Row],[autoCubes]]+ScoutingData[[#This Row],[teleopCubes]]</f>
        <v>3</v>
      </c>
      <c r="AX142">
        <f>ScoutingData[[#This Row],[autoCones]]+ScoutingData[[#This Row],[teleopCones]]</f>
        <v>0</v>
      </c>
      <c r="AY142">
        <f>ScoutingData[[#This Row],[autoHigh]]+ScoutingData[[#This Row],[teleopHigh]]</f>
        <v>0</v>
      </c>
      <c r="AZ142">
        <f>ScoutingData[[#This Row],[autoMed]]+ScoutingData[[#This Row],[teleopMed]]</f>
        <v>0</v>
      </c>
      <c r="BA142">
        <f>ScoutingData[[#This Row],[autoLow]]+ScoutingData[[#This Row],[teleopLow]]</f>
        <v>3</v>
      </c>
    </row>
    <row r="143" spans="1:53">
      <c r="A143" t="s">
        <v>116</v>
      </c>
      <c r="B143" t="s">
        <v>81</v>
      </c>
      <c r="C143" t="s">
        <v>82</v>
      </c>
      <c r="D143">
        <v>30</v>
      </c>
      <c r="E143" t="str">
        <f>ScoutingData[[#This Row],[eventCode]]&amp;"_"&amp;ScoutingData[[#This Row],[matchLevel]]&amp;ScoutingData[[#This Row],[matchNumber]]</f>
        <v>2023njwas_qm30</v>
      </c>
      <c r="F143" t="s">
        <v>117</v>
      </c>
      <c r="G143">
        <v>3142</v>
      </c>
      <c r="H143">
        <v>47</v>
      </c>
      <c r="I143" t="s">
        <v>118</v>
      </c>
      <c r="J143">
        <v>0</v>
      </c>
      <c r="K143">
        <v>0</v>
      </c>
      <c r="L143">
        <v>0</v>
      </c>
      <c r="M143" t="s">
        <v>85</v>
      </c>
      <c r="N143" t="s">
        <v>435</v>
      </c>
      <c r="O143" t="s">
        <v>436</v>
      </c>
      <c r="P143">
        <v>0</v>
      </c>
      <c r="Q143">
        <v>0</v>
      </c>
      <c r="R143">
        <v>0</v>
      </c>
      <c r="T143">
        <v>0</v>
      </c>
      <c r="U143" t="s">
        <v>97</v>
      </c>
      <c r="V143">
        <v>4.5999999999999996</v>
      </c>
      <c r="W143" t="s">
        <v>85</v>
      </c>
      <c r="X143">
        <v>2</v>
      </c>
      <c r="Y143" t="s">
        <v>105</v>
      </c>
      <c r="Z143">
        <v>0</v>
      </c>
      <c r="AA143" t="s">
        <v>94</v>
      </c>
      <c r="AB143">
        <v>0</v>
      </c>
      <c r="AC143">
        <v>2</v>
      </c>
      <c r="AD143">
        <v>0</v>
      </c>
      <c r="AE143">
        <v>0</v>
      </c>
      <c r="AF143">
        <v>0</v>
      </c>
      <c r="AG143">
        <v>0</v>
      </c>
      <c r="AI143">
        <f>getTotalCount(ScoutingData[[#This Row],[autoScoredGrid]])</f>
        <v>1</v>
      </c>
      <c r="AJ143">
        <f>getCubeCount(ScoutingData[[#This Row],[autoScoredGrid]])</f>
        <v>0</v>
      </c>
      <c r="AK143">
        <f>getConeCount(ScoutingData[[#This Row],[autoScoredGrid]])</f>
        <v>1</v>
      </c>
      <c r="AL143">
        <f>getHighCount(ScoutingData[[#This Row],[autoScoredGrid]])</f>
        <v>0</v>
      </c>
      <c r="AM143">
        <f>getMedCount(ScoutingData[[#This Row],[autoScoredGrid]])</f>
        <v>1</v>
      </c>
      <c r="AN143">
        <f>getLowCount(ScoutingData[[#This Row],[autoScoredGrid]])</f>
        <v>0</v>
      </c>
      <c r="AO143">
        <f>getAvgCycleTime(ScoutingData[[#This Row],[cycleTimes]])</f>
        <v>21.900000000000002</v>
      </c>
      <c r="AP143">
        <f>getTotalCount(ScoutingData[[#This Row],[scoredGrid]])</f>
        <v>2</v>
      </c>
      <c r="AQ143">
        <f>getCubeCount(ScoutingData[[#This Row],[scoredGrid]])</f>
        <v>1</v>
      </c>
      <c r="AR143">
        <f>getConeCount(ScoutingData[[#This Row],[scoredGrid]])</f>
        <v>1</v>
      </c>
      <c r="AS143">
        <f>getHighCount(ScoutingData[[#This Row],[scoredGrid]])</f>
        <v>0</v>
      </c>
      <c r="AT143">
        <f>getMedCount(ScoutingData[[#This Row],[scoredGrid]])</f>
        <v>1</v>
      </c>
      <c r="AU143">
        <f>getLowCount(ScoutingData[[#This Row],[scoredGrid]])</f>
        <v>1</v>
      </c>
      <c r="AV143">
        <f>ScoutingData[[#This Row],[autoGamePieces]]+ScoutingData[[#This Row],[teleopGamePieces]]</f>
        <v>3</v>
      </c>
      <c r="AW143">
        <f>ScoutingData[[#This Row],[autoCubes]]+ScoutingData[[#This Row],[teleopCubes]]</f>
        <v>1</v>
      </c>
      <c r="AX143">
        <f>ScoutingData[[#This Row],[autoCones]]+ScoutingData[[#This Row],[teleopCones]]</f>
        <v>2</v>
      </c>
      <c r="AY143">
        <f>ScoutingData[[#This Row],[autoHigh]]+ScoutingData[[#This Row],[teleopHigh]]</f>
        <v>0</v>
      </c>
      <c r="AZ143">
        <f>ScoutingData[[#This Row],[autoMed]]+ScoutingData[[#This Row],[teleopMed]]</f>
        <v>2</v>
      </c>
      <c r="BA143">
        <f>ScoutingData[[#This Row],[autoLow]]+ScoutingData[[#This Row],[teleopLow]]</f>
        <v>1</v>
      </c>
    </row>
    <row r="144" spans="1:53">
      <c r="A144" t="s">
        <v>131</v>
      </c>
      <c r="B144" t="s">
        <v>81</v>
      </c>
      <c r="C144" t="s">
        <v>82</v>
      </c>
      <c r="D144">
        <v>31</v>
      </c>
      <c r="E144" t="str">
        <f>ScoutingData[[#This Row],[eventCode]]&amp;"_"&amp;ScoutingData[[#This Row],[matchLevel]]&amp;ScoutingData[[#This Row],[matchNumber]]</f>
        <v>2023njwas_qm31</v>
      </c>
      <c r="F144" t="s">
        <v>92</v>
      </c>
      <c r="G144">
        <v>11</v>
      </c>
      <c r="H144">
        <v>50</v>
      </c>
      <c r="I144" t="s">
        <v>93</v>
      </c>
      <c r="J144">
        <v>0</v>
      </c>
      <c r="K144">
        <v>0</v>
      </c>
      <c r="L144">
        <v>1</v>
      </c>
      <c r="M144" t="s">
        <v>85</v>
      </c>
      <c r="N144" t="s">
        <v>437</v>
      </c>
      <c r="O144" t="s">
        <v>438</v>
      </c>
      <c r="P144">
        <v>0</v>
      </c>
      <c r="Q144">
        <v>1</v>
      </c>
      <c r="R144">
        <v>0</v>
      </c>
      <c r="T144">
        <v>1</v>
      </c>
      <c r="U144" t="s">
        <v>94</v>
      </c>
      <c r="V144">
        <v>0</v>
      </c>
      <c r="W144" t="s">
        <v>85</v>
      </c>
      <c r="X144">
        <v>2</v>
      </c>
      <c r="Y144" t="s">
        <v>89</v>
      </c>
      <c r="Z144">
        <v>1</v>
      </c>
      <c r="AA144" t="s">
        <v>94</v>
      </c>
      <c r="AB144">
        <v>1</v>
      </c>
      <c r="AC144">
        <v>4</v>
      </c>
      <c r="AD144">
        <v>0</v>
      </c>
      <c r="AE144">
        <v>0</v>
      </c>
      <c r="AF144">
        <v>0</v>
      </c>
      <c r="AG144">
        <v>1</v>
      </c>
      <c r="AH144" t="s">
        <v>439</v>
      </c>
      <c r="AI144">
        <f>getTotalCount(ScoutingData[[#This Row],[autoScoredGrid]])</f>
        <v>0</v>
      </c>
      <c r="AJ144">
        <f>getCubeCount(ScoutingData[[#This Row],[autoScoredGrid]])</f>
        <v>0</v>
      </c>
      <c r="AK144">
        <f>getConeCount(ScoutingData[[#This Row],[autoScoredGrid]])</f>
        <v>0</v>
      </c>
      <c r="AL144">
        <f>getHighCount(ScoutingData[[#This Row],[autoScoredGrid]])</f>
        <v>0</v>
      </c>
      <c r="AM144">
        <f>getMedCount(ScoutingData[[#This Row],[autoScoredGrid]])</f>
        <v>0</v>
      </c>
      <c r="AN144">
        <f>getLowCount(ScoutingData[[#This Row],[autoScoredGrid]])</f>
        <v>0</v>
      </c>
      <c r="AO144">
        <f>getAvgCycleTime(ScoutingData[[#This Row],[cycleTimes]])</f>
        <v>23.400000000000002</v>
      </c>
      <c r="AP144">
        <f>getTotalCount(ScoutingData[[#This Row],[scoredGrid]])</f>
        <v>4</v>
      </c>
      <c r="AQ144">
        <f>getCubeCount(ScoutingData[[#This Row],[scoredGrid]])</f>
        <v>1</v>
      </c>
      <c r="AR144">
        <f>getConeCount(ScoutingData[[#This Row],[scoredGrid]])</f>
        <v>3</v>
      </c>
      <c r="AS144">
        <f>getHighCount(ScoutingData[[#This Row],[scoredGrid]])</f>
        <v>4</v>
      </c>
      <c r="AT144">
        <f>getMedCount(ScoutingData[[#This Row],[scoredGrid]])</f>
        <v>0</v>
      </c>
      <c r="AU144">
        <f>getLowCount(ScoutingData[[#This Row],[scoredGrid]])</f>
        <v>0</v>
      </c>
      <c r="AV144">
        <f>ScoutingData[[#This Row],[autoGamePieces]]+ScoutingData[[#This Row],[teleopGamePieces]]</f>
        <v>4</v>
      </c>
      <c r="AW144">
        <f>ScoutingData[[#This Row],[autoCubes]]+ScoutingData[[#This Row],[teleopCubes]]</f>
        <v>1</v>
      </c>
      <c r="AX144">
        <f>ScoutingData[[#This Row],[autoCones]]+ScoutingData[[#This Row],[teleopCones]]</f>
        <v>3</v>
      </c>
      <c r="AY144">
        <f>ScoutingData[[#This Row],[autoHigh]]+ScoutingData[[#This Row],[teleopHigh]]</f>
        <v>4</v>
      </c>
      <c r="AZ144">
        <f>ScoutingData[[#This Row],[autoMed]]+ScoutingData[[#This Row],[teleopMed]]</f>
        <v>0</v>
      </c>
      <c r="BA144">
        <f>ScoutingData[[#This Row],[autoLow]]+ScoutingData[[#This Row],[teleopLow]]</f>
        <v>0</v>
      </c>
    </row>
    <row r="145" spans="1:53">
      <c r="A145" t="s">
        <v>135</v>
      </c>
      <c r="B145" t="s">
        <v>81</v>
      </c>
      <c r="C145" t="s">
        <v>82</v>
      </c>
      <c r="D145">
        <v>31</v>
      </c>
      <c r="E145" t="str">
        <f>ScoutingData[[#This Row],[eventCode]]&amp;"_"&amp;ScoutingData[[#This Row],[matchLevel]]&amp;ScoutingData[[#This Row],[matchNumber]]</f>
        <v>2023njwas_qm31</v>
      </c>
      <c r="F145" t="s">
        <v>83</v>
      </c>
      <c r="G145">
        <v>1989</v>
      </c>
      <c r="H145">
        <v>26</v>
      </c>
      <c r="I145" t="s">
        <v>93</v>
      </c>
      <c r="J145">
        <v>0</v>
      </c>
      <c r="K145">
        <v>0</v>
      </c>
      <c r="L145">
        <v>0</v>
      </c>
      <c r="M145" t="s">
        <v>94</v>
      </c>
      <c r="N145" t="s">
        <v>93</v>
      </c>
      <c r="O145" t="s">
        <v>93</v>
      </c>
      <c r="P145">
        <v>0</v>
      </c>
      <c r="Q145">
        <v>0</v>
      </c>
      <c r="R145">
        <v>0</v>
      </c>
      <c r="T145">
        <v>0</v>
      </c>
      <c r="U145" t="s">
        <v>94</v>
      </c>
      <c r="V145">
        <v>0</v>
      </c>
      <c r="W145" t="s">
        <v>137</v>
      </c>
      <c r="X145">
        <v>2</v>
      </c>
      <c r="Y145" t="s">
        <v>96</v>
      </c>
      <c r="Z145">
        <v>0</v>
      </c>
      <c r="AA145" t="s">
        <v>97</v>
      </c>
      <c r="AB145">
        <v>1</v>
      </c>
      <c r="AC145">
        <v>2</v>
      </c>
      <c r="AD145">
        <v>0</v>
      </c>
      <c r="AE145">
        <v>0</v>
      </c>
      <c r="AF145">
        <v>0</v>
      </c>
      <c r="AG145">
        <v>0</v>
      </c>
      <c r="AH145" t="s">
        <v>440</v>
      </c>
      <c r="AI145">
        <f>getTotalCount(ScoutingData[[#This Row],[autoScoredGrid]])</f>
        <v>0</v>
      </c>
      <c r="AJ145">
        <f>getCubeCount(ScoutingData[[#This Row],[autoScoredGrid]])</f>
        <v>0</v>
      </c>
      <c r="AK145">
        <f>getConeCount(ScoutingData[[#This Row],[autoScoredGrid]])</f>
        <v>0</v>
      </c>
      <c r="AL145">
        <f>getHighCount(ScoutingData[[#This Row],[autoScoredGrid]])</f>
        <v>0</v>
      </c>
      <c r="AM145">
        <f>getMedCount(ScoutingData[[#This Row],[autoScoredGrid]])</f>
        <v>0</v>
      </c>
      <c r="AN145">
        <f>getLowCount(ScoutingData[[#This Row],[autoScoredGrid]])</f>
        <v>0</v>
      </c>
      <c r="AO145">
        <f>getAvgCycleTime(ScoutingData[[#This Row],[cycleTimes]])</f>
        <v>0</v>
      </c>
      <c r="AP145">
        <f>getTotalCount(ScoutingData[[#This Row],[scoredGrid]])</f>
        <v>0</v>
      </c>
      <c r="AQ145">
        <f>getCubeCount(ScoutingData[[#This Row],[scoredGrid]])</f>
        <v>0</v>
      </c>
      <c r="AR145">
        <f>getConeCount(ScoutingData[[#This Row],[scoredGrid]])</f>
        <v>0</v>
      </c>
      <c r="AS145">
        <f>getHighCount(ScoutingData[[#This Row],[scoredGrid]])</f>
        <v>0</v>
      </c>
      <c r="AT145">
        <f>getMedCount(ScoutingData[[#This Row],[scoredGrid]])</f>
        <v>0</v>
      </c>
      <c r="AU145">
        <f>getLowCount(ScoutingData[[#This Row],[scoredGrid]])</f>
        <v>0</v>
      </c>
      <c r="AV145">
        <f>ScoutingData[[#This Row],[autoGamePieces]]+ScoutingData[[#This Row],[teleopGamePieces]]</f>
        <v>0</v>
      </c>
      <c r="AW145">
        <f>ScoutingData[[#This Row],[autoCubes]]+ScoutingData[[#This Row],[teleopCubes]]</f>
        <v>0</v>
      </c>
      <c r="AX145">
        <f>ScoutingData[[#This Row],[autoCones]]+ScoutingData[[#This Row],[teleopCones]]</f>
        <v>0</v>
      </c>
      <c r="AY145">
        <f>ScoutingData[[#This Row],[autoHigh]]+ScoutingData[[#This Row],[teleopHigh]]</f>
        <v>0</v>
      </c>
      <c r="AZ145">
        <f>ScoutingData[[#This Row],[autoMed]]+ScoutingData[[#This Row],[teleopMed]]</f>
        <v>0</v>
      </c>
      <c r="BA145">
        <f>ScoutingData[[#This Row],[autoLow]]+ScoutingData[[#This Row],[teleopLow]]</f>
        <v>0</v>
      </c>
    </row>
    <row r="146" spans="1:53">
      <c r="A146" t="s">
        <v>139</v>
      </c>
      <c r="B146" t="s">
        <v>81</v>
      </c>
      <c r="C146" t="s">
        <v>82</v>
      </c>
      <c r="D146">
        <v>31</v>
      </c>
      <c r="E146" t="str">
        <f>ScoutingData[[#This Row],[eventCode]]&amp;"_"&amp;ScoutingData[[#This Row],[matchLevel]]&amp;ScoutingData[[#This Row],[matchNumber]]</f>
        <v>2023njwas_qm31</v>
      </c>
      <c r="F146" t="s">
        <v>117</v>
      </c>
      <c r="G146">
        <v>1676</v>
      </c>
      <c r="H146">
        <v>35</v>
      </c>
      <c r="I146" t="s">
        <v>197</v>
      </c>
      <c r="J146">
        <v>0</v>
      </c>
      <c r="K146">
        <v>1</v>
      </c>
      <c r="L146">
        <v>0</v>
      </c>
      <c r="M146" t="s">
        <v>94</v>
      </c>
      <c r="N146" t="s">
        <v>441</v>
      </c>
      <c r="O146" t="s">
        <v>442</v>
      </c>
      <c r="P146">
        <v>0</v>
      </c>
      <c r="Q146">
        <v>0</v>
      </c>
      <c r="R146">
        <v>0</v>
      </c>
      <c r="T146">
        <v>0</v>
      </c>
      <c r="U146" t="s">
        <v>97</v>
      </c>
      <c r="V146">
        <v>0</v>
      </c>
      <c r="W146" t="s">
        <v>94</v>
      </c>
      <c r="X146">
        <v>2</v>
      </c>
      <c r="Y146" t="s">
        <v>105</v>
      </c>
      <c r="Z146">
        <v>2</v>
      </c>
      <c r="AA146" t="s">
        <v>94</v>
      </c>
      <c r="AB146">
        <v>0</v>
      </c>
      <c r="AC146">
        <v>3</v>
      </c>
      <c r="AD146">
        <v>1</v>
      </c>
      <c r="AE146">
        <v>0</v>
      </c>
      <c r="AF146">
        <v>0</v>
      </c>
      <c r="AG146">
        <v>1</v>
      </c>
      <c r="AH146" t="s">
        <v>443</v>
      </c>
      <c r="AI146">
        <f>getTotalCount(ScoutingData[[#This Row],[autoScoredGrid]])</f>
        <v>1</v>
      </c>
      <c r="AJ146">
        <f>getCubeCount(ScoutingData[[#This Row],[autoScoredGrid]])</f>
        <v>1</v>
      </c>
      <c r="AK146">
        <f>getConeCount(ScoutingData[[#This Row],[autoScoredGrid]])</f>
        <v>0</v>
      </c>
      <c r="AL146">
        <f>getHighCount(ScoutingData[[#This Row],[autoScoredGrid]])</f>
        <v>1</v>
      </c>
      <c r="AM146">
        <f>getMedCount(ScoutingData[[#This Row],[autoScoredGrid]])</f>
        <v>0</v>
      </c>
      <c r="AN146">
        <f>getLowCount(ScoutingData[[#This Row],[autoScoredGrid]])</f>
        <v>0</v>
      </c>
      <c r="AO146">
        <f>getAvgCycleTime(ScoutingData[[#This Row],[cycleTimes]])</f>
        <v>10.84</v>
      </c>
      <c r="AP146">
        <f>getTotalCount(ScoutingData[[#This Row],[scoredGrid]])</f>
        <v>5</v>
      </c>
      <c r="AQ146">
        <f>getCubeCount(ScoutingData[[#This Row],[scoredGrid]])</f>
        <v>3</v>
      </c>
      <c r="AR146">
        <f>getConeCount(ScoutingData[[#This Row],[scoredGrid]])</f>
        <v>2</v>
      </c>
      <c r="AS146">
        <f>getHighCount(ScoutingData[[#This Row],[scoredGrid]])</f>
        <v>3</v>
      </c>
      <c r="AT146">
        <f>getMedCount(ScoutingData[[#This Row],[scoredGrid]])</f>
        <v>0</v>
      </c>
      <c r="AU146">
        <f>getLowCount(ScoutingData[[#This Row],[scoredGrid]])</f>
        <v>2</v>
      </c>
      <c r="AV146">
        <f>ScoutingData[[#This Row],[autoGamePieces]]+ScoutingData[[#This Row],[teleopGamePieces]]</f>
        <v>6</v>
      </c>
      <c r="AW146">
        <f>ScoutingData[[#This Row],[autoCubes]]+ScoutingData[[#This Row],[teleopCubes]]</f>
        <v>4</v>
      </c>
      <c r="AX146">
        <f>ScoutingData[[#This Row],[autoCones]]+ScoutingData[[#This Row],[teleopCones]]</f>
        <v>2</v>
      </c>
      <c r="AY146">
        <f>ScoutingData[[#This Row],[autoHigh]]+ScoutingData[[#This Row],[teleopHigh]]</f>
        <v>4</v>
      </c>
      <c r="AZ146">
        <f>ScoutingData[[#This Row],[autoMed]]+ScoutingData[[#This Row],[teleopMed]]</f>
        <v>0</v>
      </c>
      <c r="BA146">
        <f>ScoutingData[[#This Row],[autoLow]]+ScoutingData[[#This Row],[teleopLow]]</f>
        <v>2</v>
      </c>
    </row>
    <row r="147" spans="1:53">
      <c r="A147" t="s">
        <v>413</v>
      </c>
      <c r="B147" t="s">
        <v>81</v>
      </c>
      <c r="C147" t="s">
        <v>82</v>
      </c>
      <c r="D147">
        <v>31</v>
      </c>
      <c r="E147" t="str">
        <f>ScoutingData[[#This Row],[eventCode]]&amp;"_"&amp;ScoutingData[[#This Row],[matchLevel]]&amp;ScoutingData[[#This Row],[matchNumber]]</f>
        <v>2023njwas_qm31</v>
      </c>
      <c r="F147" t="s">
        <v>111</v>
      </c>
      <c r="G147">
        <v>6943</v>
      </c>
      <c r="H147">
        <v>62</v>
      </c>
      <c r="I147" t="s">
        <v>93</v>
      </c>
      <c r="J147">
        <v>0</v>
      </c>
      <c r="K147">
        <v>0</v>
      </c>
      <c r="L147">
        <v>0</v>
      </c>
      <c r="M147" t="s">
        <v>94</v>
      </c>
      <c r="N147" t="s">
        <v>93</v>
      </c>
      <c r="O147" t="s">
        <v>93</v>
      </c>
      <c r="P147">
        <v>0</v>
      </c>
      <c r="Q147">
        <v>0</v>
      </c>
      <c r="R147">
        <v>0</v>
      </c>
      <c r="T147">
        <v>0</v>
      </c>
      <c r="U147" t="s">
        <v>94</v>
      </c>
      <c r="V147">
        <v>0</v>
      </c>
      <c r="W147" t="s">
        <v>94</v>
      </c>
      <c r="X147">
        <v>2</v>
      </c>
      <c r="Y147" t="s">
        <v>96</v>
      </c>
      <c r="Z147">
        <v>0</v>
      </c>
      <c r="AA147" t="s">
        <v>94</v>
      </c>
      <c r="AB147">
        <v>0</v>
      </c>
      <c r="AC147">
        <v>1</v>
      </c>
      <c r="AD147">
        <v>0</v>
      </c>
      <c r="AE147">
        <v>0</v>
      </c>
      <c r="AF147">
        <v>0</v>
      </c>
      <c r="AG147">
        <v>0</v>
      </c>
      <c r="AH147" t="s">
        <v>444</v>
      </c>
      <c r="AI147">
        <f>getTotalCount(ScoutingData[[#This Row],[autoScoredGrid]])</f>
        <v>0</v>
      </c>
      <c r="AJ147">
        <f>getCubeCount(ScoutingData[[#This Row],[autoScoredGrid]])</f>
        <v>0</v>
      </c>
      <c r="AK147">
        <f>getConeCount(ScoutingData[[#This Row],[autoScoredGrid]])</f>
        <v>0</v>
      </c>
      <c r="AL147">
        <f>getHighCount(ScoutingData[[#This Row],[autoScoredGrid]])</f>
        <v>0</v>
      </c>
      <c r="AM147">
        <f>getMedCount(ScoutingData[[#This Row],[autoScoredGrid]])</f>
        <v>0</v>
      </c>
      <c r="AN147">
        <f>getLowCount(ScoutingData[[#This Row],[autoScoredGrid]])</f>
        <v>0</v>
      </c>
      <c r="AO147">
        <f>getAvgCycleTime(ScoutingData[[#This Row],[cycleTimes]])</f>
        <v>0</v>
      </c>
      <c r="AP147">
        <f>getTotalCount(ScoutingData[[#This Row],[scoredGrid]])</f>
        <v>0</v>
      </c>
      <c r="AQ147">
        <f>getCubeCount(ScoutingData[[#This Row],[scoredGrid]])</f>
        <v>0</v>
      </c>
      <c r="AR147">
        <f>getConeCount(ScoutingData[[#This Row],[scoredGrid]])</f>
        <v>0</v>
      </c>
      <c r="AS147">
        <f>getHighCount(ScoutingData[[#This Row],[scoredGrid]])</f>
        <v>0</v>
      </c>
      <c r="AT147">
        <f>getMedCount(ScoutingData[[#This Row],[scoredGrid]])</f>
        <v>0</v>
      </c>
      <c r="AU147">
        <f>getLowCount(ScoutingData[[#This Row],[scoredGrid]])</f>
        <v>0</v>
      </c>
      <c r="AV147">
        <f>ScoutingData[[#This Row],[autoGamePieces]]+ScoutingData[[#This Row],[teleopGamePieces]]</f>
        <v>0</v>
      </c>
      <c r="AW147">
        <f>ScoutingData[[#This Row],[autoCubes]]+ScoutingData[[#This Row],[teleopCubes]]</f>
        <v>0</v>
      </c>
      <c r="AX147">
        <f>ScoutingData[[#This Row],[autoCones]]+ScoutingData[[#This Row],[teleopCones]]</f>
        <v>0</v>
      </c>
      <c r="AY147">
        <f>ScoutingData[[#This Row],[autoHigh]]+ScoutingData[[#This Row],[teleopHigh]]</f>
        <v>0</v>
      </c>
      <c r="AZ147">
        <f>ScoutingData[[#This Row],[autoMed]]+ScoutingData[[#This Row],[teleopMed]]</f>
        <v>0</v>
      </c>
      <c r="BA147">
        <f>ScoutingData[[#This Row],[autoLow]]+ScoutingData[[#This Row],[teleopLow]]</f>
        <v>0</v>
      </c>
    </row>
    <row r="148" spans="1:53">
      <c r="A148" t="s">
        <v>147</v>
      </c>
      <c r="B148" t="s">
        <v>81</v>
      </c>
      <c r="C148" t="s">
        <v>82</v>
      </c>
      <c r="D148">
        <v>31</v>
      </c>
      <c r="E148" t="str">
        <f>ScoutingData[[#This Row],[eventCode]]&amp;"_"&amp;ScoutingData[[#This Row],[matchLevel]]&amp;ScoutingData[[#This Row],[matchNumber]]</f>
        <v>2023njwas_qm31</v>
      </c>
      <c r="F148" t="s">
        <v>117</v>
      </c>
      <c r="G148">
        <v>1676</v>
      </c>
      <c r="H148">
        <v>35</v>
      </c>
      <c r="I148" t="s">
        <v>445</v>
      </c>
      <c r="J148">
        <v>0</v>
      </c>
      <c r="K148">
        <v>0</v>
      </c>
      <c r="L148">
        <v>1</v>
      </c>
      <c r="M148" t="s">
        <v>94</v>
      </c>
      <c r="N148" t="s">
        <v>446</v>
      </c>
      <c r="O148" t="s">
        <v>447</v>
      </c>
      <c r="P148">
        <v>0</v>
      </c>
      <c r="Q148">
        <v>0</v>
      </c>
      <c r="R148">
        <v>0</v>
      </c>
      <c r="T148">
        <v>1</v>
      </c>
      <c r="U148" t="s">
        <v>97</v>
      </c>
      <c r="V148">
        <v>0</v>
      </c>
      <c r="W148" t="s">
        <v>94</v>
      </c>
      <c r="X148">
        <v>0</v>
      </c>
      <c r="Y148" t="s">
        <v>89</v>
      </c>
      <c r="Z148">
        <v>0</v>
      </c>
      <c r="AA148" t="s">
        <v>94</v>
      </c>
      <c r="AB148">
        <v>1</v>
      </c>
      <c r="AC148">
        <v>4</v>
      </c>
      <c r="AD148">
        <v>1</v>
      </c>
      <c r="AE148">
        <v>0</v>
      </c>
      <c r="AF148">
        <v>0</v>
      </c>
      <c r="AG148">
        <v>1</v>
      </c>
      <c r="AI148">
        <f>getTotalCount(ScoutingData[[#This Row],[autoScoredGrid]])</f>
        <v>2</v>
      </c>
      <c r="AJ148">
        <f>getCubeCount(ScoutingData[[#This Row],[autoScoredGrid]])</f>
        <v>1</v>
      </c>
      <c r="AK148">
        <f>getConeCount(ScoutingData[[#This Row],[autoScoredGrid]])</f>
        <v>1</v>
      </c>
      <c r="AL148">
        <f>getHighCount(ScoutingData[[#This Row],[autoScoredGrid]])</f>
        <v>1</v>
      </c>
      <c r="AM148">
        <f>getMedCount(ScoutingData[[#This Row],[autoScoredGrid]])</f>
        <v>0</v>
      </c>
      <c r="AN148">
        <f>getLowCount(ScoutingData[[#This Row],[autoScoredGrid]])</f>
        <v>1</v>
      </c>
      <c r="AO148">
        <f>getAvgCycleTime(ScoutingData[[#This Row],[cycleTimes]])</f>
        <v>13.166666666666666</v>
      </c>
      <c r="AP148">
        <f>getTotalCount(ScoutingData[[#This Row],[scoredGrid]])</f>
        <v>7</v>
      </c>
      <c r="AQ148">
        <f>getCubeCount(ScoutingData[[#This Row],[scoredGrid]])</f>
        <v>1</v>
      </c>
      <c r="AR148">
        <f>getConeCount(ScoutingData[[#This Row],[scoredGrid]])</f>
        <v>6</v>
      </c>
      <c r="AS148">
        <f>getHighCount(ScoutingData[[#This Row],[scoredGrid]])</f>
        <v>3</v>
      </c>
      <c r="AT148">
        <f>getMedCount(ScoutingData[[#This Row],[scoredGrid]])</f>
        <v>3</v>
      </c>
      <c r="AU148">
        <f>getLowCount(ScoutingData[[#This Row],[scoredGrid]])</f>
        <v>1</v>
      </c>
      <c r="AV148">
        <f>ScoutingData[[#This Row],[autoGamePieces]]+ScoutingData[[#This Row],[teleopGamePieces]]</f>
        <v>9</v>
      </c>
      <c r="AW148">
        <f>ScoutingData[[#This Row],[autoCubes]]+ScoutingData[[#This Row],[teleopCubes]]</f>
        <v>2</v>
      </c>
      <c r="AX148">
        <f>ScoutingData[[#This Row],[autoCones]]+ScoutingData[[#This Row],[teleopCones]]</f>
        <v>7</v>
      </c>
      <c r="AY148">
        <f>ScoutingData[[#This Row],[autoHigh]]+ScoutingData[[#This Row],[teleopHigh]]</f>
        <v>4</v>
      </c>
      <c r="AZ148">
        <f>ScoutingData[[#This Row],[autoMed]]+ScoutingData[[#This Row],[teleopMed]]</f>
        <v>3</v>
      </c>
      <c r="BA148">
        <f>ScoutingData[[#This Row],[autoLow]]+ScoutingData[[#This Row],[teleopLow]]</f>
        <v>2</v>
      </c>
    </row>
    <row r="149" spans="1:53">
      <c r="A149" t="s">
        <v>154</v>
      </c>
      <c r="B149" t="s">
        <v>81</v>
      </c>
      <c r="C149" t="s">
        <v>82</v>
      </c>
      <c r="D149">
        <v>32</v>
      </c>
      <c r="E149" t="str">
        <f>ScoutingData[[#This Row],[eventCode]]&amp;"_"&amp;ScoutingData[[#This Row],[matchLevel]]&amp;ScoutingData[[#This Row],[matchNumber]]</f>
        <v>2023njwas_qm32</v>
      </c>
      <c r="F149" t="s">
        <v>92</v>
      </c>
      <c r="G149">
        <v>2070</v>
      </c>
      <c r="H149">
        <v>62</v>
      </c>
      <c r="I149" t="s">
        <v>448</v>
      </c>
      <c r="J149">
        <v>0</v>
      </c>
      <c r="K149">
        <v>1</v>
      </c>
      <c r="L149">
        <v>0</v>
      </c>
      <c r="M149" t="s">
        <v>94</v>
      </c>
      <c r="N149" t="s">
        <v>93</v>
      </c>
      <c r="O149" t="s">
        <v>449</v>
      </c>
      <c r="P149">
        <v>0</v>
      </c>
      <c r="Q149">
        <v>1</v>
      </c>
      <c r="R149">
        <v>0</v>
      </c>
      <c r="T149">
        <v>0</v>
      </c>
      <c r="U149" t="s">
        <v>94</v>
      </c>
      <c r="V149">
        <v>0</v>
      </c>
      <c r="W149" t="s">
        <v>85</v>
      </c>
      <c r="X149">
        <v>2</v>
      </c>
      <c r="Y149" t="s">
        <v>105</v>
      </c>
      <c r="Z149">
        <v>3</v>
      </c>
      <c r="AA149" t="s">
        <v>94</v>
      </c>
      <c r="AB149">
        <v>1</v>
      </c>
      <c r="AC149">
        <v>4</v>
      </c>
      <c r="AD149">
        <v>0</v>
      </c>
      <c r="AE149">
        <v>0</v>
      </c>
      <c r="AF149">
        <v>0</v>
      </c>
      <c r="AG149">
        <v>0</v>
      </c>
      <c r="AH149" t="s">
        <v>450</v>
      </c>
      <c r="AI149">
        <f>getTotalCount(ScoutingData[[#This Row],[autoScoredGrid]])</f>
        <v>2</v>
      </c>
      <c r="AJ149">
        <f>getCubeCount(ScoutingData[[#This Row],[autoScoredGrid]])</f>
        <v>1</v>
      </c>
      <c r="AK149">
        <f>getConeCount(ScoutingData[[#This Row],[autoScoredGrid]])</f>
        <v>1</v>
      </c>
      <c r="AL149">
        <f>getHighCount(ScoutingData[[#This Row],[autoScoredGrid]])</f>
        <v>1</v>
      </c>
      <c r="AM149">
        <f>getMedCount(ScoutingData[[#This Row],[autoScoredGrid]])</f>
        <v>1</v>
      </c>
      <c r="AN149">
        <f>getLowCount(ScoutingData[[#This Row],[autoScoredGrid]])</f>
        <v>0</v>
      </c>
      <c r="AO149">
        <f>getAvgCycleTime(ScoutingData[[#This Row],[cycleTimes]])</f>
        <v>0</v>
      </c>
      <c r="AP149">
        <f>getTotalCount(ScoutingData[[#This Row],[scoredGrid]])</f>
        <v>9</v>
      </c>
      <c r="AQ149">
        <f>getCubeCount(ScoutingData[[#This Row],[scoredGrid]])</f>
        <v>8</v>
      </c>
      <c r="AR149">
        <f>getConeCount(ScoutingData[[#This Row],[scoredGrid]])</f>
        <v>1</v>
      </c>
      <c r="AS149">
        <f>getHighCount(ScoutingData[[#This Row],[scoredGrid]])</f>
        <v>2</v>
      </c>
      <c r="AT149">
        <f>getMedCount(ScoutingData[[#This Row],[scoredGrid]])</f>
        <v>0</v>
      </c>
      <c r="AU149">
        <f>getLowCount(ScoutingData[[#This Row],[scoredGrid]])</f>
        <v>7</v>
      </c>
      <c r="AV149">
        <f>ScoutingData[[#This Row],[autoGamePieces]]+ScoutingData[[#This Row],[teleopGamePieces]]</f>
        <v>11</v>
      </c>
      <c r="AW149">
        <f>ScoutingData[[#This Row],[autoCubes]]+ScoutingData[[#This Row],[teleopCubes]]</f>
        <v>9</v>
      </c>
      <c r="AX149">
        <f>ScoutingData[[#This Row],[autoCones]]+ScoutingData[[#This Row],[teleopCones]]</f>
        <v>2</v>
      </c>
      <c r="AY149">
        <f>ScoutingData[[#This Row],[autoHigh]]+ScoutingData[[#This Row],[teleopHigh]]</f>
        <v>3</v>
      </c>
      <c r="AZ149">
        <f>ScoutingData[[#This Row],[autoMed]]+ScoutingData[[#This Row],[teleopMed]]</f>
        <v>1</v>
      </c>
      <c r="BA149">
        <f>ScoutingData[[#This Row],[autoLow]]+ScoutingData[[#This Row],[teleopLow]]</f>
        <v>7</v>
      </c>
    </row>
    <row r="150" spans="1:53">
      <c r="A150" t="s">
        <v>153</v>
      </c>
      <c r="B150" t="s">
        <v>81</v>
      </c>
      <c r="C150" t="s">
        <v>82</v>
      </c>
      <c r="D150">
        <v>32</v>
      </c>
      <c r="E150" t="str">
        <f>ScoutingData[[#This Row],[eventCode]]&amp;"_"&amp;ScoutingData[[#This Row],[matchLevel]]&amp;ScoutingData[[#This Row],[matchNumber]]</f>
        <v>2023njwas_qm32</v>
      </c>
      <c r="F150" t="s">
        <v>140</v>
      </c>
      <c r="G150">
        <v>4285</v>
      </c>
      <c r="H150">
        <v>71</v>
      </c>
      <c r="I150" t="s">
        <v>93</v>
      </c>
      <c r="J150">
        <v>0</v>
      </c>
      <c r="K150">
        <v>1</v>
      </c>
      <c r="L150">
        <v>0</v>
      </c>
      <c r="M150" t="s">
        <v>94</v>
      </c>
      <c r="N150" t="s">
        <v>451</v>
      </c>
      <c r="O150" t="s">
        <v>452</v>
      </c>
      <c r="P150">
        <v>0</v>
      </c>
      <c r="Q150">
        <v>1</v>
      </c>
      <c r="R150">
        <v>0</v>
      </c>
      <c r="T150">
        <v>1</v>
      </c>
      <c r="U150" t="s">
        <v>94</v>
      </c>
      <c r="V150">
        <v>0</v>
      </c>
      <c r="W150" t="s">
        <v>105</v>
      </c>
      <c r="X150">
        <v>0</v>
      </c>
      <c r="Y150" t="s">
        <v>89</v>
      </c>
      <c r="Z150">
        <v>0</v>
      </c>
      <c r="AA150" t="s">
        <v>94</v>
      </c>
      <c r="AB150">
        <v>1</v>
      </c>
      <c r="AC150">
        <v>5</v>
      </c>
      <c r="AD150">
        <v>0</v>
      </c>
      <c r="AE150">
        <v>0</v>
      </c>
      <c r="AF150">
        <v>0</v>
      </c>
      <c r="AG150">
        <v>1</v>
      </c>
      <c r="AI150">
        <f>getTotalCount(ScoutingData[[#This Row],[autoScoredGrid]])</f>
        <v>0</v>
      </c>
      <c r="AJ150">
        <f>getCubeCount(ScoutingData[[#This Row],[autoScoredGrid]])</f>
        <v>0</v>
      </c>
      <c r="AK150">
        <f>getConeCount(ScoutingData[[#This Row],[autoScoredGrid]])</f>
        <v>0</v>
      </c>
      <c r="AL150">
        <f>getHighCount(ScoutingData[[#This Row],[autoScoredGrid]])</f>
        <v>0</v>
      </c>
      <c r="AM150">
        <f>getMedCount(ScoutingData[[#This Row],[autoScoredGrid]])</f>
        <v>0</v>
      </c>
      <c r="AN150">
        <f>getLowCount(ScoutingData[[#This Row],[autoScoredGrid]])</f>
        <v>0</v>
      </c>
      <c r="AO150">
        <f>getAvgCycleTime(ScoutingData[[#This Row],[cycleTimes]])</f>
        <v>28.950000000000003</v>
      </c>
      <c r="AP150">
        <f>getTotalCount(ScoutingData[[#This Row],[scoredGrid]])</f>
        <v>2</v>
      </c>
      <c r="AQ150">
        <f>getCubeCount(ScoutingData[[#This Row],[scoredGrid]])</f>
        <v>0</v>
      </c>
      <c r="AR150">
        <f>getConeCount(ScoutingData[[#This Row],[scoredGrid]])</f>
        <v>2</v>
      </c>
      <c r="AS150">
        <f>getHighCount(ScoutingData[[#This Row],[scoredGrid]])</f>
        <v>0</v>
      </c>
      <c r="AT150">
        <f>getMedCount(ScoutingData[[#This Row],[scoredGrid]])</f>
        <v>2</v>
      </c>
      <c r="AU150">
        <f>getLowCount(ScoutingData[[#This Row],[scoredGrid]])</f>
        <v>0</v>
      </c>
      <c r="AV150">
        <f>ScoutingData[[#This Row],[autoGamePieces]]+ScoutingData[[#This Row],[teleopGamePieces]]</f>
        <v>2</v>
      </c>
      <c r="AW150">
        <f>ScoutingData[[#This Row],[autoCubes]]+ScoutingData[[#This Row],[teleopCubes]]</f>
        <v>0</v>
      </c>
      <c r="AX150">
        <f>ScoutingData[[#This Row],[autoCones]]+ScoutingData[[#This Row],[teleopCones]]</f>
        <v>2</v>
      </c>
      <c r="AY150">
        <f>ScoutingData[[#This Row],[autoHigh]]+ScoutingData[[#This Row],[teleopHigh]]</f>
        <v>0</v>
      </c>
      <c r="AZ150">
        <f>ScoutingData[[#This Row],[autoMed]]+ScoutingData[[#This Row],[teleopMed]]</f>
        <v>2</v>
      </c>
      <c r="BA150">
        <f>ScoutingData[[#This Row],[autoLow]]+ScoutingData[[#This Row],[teleopLow]]</f>
        <v>0</v>
      </c>
    </row>
    <row r="151" spans="1:53">
      <c r="A151" t="s">
        <v>163</v>
      </c>
      <c r="B151" t="s">
        <v>81</v>
      </c>
      <c r="C151" t="s">
        <v>82</v>
      </c>
      <c r="D151">
        <v>32</v>
      </c>
      <c r="E151" t="str">
        <f>ScoutingData[[#This Row],[eventCode]]&amp;"_"&amp;ScoutingData[[#This Row],[matchLevel]]&amp;ScoutingData[[#This Row],[matchNumber]]</f>
        <v>2023njwas_qm32</v>
      </c>
      <c r="F151" t="s">
        <v>111</v>
      </c>
      <c r="G151">
        <v>303</v>
      </c>
      <c r="H151">
        <v>38</v>
      </c>
      <c r="I151" t="s">
        <v>259</v>
      </c>
      <c r="J151">
        <v>0</v>
      </c>
      <c r="K151">
        <v>0</v>
      </c>
      <c r="L151">
        <v>1</v>
      </c>
      <c r="M151" t="s">
        <v>105</v>
      </c>
      <c r="N151" t="s">
        <v>453</v>
      </c>
      <c r="O151" t="s">
        <v>112</v>
      </c>
      <c r="P151">
        <v>0</v>
      </c>
      <c r="Q151">
        <v>1</v>
      </c>
      <c r="R151">
        <v>0</v>
      </c>
      <c r="T151">
        <v>0</v>
      </c>
      <c r="U151" t="s">
        <v>94</v>
      </c>
      <c r="V151">
        <v>0</v>
      </c>
      <c r="W151" t="s">
        <v>94</v>
      </c>
      <c r="X151">
        <v>2</v>
      </c>
      <c r="Y151" t="s">
        <v>105</v>
      </c>
      <c r="Z151">
        <v>3</v>
      </c>
      <c r="AA151" t="s">
        <v>105</v>
      </c>
      <c r="AB151">
        <v>1</v>
      </c>
      <c r="AC151">
        <v>3</v>
      </c>
      <c r="AD151">
        <v>0</v>
      </c>
      <c r="AE151">
        <v>0</v>
      </c>
      <c r="AF151">
        <v>1</v>
      </c>
      <c r="AG151">
        <v>0</v>
      </c>
      <c r="AH151" t="s">
        <v>454</v>
      </c>
      <c r="AI151">
        <f>getTotalCount(ScoutingData[[#This Row],[autoScoredGrid]])</f>
        <v>1</v>
      </c>
      <c r="AJ151">
        <f>getCubeCount(ScoutingData[[#This Row],[autoScoredGrid]])</f>
        <v>1</v>
      </c>
      <c r="AK151">
        <f>getConeCount(ScoutingData[[#This Row],[autoScoredGrid]])</f>
        <v>0</v>
      </c>
      <c r="AL151">
        <f>getHighCount(ScoutingData[[#This Row],[autoScoredGrid]])</f>
        <v>0</v>
      </c>
      <c r="AM151">
        <f>getMedCount(ScoutingData[[#This Row],[autoScoredGrid]])</f>
        <v>1</v>
      </c>
      <c r="AN151">
        <f>getLowCount(ScoutingData[[#This Row],[autoScoredGrid]])</f>
        <v>0</v>
      </c>
      <c r="AO151">
        <f>getAvgCycleTime(ScoutingData[[#This Row],[cycleTimes]])</f>
        <v>23.5</v>
      </c>
      <c r="AP151">
        <f>getTotalCount(ScoutingData[[#This Row],[scoredGrid]])</f>
        <v>1</v>
      </c>
      <c r="AQ151">
        <f>getCubeCount(ScoutingData[[#This Row],[scoredGrid]])</f>
        <v>1</v>
      </c>
      <c r="AR151">
        <f>getConeCount(ScoutingData[[#This Row],[scoredGrid]])</f>
        <v>0</v>
      </c>
      <c r="AS151">
        <f>getHighCount(ScoutingData[[#This Row],[scoredGrid]])</f>
        <v>1</v>
      </c>
      <c r="AT151">
        <f>getMedCount(ScoutingData[[#This Row],[scoredGrid]])</f>
        <v>0</v>
      </c>
      <c r="AU151">
        <f>getLowCount(ScoutingData[[#This Row],[scoredGrid]])</f>
        <v>0</v>
      </c>
      <c r="AV151">
        <f>ScoutingData[[#This Row],[autoGamePieces]]+ScoutingData[[#This Row],[teleopGamePieces]]</f>
        <v>2</v>
      </c>
      <c r="AW151">
        <f>ScoutingData[[#This Row],[autoCubes]]+ScoutingData[[#This Row],[teleopCubes]]</f>
        <v>2</v>
      </c>
      <c r="AX151">
        <f>ScoutingData[[#This Row],[autoCones]]+ScoutingData[[#This Row],[teleopCones]]</f>
        <v>0</v>
      </c>
      <c r="AY151">
        <f>ScoutingData[[#This Row],[autoHigh]]+ScoutingData[[#This Row],[teleopHigh]]</f>
        <v>1</v>
      </c>
      <c r="AZ151">
        <f>ScoutingData[[#This Row],[autoMed]]+ScoutingData[[#This Row],[teleopMed]]</f>
        <v>1</v>
      </c>
      <c r="BA151">
        <f>ScoutingData[[#This Row],[autoLow]]+ScoutingData[[#This Row],[teleopLow]]</f>
        <v>0</v>
      </c>
    </row>
    <row r="152" spans="1:53">
      <c r="A152" t="s">
        <v>80</v>
      </c>
      <c r="B152" t="s">
        <v>81</v>
      </c>
      <c r="C152" t="s">
        <v>82</v>
      </c>
      <c r="D152">
        <v>33</v>
      </c>
      <c r="E152" t="str">
        <f>ScoutingData[[#This Row],[eventCode]]&amp;"_"&amp;ScoutingData[[#This Row],[matchLevel]]&amp;ScoutingData[[#This Row],[matchNumber]]</f>
        <v>2023njwas_qm33</v>
      </c>
      <c r="F152" t="s">
        <v>83</v>
      </c>
      <c r="G152">
        <v>219</v>
      </c>
      <c r="H152">
        <v>26</v>
      </c>
      <c r="I152" t="s">
        <v>164</v>
      </c>
      <c r="J152">
        <v>1</v>
      </c>
      <c r="K152">
        <v>1</v>
      </c>
      <c r="L152">
        <v>1</v>
      </c>
      <c r="M152" t="s">
        <v>85</v>
      </c>
      <c r="N152" t="s">
        <v>455</v>
      </c>
      <c r="O152" t="s">
        <v>456</v>
      </c>
      <c r="P152">
        <v>2</v>
      </c>
      <c r="Q152">
        <v>1</v>
      </c>
      <c r="R152">
        <v>0</v>
      </c>
      <c r="T152">
        <v>1</v>
      </c>
      <c r="U152" t="s">
        <v>88</v>
      </c>
      <c r="V152">
        <v>32.6</v>
      </c>
      <c r="W152" t="s">
        <v>94</v>
      </c>
      <c r="X152">
        <v>1</v>
      </c>
      <c r="Y152" t="s">
        <v>94</v>
      </c>
      <c r="Z152">
        <v>0</v>
      </c>
      <c r="AA152" t="s">
        <v>94</v>
      </c>
      <c r="AB152">
        <v>0</v>
      </c>
      <c r="AC152">
        <v>3</v>
      </c>
      <c r="AD152">
        <v>1</v>
      </c>
      <c r="AE152">
        <v>0</v>
      </c>
      <c r="AF152">
        <v>0</v>
      </c>
      <c r="AG152">
        <v>1</v>
      </c>
      <c r="AH152" t="s">
        <v>457</v>
      </c>
      <c r="AI152">
        <f>getTotalCount(ScoutingData[[#This Row],[autoScoredGrid]])</f>
        <v>1</v>
      </c>
      <c r="AJ152">
        <f>getCubeCount(ScoutingData[[#This Row],[autoScoredGrid]])</f>
        <v>0</v>
      </c>
      <c r="AK152">
        <f>getConeCount(ScoutingData[[#This Row],[autoScoredGrid]])</f>
        <v>1</v>
      </c>
      <c r="AL152">
        <f>getHighCount(ScoutingData[[#This Row],[autoScoredGrid]])</f>
        <v>1</v>
      </c>
      <c r="AM152">
        <f>getMedCount(ScoutingData[[#This Row],[autoScoredGrid]])</f>
        <v>0</v>
      </c>
      <c r="AN152">
        <f>getLowCount(ScoutingData[[#This Row],[autoScoredGrid]])</f>
        <v>0</v>
      </c>
      <c r="AO152">
        <f>getAvgCycleTime(ScoutingData[[#This Row],[cycleTimes]])</f>
        <v>11.24</v>
      </c>
      <c r="AP152">
        <f>getTotalCount(ScoutingData[[#This Row],[scoredGrid]])</f>
        <v>2</v>
      </c>
      <c r="AQ152">
        <f>getCubeCount(ScoutingData[[#This Row],[scoredGrid]])</f>
        <v>0</v>
      </c>
      <c r="AR152">
        <f>getConeCount(ScoutingData[[#This Row],[scoredGrid]])</f>
        <v>2</v>
      </c>
      <c r="AS152">
        <f>getHighCount(ScoutingData[[#This Row],[scoredGrid]])</f>
        <v>1</v>
      </c>
      <c r="AT152">
        <f>getMedCount(ScoutingData[[#This Row],[scoredGrid]])</f>
        <v>0</v>
      </c>
      <c r="AU152">
        <f>getLowCount(ScoutingData[[#This Row],[scoredGrid]])</f>
        <v>1</v>
      </c>
      <c r="AV152">
        <f>ScoutingData[[#This Row],[autoGamePieces]]+ScoutingData[[#This Row],[teleopGamePieces]]</f>
        <v>3</v>
      </c>
      <c r="AW152">
        <f>ScoutingData[[#This Row],[autoCubes]]+ScoutingData[[#This Row],[teleopCubes]]</f>
        <v>0</v>
      </c>
      <c r="AX152">
        <f>ScoutingData[[#This Row],[autoCones]]+ScoutingData[[#This Row],[teleopCones]]</f>
        <v>3</v>
      </c>
      <c r="AY152">
        <f>ScoutingData[[#This Row],[autoHigh]]+ScoutingData[[#This Row],[teleopHigh]]</f>
        <v>2</v>
      </c>
      <c r="AZ152">
        <f>ScoutingData[[#This Row],[autoMed]]+ScoutingData[[#This Row],[teleopMed]]</f>
        <v>0</v>
      </c>
      <c r="BA152">
        <f>ScoutingData[[#This Row],[autoLow]]+ScoutingData[[#This Row],[teleopLow]]</f>
        <v>1</v>
      </c>
    </row>
    <row r="153" spans="1:53">
      <c r="A153" t="s">
        <v>107</v>
      </c>
      <c r="B153" t="s">
        <v>81</v>
      </c>
      <c r="C153" t="s">
        <v>82</v>
      </c>
      <c r="D153">
        <v>33</v>
      </c>
      <c r="E153" t="str">
        <f>ScoutingData[[#This Row],[eventCode]]&amp;"_"&amp;ScoutingData[[#This Row],[matchLevel]]&amp;ScoutingData[[#This Row],[matchNumber]]</f>
        <v>2023njwas_qm33</v>
      </c>
      <c r="F153" t="s">
        <v>140</v>
      </c>
      <c r="G153">
        <v>56</v>
      </c>
      <c r="H153">
        <v>35</v>
      </c>
      <c r="I153" t="s">
        <v>93</v>
      </c>
      <c r="J153">
        <v>0</v>
      </c>
      <c r="K153">
        <v>0</v>
      </c>
      <c r="L153">
        <v>0</v>
      </c>
      <c r="M153" t="s">
        <v>94</v>
      </c>
      <c r="N153" t="s">
        <v>93</v>
      </c>
      <c r="O153" t="s">
        <v>93</v>
      </c>
      <c r="P153">
        <v>0</v>
      </c>
      <c r="Q153">
        <v>0</v>
      </c>
      <c r="R153">
        <v>0</v>
      </c>
      <c r="T153">
        <v>0</v>
      </c>
      <c r="U153" t="s">
        <v>94</v>
      </c>
      <c r="V153">
        <v>0</v>
      </c>
      <c r="W153" t="s">
        <v>94</v>
      </c>
      <c r="X153">
        <v>2</v>
      </c>
      <c r="Y153" t="s">
        <v>96</v>
      </c>
      <c r="Z153">
        <v>0</v>
      </c>
      <c r="AA153" t="s">
        <v>97</v>
      </c>
      <c r="AB153">
        <v>0</v>
      </c>
      <c r="AC153">
        <v>1</v>
      </c>
      <c r="AD153">
        <v>0</v>
      </c>
      <c r="AE153">
        <v>0</v>
      </c>
      <c r="AF153">
        <v>0</v>
      </c>
      <c r="AG153">
        <v>0</v>
      </c>
      <c r="AH153" t="s">
        <v>458</v>
      </c>
      <c r="AI153">
        <f>getTotalCount(ScoutingData[[#This Row],[autoScoredGrid]])</f>
        <v>0</v>
      </c>
      <c r="AJ153">
        <f>getCubeCount(ScoutingData[[#This Row],[autoScoredGrid]])</f>
        <v>0</v>
      </c>
      <c r="AK153">
        <f>getConeCount(ScoutingData[[#This Row],[autoScoredGrid]])</f>
        <v>0</v>
      </c>
      <c r="AL153">
        <f>getHighCount(ScoutingData[[#This Row],[autoScoredGrid]])</f>
        <v>0</v>
      </c>
      <c r="AM153">
        <f>getMedCount(ScoutingData[[#This Row],[autoScoredGrid]])</f>
        <v>0</v>
      </c>
      <c r="AN153">
        <f>getLowCount(ScoutingData[[#This Row],[autoScoredGrid]])</f>
        <v>0</v>
      </c>
      <c r="AO153">
        <f>getAvgCycleTime(ScoutingData[[#This Row],[cycleTimes]])</f>
        <v>0</v>
      </c>
      <c r="AP153">
        <f>getTotalCount(ScoutingData[[#This Row],[scoredGrid]])</f>
        <v>0</v>
      </c>
      <c r="AQ153">
        <f>getCubeCount(ScoutingData[[#This Row],[scoredGrid]])</f>
        <v>0</v>
      </c>
      <c r="AR153">
        <f>getConeCount(ScoutingData[[#This Row],[scoredGrid]])</f>
        <v>0</v>
      </c>
      <c r="AS153">
        <f>getHighCount(ScoutingData[[#This Row],[scoredGrid]])</f>
        <v>0</v>
      </c>
      <c r="AT153">
        <f>getMedCount(ScoutingData[[#This Row],[scoredGrid]])</f>
        <v>0</v>
      </c>
      <c r="AU153">
        <f>getLowCount(ScoutingData[[#This Row],[scoredGrid]])</f>
        <v>0</v>
      </c>
      <c r="AV153">
        <f>ScoutingData[[#This Row],[autoGamePieces]]+ScoutingData[[#This Row],[teleopGamePieces]]</f>
        <v>0</v>
      </c>
      <c r="AW153">
        <f>ScoutingData[[#This Row],[autoCubes]]+ScoutingData[[#This Row],[teleopCubes]]</f>
        <v>0</v>
      </c>
      <c r="AX153">
        <f>ScoutingData[[#This Row],[autoCones]]+ScoutingData[[#This Row],[teleopCones]]</f>
        <v>0</v>
      </c>
      <c r="AY153">
        <f>ScoutingData[[#This Row],[autoHigh]]+ScoutingData[[#This Row],[teleopHigh]]</f>
        <v>0</v>
      </c>
      <c r="AZ153">
        <f>ScoutingData[[#This Row],[autoMed]]+ScoutingData[[#This Row],[teleopMed]]</f>
        <v>0</v>
      </c>
      <c r="BA153">
        <f>ScoutingData[[#This Row],[autoLow]]+ScoutingData[[#This Row],[teleopLow]]</f>
        <v>0</v>
      </c>
    </row>
    <row r="154" spans="1:53">
      <c r="A154" t="s">
        <v>91</v>
      </c>
      <c r="B154" t="s">
        <v>81</v>
      </c>
      <c r="C154" t="s">
        <v>82</v>
      </c>
      <c r="D154">
        <v>33</v>
      </c>
      <c r="E154" t="str">
        <f>ScoutingData[[#This Row],[eventCode]]&amp;"_"&amp;ScoutingData[[#This Row],[matchLevel]]&amp;ScoutingData[[#This Row],[matchNumber]]</f>
        <v>2023njwas_qm33</v>
      </c>
      <c r="F154" t="s">
        <v>92</v>
      </c>
      <c r="G154">
        <v>9015</v>
      </c>
      <c r="H154">
        <v>62</v>
      </c>
      <c r="I154" t="s">
        <v>93</v>
      </c>
      <c r="J154">
        <v>0</v>
      </c>
      <c r="K154">
        <v>0</v>
      </c>
      <c r="L154">
        <v>1</v>
      </c>
      <c r="M154" t="s">
        <v>94</v>
      </c>
      <c r="N154" t="s">
        <v>93</v>
      </c>
      <c r="O154" t="s">
        <v>93</v>
      </c>
      <c r="P154">
        <v>0</v>
      </c>
      <c r="Q154">
        <v>0</v>
      </c>
      <c r="R154">
        <v>0</v>
      </c>
      <c r="T154">
        <v>0</v>
      </c>
      <c r="U154" t="s">
        <v>124</v>
      </c>
      <c r="V154">
        <v>0</v>
      </c>
      <c r="W154" t="s">
        <v>94</v>
      </c>
      <c r="X154">
        <v>1</v>
      </c>
      <c r="Y154" t="s">
        <v>96</v>
      </c>
      <c r="Z154">
        <v>0</v>
      </c>
      <c r="AA154" t="s">
        <v>94</v>
      </c>
      <c r="AB154">
        <v>0</v>
      </c>
      <c r="AC154">
        <v>2</v>
      </c>
      <c r="AD154">
        <v>1</v>
      </c>
      <c r="AE154">
        <v>0</v>
      </c>
      <c r="AF154">
        <v>0</v>
      </c>
      <c r="AG154">
        <v>0</v>
      </c>
      <c r="AH154" t="s">
        <v>459</v>
      </c>
      <c r="AI154">
        <f>getTotalCount(ScoutingData[[#This Row],[autoScoredGrid]])</f>
        <v>0</v>
      </c>
      <c r="AJ154">
        <f>getCubeCount(ScoutingData[[#This Row],[autoScoredGrid]])</f>
        <v>0</v>
      </c>
      <c r="AK154">
        <f>getConeCount(ScoutingData[[#This Row],[autoScoredGrid]])</f>
        <v>0</v>
      </c>
      <c r="AL154">
        <f>getHighCount(ScoutingData[[#This Row],[autoScoredGrid]])</f>
        <v>0</v>
      </c>
      <c r="AM154">
        <f>getMedCount(ScoutingData[[#This Row],[autoScoredGrid]])</f>
        <v>0</v>
      </c>
      <c r="AN154">
        <f>getLowCount(ScoutingData[[#This Row],[autoScoredGrid]])</f>
        <v>0</v>
      </c>
      <c r="AO154">
        <f>getAvgCycleTime(ScoutingData[[#This Row],[cycleTimes]])</f>
        <v>0</v>
      </c>
      <c r="AP154">
        <f>getTotalCount(ScoutingData[[#This Row],[scoredGrid]])</f>
        <v>0</v>
      </c>
      <c r="AQ154">
        <f>getCubeCount(ScoutingData[[#This Row],[scoredGrid]])</f>
        <v>0</v>
      </c>
      <c r="AR154">
        <f>getConeCount(ScoutingData[[#This Row],[scoredGrid]])</f>
        <v>0</v>
      </c>
      <c r="AS154">
        <f>getHighCount(ScoutingData[[#This Row],[scoredGrid]])</f>
        <v>0</v>
      </c>
      <c r="AT154">
        <f>getMedCount(ScoutingData[[#This Row],[scoredGrid]])</f>
        <v>0</v>
      </c>
      <c r="AU154">
        <f>getLowCount(ScoutingData[[#This Row],[scoredGrid]])</f>
        <v>0</v>
      </c>
      <c r="AV154">
        <f>ScoutingData[[#This Row],[autoGamePieces]]+ScoutingData[[#This Row],[teleopGamePieces]]</f>
        <v>0</v>
      </c>
      <c r="AW154">
        <f>ScoutingData[[#This Row],[autoCubes]]+ScoutingData[[#This Row],[teleopCubes]]</f>
        <v>0</v>
      </c>
      <c r="AX154">
        <f>ScoutingData[[#This Row],[autoCones]]+ScoutingData[[#This Row],[teleopCones]]</f>
        <v>0</v>
      </c>
      <c r="AY154">
        <f>ScoutingData[[#This Row],[autoHigh]]+ScoutingData[[#This Row],[teleopHigh]]</f>
        <v>0</v>
      </c>
      <c r="AZ154">
        <f>ScoutingData[[#This Row],[autoMed]]+ScoutingData[[#This Row],[teleopMed]]</f>
        <v>0</v>
      </c>
      <c r="BA154">
        <f>ScoutingData[[#This Row],[autoLow]]+ScoutingData[[#This Row],[teleopLow]]</f>
        <v>0</v>
      </c>
    </row>
    <row r="155" spans="1:53">
      <c r="A155" t="s">
        <v>107</v>
      </c>
      <c r="B155" t="s">
        <v>81</v>
      </c>
      <c r="C155" t="s">
        <v>82</v>
      </c>
      <c r="D155">
        <v>34</v>
      </c>
      <c r="E155" t="str">
        <f>ScoutingData[[#This Row],[eventCode]]&amp;"_"&amp;ScoutingData[[#This Row],[matchLevel]]&amp;ScoutingData[[#This Row],[matchNumber]]</f>
        <v>2023njwas_qm34</v>
      </c>
      <c r="F155" t="s">
        <v>100</v>
      </c>
      <c r="G155">
        <v>3142</v>
      </c>
      <c r="H155">
        <v>35</v>
      </c>
      <c r="I155" t="s">
        <v>93</v>
      </c>
      <c r="J155">
        <v>0</v>
      </c>
      <c r="K155">
        <v>1</v>
      </c>
      <c r="L155">
        <v>0</v>
      </c>
      <c r="M155" t="s">
        <v>94</v>
      </c>
      <c r="N155" t="s">
        <v>460</v>
      </c>
      <c r="O155" t="s">
        <v>461</v>
      </c>
      <c r="P155">
        <v>0</v>
      </c>
      <c r="Q155">
        <v>0</v>
      </c>
      <c r="R155">
        <v>0</v>
      </c>
      <c r="T155">
        <v>1</v>
      </c>
      <c r="U155" t="s">
        <v>124</v>
      </c>
      <c r="V155">
        <v>3.2</v>
      </c>
      <c r="W155" t="s">
        <v>85</v>
      </c>
      <c r="X155">
        <v>2</v>
      </c>
      <c r="Y155" t="s">
        <v>89</v>
      </c>
      <c r="Z155">
        <v>0</v>
      </c>
      <c r="AA155" t="s">
        <v>94</v>
      </c>
      <c r="AB155">
        <v>1</v>
      </c>
      <c r="AC155">
        <v>5</v>
      </c>
      <c r="AD155">
        <v>0</v>
      </c>
      <c r="AE155">
        <v>1</v>
      </c>
      <c r="AF155">
        <v>0</v>
      </c>
      <c r="AG155">
        <v>1</v>
      </c>
      <c r="AH155" t="s">
        <v>462</v>
      </c>
      <c r="AI155">
        <f>getTotalCount(ScoutingData[[#This Row],[autoScoredGrid]])</f>
        <v>0</v>
      </c>
      <c r="AJ155">
        <f>getCubeCount(ScoutingData[[#This Row],[autoScoredGrid]])</f>
        <v>0</v>
      </c>
      <c r="AK155">
        <f>getConeCount(ScoutingData[[#This Row],[autoScoredGrid]])</f>
        <v>0</v>
      </c>
      <c r="AL155">
        <f>getHighCount(ScoutingData[[#This Row],[autoScoredGrid]])</f>
        <v>0</v>
      </c>
      <c r="AM155">
        <f>getMedCount(ScoutingData[[#This Row],[autoScoredGrid]])</f>
        <v>0</v>
      </c>
      <c r="AN155">
        <f>getLowCount(ScoutingData[[#This Row],[autoScoredGrid]])</f>
        <v>0</v>
      </c>
      <c r="AO155">
        <f>getAvgCycleTime(ScoutingData[[#This Row],[cycleTimes]])</f>
        <v>6.2333333333333334</v>
      </c>
      <c r="AP155">
        <f>getTotalCount(ScoutingData[[#This Row],[scoredGrid]])</f>
        <v>2</v>
      </c>
      <c r="AQ155">
        <f>getCubeCount(ScoutingData[[#This Row],[scoredGrid]])</f>
        <v>2</v>
      </c>
      <c r="AR155">
        <f>getConeCount(ScoutingData[[#This Row],[scoredGrid]])</f>
        <v>0</v>
      </c>
      <c r="AS155">
        <f>getHighCount(ScoutingData[[#This Row],[scoredGrid]])</f>
        <v>0</v>
      </c>
      <c r="AT155">
        <f>getMedCount(ScoutingData[[#This Row],[scoredGrid]])</f>
        <v>0</v>
      </c>
      <c r="AU155">
        <f>getLowCount(ScoutingData[[#This Row],[scoredGrid]])</f>
        <v>2</v>
      </c>
      <c r="AV155">
        <f>ScoutingData[[#This Row],[autoGamePieces]]+ScoutingData[[#This Row],[teleopGamePieces]]</f>
        <v>2</v>
      </c>
      <c r="AW155">
        <f>ScoutingData[[#This Row],[autoCubes]]+ScoutingData[[#This Row],[teleopCubes]]</f>
        <v>2</v>
      </c>
      <c r="AX155">
        <f>ScoutingData[[#This Row],[autoCones]]+ScoutingData[[#This Row],[teleopCones]]</f>
        <v>0</v>
      </c>
      <c r="AY155">
        <f>ScoutingData[[#This Row],[autoHigh]]+ScoutingData[[#This Row],[teleopHigh]]</f>
        <v>0</v>
      </c>
      <c r="AZ155">
        <f>ScoutingData[[#This Row],[autoMed]]+ScoutingData[[#This Row],[teleopMed]]</f>
        <v>0</v>
      </c>
      <c r="BA155">
        <f>ScoutingData[[#This Row],[autoLow]]+ScoutingData[[#This Row],[teleopLow]]</f>
        <v>2</v>
      </c>
    </row>
    <row r="156" spans="1:53">
      <c r="A156" t="s">
        <v>121</v>
      </c>
      <c r="B156" t="s">
        <v>81</v>
      </c>
      <c r="C156" t="s">
        <v>82</v>
      </c>
      <c r="D156">
        <v>34</v>
      </c>
      <c r="E156" t="str">
        <f>ScoutingData[[#This Row],[eventCode]]&amp;"_"&amp;ScoutingData[[#This Row],[matchLevel]]&amp;ScoutingData[[#This Row],[matchNumber]]</f>
        <v>2023njwas_qm34</v>
      </c>
      <c r="F156" t="s">
        <v>92</v>
      </c>
      <c r="G156">
        <v>6945</v>
      </c>
      <c r="H156">
        <v>62</v>
      </c>
      <c r="I156" t="s">
        <v>93</v>
      </c>
      <c r="J156">
        <v>1</v>
      </c>
      <c r="K156">
        <v>1</v>
      </c>
      <c r="L156">
        <v>1</v>
      </c>
      <c r="M156" t="s">
        <v>94</v>
      </c>
      <c r="N156" t="s">
        <v>463</v>
      </c>
      <c r="O156" t="s">
        <v>464</v>
      </c>
      <c r="P156">
        <v>0</v>
      </c>
      <c r="Q156">
        <v>0</v>
      </c>
      <c r="R156">
        <v>0</v>
      </c>
      <c r="T156">
        <v>1</v>
      </c>
      <c r="U156" t="s">
        <v>97</v>
      </c>
      <c r="V156">
        <v>10.4</v>
      </c>
      <c r="W156" t="s">
        <v>137</v>
      </c>
      <c r="X156">
        <v>2</v>
      </c>
      <c r="Y156" t="s">
        <v>89</v>
      </c>
      <c r="Z156">
        <v>0</v>
      </c>
      <c r="AA156" t="s">
        <v>94</v>
      </c>
      <c r="AB156">
        <v>1</v>
      </c>
      <c r="AC156">
        <v>3</v>
      </c>
      <c r="AD156">
        <v>0</v>
      </c>
      <c r="AE156">
        <v>1</v>
      </c>
      <c r="AF156">
        <v>0</v>
      </c>
      <c r="AG156">
        <v>0</v>
      </c>
      <c r="AH156" t="s">
        <v>465</v>
      </c>
      <c r="AI156">
        <f>getTotalCount(ScoutingData[[#This Row],[autoScoredGrid]])</f>
        <v>0</v>
      </c>
      <c r="AJ156">
        <f>getCubeCount(ScoutingData[[#This Row],[autoScoredGrid]])</f>
        <v>0</v>
      </c>
      <c r="AK156">
        <f>getConeCount(ScoutingData[[#This Row],[autoScoredGrid]])</f>
        <v>0</v>
      </c>
      <c r="AL156">
        <f>getHighCount(ScoutingData[[#This Row],[autoScoredGrid]])</f>
        <v>0</v>
      </c>
      <c r="AM156">
        <f>getMedCount(ScoutingData[[#This Row],[autoScoredGrid]])</f>
        <v>0</v>
      </c>
      <c r="AN156">
        <f>getLowCount(ScoutingData[[#This Row],[autoScoredGrid]])</f>
        <v>0</v>
      </c>
      <c r="AO156">
        <f>getAvgCycleTime(ScoutingData[[#This Row],[cycleTimes]])</f>
        <v>20.133333333333333</v>
      </c>
      <c r="AP156">
        <f>getTotalCount(ScoutingData[[#This Row],[scoredGrid]])</f>
        <v>6</v>
      </c>
      <c r="AQ156">
        <f>getCubeCount(ScoutingData[[#This Row],[scoredGrid]])</f>
        <v>5</v>
      </c>
      <c r="AR156">
        <f>getConeCount(ScoutingData[[#This Row],[scoredGrid]])</f>
        <v>1</v>
      </c>
      <c r="AS156">
        <f>getHighCount(ScoutingData[[#This Row],[scoredGrid]])</f>
        <v>0</v>
      </c>
      <c r="AT156">
        <f>getMedCount(ScoutingData[[#This Row],[scoredGrid]])</f>
        <v>0</v>
      </c>
      <c r="AU156">
        <f>getLowCount(ScoutingData[[#This Row],[scoredGrid]])</f>
        <v>6</v>
      </c>
      <c r="AV156">
        <f>ScoutingData[[#This Row],[autoGamePieces]]+ScoutingData[[#This Row],[teleopGamePieces]]</f>
        <v>6</v>
      </c>
      <c r="AW156">
        <f>ScoutingData[[#This Row],[autoCubes]]+ScoutingData[[#This Row],[teleopCubes]]</f>
        <v>5</v>
      </c>
      <c r="AX156">
        <f>ScoutingData[[#This Row],[autoCones]]+ScoutingData[[#This Row],[teleopCones]]</f>
        <v>1</v>
      </c>
      <c r="AY156">
        <f>ScoutingData[[#This Row],[autoHigh]]+ScoutingData[[#This Row],[teleopHigh]]</f>
        <v>0</v>
      </c>
      <c r="AZ156">
        <f>ScoutingData[[#This Row],[autoMed]]+ScoutingData[[#This Row],[teleopMed]]</f>
        <v>0</v>
      </c>
      <c r="BA156">
        <f>ScoutingData[[#This Row],[autoLow]]+ScoutingData[[#This Row],[teleopLow]]</f>
        <v>6</v>
      </c>
    </row>
    <row r="157" spans="1:53">
      <c r="A157" t="s">
        <v>110</v>
      </c>
      <c r="B157" t="s">
        <v>81</v>
      </c>
      <c r="C157" t="s">
        <v>82</v>
      </c>
      <c r="D157">
        <v>34</v>
      </c>
      <c r="E157" t="str">
        <f>ScoutingData[[#This Row],[eventCode]]&amp;"_"&amp;ScoutingData[[#This Row],[matchLevel]]&amp;ScoutingData[[#This Row],[matchNumber]]</f>
        <v>2023njwas_qm34</v>
      </c>
      <c r="F157" t="s">
        <v>111</v>
      </c>
      <c r="G157">
        <v>1672</v>
      </c>
      <c r="H157">
        <v>26</v>
      </c>
      <c r="I157" t="s">
        <v>93</v>
      </c>
      <c r="J157">
        <v>1</v>
      </c>
      <c r="K157">
        <v>1</v>
      </c>
      <c r="L157">
        <v>1</v>
      </c>
      <c r="M157" t="s">
        <v>94</v>
      </c>
      <c r="N157" t="s">
        <v>93</v>
      </c>
      <c r="O157" t="s">
        <v>466</v>
      </c>
      <c r="P157">
        <v>0</v>
      </c>
      <c r="Q157">
        <v>1</v>
      </c>
      <c r="R157">
        <v>0</v>
      </c>
      <c r="T157">
        <v>0</v>
      </c>
      <c r="U157" t="s">
        <v>94</v>
      </c>
      <c r="V157">
        <v>0</v>
      </c>
      <c r="W157" t="s">
        <v>85</v>
      </c>
      <c r="X157">
        <v>2</v>
      </c>
      <c r="Y157" t="s">
        <v>89</v>
      </c>
      <c r="Z157">
        <v>2</v>
      </c>
      <c r="AA157" t="s">
        <v>94</v>
      </c>
      <c r="AB157">
        <v>0</v>
      </c>
      <c r="AC157">
        <v>3</v>
      </c>
      <c r="AD157">
        <v>0</v>
      </c>
      <c r="AE157">
        <v>0</v>
      </c>
      <c r="AF157">
        <v>0</v>
      </c>
      <c r="AG157">
        <v>1</v>
      </c>
      <c r="AH157" t="s">
        <v>467</v>
      </c>
      <c r="AI157">
        <f>getTotalCount(ScoutingData[[#This Row],[autoScoredGrid]])</f>
        <v>0</v>
      </c>
      <c r="AJ157">
        <f>getCubeCount(ScoutingData[[#This Row],[autoScoredGrid]])</f>
        <v>0</v>
      </c>
      <c r="AK157">
        <f>getConeCount(ScoutingData[[#This Row],[autoScoredGrid]])</f>
        <v>0</v>
      </c>
      <c r="AL157">
        <f>getHighCount(ScoutingData[[#This Row],[autoScoredGrid]])</f>
        <v>0</v>
      </c>
      <c r="AM157">
        <f>getMedCount(ScoutingData[[#This Row],[autoScoredGrid]])</f>
        <v>0</v>
      </c>
      <c r="AN157">
        <f>getLowCount(ScoutingData[[#This Row],[autoScoredGrid]])</f>
        <v>0</v>
      </c>
      <c r="AO157">
        <f>getAvgCycleTime(ScoutingData[[#This Row],[cycleTimes]])</f>
        <v>0</v>
      </c>
      <c r="AP157">
        <f>getTotalCount(ScoutingData[[#This Row],[scoredGrid]])</f>
        <v>3</v>
      </c>
      <c r="AQ157">
        <f>getCubeCount(ScoutingData[[#This Row],[scoredGrid]])</f>
        <v>0</v>
      </c>
      <c r="AR157">
        <f>getConeCount(ScoutingData[[#This Row],[scoredGrid]])</f>
        <v>3</v>
      </c>
      <c r="AS157">
        <f>getHighCount(ScoutingData[[#This Row],[scoredGrid]])</f>
        <v>1</v>
      </c>
      <c r="AT157">
        <f>getMedCount(ScoutingData[[#This Row],[scoredGrid]])</f>
        <v>0</v>
      </c>
      <c r="AU157">
        <f>getLowCount(ScoutingData[[#This Row],[scoredGrid]])</f>
        <v>2</v>
      </c>
      <c r="AV157">
        <f>ScoutingData[[#This Row],[autoGamePieces]]+ScoutingData[[#This Row],[teleopGamePieces]]</f>
        <v>3</v>
      </c>
      <c r="AW157">
        <f>ScoutingData[[#This Row],[autoCubes]]+ScoutingData[[#This Row],[teleopCubes]]</f>
        <v>0</v>
      </c>
      <c r="AX157">
        <f>ScoutingData[[#This Row],[autoCones]]+ScoutingData[[#This Row],[teleopCones]]</f>
        <v>3</v>
      </c>
      <c r="AY157">
        <f>ScoutingData[[#This Row],[autoHigh]]+ScoutingData[[#This Row],[teleopHigh]]</f>
        <v>1</v>
      </c>
      <c r="AZ157">
        <f>ScoutingData[[#This Row],[autoMed]]+ScoutingData[[#This Row],[teleopMed]]</f>
        <v>0</v>
      </c>
      <c r="BA157">
        <f>ScoutingData[[#This Row],[autoLow]]+ScoutingData[[#This Row],[teleopLow]]</f>
        <v>2</v>
      </c>
    </row>
    <row r="158" spans="1:53">
      <c r="A158" t="s">
        <v>116</v>
      </c>
      <c r="B158" t="s">
        <v>81</v>
      </c>
      <c r="C158" t="s">
        <v>82</v>
      </c>
      <c r="D158">
        <v>34</v>
      </c>
      <c r="E158" t="str">
        <f>ScoutingData[[#This Row],[eventCode]]&amp;"_"&amp;ScoutingData[[#This Row],[matchLevel]]&amp;ScoutingData[[#This Row],[matchNumber]]</f>
        <v>2023njwas_qm34</v>
      </c>
      <c r="F158" t="s">
        <v>117</v>
      </c>
      <c r="G158">
        <v>8707</v>
      </c>
      <c r="H158">
        <v>71</v>
      </c>
      <c r="I158" t="s">
        <v>93</v>
      </c>
      <c r="J158">
        <v>1</v>
      </c>
      <c r="K158">
        <v>0</v>
      </c>
      <c r="L158">
        <v>0</v>
      </c>
      <c r="M158" t="s">
        <v>94</v>
      </c>
      <c r="N158" t="s">
        <v>468</v>
      </c>
      <c r="O158" t="s">
        <v>469</v>
      </c>
      <c r="P158">
        <v>0</v>
      </c>
      <c r="Q158">
        <v>0</v>
      </c>
      <c r="R158">
        <v>0</v>
      </c>
      <c r="T158">
        <v>0</v>
      </c>
      <c r="U158" t="s">
        <v>94</v>
      </c>
      <c r="V158">
        <v>0</v>
      </c>
      <c r="W158" t="s">
        <v>94</v>
      </c>
      <c r="X158">
        <v>2</v>
      </c>
      <c r="Y158" t="s">
        <v>96</v>
      </c>
      <c r="Z158">
        <v>0</v>
      </c>
      <c r="AA158" t="s">
        <v>94</v>
      </c>
      <c r="AB158">
        <v>1</v>
      </c>
      <c r="AC158">
        <v>5</v>
      </c>
      <c r="AD158">
        <v>0</v>
      </c>
      <c r="AE158">
        <v>1</v>
      </c>
      <c r="AF158">
        <v>0</v>
      </c>
      <c r="AG158">
        <v>0</v>
      </c>
      <c r="AH158" t="s">
        <v>252</v>
      </c>
      <c r="AI158">
        <f>getTotalCount(ScoutingData[[#This Row],[autoScoredGrid]])</f>
        <v>0</v>
      </c>
      <c r="AJ158">
        <f>getCubeCount(ScoutingData[[#This Row],[autoScoredGrid]])</f>
        <v>0</v>
      </c>
      <c r="AK158">
        <f>getConeCount(ScoutingData[[#This Row],[autoScoredGrid]])</f>
        <v>0</v>
      </c>
      <c r="AL158">
        <f>getHighCount(ScoutingData[[#This Row],[autoScoredGrid]])</f>
        <v>0</v>
      </c>
      <c r="AM158">
        <f>getMedCount(ScoutingData[[#This Row],[autoScoredGrid]])</f>
        <v>0</v>
      </c>
      <c r="AN158">
        <f>getLowCount(ScoutingData[[#This Row],[autoScoredGrid]])</f>
        <v>0</v>
      </c>
      <c r="AO158">
        <f>getAvgCycleTime(ScoutingData[[#This Row],[cycleTimes]])</f>
        <v>44.4</v>
      </c>
      <c r="AP158">
        <f>getTotalCount(ScoutingData[[#This Row],[scoredGrid]])</f>
        <v>1</v>
      </c>
      <c r="AQ158">
        <f>getCubeCount(ScoutingData[[#This Row],[scoredGrid]])</f>
        <v>1</v>
      </c>
      <c r="AR158">
        <f>getConeCount(ScoutingData[[#This Row],[scoredGrid]])</f>
        <v>0</v>
      </c>
      <c r="AS158">
        <f>getHighCount(ScoutingData[[#This Row],[scoredGrid]])</f>
        <v>0</v>
      </c>
      <c r="AT158">
        <f>getMedCount(ScoutingData[[#This Row],[scoredGrid]])</f>
        <v>0</v>
      </c>
      <c r="AU158">
        <f>getLowCount(ScoutingData[[#This Row],[scoredGrid]])</f>
        <v>1</v>
      </c>
      <c r="AV158">
        <f>ScoutingData[[#This Row],[autoGamePieces]]+ScoutingData[[#This Row],[teleopGamePieces]]</f>
        <v>1</v>
      </c>
      <c r="AW158">
        <f>ScoutingData[[#This Row],[autoCubes]]+ScoutingData[[#This Row],[teleopCubes]]</f>
        <v>1</v>
      </c>
      <c r="AX158">
        <f>ScoutingData[[#This Row],[autoCones]]+ScoutingData[[#This Row],[teleopCones]]</f>
        <v>0</v>
      </c>
      <c r="AY158">
        <f>ScoutingData[[#This Row],[autoHigh]]+ScoutingData[[#This Row],[teleopHigh]]</f>
        <v>0</v>
      </c>
      <c r="AZ158">
        <f>ScoutingData[[#This Row],[autoMed]]+ScoutingData[[#This Row],[teleopMed]]</f>
        <v>0</v>
      </c>
      <c r="BA158">
        <f>ScoutingData[[#This Row],[autoLow]]+ScoutingData[[#This Row],[teleopLow]]</f>
        <v>1</v>
      </c>
    </row>
    <row r="159" spans="1:53">
      <c r="A159" t="s">
        <v>470</v>
      </c>
      <c r="B159" t="s">
        <v>81</v>
      </c>
      <c r="C159" t="s">
        <v>82</v>
      </c>
      <c r="D159">
        <v>35</v>
      </c>
      <c r="E159" t="str">
        <f>ScoutingData[[#This Row],[eventCode]]&amp;"_"&amp;ScoutingData[[#This Row],[matchLevel]]&amp;ScoutingData[[#This Row],[matchNumber]]</f>
        <v>2023njwas_qm35</v>
      </c>
      <c r="F159" t="s">
        <v>92</v>
      </c>
      <c r="G159">
        <v>1989</v>
      </c>
      <c r="H159">
        <v>62</v>
      </c>
      <c r="I159" t="s">
        <v>93</v>
      </c>
      <c r="J159">
        <v>0</v>
      </c>
      <c r="K159">
        <v>0</v>
      </c>
      <c r="L159">
        <v>0</v>
      </c>
      <c r="M159" t="s">
        <v>94</v>
      </c>
      <c r="N159" t="s">
        <v>471</v>
      </c>
      <c r="O159" t="s">
        <v>141</v>
      </c>
      <c r="P159">
        <v>0</v>
      </c>
      <c r="Q159">
        <v>0</v>
      </c>
      <c r="R159">
        <v>0</v>
      </c>
      <c r="T159">
        <v>0</v>
      </c>
      <c r="U159" t="s">
        <v>94</v>
      </c>
      <c r="V159">
        <v>0</v>
      </c>
      <c r="W159" t="s">
        <v>85</v>
      </c>
      <c r="X159">
        <v>2</v>
      </c>
      <c r="Y159" t="s">
        <v>96</v>
      </c>
      <c r="Z159">
        <v>0</v>
      </c>
      <c r="AA159" t="s">
        <v>97</v>
      </c>
      <c r="AB159">
        <v>0</v>
      </c>
      <c r="AC159">
        <v>2</v>
      </c>
      <c r="AD159">
        <v>0</v>
      </c>
      <c r="AE159">
        <v>0</v>
      </c>
      <c r="AF159">
        <v>0</v>
      </c>
      <c r="AG159">
        <v>0</v>
      </c>
      <c r="AH159" t="s">
        <v>472</v>
      </c>
      <c r="AI159">
        <f>getTotalCount(ScoutingData[[#This Row],[autoScoredGrid]])</f>
        <v>0</v>
      </c>
      <c r="AJ159">
        <f>getCubeCount(ScoutingData[[#This Row],[autoScoredGrid]])</f>
        <v>0</v>
      </c>
      <c r="AK159">
        <f>getConeCount(ScoutingData[[#This Row],[autoScoredGrid]])</f>
        <v>0</v>
      </c>
      <c r="AL159">
        <f>getHighCount(ScoutingData[[#This Row],[autoScoredGrid]])</f>
        <v>0</v>
      </c>
      <c r="AM159">
        <f>getMedCount(ScoutingData[[#This Row],[autoScoredGrid]])</f>
        <v>0</v>
      </c>
      <c r="AN159">
        <f>getLowCount(ScoutingData[[#This Row],[autoScoredGrid]])</f>
        <v>0</v>
      </c>
      <c r="AO159">
        <f>getAvgCycleTime(ScoutingData[[#This Row],[cycleTimes]])</f>
        <v>2.2000000000000002</v>
      </c>
      <c r="AP159">
        <f>getTotalCount(ScoutingData[[#This Row],[scoredGrid]])</f>
        <v>1</v>
      </c>
      <c r="AQ159">
        <f>getCubeCount(ScoutingData[[#This Row],[scoredGrid]])</f>
        <v>1</v>
      </c>
      <c r="AR159">
        <f>getConeCount(ScoutingData[[#This Row],[scoredGrid]])</f>
        <v>0</v>
      </c>
      <c r="AS159">
        <f>getHighCount(ScoutingData[[#This Row],[scoredGrid]])</f>
        <v>0</v>
      </c>
      <c r="AT159">
        <f>getMedCount(ScoutingData[[#This Row],[scoredGrid]])</f>
        <v>0</v>
      </c>
      <c r="AU159">
        <f>getLowCount(ScoutingData[[#This Row],[scoredGrid]])</f>
        <v>1</v>
      </c>
      <c r="AV159">
        <f>ScoutingData[[#This Row],[autoGamePieces]]+ScoutingData[[#This Row],[teleopGamePieces]]</f>
        <v>1</v>
      </c>
      <c r="AW159">
        <f>ScoutingData[[#This Row],[autoCubes]]+ScoutingData[[#This Row],[teleopCubes]]</f>
        <v>1</v>
      </c>
      <c r="AX159">
        <f>ScoutingData[[#This Row],[autoCones]]+ScoutingData[[#This Row],[teleopCones]]</f>
        <v>0</v>
      </c>
      <c r="AY159">
        <f>ScoutingData[[#This Row],[autoHigh]]+ScoutingData[[#This Row],[teleopHigh]]</f>
        <v>0</v>
      </c>
      <c r="AZ159">
        <f>ScoutingData[[#This Row],[autoMed]]+ScoutingData[[#This Row],[teleopMed]]</f>
        <v>0</v>
      </c>
      <c r="BA159">
        <f>ScoutingData[[#This Row],[autoLow]]+ScoutingData[[#This Row],[teleopLow]]</f>
        <v>1</v>
      </c>
    </row>
    <row r="160" spans="1:53">
      <c r="A160" t="s">
        <v>139</v>
      </c>
      <c r="B160" t="s">
        <v>81</v>
      </c>
      <c r="C160" t="s">
        <v>82</v>
      </c>
      <c r="D160">
        <v>35</v>
      </c>
      <c r="E160" t="str">
        <f>ScoutingData[[#This Row],[eventCode]]&amp;"_"&amp;ScoutingData[[#This Row],[matchLevel]]&amp;ScoutingData[[#This Row],[matchNumber]]</f>
        <v>2023njwas_qm35</v>
      </c>
      <c r="F160" t="s">
        <v>140</v>
      </c>
      <c r="G160">
        <v>11</v>
      </c>
      <c r="H160">
        <v>47</v>
      </c>
      <c r="I160" t="s">
        <v>190</v>
      </c>
      <c r="J160">
        <v>0</v>
      </c>
      <c r="K160">
        <v>1</v>
      </c>
      <c r="L160">
        <v>0</v>
      </c>
      <c r="M160" t="s">
        <v>85</v>
      </c>
      <c r="N160" t="s">
        <v>473</v>
      </c>
      <c r="O160" t="s">
        <v>474</v>
      </c>
      <c r="P160">
        <v>0</v>
      </c>
      <c r="Q160">
        <v>1</v>
      </c>
      <c r="R160">
        <v>0</v>
      </c>
      <c r="T160">
        <v>1</v>
      </c>
      <c r="U160" t="s">
        <v>88</v>
      </c>
      <c r="V160">
        <v>5.9</v>
      </c>
      <c r="W160" t="s">
        <v>85</v>
      </c>
      <c r="X160">
        <v>2</v>
      </c>
      <c r="Y160" t="s">
        <v>89</v>
      </c>
      <c r="Z160">
        <v>3</v>
      </c>
      <c r="AA160" t="s">
        <v>94</v>
      </c>
      <c r="AB160">
        <v>1</v>
      </c>
      <c r="AC160">
        <v>5</v>
      </c>
      <c r="AD160">
        <v>0</v>
      </c>
      <c r="AE160">
        <v>1</v>
      </c>
      <c r="AF160">
        <v>0</v>
      </c>
      <c r="AG160">
        <v>1</v>
      </c>
      <c r="AH160" t="s">
        <v>475</v>
      </c>
      <c r="AI160">
        <f>getTotalCount(ScoutingData[[#This Row],[autoScoredGrid]])</f>
        <v>1</v>
      </c>
      <c r="AJ160">
        <f>getCubeCount(ScoutingData[[#This Row],[autoScoredGrid]])</f>
        <v>0</v>
      </c>
      <c r="AK160">
        <f>getConeCount(ScoutingData[[#This Row],[autoScoredGrid]])</f>
        <v>1</v>
      </c>
      <c r="AL160">
        <f>getHighCount(ScoutingData[[#This Row],[autoScoredGrid]])</f>
        <v>1</v>
      </c>
      <c r="AM160">
        <f>getMedCount(ScoutingData[[#This Row],[autoScoredGrid]])</f>
        <v>0</v>
      </c>
      <c r="AN160">
        <f>getLowCount(ScoutingData[[#This Row],[autoScoredGrid]])</f>
        <v>0</v>
      </c>
      <c r="AO160">
        <f>getAvgCycleTime(ScoutingData[[#This Row],[cycleTimes]])</f>
        <v>16.485714285714288</v>
      </c>
      <c r="AP160">
        <f>getTotalCount(ScoutingData[[#This Row],[scoredGrid]])</f>
        <v>6</v>
      </c>
      <c r="AQ160">
        <f>getCubeCount(ScoutingData[[#This Row],[scoredGrid]])</f>
        <v>2</v>
      </c>
      <c r="AR160">
        <f>getConeCount(ScoutingData[[#This Row],[scoredGrid]])</f>
        <v>4</v>
      </c>
      <c r="AS160">
        <f>getHighCount(ScoutingData[[#This Row],[scoredGrid]])</f>
        <v>3</v>
      </c>
      <c r="AT160">
        <f>getMedCount(ScoutingData[[#This Row],[scoredGrid]])</f>
        <v>0</v>
      </c>
      <c r="AU160">
        <f>getLowCount(ScoutingData[[#This Row],[scoredGrid]])</f>
        <v>3</v>
      </c>
      <c r="AV160">
        <f>ScoutingData[[#This Row],[autoGamePieces]]+ScoutingData[[#This Row],[teleopGamePieces]]</f>
        <v>7</v>
      </c>
      <c r="AW160">
        <f>ScoutingData[[#This Row],[autoCubes]]+ScoutingData[[#This Row],[teleopCubes]]</f>
        <v>2</v>
      </c>
      <c r="AX160">
        <f>ScoutingData[[#This Row],[autoCones]]+ScoutingData[[#This Row],[teleopCones]]</f>
        <v>5</v>
      </c>
      <c r="AY160">
        <f>ScoutingData[[#This Row],[autoHigh]]+ScoutingData[[#This Row],[teleopHigh]]</f>
        <v>4</v>
      </c>
      <c r="AZ160">
        <f>ScoutingData[[#This Row],[autoMed]]+ScoutingData[[#This Row],[teleopMed]]</f>
        <v>0</v>
      </c>
      <c r="BA160">
        <f>ScoutingData[[#This Row],[autoLow]]+ScoutingData[[#This Row],[teleopLow]]</f>
        <v>3</v>
      </c>
    </row>
    <row r="161" spans="1:53">
      <c r="A161" t="s">
        <v>99</v>
      </c>
      <c r="B161" t="s">
        <v>81</v>
      </c>
      <c r="C161" t="s">
        <v>82</v>
      </c>
      <c r="D161">
        <v>35</v>
      </c>
      <c r="E161" t="str">
        <f>ScoutingData[[#This Row],[eventCode]]&amp;"_"&amp;ScoutingData[[#This Row],[matchLevel]]&amp;ScoutingData[[#This Row],[matchNumber]]</f>
        <v>2023njwas_qm35</v>
      </c>
      <c r="F161" t="s">
        <v>140</v>
      </c>
      <c r="G161">
        <v>11</v>
      </c>
      <c r="H161">
        <v>72</v>
      </c>
      <c r="I161" t="s">
        <v>476</v>
      </c>
      <c r="J161">
        <v>1</v>
      </c>
      <c r="K161">
        <v>1</v>
      </c>
      <c r="L161">
        <v>1</v>
      </c>
      <c r="M161" t="s">
        <v>85</v>
      </c>
      <c r="N161" t="s">
        <v>93</v>
      </c>
      <c r="O161" t="s">
        <v>477</v>
      </c>
      <c r="P161">
        <v>0</v>
      </c>
      <c r="Q161">
        <v>0</v>
      </c>
      <c r="R161">
        <v>0</v>
      </c>
      <c r="T161">
        <v>0</v>
      </c>
      <c r="U161" t="s">
        <v>94</v>
      </c>
      <c r="V161">
        <v>0.4</v>
      </c>
      <c r="W161" t="s">
        <v>85</v>
      </c>
      <c r="X161">
        <v>0</v>
      </c>
      <c r="Y161" t="s">
        <v>89</v>
      </c>
      <c r="Z161">
        <v>0</v>
      </c>
      <c r="AA161" t="s">
        <v>94</v>
      </c>
      <c r="AB161">
        <v>1</v>
      </c>
      <c r="AC161">
        <v>5</v>
      </c>
      <c r="AD161">
        <v>0</v>
      </c>
      <c r="AE161">
        <v>0</v>
      </c>
      <c r="AF161">
        <v>0</v>
      </c>
      <c r="AG161">
        <v>1</v>
      </c>
      <c r="AH161" t="s">
        <v>478</v>
      </c>
      <c r="AI161">
        <f>getTotalCount(ScoutingData[[#This Row],[autoScoredGrid]])</f>
        <v>5</v>
      </c>
      <c r="AJ161">
        <f>getCubeCount(ScoutingData[[#This Row],[autoScoredGrid]])</f>
        <v>0</v>
      </c>
      <c r="AK161">
        <f>getConeCount(ScoutingData[[#This Row],[autoScoredGrid]])</f>
        <v>5</v>
      </c>
      <c r="AL161">
        <f>getHighCount(ScoutingData[[#This Row],[autoScoredGrid]])</f>
        <v>5</v>
      </c>
      <c r="AM161">
        <f>getMedCount(ScoutingData[[#This Row],[autoScoredGrid]])</f>
        <v>0</v>
      </c>
      <c r="AN161">
        <f>getLowCount(ScoutingData[[#This Row],[autoScoredGrid]])</f>
        <v>0</v>
      </c>
      <c r="AO161">
        <f>getAvgCycleTime(ScoutingData[[#This Row],[cycleTimes]])</f>
        <v>0</v>
      </c>
      <c r="AP161">
        <f>getTotalCount(ScoutingData[[#This Row],[scoredGrid]])</f>
        <v>4</v>
      </c>
      <c r="AQ161">
        <f>getCubeCount(ScoutingData[[#This Row],[scoredGrid]])</f>
        <v>0</v>
      </c>
      <c r="AR161">
        <f>getConeCount(ScoutingData[[#This Row],[scoredGrid]])</f>
        <v>4</v>
      </c>
      <c r="AS161">
        <f>getHighCount(ScoutingData[[#This Row],[scoredGrid]])</f>
        <v>4</v>
      </c>
      <c r="AT161">
        <f>getMedCount(ScoutingData[[#This Row],[scoredGrid]])</f>
        <v>0</v>
      </c>
      <c r="AU161">
        <f>getLowCount(ScoutingData[[#This Row],[scoredGrid]])</f>
        <v>0</v>
      </c>
      <c r="AV161">
        <f>ScoutingData[[#This Row],[autoGamePieces]]+ScoutingData[[#This Row],[teleopGamePieces]]</f>
        <v>9</v>
      </c>
      <c r="AW161">
        <f>ScoutingData[[#This Row],[autoCubes]]+ScoutingData[[#This Row],[teleopCubes]]</f>
        <v>0</v>
      </c>
      <c r="AX161">
        <f>ScoutingData[[#This Row],[autoCones]]+ScoutingData[[#This Row],[teleopCones]]</f>
        <v>9</v>
      </c>
      <c r="AY161">
        <f>ScoutingData[[#This Row],[autoHigh]]+ScoutingData[[#This Row],[teleopHigh]]</f>
        <v>9</v>
      </c>
      <c r="AZ161">
        <f>ScoutingData[[#This Row],[autoMed]]+ScoutingData[[#This Row],[teleopMed]]</f>
        <v>0</v>
      </c>
      <c r="BA161">
        <f>ScoutingData[[#This Row],[autoLow]]+ScoutingData[[#This Row],[teleopLow]]</f>
        <v>0</v>
      </c>
    </row>
    <row r="162" spans="1:53">
      <c r="A162" t="s">
        <v>413</v>
      </c>
      <c r="B162" t="s">
        <v>81</v>
      </c>
      <c r="C162" t="s">
        <v>82</v>
      </c>
      <c r="D162">
        <v>35</v>
      </c>
      <c r="E162" t="str">
        <f>ScoutingData[[#This Row],[eventCode]]&amp;"_"&amp;ScoutingData[[#This Row],[matchLevel]]&amp;ScoutingData[[#This Row],[matchNumber]]</f>
        <v>2023njwas_qm35</v>
      </c>
      <c r="F162" t="s">
        <v>111</v>
      </c>
      <c r="G162">
        <v>8117</v>
      </c>
      <c r="H162">
        <v>38</v>
      </c>
      <c r="I162" t="s">
        <v>93</v>
      </c>
      <c r="J162">
        <v>0</v>
      </c>
      <c r="K162">
        <v>0</v>
      </c>
      <c r="L162">
        <v>0</v>
      </c>
      <c r="M162" t="s">
        <v>94</v>
      </c>
      <c r="N162" t="s">
        <v>93</v>
      </c>
      <c r="O162" t="s">
        <v>218</v>
      </c>
      <c r="P162">
        <v>0</v>
      </c>
      <c r="Q162">
        <v>1</v>
      </c>
      <c r="R162">
        <v>0</v>
      </c>
      <c r="T162">
        <v>0</v>
      </c>
      <c r="U162" t="s">
        <v>88</v>
      </c>
      <c r="V162">
        <v>21.9</v>
      </c>
      <c r="W162" t="s">
        <v>137</v>
      </c>
      <c r="X162">
        <v>2</v>
      </c>
      <c r="Y162" t="s">
        <v>105</v>
      </c>
      <c r="Z162">
        <v>0</v>
      </c>
      <c r="AA162" t="s">
        <v>105</v>
      </c>
      <c r="AB162">
        <v>1</v>
      </c>
      <c r="AC162">
        <v>2</v>
      </c>
      <c r="AD162">
        <v>0</v>
      </c>
      <c r="AE162">
        <v>0</v>
      </c>
      <c r="AF162">
        <v>1</v>
      </c>
      <c r="AG162">
        <v>0</v>
      </c>
      <c r="AH162" t="s">
        <v>479</v>
      </c>
      <c r="AI162">
        <f>getTotalCount(ScoutingData[[#This Row],[autoScoredGrid]])</f>
        <v>0</v>
      </c>
      <c r="AJ162">
        <f>getCubeCount(ScoutingData[[#This Row],[autoScoredGrid]])</f>
        <v>0</v>
      </c>
      <c r="AK162">
        <f>getConeCount(ScoutingData[[#This Row],[autoScoredGrid]])</f>
        <v>0</v>
      </c>
      <c r="AL162">
        <f>getHighCount(ScoutingData[[#This Row],[autoScoredGrid]])</f>
        <v>0</v>
      </c>
      <c r="AM162">
        <f>getMedCount(ScoutingData[[#This Row],[autoScoredGrid]])</f>
        <v>0</v>
      </c>
      <c r="AN162">
        <f>getLowCount(ScoutingData[[#This Row],[autoScoredGrid]])</f>
        <v>0</v>
      </c>
      <c r="AO162">
        <f>getAvgCycleTime(ScoutingData[[#This Row],[cycleTimes]])</f>
        <v>0</v>
      </c>
      <c r="AP162">
        <f>getTotalCount(ScoutingData[[#This Row],[scoredGrid]])</f>
        <v>1</v>
      </c>
      <c r="AQ162">
        <f>getCubeCount(ScoutingData[[#This Row],[scoredGrid]])</f>
        <v>0</v>
      </c>
      <c r="AR162">
        <f>getConeCount(ScoutingData[[#This Row],[scoredGrid]])</f>
        <v>1</v>
      </c>
      <c r="AS162">
        <f>getHighCount(ScoutingData[[#This Row],[scoredGrid]])</f>
        <v>0</v>
      </c>
      <c r="AT162">
        <f>getMedCount(ScoutingData[[#This Row],[scoredGrid]])</f>
        <v>0</v>
      </c>
      <c r="AU162">
        <f>getLowCount(ScoutingData[[#This Row],[scoredGrid]])</f>
        <v>1</v>
      </c>
      <c r="AV162">
        <f>ScoutingData[[#This Row],[autoGamePieces]]+ScoutingData[[#This Row],[teleopGamePieces]]</f>
        <v>1</v>
      </c>
      <c r="AW162">
        <f>ScoutingData[[#This Row],[autoCubes]]+ScoutingData[[#This Row],[teleopCubes]]</f>
        <v>0</v>
      </c>
      <c r="AX162">
        <f>ScoutingData[[#This Row],[autoCones]]+ScoutingData[[#This Row],[teleopCones]]</f>
        <v>1</v>
      </c>
      <c r="AY162">
        <f>ScoutingData[[#This Row],[autoHigh]]+ScoutingData[[#This Row],[teleopHigh]]</f>
        <v>0</v>
      </c>
      <c r="AZ162">
        <f>ScoutingData[[#This Row],[autoMed]]+ScoutingData[[#This Row],[teleopMed]]</f>
        <v>0</v>
      </c>
      <c r="BA162">
        <f>ScoutingData[[#This Row],[autoLow]]+ScoutingData[[#This Row],[teleopLow]]</f>
        <v>1</v>
      </c>
    </row>
    <row r="163" spans="1:53">
      <c r="A163" t="s">
        <v>147</v>
      </c>
      <c r="B163" t="s">
        <v>81</v>
      </c>
      <c r="C163" t="s">
        <v>82</v>
      </c>
      <c r="D163">
        <v>35</v>
      </c>
      <c r="E163" t="str">
        <f>ScoutingData[[#This Row],[eventCode]]&amp;"_"&amp;ScoutingData[[#This Row],[matchLevel]]&amp;ScoutingData[[#This Row],[matchNumber]]</f>
        <v>2023njwas_qm35</v>
      </c>
      <c r="F163" t="s">
        <v>117</v>
      </c>
      <c r="G163">
        <v>222</v>
      </c>
      <c r="H163">
        <v>71</v>
      </c>
      <c r="I163" t="s">
        <v>127</v>
      </c>
      <c r="J163">
        <v>0</v>
      </c>
      <c r="K163">
        <v>0</v>
      </c>
      <c r="L163">
        <v>0</v>
      </c>
      <c r="M163" t="s">
        <v>94</v>
      </c>
      <c r="N163" t="s">
        <v>480</v>
      </c>
      <c r="O163" t="s">
        <v>481</v>
      </c>
      <c r="P163">
        <v>0</v>
      </c>
      <c r="Q163">
        <v>0</v>
      </c>
      <c r="R163">
        <v>0</v>
      </c>
      <c r="T163">
        <v>1</v>
      </c>
      <c r="U163" t="s">
        <v>97</v>
      </c>
      <c r="V163">
        <v>14.1</v>
      </c>
      <c r="W163" t="s">
        <v>137</v>
      </c>
      <c r="X163">
        <v>2</v>
      </c>
      <c r="Y163" t="s">
        <v>89</v>
      </c>
      <c r="Z163">
        <v>4</v>
      </c>
      <c r="AA163" t="s">
        <v>94</v>
      </c>
      <c r="AB163">
        <v>1</v>
      </c>
      <c r="AC163">
        <v>4</v>
      </c>
      <c r="AD163">
        <v>0</v>
      </c>
      <c r="AE163">
        <v>0</v>
      </c>
      <c r="AF163">
        <v>0</v>
      </c>
      <c r="AG163">
        <v>1</v>
      </c>
      <c r="AH163" t="s">
        <v>338</v>
      </c>
      <c r="AI163">
        <f>getTotalCount(ScoutingData[[#This Row],[autoScoredGrid]])</f>
        <v>1</v>
      </c>
      <c r="AJ163">
        <f>getCubeCount(ScoutingData[[#This Row],[autoScoredGrid]])</f>
        <v>1</v>
      </c>
      <c r="AK163">
        <f>getConeCount(ScoutingData[[#This Row],[autoScoredGrid]])</f>
        <v>0</v>
      </c>
      <c r="AL163">
        <f>getHighCount(ScoutingData[[#This Row],[autoScoredGrid]])</f>
        <v>1</v>
      </c>
      <c r="AM163">
        <f>getMedCount(ScoutingData[[#This Row],[autoScoredGrid]])</f>
        <v>0</v>
      </c>
      <c r="AN163">
        <f>getLowCount(ScoutingData[[#This Row],[autoScoredGrid]])</f>
        <v>0</v>
      </c>
      <c r="AO163">
        <f>getAvgCycleTime(ScoutingData[[#This Row],[cycleTimes]])</f>
        <v>16.299999999999997</v>
      </c>
      <c r="AP163">
        <f>getTotalCount(ScoutingData[[#This Row],[scoredGrid]])</f>
        <v>5</v>
      </c>
      <c r="AQ163">
        <f>getCubeCount(ScoutingData[[#This Row],[scoredGrid]])</f>
        <v>1</v>
      </c>
      <c r="AR163">
        <f>getConeCount(ScoutingData[[#This Row],[scoredGrid]])</f>
        <v>4</v>
      </c>
      <c r="AS163">
        <f>getHighCount(ScoutingData[[#This Row],[scoredGrid]])</f>
        <v>4</v>
      </c>
      <c r="AT163">
        <f>getMedCount(ScoutingData[[#This Row],[scoredGrid]])</f>
        <v>0</v>
      </c>
      <c r="AU163">
        <f>getLowCount(ScoutingData[[#This Row],[scoredGrid]])</f>
        <v>1</v>
      </c>
      <c r="AV163">
        <f>ScoutingData[[#This Row],[autoGamePieces]]+ScoutingData[[#This Row],[teleopGamePieces]]</f>
        <v>6</v>
      </c>
      <c r="AW163">
        <f>ScoutingData[[#This Row],[autoCubes]]+ScoutingData[[#This Row],[teleopCubes]]</f>
        <v>2</v>
      </c>
      <c r="AX163">
        <f>ScoutingData[[#This Row],[autoCones]]+ScoutingData[[#This Row],[teleopCones]]</f>
        <v>4</v>
      </c>
      <c r="AY163">
        <f>ScoutingData[[#This Row],[autoHigh]]+ScoutingData[[#This Row],[teleopHigh]]</f>
        <v>5</v>
      </c>
      <c r="AZ163">
        <f>ScoutingData[[#This Row],[autoMed]]+ScoutingData[[#This Row],[teleopMed]]</f>
        <v>0</v>
      </c>
      <c r="BA163">
        <f>ScoutingData[[#This Row],[autoLow]]+ScoutingData[[#This Row],[teleopLow]]</f>
        <v>1</v>
      </c>
    </row>
    <row r="164" spans="1:53">
      <c r="A164" t="s">
        <v>104</v>
      </c>
      <c r="B164" t="s">
        <v>81</v>
      </c>
      <c r="C164" t="s">
        <v>82</v>
      </c>
      <c r="D164">
        <v>35</v>
      </c>
      <c r="E164" t="str">
        <f>ScoutingData[[#This Row],[eventCode]]&amp;"_"&amp;ScoutingData[[#This Row],[matchLevel]]&amp;ScoutingData[[#This Row],[matchNumber]]</f>
        <v>2023njwas_qm35</v>
      </c>
      <c r="F164" t="s">
        <v>83</v>
      </c>
      <c r="G164">
        <v>8706</v>
      </c>
      <c r="H164">
        <v>26</v>
      </c>
      <c r="I164" t="s">
        <v>93</v>
      </c>
      <c r="J164">
        <v>0</v>
      </c>
      <c r="K164">
        <v>0</v>
      </c>
      <c r="L164">
        <v>0</v>
      </c>
      <c r="M164" t="s">
        <v>94</v>
      </c>
      <c r="N164" t="s">
        <v>93</v>
      </c>
      <c r="O164" t="s">
        <v>93</v>
      </c>
      <c r="P164">
        <v>0</v>
      </c>
      <c r="Q164">
        <v>0</v>
      </c>
      <c r="R164">
        <v>0</v>
      </c>
      <c r="T164">
        <v>0</v>
      </c>
      <c r="U164" t="s">
        <v>94</v>
      </c>
      <c r="V164">
        <v>0</v>
      </c>
      <c r="W164" t="s">
        <v>105</v>
      </c>
      <c r="X164">
        <v>2</v>
      </c>
      <c r="Y164" t="s">
        <v>96</v>
      </c>
      <c r="Z164">
        <v>0</v>
      </c>
      <c r="AA164" t="s">
        <v>97</v>
      </c>
      <c r="AB164">
        <v>1</v>
      </c>
      <c r="AC164">
        <v>2</v>
      </c>
      <c r="AD164">
        <v>0</v>
      </c>
      <c r="AE164">
        <v>0</v>
      </c>
      <c r="AF164">
        <v>0</v>
      </c>
      <c r="AG164">
        <v>0</v>
      </c>
      <c r="AH164" t="s">
        <v>482</v>
      </c>
      <c r="AI164">
        <f>getTotalCount(ScoutingData[[#This Row],[autoScoredGrid]])</f>
        <v>0</v>
      </c>
      <c r="AJ164">
        <f>getCubeCount(ScoutingData[[#This Row],[autoScoredGrid]])</f>
        <v>0</v>
      </c>
      <c r="AK164">
        <f>getConeCount(ScoutingData[[#This Row],[autoScoredGrid]])</f>
        <v>0</v>
      </c>
      <c r="AL164">
        <f>getHighCount(ScoutingData[[#This Row],[autoScoredGrid]])</f>
        <v>0</v>
      </c>
      <c r="AM164">
        <f>getMedCount(ScoutingData[[#This Row],[autoScoredGrid]])</f>
        <v>0</v>
      </c>
      <c r="AN164">
        <f>getLowCount(ScoutingData[[#This Row],[autoScoredGrid]])</f>
        <v>0</v>
      </c>
      <c r="AO164">
        <f>getAvgCycleTime(ScoutingData[[#This Row],[cycleTimes]])</f>
        <v>0</v>
      </c>
      <c r="AP164">
        <f>getTotalCount(ScoutingData[[#This Row],[scoredGrid]])</f>
        <v>0</v>
      </c>
      <c r="AQ164">
        <f>getCubeCount(ScoutingData[[#This Row],[scoredGrid]])</f>
        <v>0</v>
      </c>
      <c r="AR164">
        <f>getConeCount(ScoutingData[[#This Row],[scoredGrid]])</f>
        <v>0</v>
      </c>
      <c r="AS164">
        <f>getHighCount(ScoutingData[[#This Row],[scoredGrid]])</f>
        <v>0</v>
      </c>
      <c r="AT164">
        <f>getMedCount(ScoutingData[[#This Row],[scoredGrid]])</f>
        <v>0</v>
      </c>
      <c r="AU164">
        <f>getLowCount(ScoutingData[[#This Row],[scoredGrid]])</f>
        <v>0</v>
      </c>
      <c r="AV164">
        <f>ScoutingData[[#This Row],[autoGamePieces]]+ScoutingData[[#This Row],[teleopGamePieces]]</f>
        <v>0</v>
      </c>
      <c r="AW164">
        <f>ScoutingData[[#This Row],[autoCubes]]+ScoutingData[[#This Row],[teleopCubes]]</f>
        <v>0</v>
      </c>
      <c r="AX164">
        <f>ScoutingData[[#This Row],[autoCones]]+ScoutingData[[#This Row],[teleopCones]]</f>
        <v>0</v>
      </c>
      <c r="AY164">
        <f>ScoutingData[[#This Row],[autoHigh]]+ScoutingData[[#This Row],[teleopHigh]]</f>
        <v>0</v>
      </c>
      <c r="AZ164">
        <f>ScoutingData[[#This Row],[autoMed]]+ScoutingData[[#This Row],[teleopMed]]</f>
        <v>0</v>
      </c>
      <c r="BA164">
        <f>ScoutingData[[#This Row],[autoLow]]+ScoutingData[[#This Row],[teleopLow]]</f>
        <v>0</v>
      </c>
    </row>
    <row r="165" spans="1:53">
      <c r="A165" t="s">
        <v>154</v>
      </c>
      <c r="B165" t="s">
        <v>81</v>
      </c>
      <c r="C165" t="s">
        <v>82</v>
      </c>
      <c r="D165">
        <v>36</v>
      </c>
      <c r="E165" t="str">
        <f>ScoutingData[[#This Row],[eventCode]]&amp;"_"&amp;ScoutingData[[#This Row],[matchLevel]]&amp;ScoutingData[[#This Row],[matchNumber]]</f>
        <v>2023njwas_qm36</v>
      </c>
      <c r="F165" t="s">
        <v>92</v>
      </c>
      <c r="G165">
        <v>223</v>
      </c>
      <c r="H165">
        <v>50</v>
      </c>
      <c r="I165" t="s">
        <v>483</v>
      </c>
      <c r="J165">
        <v>0</v>
      </c>
      <c r="K165">
        <v>0</v>
      </c>
      <c r="L165">
        <v>0</v>
      </c>
      <c r="M165" t="s">
        <v>85</v>
      </c>
      <c r="N165" t="s">
        <v>93</v>
      </c>
      <c r="O165" t="s">
        <v>484</v>
      </c>
      <c r="P165">
        <v>0</v>
      </c>
      <c r="Q165">
        <v>0</v>
      </c>
      <c r="R165">
        <v>0</v>
      </c>
      <c r="T165">
        <v>0</v>
      </c>
      <c r="U165" t="s">
        <v>124</v>
      </c>
      <c r="V165">
        <v>0</v>
      </c>
      <c r="W165" t="s">
        <v>85</v>
      </c>
      <c r="X165">
        <v>2</v>
      </c>
      <c r="Y165" t="s">
        <v>89</v>
      </c>
      <c r="Z165">
        <v>0</v>
      </c>
      <c r="AA165" t="s">
        <v>94</v>
      </c>
      <c r="AB165">
        <v>1</v>
      </c>
      <c r="AC165">
        <v>5</v>
      </c>
      <c r="AD165">
        <v>0</v>
      </c>
      <c r="AE165">
        <v>0</v>
      </c>
      <c r="AF165">
        <v>0</v>
      </c>
      <c r="AG165">
        <v>1</v>
      </c>
      <c r="AI165">
        <f>getTotalCount(ScoutingData[[#This Row],[autoScoredGrid]])</f>
        <v>2</v>
      </c>
      <c r="AJ165">
        <f>getCubeCount(ScoutingData[[#This Row],[autoScoredGrid]])</f>
        <v>2</v>
      </c>
      <c r="AK165">
        <f>getConeCount(ScoutingData[[#This Row],[autoScoredGrid]])</f>
        <v>0</v>
      </c>
      <c r="AL165">
        <f>getHighCount(ScoutingData[[#This Row],[autoScoredGrid]])</f>
        <v>1</v>
      </c>
      <c r="AM165">
        <f>getMedCount(ScoutingData[[#This Row],[autoScoredGrid]])</f>
        <v>1</v>
      </c>
      <c r="AN165">
        <f>getLowCount(ScoutingData[[#This Row],[autoScoredGrid]])</f>
        <v>0</v>
      </c>
      <c r="AO165">
        <f>getAvgCycleTime(ScoutingData[[#This Row],[cycleTimes]])</f>
        <v>0</v>
      </c>
      <c r="AP165">
        <f>getTotalCount(ScoutingData[[#This Row],[scoredGrid]])</f>
        <v>9</v>
      </c>
      <c r="AQ165">
        <f>getCubeCount(ScoutingData[[#This Row],[scoredGrid]])</f>
        <v>7</v>
      </c>
      <c r="AR165">
        <f>getConeCount(ScoutingData[[#This Row],[scoredGrid]])</f>
        <v>2</v>
      </c>
      <c r="AS165">
        <f>getHighCount(ScoutingData[[#This Row],[scoredGrid]])</f>
        <v>2</v>
      </c>
      <c r="AT165">
        <f>getMedCount(ScoutingData[[#This Row],[scoredGrid]])</f>
        <v>1</v>
      </c>
      <c r="AU165">
        <f>getLowCount(ScoutingData[[#This Row],[scoredGrid]])</f>
        <v>6</v>
      </c>
      <c r="AV165">
        <f>ScoutingData[[#This Row],[autoGamePieces]]+ScoutingData[[#This Row],[teleopGamePieces]]</f>
        <v>11</v>
      </c>
      <c r="AW165">
        <f>ScoutingData[[#This Row],[autoCubes]]+ScoutingData[[#This Row],[teleopCubes]]</f>
        <v>9</v>
      </c>
      <c r="AX165">
        <f>ScoutingData[[#This Row],[autoCones]]+ScoutingData[[#This Row],[teleopCones]]</f>
        <v>2</v>
      </c>
      <c r="AY165">
        <f>ScoutingData[[#This Row],[autoHigh]]+ScoutingData[[#This Row],[teleopHigh]]</f>
        <v>3</v>
      </c>
      <c r="AZ165">
        <f>ScoutingData[[#This Row],[autoMed]]+ScoutingData[[#This Row],[teleopMed]]</f>
        <v>2</v>
      </c>
      <c r="BA165">
        <f>ScoutingData[[#This Row],[autoLow]]+ScoutingData[[#This Row],[teleopLow]]</f>
        <v>6</v>
      </c>
    </row>
    <row r="166" spans="1:53">
      <c r="A166" t="s">
        <v>168</v>
      </c>
      <c r="B166" t="s">
        <v>81</v>
      </c>
      <c r="C166" t="s">
        <v>82</v>
      </c>
      <c r="D166">
        <v>36</v>
      </c>
      <c r="E166" t="str">
        <f>ScoutingData[[#This Row],[eventCode]]&amp;"_"&amp;ScoutingData[[#This Row],[matchLevel]]&amp;ScoutingData[[#This Row],[matchNumber]]</f>
        <v>2023njwas_qm36</v>
      </c>
      <c r="F166" t="s">
        <v>83</v>
      </c>
      <c r="G166">
        <v>4652</v>
      </c>
      <c r="H166">
        <v>26</v>
      </c>
      <c r="I166" t="s">
        <v>213</v>
      </c>
      <c r="J166">
        <v>1</v>
      </c>
      <c r="K166">
        <v>1</v>
      </c>
      <c r="L166">
        <v>1</v>
      </c>
      <c r="M166" t="s">
        <v>94</v>
      </c>
      <c r="N166" t="s">
        <v>485</v>
      </c>
      <c r="O166" t="s">
        <v>141</v>
      </c>
      <c r="P166">
        <v>0</v>
      </c>
      <c r="Q166">
        <v>0</v>
      </c>
      <c r="R166">
        <v>1</v>
      </c>
      <c r="S166">
        <v>6943</v>
      </c>
      <c r="T166">
        <v>0</v>
      </c>
      <c r="U166" t="s">
        <v>94</v>
      </c>
      <c r="V166">
        <v>11.2</v>
      </c>
      <c r="W166" t="s">
        <v>137</v>
      </c>
      <c r="X166">
        <v>2</v>
      </c>
      <c r="Y166" t="s">
        <v>105</v>
      </c>
      <c r="Z166">
        <v>0</v>
      </c>
      <c r="AA166" t="s">
        <v>105</v>
      </c>
      <c r="AB166">
        <v>0</v>
      </c>
      <c r="AC166">
        <v>3</v>
      </c>
      <c r="AD166">
        <v>0</v>
      </c>
      <c r="AE166">
        <v>0</v>
      </c>
      <c r="AF166">
        <v>0</v>
      </c>
      <c r="AG166">
        <v>0</v>
      </c>
      <c r="AH166" t="s">
        <v>486</v>
      </c>
      <c r="AI166">
        <f>getTotalCount(ScoutingData[[#This Row],[autoScoredGrid]])</f>
        <v>1</v>
      </c>
      <c r="AJ166">
        <f>getCubeCount(ScoutingData[[#This Row],[autoScoredGrid]])</f>
        <v>1</v>
      </c>
      <c r="AK166">
        <f>getConeCount(ScoutingData[[#This Row],[autoScoredGrid]])</f>
        <v>0</v>
      </c>
      <c r="AL166">
        <f>getHighCount(ScoutingData[[#This Row],[autoScoredGrid]])</f>
        <v>0</v>
      </c>
      <c r="AM166">
        <f>getMedCount(ScoutingData[[#This Row],[autoScoredGrid]])</f>
        <v>1</v>
      </c>
      <c r="AN166">
        <f>getLowCount(ScoutingData[[#This Row],[autoScoredGrid]])</f>
        <v>0</v>
      </c>
      <c r="AO166">
        <f>getAvgCycleTime(ScoutingData[[#This Row],[cycleTimes]])</f>
        <v>116.3</v>
      </c>
      <c r="AP166">
        <f>getTotalCount(ScoutingData[[#This Row],[scoredGrid]])</f>
        <v>1</v>
      </c>
      <c r="AQ166">
        <f>getCubeCount(ScoutingData[[#This Row],[scoredGrid]])</f>
        <v>1</v>
      </c>
      <c r="AR166">
        <f>getConeCount(ScoutingData[[#This Row],[scoredGrid]])</f>
        <v>0</v>
      </c>
      <c r="AS166">
        <f>getHighCount(ScoutingData[[#This Row],[scoredGrid]])</f>
        <v>0</v>
      </c>
      <c r="AT166">
        <f>getMedCount(ScoutingData[[#This Row],[scoredGrid]])</f>
        <v>0</v>
      </c>
      <c r="AU166">
        <f>getLowCount(ScoutingData[[#This Row],[scoredGrid]])</f>
        <v>1</v>
      </c>
      <c r="AV166">
        <f>ScoutingData[[#This Row],[autoGamePieces]]+ScoutingData[[#This Row],[teleopGamePieces]]</f>
        <v>2</v>
      </c>
      <c r="AW166">
        <f>ScoutingData[[#This Row],[autoCubes]]+ScoutingData[[#This Row],[teleopCubes]]</f>
        <v>2</v>
      </c>
      <c r="AX166">
        <f>ScoutingData[[#This Row],[autoCones]]+ScoutingData[[#This Row],[teleopCones]]</f>
        <v>0</v>
      </c>
      <c r="AY166">
        <f>ScoutingData[[#This Row],[autoHigh]]+ScoutingData[[#This Row],[teleopHigh]]</f>
        <v>0</v>
      </c>
      <c r="AZ166">
        <f>ScoutingData[[#This Row],[autoMed]]+ScoutingData[[#This Row],[teleopMed]]</f>
        <v>1</v>
      </c>
      <c r="BA166">
        <f>ScoutingData[[#This Row],[autoLow]]+ScoutingData[[#This Row],[teleopLow]]</f>
        <v>1</v>
      </c>
    </row>
    <row r="167" spans="1:53">
      <c r="A167" t="s">
        <v>163</v>
      </c>
      <c r="B167" t="s">
        <v>81</v>
      </c>
      <c r="C167" t="s">
        <v>82</v>
      </c>
      <c r="D167">
        <v>36</v>
      </c>
      <c r="E167" t="str">
        <f>ScoutingData[[#This Row],[eventCode]]&amp;"_"&amp;ScoutingData[[#This Row],[matchLevel]]&amp;ScoutingData[[#This Row],[matchNumber]]</f>
        <v>2023njwas_qm36</v>
      </c>
      <c r="F167" t="s">
        <v>111</v>
      </c>
      <c r="G167">
        <v>8588</v>
      </c>
      <c r="H167">
        <v>63</v>
      </c>
      <c r="I167" t="s">
        <v>93</v>
      </c>
      <c r="J167">
        <v>0</v>
      </c>
      <c r="K167">
        <v>0</v>
      </c>
      <c r="L167">
        <v>0</v>
      </c>
      <c r="M167" t="s">
        <v>94</v>
      </c>
      <c r="N167" t="s">
        <v>487</v>
      </c>
      <c r="O167" t="s">
        <v>488</v>
      </c>
      <c r="P167">
        <v>0</v>
      </c>
      <c r="Q167">
        <v>1</v>
      </c>
      <c r="R167">
        <v>0</v>
      </c>
      <c r="T167">
        <v>0</v>
      </c>
      <c r="U167" t="s">
        <v>124</v>
      </c>
      <c r="V167">
        <v>22.8</v>
      </c>
      <c r="W167" t="s">
        <v>105</v>
      </c>
      <c r="X167">
        <v>2</v>
      </c>
      <c r="Y167" t="s">
        <v>96</v>
      </c>
      <c r="Z167">
        <v>0</v>
      </c>
      <c r="AA167" t="s">
        <v>94</v>
      </c>
      <c r="AB167">
        <v>0</v>
      </c>
      <c r="AC167">
        <v>2</v>
      </c>
      <c r="AD167">
        <v>0</v>
      </c>
      <c r="AE167">
        <v>0</v>
      </c>
      <c r="AF167">
        <v>0</v>
      </c>
      <c r="AG167">
        <v>0</v>
      </c>
      <c r="AH167" t="s">
        <v>489</v>
      </c>
      <c r="AI167">
        <f>getTotalCount(ScoutingData[[#This Row],[autoScoredGrid]])</f>
        <v>0</v>
      </c>
      <c r="AJ167">
        <f>getCubeCount(ScoutingData[[#This Row],[autoScoredGrid]])</f>
        <v>0</v>
      </c>
      <c r="AK167">
        <f>getConeCount(ScoutingData[[#This Row],[autoScoredGrid]])</f>
        <v>0</v>
      </c>
      <c r="AL167">
        <f>getHighCount(ScoutingData[[#This Row],[autoScoredGrid]])</f>
        <v>0</v>
      </c>
      <c r="AM167">
        <f>getMedCount(ScoutingData[[#This Row],[autoScoredGrid]])</f>
        <v>0</v>
      </c>
      <c r="AN167">
        <f>getLowCount(ScoutingData[[#This Row],[autoScoredGrid]])</f>
        <v>0</v>
      </c>
      <c r="AO167">
        <f>getAvgCycleTime(ScoutingData[[#This Row],[cycleTimes]])</f>
        <v>0.9</v>
      </c>
      <c r="AP167">
        <f>getTotalCount(ScoutingData[[#This Row],[scoredGrid]])</f>
        <v>1</v>
      </c>
      <c r="AQ167">
        <f>getCubeCount(ScoutingData[[#This Row],[scoredGrid]])</f>
        <v>1</v>
      </c>
      <c r="AR167">
        <f>getConeCount(ScoutingData[[#This Row],[scoredGrid]])</f>
        <v>0</v>
      </c>
      <c r="AS167">
        <f>getHighCount(ScoutingData[[#This Row],[scoredGrid]])</f>
        <v>0</v>
      </c>
      <c r="AT167">
        <f>getMedCount(ScoutingData[[#This Row],[scoredGrid]])</f>
        <v>0</v>
      </c>
      <c r="AU167">
        <f>getLowCount(ScoutingData[[#This Row],[scoredGrid]])</f>
        <v>1</v>
      </c>
      <c r="AV167">
        <f>ScoutingData[[#This Row],[autoGamePieces]]+ScoutingData[[#This Row],[teleopGamePieces]]</f>
        <v>1</v>
      </c>
      <c r="AW167">
        <f>ScoutingData[[#This Row],[autoCubes]]+ScoutingData[[#This Row],[teleopCubes]]</f>
        <v>1</v>
      </c>
      <c r="AX167">
        <f>ScoutingData[[#This Row],[autoCones]]+ScoutingData[[#This Row],[teleopCones]]</f>
        <v>0</v>
      </c>
      <c r="AY167">
        <f>ScoutingData[[#This Row],[autoHigh]]+ScoutingData[[#This Row],[teleopHigh]]</f>
        <v>0</v>
      </c>
      <c r="AZ167">
        <f>ScoutingData[[#This Row],[autoMed]]+ScoutingData[[#This Row],[teleopMed]]</f>
        <v>0</v>
      </c>
      <c r="BA167">
        <f>ScoutingData[[#This Row],[autoLow]]+ScoutingData[[#This Row],[teleopLow]]</f>
        <v>1</v>
      </c>
    </row>
    <row r="168" spans="1:53">
      <c r="A168" t="s">
        <v>153</v>
      </c>
      <c r="B168" t="s">
        <v>81</v>
      </c>
      <c r="C168" t="s">
        <v>82</v>
      </c>
      <c r="D168">
        <v>36</v>
      </c>
      <c r="E168" t="str">
        <f>ScoutingData[[#This Row],[eventCode]]&amp;"_"&amp;ScoutingData[[#This Row],[matchLevel]]&amp;ScoutingData[[#This Row],[matchNumber]]</f>
        <v>2023njwas_qm36</v>
      </c>
      <c r="F168" t="s">
        <v>140</v>
      </c>
      <c r="G168">
        <v>8628</v>
      </c>
      <c r="H168">
        <v>35</v>
      </c>
      <c r="I168" t="s">
        <v>93</v>
      </c>
      <c r="J168">
        <v>0</v>
      </c>
      <c r="K168">
        <v>1</v>
      </c>
      <c r="L168">
        <v>1</v>
      </c>
      <c r="M168" t="s">
        <v>94</v>
      </c>
      <c r="N168" t="s">
        <v>93</v>
      </c>
      <c r="O168" t="s">
        <v>490</v>
      </c>
      <c r="P168">
        <v>0</v>
      </c>
      <c r="Q168">
        <v>0</v>
      </c>
      <c r="R168">
        <v>0</v>
      </c>
      <c r="T168">
        <v>0</v>
      </c>
      <c r="U168" t="s">
        <v>94</v>
      </c>
      <c r="V168">
        <v>4.5</v>
      </c>
      <c r="W168" t="s">
        <v>113</v>
      </c>
      <c r="X168">
        <v>0</v>
      </c>
      <c r="Y168" t="s">
        <v>94</v>
      </c>
      <c r="Z168">
        <v>0</v>
      </c>
      <c r="AA168" t="s">
        <v>129</v>
      </c>
      <c r="AB168">
        <v>0</v>
      </c>
      <c r="AC168">
        <v>3</v>
      </c>
      <c r="AD168">
        <v>0</v>
      </c>
      <c r="AE168">
        <v>0</v>
      </c>
      <c r="AF168">
        <v>0</v>
      </c>
      <c r="AG168">
        <v>0</v>
      </c>
      <c r="AI168">
        <f>getTotalCount(ScoutingData[[#This Row],[autoScoredGrid]])</f>
        <v>0</v>
      </c>
      <c r="AJ168">
        <f>getCubeCount(ScoutingData[[#This Row],[autoScoredGrid]])</f>
        <v>0</v>
      </c>
      <c r="AK168">
        <f>getConeCount(ScoutingData[[#This Row],[autoScoredGrid]])</f>
        <v>0</v>
      </c>
      <c r="AL168">
        <f>getHighCount(ScoutingData[[#This Row],[autoScoredGrid]])</f>
        <v>0</v>
      </c>
      <c r="AM168">
        <f>getMedCount(ScoutingData[[#This Row],[autoScoredGrid]])</f>
        <v>0</v>
      </c>
      <c r="AN168">
        <f>getLowCount(ScoutingData[[#This Row],[autoScoredGrid]])</f>
        <v>0</v>
      </c>
      <c r="AO168">
        <f>getAvgCycleTime(ScoutingData[[#This Row],[cycleTimes]])</f>
        <v>0</v>
      </c>
      <c r="AP168">
        <f>getTotalCount(ScoutingData[[#This Row],[scoredGrid]])</f>
        <v>2</v>
      </c>
      <c r="AQ168">
        <f>getCubeCount(ScoutingData[[#This Row],[scoredGrid]])</f>
        <v>1</v>
      </c>
      <c r="AR168">
        <f>getConeCount(ScoutingData[[#This Row],[scoredGrid]])</f>
        <v>1</v>
      </c>
      <c r="AS168">
        <f>getHighCount(ScoutingData[[#This Row],[scoredGrid]])</f>
        <v>0</v>
      </c>
      <c r="AT168">
        <f>getMedCount(ScoutingData[[#This Row],[scoredGrid]])</f>
        <v>0</v>
      </c>
      <c r="AU168">
        <f>getLowCount(ScoutingData[[#This Row],[scoredGrid]])</f>
        <v>2</v>
      </c>
      <c r="AV168">
        <f>ScoutingData[[#This Row],[autoGamePieces]]+ScoutingData[[#This Row],[teleopGamePieces]]</f>
        <v>2</v>
      </c>
      <c r="AW168">
        <f>ScoutingData[[#This Row],[autoCubes]]+ScoutingData[[#This Row],[teleopCubes]]</f>
        <v>1</v>
      </c>
      <c r="AX168">
        <f>ScoutingData[[#This Row],[autoCones]]+ScoutingData[[#This Row],[teleopCones]]</f>
        <v>1</v>
      </c>
      <c r="AY168">
        <f>ScoutingData[[#This Row],[autoHigh]]+ScoutingData[[#This Row],[teleopHigh]]</f>
        <v>0</v>
      </c>
      <c r="AZ168">
        <f>ScoutingData[[#This Row],[autoMed]]+ScoutingData[[#This Row],[teleopMed]]</f>
        <v>0</v>
      </c>
      <c r="BA168">
        <f>ScoutingData[[#This Row],[autoLow]]+ScoutingData[[#This Row],[teleopLow]]</f>
        <v>2</v>
      </c>
    </row>
    <row r="169" spans="1:53">
      <c r="A169" t="s">
        <v>179</v>
      </c>
      <c r="B169" t="s">
        <v>81</v>
      </c>
      <c r="C169" t="s">
        <v>82</v>
      </c>
      <c r="D169">
        <v>37</v>
      </c>
      <c r="E169" t="str">
        <f>ScoutingData[[#This Row],[eventCode]]&amp;"_"&amp;ScoutingData[[#This Row],[matchLevel]]&amp;ScoutingData[[#This Row],[matchNumber]]</f>
        <v>2023njwas_qm37</v>
      </c>
      <c r="F169" t="s">
        <v>111</v>
      </c>
      <c r="G169">
        <v>9015</v>
      </c>
      <c r="H169">
        <v>62</v>
      </c>
      <c r="I169" t="s">
        <v>251</v>
      </c>
      <c r="J169">
        <v>0</v>
      </c>
      <c r="K169">
        <v>0</v>
      </c>
      <c r="L169">
        <v>1</v>
      </c>
      <c r="M169" t="s">
        <v>94</v>
      </c>
      <c r="N169" t="s">
        <v>93</v>
      </c>
      <c r="O169" t="s">
        <v>491</v>
      </c>
      <c r="P169">
        <v>0</v>
      </c>
      <c r="Q169">
        <v>1</v>
      </c>
      <c r="R169">
        <v>0</v>
      </c>
      <c r="T169">
        <v>0</v>
      </c>
      <c r="U169" t="s">
        <v>124</v>
      </c>
      <c r="V169">
        <v>0</v>
      </c>
      <c r="W169" t="s">
        <v>94</v>
      </c>
      <c r="X169">
        <v>2</v>
      </c>
      <c r="Y169" t="s">
        <v>96</v>
      </c>
      <c r="Z169">
        <v>0</v>
      </c>
      <c r="AA169" t="s">
        <v>94</v>
      </c>
      <c r="AB169">
        <v>1</v>
      </c>
      <c r="AC169">
        <v>2</v>
      </c>
      <c r="AD169">
        <v>0</v>
      </c>
      <c r="AE169">
        <v>0</v>
      </c>
      <c r="AF169">
        <v>1</v>
      </c>
      <c r="AG169">
        <v>0</v>
      </c>
      <c r="AH169" t="s">
        <v>492</v>
      </c>
      <c r="AI169">
        <f>getTotalCount(ScoutingData[[#This Row],[autoScoredGrid]])</f>
        <v>1</v>
      </c>
      <c r="AJ169">
        <f>getCubeCount(ScoutingData[[#This Row],[autoScoredGrid]])</f>
        <v>1</v>
      </c>
      <c r="AK169">
        <f>getConeCount(ScoutingData[[#This Row],[autoScoredGrid]])</f>
        <v>0</v>
      </c>
      <c r="AL169">
        <f>getHighCount(ScoutingData[[#This Row],[autoScoredGrid]])</f>
        <v>0</v>
      </c>
      <c r="AM169">
        <f>getMedCount(ScoutingData[[#This Row],[autoScoredGrid]])</f>
        <v>1</v>
      </c>
      <c r="AN169">
        <f>getLowCount(ScoutingData[[#This Row],[autoScoredGrid]])</f>
        <v>0</v>
      </c>
      <c r="AO169">
        <f>getAvgCycleTime(ScoutingData[[#This Row],[cycleTimes]])</f>
        <v>0</v>
      </c>
      <c r="AP169">
        <f>getTotalCount(ScoutingData[[#This Row],[scoredGrid]])</f>
        <v>1</v>
      </c>
      <c r="AQ169">
        <f>getCubeCount(ScoutingData[[#This Row],[scoredGrid]])</f>
        <v>1</v>
      </c>
      <c r="AR169">
        <f>getConeCount(ScoutingData[[#This Row],[scoredGrid]])</f>
        <v>0</v>
      </c>
      <c r="AS169">
        <f>getHighCount(ScoutingData[[#This Row],[scoredGrid]])</f>
        <v>0</v>
      </c>
      <c r="AT169">
        <f>getMedCount(ScoutingData[[#This Row],[scoredGrid]])</f>
        <v>0</v>
      </c>
      <c r="AU169">
        <f>getLowCount(ScoutingData[[#This Row],[scoredGrid]])</f>
        <v>1</v>
      </c>
      <c r="AV169">
        <f>ScoutingData[[#This Row],[autoGamePieces]]+ScoutingData[[#This Row],[teleopGamePieces]]</f>
        <v>2</v>
      </c>
      <c r="AW169">
        <f>ScoutingData[[#This Row],[autoCubes]]+ScoutingData[[#This Row],[teleopCubes]]</f>
        <v>2</v>
      </c>
      <c r="AX169">
        <f>ScoutingData[[#This Row],[autoCones]]+ScoutingData[[#This Row],[teleopCones]]</f>
        <v>0</v>
      </c>
      <c r="AY169">
        <f>ScoutingData[[#This Row],[autoHigh]]+ScoutingData[[#This Row],[teleopHigh]]</f>
        <v>0</v>
      </c>
      <c r="AZ169">
        <f>ScoutingData[[#This Row],[autoMed]]+ScoutingData[[#This Row],[teleopMed]]</f>
        <v>1</v>
      </c>
      <c r="BA169">
        <f>ScoutingData[[#This Row],[autoLow]]+ScoutingData[[#This Row],[teleopLow]]</f>
        <v>1</v>
      </c>
    </row>
    <row r="170" spans="1:53">
      <c r="A170" t="s">
        <v>151</v>
      </c>
      <c r="B170" t="s">
        <v>81</v>
      </c>
      <c r="C170" t="s">
        <v>82</v>
      </c>
      <c r="D170">
        <v>37</v>
      </c>
      <c r="E170" t="str">
        <f>ScoutingData[[#This Row],[eventCode]]&amp;"_"&amp;ScoutingData[[#This Row],[matchLevel]]&amp;ScoutingData[[#This Row],[matchNumber]]</f>
        <v>2023njwas_qm37</v>
      </c>
      <c r="F170" t="s">
        <v>117</v>
      </c>
      <c r="G170">
        <v>834</v>
      </c>
      <c r="H170">
        <v>35</v>
      </c>
      <c r="I170" t="s">
        <v>263</v>
      </c>
      <c r="J170">
        <v>0</v>
      </c>
      <c r="K170">
        <v>0</v>
      </c>
      <c r="L170">
        <v>1</v>
      </c>
      <c r="M170" t="s">
        <v>94</v>
      </c>
      <c r="N170" t="s">
        <v>493</v>
      </c>
      <c r="O170" t="s">
        <v>494</v>
      </c>
      <c r="P170">
        <v>0</v>
      </c>
      <c r="Q170">
        <v>0</v>
      </c>
      <c r="R170">
        <v>0</v>
      </c>
      <c r="S170">
        <v>0</v>
      </c>
      <c r="T170">
        <v>1</v>
      </c>
      <c r="U170" t="s">
        <v>97</v>
      </c>
      <c r="V170">
        <v>24.4</v>
      </c>
      <c r="W170" t="s">
        <v>85</v>
      </c>
      <c r="X170">
        <v>2</v>
      </c>
      <c r="Y170" t="s">
        <v>89</v>
      </c>
      <c r="Z170">
        <v>4</v>
      </c>
      <c r="AA170" t="s">
        <v>94</v>
      </c>
      <c r="AB170">
        <v>1</v>
      </c>
      <c r="AC170">
        <v>5</v>
      </c>
      <c r="AD170">
        <v>0</v>
      </c>
      <c r="AE170">
        <v>0</v>
      </c>
      <c r="AF170">
        <v>0</v>
      </c>
      <c r="AG170">
        <v>1</v>
      </c>
      <c r="AH170" t="s">
        <v>495</v>
      </c>
      <c r="AI170">
        <f>getTotalCount(ScoutingData[[#This Row],[autoScoredGrid]])</f>
        <v>1</v>
      </c>
      <c r="AJ170">
        <f>getCubeCount(ScoutingData[[#This Row],[autoScoredGrid]])</f>
        <v>0</v>
      </c>
      <c r="AK170">
        <f>getConeCount(ScoutingData[[#This Row],[autoScoredGrid]])</f>
        <v>1</v>
      </c>
      <c r="AL170">
        <f>getHighCount(ScoutingData[[#This Row],[autoScoredGrid]])</f>
        <v>1</v>
      </c>
      <c r="AM170">
        <f>getMedCount(ScoutingData[[#This Row],[autoScoredGrid]])</f>
        <v>0</v>
      </c>
      <c r="AN170">
        <f>getLowCount(ScoutingData[[#This Row],[autoScoredGrid]])</f>
        <v>0</v>
      </c>
      <c r="AO170">
        <f>getAvgCycleTime(ScoutingData[[#This Row],[cycleTimes]])</f>
        <v>19.416666666666668</v>
      </c>
      <c r="AP170">
        <f>getTotalCount(ScoutingData[[#This Row],[scoredGrid]])</f>
        <v>6</v>
      </c>
      <c r="AQ170">
        <f>getCubeCount(ScoutingData[[#This Row],[scoredGrid]])</f>
        <v>2</v>
      </c>
      <c r="AR170">
        <f>getConeCount(ScoutingData[[#This Row],[scoredGrid]])</f>
        <v>4</v>
      </c>
      <c r="AS170">
        <f>getHighCount(ScoutingData[[#This Row],[scoredGrid]])</f>
        <v>6</v>
      </c>
      <c r="AT170">
        <f>getMedCount(ScoutingData[[#This Row],[scoredGrid]])</f>
        <v>0</v>
      </c>
      <c r="AU170">
        <f>getLowCount(ScoutingData[[#This Row],[scoredGrid]])</f>
        <v>0</v>
      </c>
      <c r="AV170">
        <f>ScoutingData[[#This Row],[autoGamePieces]]+ScoutingData[[#This Row],[teleopGamePieces]]</f>
        <v>7</v>
      </c>
      <c r="AW170">
        <f>ScoutingData[[#This Row],[autoCubes]]+ScoutingData[[#This Row],[teleopCubes]]</f>
        <v>2</v>
      </c>
      <c r="AX170">
        <f>ScoutingData[[#This Row],[autoCones]]+ScoutingData[[#This Row],[teleopCones]]</f>
        <v>5</v>
      </c>
      <c r="AY170">
        <f>ScoutingData[[#This Row],[autoHigh]]+ScoutingData[[#This Row],[teleopHigh]]</f>
        <v>7</v>
      </c>
      <c r="AZ170">
        <f>ScoutingData[[#This Row],[autoMed]]+ScoutingData[[#This Row],[teleopMed]]</f>
        <v>0</v>
      </c>
      <c r="BA170">
        <f>ScoutingData[[#This Row],[autoLow]]+ScoutingData[[#This Row],[teleopLow]]</f>
        <v>0</v>
      </c>
    </row>
    <row r="171" spans="1:53">
      <c r="A171" t="s">
        <v>80</v>
      </c>
      <c r="B171" t="s">
        <v>81</v>
      </c>
      <c r="C171" t="s">
        <v>82</v>
      </c>
      <c r="D171">
        <v>37</v>
      </c>
      <c r="E171" t="str">
        <f>ScoutingData[[#This Row],[eventCode]]&amp;"_"&amp;ScoutingData[[#This Row],[matchLevel]]&amp;ScoutingData[[#This Row],[matchNumber]]</f>
        <v>2023njwas_qm37</v>
      </c>
      <c r="F171" t="s">
        <v>83</v>
      </c>
      <c r="G171">
        <v>4573</v>
      </c>
      <c r="H171">
        <v>26</v>
      </c>
      <c r="I171" t="s">
        <v>174</v>
      </c>
      <c r="J171">
        <v>1</v>
      </c>
      <c r="K171">
        <v>0</v>
      </c>
      <c r="L171">
        <v>1</v>
      </c>
      <c r="M171" t="s">
        <v>94</v>
      </c>
      <c r="N171" t="s">
        <v>496</v>
      </c>
      <c r="O171" t="s">
        <v>497</v>
      </c>
      <c r="P171">
        <v>0</v>
      </c>
      <c r="Q171">
        <v>0</v>
      </c>
      <c r="R171">
        <v>0</v>
      </c>
      <c r="T171">
        <v>0</v>
      </c>
      <c r="U171" t="s">
        <v>88</v>
      </c>
      <c r="V171">
        <v>7.8</v>
      </c>
      <c r="W171" t="s">
        <v>85</v>
      </c>
      <c r="X171">
        <v>2</v>
      </c>
      <c r="Y171" t="s">
        <v>105</v>
      </c>
      <c r="Z171">
        <v>0</v>
      </c>
      <c r="AA171" t="s">
        <v>94</v>
      </c>
      <c r="AB171">
        <v>0</v>
      </c>
      <c r="AC171">
        <v>4</v>
      </c>
      <c r="AD171">
        <v>0</v>
      </c>
      <c r="AE171">
        <v>0</v>
      </c>
      <c r="AF171">
        <v>0</v>
      </c>
      <c r="AG171">
        <v>1</v>
      </c>
      <c r="AH171" t="s">
        <v>498</v>
      </c>
      <c r="AI171">
        <f>getTotalCount(ScoutingData[[#This Row],[autoScoredGrid]])</f>
        <v>1</v>
      </c>
      <c r="AJ171">
        <f>getCubeCount(ScoutingData[[#This Row],[autoScoredGrid]])</f>
        <v>0</v>
      </c>
      <c r="AK171">
        <f>getConeCount(ScoutingData[[#This Row],[autoScoredGrid]])</f>
        <v>1</v>
      </c>
      <c r="AL171">
        <f>getHighCount(ScoutingData[[#This Row],[autoScoredGrid]])</f>
        <v>0</v>
      </c>
      <c r="AM171">
        <f>getMedCount(ScoutingData[[#This Row],[autoScoredGrid]])</f>
        <v>1</v>
      </c>
      <c r="AN171">
        <f>getLowCount(ScoutingData[[#This Row],[autoScoredGrid]])</f>
        <v>0</v>
      </c>
      <c r="AO171">
        <f>getAvgCycleTime(ScoutingData[[#This Row],[cycleTimes]])</f>
        <v>18.316666666666666</v>
      </c>
      <c r="AP171">
        <f>getTotalCount(ScoutingData[[#This Row],[scoredGrid]])</f>
        <v>4</v>
      </c>
      <c r="AQ171">
        <f>getCubeCount(ScoutingData[[#This Row],[scoredGrid]])</f>
        <v>0</v>
      </c>
      <c r="AR171">
        <f>getConeCount(ScoutingData[[#This Row],[scoredGrid]])</f>
        <v>4</v>
      </c>
      <c r="AS171">
        <f>getHighCount(ScoutingData[[#This Row],[scoredGrid]])</f>
        <v>0</v>
      </c>
      <c r="AT171">
        <f>getMedCount(ScoutingData[[#This Row],[scoredGrid]])</f>
        <v>3</v>
      </c>
      <c r="AU171">
        <f>getLowCount(ScoutingData[[#This Row],[scoredGrid]])</f>
        <v>1</v>
      </c>
      <c r="AV171">
        <f>ScoutingData[[#This Row],[autoGamePieces]]+ScoutingData[[#This Row],[teleopGamePieces]]</f>
        <v>5</v>
      </c>
      <c r="AW171">
        <f>ScoutingData[[#This Row],[autoCubes]]+ScoutingData[[#This Row],[teleopCubes]]</f>
        <v>0</v>
      </c>
      <c r="AX171">
        <f>ScoutingData[[#This Row],[autoCones]]+ScoutingData[[#This Row],[teleopCones]]</f>
        <v>5</v>
      </c>
      <c r="AY171">
        <f>ScoutingData[[#This Row],[autoHigh]]+ScoutingData[[#This Row],[teleopHigh]]</f>
        <v>0</v>
      </c>
      <c r="AZ171">
        <f>ScoutingData[[#This Row],[autoMed]]+ScoutingData[[#This Row],[teleopMed]]</f>
        <v>4</v>
      </c>
      <c r="BA171">
        <f>ScoutingData[[#This Row],[autoLow]]+ScoutingData[[#This Row],[teleopLow]]</f>
        <v>1</v>
      </c>
    </row>
    <row r="172" spans="1:53">
      <c r="A172" t="s">
        <v>121</v>
      </c>
      <c r="B172" t="s">
        <v>81</v>
      </c>
      <c r="C172" t="s">
        <v>82</v>
      </c>
      <c r="D172">
        <v>35</v>
      </c>
      <c r="E172" t="str">
        <f>ScoutingData[[#This Row],[eventCode]]&amp;"_"&amp;ScoutingData[[#This Row],[matchLevel]]&amp;ScoutingData[[#This Row],[matchNumber]]</f>
        <v>2023njwas_qm35</v>
      </c>
      <c r="F172" t="s">
        <v>92</v>
      </c>
      <c r="G172">
        <v>1989</v>
      </c>
      <c r="H172">
        <v>38</v>
      </c>
      <c r="I172" t="s">
        <v>93</v>
      </c>
      <c r="J172">
        <v>0</v>
      </c>
      <c r="K172">
        <v>0</v>
      </c>
      <c r="L172">
        <v>0</v>
      </c>
      <c r="M172" t="s">
        <v>94</v>
      </c>
      <c r="N172" t="s">
        <v>93</v>
      </c>
      <c r="O172" t="s">
        <v>93</v>
      </c>
      <c r="P172">
        <v>0</v>
      </c>
      <c r="Q172">
        <v>0</v>
      </c>
      <c r="R172">
        <v>0</v>
      </c>
      <c r="T172">
        <v>0</v>
      </c>
      <c r="U172" t="s">
        <v>94</v>
      </c>
      <c r="V172">
        <v>0</v>
      </c>
      <c r="W172" t="s">
        <v>94</v>
      </c>
      <c r="X172">
        <v>2</v>
      </c>
      <c r="Y172" t="s">
        <v>96</v>
      </c>
      <c r="Z172">
        <v>0</v>
      </c>
      <c r="AA172" t="s">
        <v>94</v>
      </c>
      <c r="AB172">
        <v>0</v>
      </c>
      <c r="AC172">
        <v>1</v>
      </c>
      <c r="AD172">
        <v>1</v>
      </c>
      <c r="AE172">
        <v>0</v>
      </c>
      <c r="AF172">
        <v>0</v>
      </c>
      <c r="AG172">
        <v>0</v>
      </c>
      <c r="AH172" t="s">
        <v>289</v>
      </c>
      <c r="AI172">
        <f>getTotalCount(ScoutingData[[#This Row],[autoScoredGrid]])</f>
        <v>0</v>
      </c>
      <c r="AJ172">
        <f>getCubeCount(ScoutingData[[#This Row],[autoScoredGrid]])</f>
        <v>0</v>
      </c>
      <c r="AK172">
        <f>getConeCount(ScoutingData[[#This Row],[autoScoredGrid]])</f>
        <v>0</v>
      </c>
      <c r="AL172">
        <f>getHighCount(ScoutingData[[#This Row],[autoScoredGrid]])</f>
        <v>0</v>
      </c>
      <c r="AM172">
        <f>getMedCount(ScoutingData[[#This Row],[autoScoredGrid]])</f>
        <v>0</v>
      </c>
      <c r="AN172">
        <f>getLowCount(ScoutingData[[#This Row],[autoScoredGrid]])</f>
        <v>0</v>
      </c>
      <c r="AO172">
        <f>getAvgCycleTime(ScoutingData[[#This Row],[cycleTimes]])</f>
        <v>0</v>
      </c>
      <c r="AP172">
        <f>getTotalCount(ScoutingData[[#This Row],[scoredGrid]])</f>
        <v>0</v>
      </c>
      <c r="AQ172">
        <f>getCubeCount(ScoutingData[[#This Row],[scoredGrid]])</f>
        <v>0</v>
      </c>
      <c r="AR172">
        <f>getConeCount(ScoutingData[[#This Row],[scoredGrid]])</f>
        <v>0</v>
      </c>
      <c r="AS172">
        <f>getHighCount(ScoutingData[[#This Row],[scoredGrid]])</f>
        <v>0</v>
      </c>
      <c r="AT172">
        <f>getMedCount(ScoutingData[[#This Row],[scoredGrid]])</f>
        <v>0</v>
      </c>
      <c r="AU172">
        <f>getLowCount(ScoutingData[[#This Row],[scoredGrid]])</f>
        <v>0</v>
      </c>
      <c r="AV172">
        <f>ScoutingData[[#This Row],[autoGamePieces]]+ScoutingData[[#This Row],[teleopGamePieces]]</f>
        <v>0</v>
      </c>
      <c r="AW172">
        <f>ScoutingData[[#This Row],[autoCubes]]+ScoutingData[[#This Row],[teleopCubes]]</f>
        <v>0</v>
      </c>
      <c r="AX172">
        <f>ScoutingData[[#This Row],[autoCones]]+ScoutingData[[#This Row],[teleopCones]]</f>
        <v>0</v>
      </c>
      <c r="AY172">
        <f>ScoutingData[[#This Row],[autoHigh]]+ScoutingData[[#This Row],[teleopHigh]]</f>
        <v>0</v>
      </c>
      <c r="AZ172">
        <f>ScoutingData[[#This Row],[autoMed]]+ScoutingData[[#This Row],[teleopMed]]</f>
        <v>0</v>
      </c>
      <c r="BA172">
        <f>ScoutingData[[#This Row],[autoLow]]+ScoutingData[[#This Row],[teleopLow]]</f>
        <v>0</v>
      </c>
    </row>
    <row r="173" spans="1:53">
      <c r="A173" t="s">
        <v>104</v>
      </c>
      <c r="B173" t="s">
        <v>81</v>
      </c>
      <c r="C173" t="s">
        <v>82</v>
      </c>
      <c r="D173">
        <v>38</v>
      </c>
      <c r="E173" t="str">
        <f>ScoutingData[[#This Row],[eventCode]]&amp;"_"&amp;ScoutingData[[#This Row],[matchLevel]]&amp;ScoutingData[[#This Row],[matchNumber]]</f>
        <v>2023njwas_qm38</v>
      </c>
      <c r="F173" t="s">
        <v>83</v>
      </c>
      <c r="G173">
        <v>714</v>
      </c>
      <c r="H173">
        <v>26</v>
      </c>
      <c r="I173" t="s">
        <v>93</v>
      </c>
      <c r="J173">
        <v>0</v>
      </c>
      <c r="K173">
        <v>0</v>
      </c>
      <c r="L173">
        <v>1</v>
      </c>
      <c r="M173" t="s">
        <v>94</v>
      </c>
      <c r="N173" t="s">
        <v>93</v>
      </c>
      <c r="O173" t="s">
        <v>499</v>
      </c>
      <c r="P173">
        <v>0</v>
      </c>
      <c r="Q173">
        <v>0</v>
      </c>
      <c r="R173">
        <v>0</v>
      </c>
      <c r="T173">
        <v>0</v>
      </c>
      <c r="U173" t="s">
        <v>94</v>
      </c>
      <c r="V173">
        <v>9.4</v>
      </c>
      <c r="W173" t="s">
        <v>85</v>
      </c>
      <c r="X173">
        <v>2</v>
      </c>
      <c r="Y173" t="s">
        <v>105</v>
      </c>
      <c r="Z173">
        <v>0</v>
      </c>
      <c r="AA173" t="s">
        <v>94</v>
      </c>
      <c r="AB173">
        <v>0</v>
      </c>
      <c r="AC173">
        <v>3</v>
      </c>
      <c r="AD173">
        <v>0</v>
      </c>
      <c r="AE173">
        <v>0</v>
      </c>
      <c r="AF173">
        <v>0</v>
      </c>
      <c r="AG173">
        <v>0</v>
      </c>
      <c r="AH173" t="s">
        <v>500</v>
      </c>
      <c r="AI173">
        <f>getTotalCount(ScoutingData[[#This Row],[autoScoredGrid]])</f>
        <v>0</v>
      </c>
      <c r="AJ173">
        <f>getCubeCount(ScoutingData[[#This Row],[autoScoredGrid]])</f>
        <v>0</v>
      </c>
      <c r="AK173">
        <f>getConeCount(ScoutingData[[#This Row],[autoScoredGrid]])</f>
        <v>0</v>
      </c>
      <c r="AL173">
        <f>getHighCount(ScoutingData[[#This Row],[autoScoredGrid]])</f>
        <v>0</v>
      </c>
      <c r="AM173">
        <f>getMedCount(ScoutingData[[#This Row],[autoScoredGrid]])</f>
        <v>0</v>
      </c>
      <c r="AN173">
        <f>getLowCount(ScoutingData[[#This Row],[autoScoredGrid]])</f>
        <v>0</v>
      </c>
      <c r="AO173">
        <f>getAvgCycleTime(ScoutingData[[#This Row],[cycleTimes]])</f>
        <v>0</v>
      </c>
      <c r="AP173">
        <f>getTotalCount(ScoutingData[[#This Row],[scoredGrid]])</f>
        <v>4</v>
      </c>
      <c r="AQ173">
        <f>getCubeCount(ScoutingData[[#This Row],[scoredGrid]])</f>
        <v>1</v>
      </c>
      <c r="AR173">
        <f>getConeCount(ScoutingData[[#This Row],[scoredGrid]])</f>
        <v>3</v>
      </c>
      <c r="AS173">
        <f>getHighCount(ScoutingData[[#This Row],[scoredGrid]])</f>
        <v>0</v>
      </c>
      <c r="AT173">
        <f>getMedCount(ScoutingData[[#This Row],[scoredGrid]])</f>
        <v>0</v>
      </c>
      <c r="AU173">
        <f>getLowCount(ScoutingData[[#This Row],[scoredGrid]])</f>
        <v>4</v>
      </c>
      <c r="AV173">
        <f>ScoutingData[[#This Row],[autoGamePieces]]+ScoutingData[[#This Row],[teleopGamePieces]]</f>
        <v>4</v>
      </c>
      <c r="AW173">
        <f>ScoutingData[[#This Row],[autoCubes]]+ScoutingData[[#This Row],[teleopCubes]]</f>
        <v>1</v>
      </c>
      <c r="AX173">
        <f>ScoutingData[[#This Row],[autoCones]]+ScoutingData[[#This Row],[teleopCones]]</f>
        <v>3</v>
      </c>
      <c r="AY173">
        <f>ScoutingData[[#This Row],[autoHigh]]+ScoutingData[[#This Row],[teleopHigh]]</f>
        <v>0</v>
      </c>
      <c r="AZ173">
        <f>ScoutingData[[#This Row],[autoMed]]+ScoutingData[[#This Row],[teleopMed]]</f>
        <v>0</v>
      </c>
      <c r="BA173">
        <f>ScoutingData[[#This Row],[autoLow]]+ScoutingData[[#This Row],[teleopLow]]</f>
        <v>4</v>
      </c>
    </row>
    <row r="174" spans="1:53">
      <c r="A174" t="s">
        <v>107</v>
      </c>
      <c r="B174" t="s">
        <v>81</v>
      </c>
      <c r="C174" t="s">
        <v>82</v>
      </c>
      <c r="D174">
        <v>38</v>
      </c>
      <c r="E174" t="str">
        <f>ScoutingData[[#This Row],[eventCode]]&amp;"_"&amp;ScoutingData[[#This Row],[matchLevel]]&amp;ScoutingData[[#This Row],[matchNumber]]</f>
        <v>2023njwas_qm38</v>
      </c>
      <c r="F174" t="s">
        <v>100</v>
      </c>
      <c r="G174">
        <v>4285</v>
      </c>
      <c r="H174">
        <v>71</v>
      </c>
      <c r="I174" t="s">
        <v>213</v>
      </c>
      <c r="J174">
        <v>0</v>
      </c>
      <c r="K174">
        <v>1</v>
      </c>
      <c r="L174">
        <v>0</v>
      </c>
      <c r="M174" t="s">
        <v>94</v>
      </c>
      <c r="N174" t="s">
        <v>501</v>
      </c>
      <c r="O174" t="s">
        <v>502</v>
      </c>
      <c r="P174">
        <v>0</v>
      </c>
      <c r="Q174">
        <v>0</v>
      </c>
      <c r="R174">
        <v>0</v>
      </c>
      <c r="T174">
        <v>1</v>
      </c>
      <c r="U174" t="s">
        <v>94</v>
      </c>
      <c r="V174">
        <v>5</v>
      </c>
      <c r="W174" t="s">
        <v>85</v>
      </c>
      <c r="X174">
        <v>2</v>
      </c>
      <c r="Y174" t="s">
        <v>89</v>
      </c>
      <c r="Z174">
        <v>2</v>
      </c>
      <c r="AA174" t="s">
        <v>94</v>
      </c>
      <c r="AB174">
        <v>1</v>
      </c>
      <c r="AC174">
        <v>3</v>
      </c>
      <c r="AD174">
        <v>0</v>
      </c>
      <c r="AE174">
        <v>0</v>
      </c>
      <c r="AF174">
        <v>0</v>
      </c>
      <c r="AG174">
        <v>1</v>
      </c>
      <c r="AH174" t="s">
        <v>503</v>
      </c>
      <c r="AI174">
        <f>getTotalCount(ScoutingData[[#This Row],[autoScoredGrid]])</f>
        <v>1</v>
      </c>
      <c r="AJ174">
        <f>getCubeCount(ScoutingData[[#This Row],[autoScoredGrid]])</f>
        <v>1</v>
      </c>
      <c r="AK174">
        <f>getConeCount(ScoutingData[[#This Row],[autoScoredGrid]])</f>
        <v>0</v>
      </c>
      <c r="AL174">
        <f>getHighCount(ScoutingData[[#This Row],[autoScoredGrid]])</f>
        <v>0</v>
      </c>
      <c r="AM174">
        <f>getMedCount(ScoutingData[[#This Row],[autoScoredGrid]])</f>
        <v>1</v>
      </c>
      <c r="AN174">
        <f>getLowCount(ScoutingData[[#This Row],[autoScoredGrid]])</f>
        <v>0</v>
      </c>
      <c r="AO174">
        <f>getAvgCycleTime(ScoutingData[[#This Row],[cycleTimes]])</f>
        <v>9.15</v>
      </c>
      <c r="AP174">
        <f>getTotalCount(ScoutingData[[#This Row],[scoredGrid]])</f>
        <v>4</v>
      </c>
      <c r="AQ174">
        <f>getCubeCount(ScoutingData[[#This Row],[scoredGrid]])</f>
        <v>0</v>
      </c>
      <c r="AR174">
        <f>getConeCount(ScoutingData[[#This Row],[scoredGrid]])</f>
        <v>4</v>
      </c>
      <c r="AS174">
        <f>getHighCount(ScoutingData[[#This Row],[scoredGrid]])</f>
        <v>0</v>
      </c>
      <c r="AT174">
        <f>getMedCount(ScoutingData[[#This Row],[scoredGrid]])</f>
        <v>3</v>
      </c>
      <c r="AU174">
        <f>getLowCount(ScoutingData[[#This Row],[scoredGrid]])</f>
        <v>1</v>
      </c>
      <c r="AV174">
        <f>ScoutingData[[#This Row],[autoGamePieces]]+ScoutingData[[#This Row],[teleopGamePieces]]</f>
        <v>5</v>
      </c>
      <c r="AW174">
        <f>ScoutingData[[#This Row],[autoCubes]]+ScoutingData[[#This Row],[teleopCubes]]</f>
        <v>1</v>
      </c>
      <c r="AX174">
        <f>ScoutingData[[#This Row],[autoCones]]+ScoutingData[[#This Row],[teleopCones]]</f>
        <v>4</v>
      </c>
      <c r="AY174">
        <f>ScoutingData[[#This Row],[autoHigh]]+ScoutingData[[#This Row],[teleopHigh]]</f>
        <v>0</v>
      </c>
      <c r="AZ174">
        <f>ScoutingData[[#This Row],[autoMed]]+ScoutingData[[#This Row],[teleopMed]]</f>
        <v>4</v>
      </c>
      <c r="BA174">
        <f>ScoutingData[[#This Row],[autoLow]]+ScoutingData[[#This Row],[teleopLow]]</f>
        <v>1</v>
      </c>
    </row>
    <row r="175" spans="1:53">
      <c r="A175" t="s">
        <v>110</v>
      </c>
      <c r="B175" t="s">
        <v>81</v>
      </c>
      <c r="C175" t="s">
        <v>82</v>
      </c>
      <c r="D175">
        <v>38</v>
      </c>
      <c r="E175" t="str">
        <f>ScoutingData[[#This Row],[eventCode]]&amp;"_"&amp;ScoutingData[[#This Row],[matchLevel]]&amp;ScoutingData[[#This Row],[matchNumber]]</f>
        <v>2023njwas_qm38</v>
      </c>
      <c r="F175" t="s">
        <v>111</v>
      </c>
      <c r="G175">
        <v>1989</v>
      </c>
      <c r="H175">
        <v>50</v>
      </c>
      <c r="I175" t="s">
        <v>93</v>
      </c>
      <c r="J175">
        <v>0</v>
      </c>
      <c r="K175">
        <v>0</v>
      </c>
      <c r="L175">
        <v>0</v>
      </c>
      <c r="M175" t="s">
        <v>94</v>
      </c>
      <c r="N175" t="s">
        <v>93</v>
      </c>
      <c r="O175" t="s">
        <v>93</v>
      </c>
      <c r="P175">
        <v>0</v>
      </c>
      <c r="Q175">
        <v>0</v>
      </c>
      <c r="R175">
        <v>0</v>
      </c>
      <c r="T175">
        <v>0</v>
      </c>
      <c r="U175" t="s">
        <v>94</v>
      </c>
      <c r="V175">
        <v>0</v>
      </c>
      <c r="W175" t="s">
        <v>94</v>
      </c>
      <c r="X175">
        <v>0</v>
      </c>
      <c r="Y175" t="s">
        <v>96</v>
      </c>
      <c r="Z175">
        <v>0</v>
      </c>
      <c r="AA175" t="s">
        <v>97</v>
      </c>
      <c r="AB175">
        <v>0</v>
      </c>
      <c r="AC175">
        <v>1</v>
      </c>
      <c r="AD175">
        <v>1</v>
      </c>
      <c r="AE175">
        <v>0</v>
      </c>
      <c r="AF175">
        <v>0</v>
      </c>
      <c r="AG175">
        <v>0</v>
      </c>
      <c r="AH175" t="s">
        <v>504</v>
      </c>
      <c r="AI175">
        <f>getTotalCount(ScoutingData[[#This Row],[autoScoredGrid]])</f>
        <v>0</v>
      </c>
      <c r="AJ175">
        <f>getCubeCount(ScoutingData[[#This Row],[autoScoredGrid]])</f>
        <v>0</v>
      </c>
      <c r="AK175">
        <f>getConeCount(ScoutingData[[#This Row],[autoScoredGrid]])</f>
        <v>0</v>
      </c>
      <c r="AL175">
        <f>getHighCount(ScoutingData[[#This Row],[autoScoredGrid]])</f>
        <v>0</v>
      </c>
      <c r="AM175">
        <f>getMedCount(ScoutingData[[#This Row],[autoScoredGrid]])</f>
        <v>0</v>
      </c>
      <c r="AN175">
        <f>getLowCount(ScoutingData[[#This Row],[autoScoredGrid]])</f>
        <v>0</v>
      </c>
      <c r="AO175">
        <f>getAvgCycleTime(ScoutingData[[#This Row],[cycleTimes]])</f>
        <v>0</v>
      </c>
      <c r="AP175">
        <f>getTotalCount(ScoutingData[[#This Row],[scoredGrid]])</f>
        <v>0</v>
      </c>
      <c r="AQ175">
        <f>getCubeCount(ScoutingData[[#This Row],[scoredGrid]])</f>
        <v>0</v>
      </c>
      <c r="AR175">
        <f>getConeCount(ScoutingData[[#This Row],[scoredGrid]])</f>
        <v>0</v>
      </c>
      <c r="AS175">
        <f>getHighCount(ScoutingData[[#This Row],[scoredGrid]])</f>
        <v>0</v>
      </c>
      <c r="AT175">
        <f>getMedCount(ScoutingData[[#This Row],[scoredGrid]])</f>
        <v>0</v>
      </c>
      <c r="AU175">
        <f>getLowCount(ScoutingData[[#This Row],[scoredGrid]])</f>
        <v>0</v>
      </c>
      <c r="AV175">
        <f>ScoutingData[[#This Row],[autoGamePieces]]+ScoutingData[[#This Row],[teleopGamePieces]]</f>
        <v>0</v>
      </c>
      <c r="AW175">
        <f>ScoutingData[[#This Row],[autoCubes]]+ScoutingData[[#This Row],[teleopCubes]]</f>
        <v>0</v>
      </c>
      <c r="AX175">
        <f>ScoutingData[[#This Row],[autoCones]]+ScoutingData[[#This Row],[teleopCones]]</f>
        <v>0</v>
      </c>
      <c r="AY175">
        <f>ScoutingData[[#This Row],[autoHigh]]+ScoutingData[[#This Row],[teleopHigh]]</f>
        <v>0</v>
      </c>
      <c r="AZ175">
        <f>ScoutingData[[#This Row],[autoMed]]+ScoutingData[[#This Row],[teleopMed]]</f>
        <v>0</v>
      </c>
      <c r="BA175">
        <f>ScoutingData[[#This Row],[autoLow]]+ScoutingData[[#This Row],[teleopLow]]</f>
        <v>0</v>
      </c>
    </row>
    <row r="176" spans="1:53">
      <c r="B176" t="s">
        <v>81</v>
      </c>
      <c r="C176" t="s">
        <v>82</v>
      </c>
      <c r="D176">
        <v>38</v>
      </c>
      <c r="E176" t="str">
        <f>ScoutingData[[#This Row],[eventCode]]&amp;"_"&amp;ScoutingData[[#This Row],[matchLevel]]&amp;ScoutingData[[#This Row],[matchNumber]]</f>
        <v>2023njwas_qm38</v>
      </c>
      <c r="F176" t="s">
        <v>111</v>
      </c>
      <c r="G176">
        <v>1989</v>
      </c>
      <c r="H176">
        <v>50</v>
      </c>
      <c r="I176" t="s">
        <v>93</v>
      </c>
      <c r="J176">
        <v>0</v>
      </c>
      <c r="K176">
        <v>0</v>
      </c>
      <c r="L176">
        <v>0</v>
      </c>
      <c r="M176" t="s">
        <v>94</v>
      </c>
      <c r="N176" t="s">
        <v>93</v>
      </c>
      <c r="O176" t="s">
        <v>93</v>
      </c>
      <c r="P176">
        <v>0</v>
      </c>
      <c r="Q176">
        <v>0</v>
      </c>
      <c r="R176">
        <v>0</v>
      </c>
      <c r="T176">
        <v>0</v>
      </c>
      <c r="U176" t="s">
        <v>94</v>
      </c>
      <c r="V176">
        <v>0</v>
      </c>
      <c r="W176" t="s">
        <v>94</v>
      </c>
      <c r="X176">
        <v>0</v>
      </c>
      <c r="Y176" t="s">
        <v>96</v>
      </c>
      <c r="Z176">
        <v>0</v>
      </c>
      <c r="AA176" t="s">
        <v>97</v>
      </c>
      <c r="AB176">
        <v>0</v>
      </c>
      <c r="AC176">
        <v>1</v>
      </c>
      <c r="AD176">
        <v>1</v>
      </c>
      <c r="AE176">
        <v>0</v>
      </c>
      <c r="AF176">
        <v>0</v>
      </c>
      <c r="AG176">
        <v>0</v>
      </c>
      <c r="AH176" t="s">
        <v>504</v>
      </c>
      <c r="AI176">
        <f>getTotalCount(ScoutingData[[#This Row],[autoScoredGrid]])</f>
        <v>0</v>
      </c>
      <c r="AJ176">
        <f>getCubeCount(ScoutingData[[#This Row],[autoScoredGrid]])</f>
        <v>0</v>
      </c>
      <c r="AK176">
        <f>getConeCount(ScoutingData[[#This Row],[autoScoredGrid]])</f>
        <v>0</v>
      </c>
      <c r="AL176">
        <f>getHighCount(ScoutingData[[#This Row],[autoScoredGrid]])</f>
        <v>0</v>
      </c>
      <c r="AM176">
        <f>getMedCount(ScoutingData[[#This Row],[autoScoredGrid]])</f>
        <v>0</v>
      </c>
      <c r="AN176">
        <f>getLowCount(ScoutingData[[#This Row],[autoScoredGrid]])</f>
        <v>0</v>
      </c>
      <c r="AO176">
        <f>getAvgCycleTime(ScoutingData[[#This Row],[cycleTimes]])</f>
        <v>0</v>
      </c>
      <c r="AP176">
        <f>getTotalCount(ScoutingData[[#This Row],[scoredGrid]])</f>
        <v>0</v>
      </c>
      <c r="AQ176">
        <f>getCubeCount(ScoutingData[[#This Row],[scoredGrid]])</f>
        <v>0</v>
      </c>
      <c r="AR176">
        <f>getConeCount(ScoutingData[[#This Row],[scoredGrid]])</f>
        <v>0</v>
      </c>
      <c r="AS176">
        <f>getHighCount(ScoutingData[[#This Row],[scoredGrid]])</f>
        <v>0</v>
      </c>
      <c r="AT176">
        <f>getMedCount(ScoutingData[[#This Row],[scoredGrid]])</f>
        <v>0</v>
      </c>
      <c r="AU176">
        <f>getLowCount(ScoutingData[[#This Row],[scoredGrid]])</f>
        <v>0</v>
      </c>
      <c r="AV176">
        <f>ScoutingData[[#This Row],[autoGamePieces]]+ScoutingData[[#This Row],[teleopGamePieces]]</f>
        <v>0</v>
      </c>
      <c r="AW176">
        <f>ScoutingData[[#This Row],[autoCubes]]+ScoutingData[[#This Row],[teleopCubes]]</f>
        <v>0</v>
      </c>
      <c r="AX176">
        <f>ScoutingData[[#This Row],[autoCones]]+ScoutingData[[#This Row],[teleopCones]]</f>
        <v>0</v>
      </c>
      <c r="AY176">
        <f>ScoutingData[[#This Row],[autoHigh]]+ScoutingData[[#This Row],[teleopHigh]]</f>
        <v>0</v>
      </c>
      <c r="AZ176">
        <f>ScoutingData[[#This Row],[autoMed]]+ScoutingData[[#This Row],[teleopMed]]</f>
        <v>0</v>
      </c>
      <c r="BA176">
        <f>ScoutingData[[#This Row],[autoLow]]+ScoutingData[[#This Row],[teleopLow]]</f>
        <v>0</v>
      </c>
    </row>
    <row r="177" spans="1:53">
      <c r="A177" t="s">
        <v>147</v>
      </c>
      <c r="B177" t="s">
        <v>81</v>
      </c>
      <c r="C177" t="s">
        <v>82</v>
      </c>
      <c r="D177">
        <v>39</v>
      </c>
      <c r="E177" t="str">
        <f>ScoutingData[[#This Row],[eventCode]]&amp;"_"&amp;ScoutingData[[#This Row],[matchLevel]]&amp;ScoutingData[[#This Row],[matchNumber]]</f>
        <v>2023njwas_qm39</v>
      </c>
      <c r="F177" t="s">
        <v>117</v>
      </c>
      <c r="G177">
        <v>8628</v>
      </c>
      <c r="H177">
        <v>72</v>
      </c>
      <c r="I177" t="s">
        <v>93</v>
      </c>
      <c r="J177">
        <v>0</v>
      </c>
      <c r="K177">
        <v>0</v>
      </c>
      <c r="L177">
        <v>0</v>
      </c>
      <c r="M177" t="s">
        <v>94</v>
      </c>
      <c r="N177" t="s">
        <v>505</v>
      </c>
      <c r="O177" t="s">
        <v>506</v>
      </c>
      <c r="P177">
        <v>0</v>
      </c>
      <c r="Q177">
        <v>0</v>
      </c>
      <c r="R177">
        <v>0</v>
      </c>
      <c r="T177">
        <v>1</v>
      </c>
      <c r="U177" t="s">
        <v>97</v>
      </c>
      <c r="V177">
        <v>0</v>
      </c>
      <c r="W177" t="s">
        <v>94</v>
      </c>
      <c r="X177">
        <v>2</v>
      </c>
      <c r="Y177" t="s">
        <v>105</v>
      </c>
      <c r="Z177">
        <v>1</v>
      </c>
      <c r="AA177" t="s">
        <v>94</v>
      </c>
      <c r="AB177">
        <v>1</v>
      </c>
      <c r="AC177">
        <v>4</v>
      </c>
      <c r="AD177">
        <v>1</v>
      </c>
      <c r="AE177">
        <v>0</v>
      </c>
      <c r="AF177">
        <v>0</v>
      </c>
      <c r="AG177">
        <v>0</v>
      </c>
      <c r="AH177" t="s">
        <v>222</v>
      </c>
      <c r="AI177">
        <f>getTotalCount(ScoutingData[[#This Row],[autoScoredGrid]])</f>
        <v>0</v>
      </c>
      <c r="AJ177">
        <f>getCubeCount(ScoutingData[[#This Row],[autoScoredGrid]])</f>
        <v>0</v>
      </c>
      <c r="AK177">
        <f>getConeCount(ScoutingData[[#This Row],[autoScoredGrid]])</f>
        <v>0</v>
      </c>
      <c r="AL177">
        <f>getHighCount(ScoutingData[[#This Row],[autoScoredGrid]])</f>
        <v>0</v>
      </c>
      <c r="AM177">
        <f>getMedCount(ScoutingData[[#This Row],[autoScoredGrid]])</f>
        <v>0</v>
      </c>
      <c r="AN177">
        <f>getLowCount(ScoutingData[[#This Row],[autoScoredGrid]])</f>
        <v>0</v>
      </c>
      <c r="AO177">
        <f>getAvgCycleTime(ScoutingData[[#This Row],[cycleTimes]])</f>
        <v>10.725</v>
      </c>
      <c r="AP177">
        <f>getTotalCount(ScoutingData[[#This Row],[scoredGrid]])</f>
        <v>3</v>
      </c>
      <c r="AQ177">
        <f>getCubeCount(ScoutingData[[#This Row],[scoredGrid]])</f>
        <v>2</v>
      </c>
      <c r="AR177">
        <f>getConeCount(ScoutingData[[#This Row],[scoredGrid]])</f>
        <v>1</v>
      </c>
      <c r="AS177">
        <f>getHighCount(ScoutingData[[#This Row],[scoredGrid]])</f>
        <v>0</v>
      </c>
      <c r="AT177">
        <f>getMedCount(ScoutingData[[#This Row],[scoredGrid]])</f>
        <v>0</v>
      </c>
      <c r="AU177">
        <f>getLowCount(ScoutingData[[#This Row],[scoredGrid]])</f>
        <v>3</v>
      </c>
      <c r="AV177">
        <f>ScoutingData[[#This Row],[autoGamePieces]]+ScoutingData[[#This Row],[teleopGamePieces]]</f>
        <v>3</v>
      </c>
      <c r="AW177">
        <f>ScoutingData[[#This Row],[autoCubes]]+ScoutingData[[#This Row],[teleopCubes]]</f>
        <v>2</v>
      </c>
      <c r="AX177">
        <f>ScoutingData[[#This Row],[autoCones]]+ScoutingData[[#This Row],[teleopCones]]</f>
        <v>1</v>
      </c>
      <c r="AY177">
        <f>ScoutingData[[#This Row],[autoHigh]]+ScoutingData[[#This Row],[teleopHigh]]</f>
        <v>0</v>
      </c>
      <c r="AZ177">
        <f>ScoutingData[[#This Row],[autoMed]]+ScoutingData[[#This Row],[teleopMed]]</f>
        <v>0</v>
      </c>
      <c r="BA177">
        <f>ScoutingData[[#This Row],[autoLow]]+ScoutingData[[#This Row],[teleopLow]]</f>
        <v>3</v>
      </c>
    </row>
    <row r="178" spans="1:53">
      <c r="E178" t="str">
        <f>ScoutingData[[#This Row],[eventCode]]&amp;"_"&amp;ScoutingData[[#This Row],[matchLevel]]&amp;ScoutingData[[#This Row],[matchNumber]]</f>
        <v>_</v>
      </c>
      <c r="AI178" t="e">
        <f>getTotalCount(ScoutingData[[#This Row],[autoScoredGrid]])</f>
        <v>#VALUE!</v>
      </c>
      <c r="AJ178" t="e">
        <f>getCubeCount(ScoutingData[[#This Row],[autoScoredGrid]])</f>
        <v>#VALUE!</v>
      </c>
      <c r="AK178" t="e">
        <f>getConeCount(ScoutingData[[#This Row],[autoScoredGrid]])</f>
        <v>#VALUE!</v>
      </c>
      <c r="AL178" t="e">
        <f>getHighCount(ScoutingData[[#This Row],[autoScoredGrid]])</f>
        <v>#VALUE!</v>
      </c>
      <c r="AM178" t="e">
        <f>getMedCount(ScoutingData[[#This Row],[autoScoredGrid]])</f>
        <v>#VALUE!</v>
      </c>
      <c r="AN178" t="e">
        <f>getLowCount(ScoutingData[[#This Row],[autoScoredGrid]])</f>
        <v>#VALUE!</v>
      </c>
      <c r="AO178" t="e">
        <f>getAvgCycleTime(ScoutingData[[#This Row],[cycleTimes]])</f>
        <v>#VALUE!</v>
      </c>
      <c r="AP178" t="e">
        <f>getTotalCount(ScoutingData[[#This Row],[scoredGrid]])</f>
        <v>#VALUE!</v>
      </c>
      <c r="AQ178" t="e">
        <f>getCubeCount(ScoutingData[[#This Row],[scoredGrid]])</f>
        <v>#VALUE!</v>
      </c>
      <c r="AR178" t="e">
        <f>getConeCount(ScoutingData[[#This Row],[scoredGrid]])</f>
        <v>#VALUE!</v>
      </c>
      <c r="AS178" t="e">
        <f>getHighCount(ScoutingData[[#This Row],[scoredGrid]])</f>
        <v>#VALUE!</v>
      </c>
      <c r="AT178" t="e">
        <f>getMedCount(ScoutingData[[#This Row],[scoredGrid]])</f>
        <v>#VALUE!</v>
      </c>
      <c r="AU178" t="e">
        <f>getLowCount(ScoutingData[[#This Row],[scoredGrid]])</f>
        <v>#VALUE!</v>
      </c>
      <c r="AV178" t="e">
        <f>ScoutingData[[#This Row],[autoGamePieces]]+ScoutingData[[#This Row],[teleopGamePieces]]</f>
        <v>#VALUE!</v>
      </c>
      <c r="AW178" t="e">
        <f>ScoutingData[[#This Row],[autoCubes]]+ScoutingData[[#This Row],[teleopCubes]]</f>
        <v>#VALUE!</v>
      </c>
      <c r="AX178" t="e">
        <f>ScoutingData[[#This Row],[autoCones]]+ScoutingData[[#This Row],[teleopCones]]</f>
        <v>#VALUE!</v>
      </c>
      <c r="AY178" t="e">
        <f>ScoutingData[[#This Row],[autoHigh]]+ScoutingData[[#This Row],[teleopHigh]]</f>
        <v>#VALUE!</v>
      </c>
      <c r="AZ178" t="e">
        <f>ScoutingData[[#This Row],[autoMed]]+ScoutingData[[#This Row],[teleopMed]]</f>
        <v>#VALUE!</v>
      </c>
      <c r="BA178" t="e">
        <f>ScoutingData[[#This Row],[autoLow]]+ScoutingData[[#This Row],[teleopLow]]</f>
        <v>#VALUE!</v>
      </c>
    </row>
    <row r="179" spans="1:53">
      <c r="A179" t="s">
        <v>168</v>
      </c>
      <c r="B179" t="s">
        <v>81</v>
      </c>
      <c r="C179" t="s">
        <v>82</v>
      </c>
      <c r="D179">
        <v>40</v>
      </c>
      <c r="E179" t="str">
        <f>ScoutingData[[#This Row],[eventCode]]&amp;"_"&amp;ScoutingData[[#This Row],[matchLevel]]&amp;ScoutingData[[#This Row],[matchNumber]]</f>
        <v>2023njwas_qm40</v>
      </c>
      <c r="F179" t="s">
        <v>83</v>
      </c>
      <c r="G179">
        <v>7045</v>
      </c>
      <c r="H179">
        <v>50</v>
      </c>
      <c r="I179" t="s">
        <v>112</v>
      </c>
      <c r="J179">
        <v>1</v>
      </c>
      <c r="K179">
        <v>0</v>
      </c>
      <c r="L179">
        <v>1</v>
      </c>
      <c r="M179" t="s">
        <v>85</v>
      </c>
      <c r="N179" t="s">
        <v>507</v>
      </c>
      <c r="O179" t="s">
        <v>508</v>
      </c>
      <c r="P179">
        <v>0</v>
      </c>
      <c r="Q179">
        <v>0</v>
      </c>
      <c r="R179">
        <v>0</v>
      </c>
      <c r="T179">
        <v>1</v>
      </c>
      <c r="U179" t="s">
        <v>97</v>
      </c>
      <c r="V179">
        <v>14.8</v>
      </c>
      <c r="W179" t="s">
        <v>137</v>
      </c>
      <c r="X179">
        <v>2</v>
      </c>
      <c r="Y179" t="s">
        <v>105</v>
      </c>
      <c r="Z179">
        <v>2</v>
      </c>
      <c r="AA179" t="s">
        <v>129</v>
      </c>
      <c r="AB179">
        <v>1</v>
      </c>
      <c r="AC179">
        <v>3</v>
      </c>
      <c r="AD179">
        <v>0</v>
      </c>
      <c r="AE179">
        <v>0</v>
      </c>
      <c r="AF179">
        <v>0</v>
      </c>
      <c r="AG179">
        <v>1</v>
      </c>
      <c r="AH179" t="s">
        <v>509</v>
      </c>
      <c r="AI179">
        <f>getTotalCount(ScoutingData[[#This Row],[autoScoredGrid]])</f>
        <v>1</v>
      </c>
      <c r="AJ179">
        <f>getCubeCount(ScoutingData[[#This Row],[autoScoredGrid]])</f>
        <v>1</v>
      </c>
      <c r="AK179">
        <f>getConeCount(ScoutingData[[#This Row],[autoScoredGrid]])</f>
        <v>0</v>
      </c>
      <c r="AL179">
        <f>getHighCount(ScoutingData[[#This Row],[autoScoredGrid]])</f>
        <v>1</v>
      </c>
      <c r="AM179">
        <f>getMedCount(ScoutingData[[#This Row],[autoScoredGrid]])</f>
        <v>0</v>
      </c>
      <c r="AN179">
        <f>getLowCount(ScoutingData[[#This Row],[autoScoredGrid]])</f>
        <v>0</v>
      </c>
      <c r="AO179">
        <f>getAvgCycleTime(ScoutingData[[#This Row],[cycleTimes]])</f>
        <v>8.1999999999999993</v>
      </c>
      <c r="AP179">
        <f>getTotalCount(ScoutingData[[#This Row],[scoredGrid]])</f>
        <v>3</v>
      </c>
      <c r="AQ179">
        <f>getCubeCount(ScoutingData[[#This Row],[scoredGrid]])</f>
        <v>0</v>
      </c>
      <c r="AR179">
        <f>getConeCount(ScoutingData[[#This Row],[scoredGrid]])</f>
        <v>3</v>
      </c>
      <c r="AS179">
        <f>getHighCount(ScoutingData[[#This Row],[scoredGrid]])</f>
        <v>2</v>
      </c>
      <c r="AT179">
        <f>getMedCount(ScoutingData[[#This Row],[scoredGrid]])</f>
        <v>0</v>
      </c>
      <c r="AU179">
        <f>getLowCount(ScoutingData[[#This Row],[scoredGrid]])</f>
        <v>1</v>
      </c>
      <c r="AV179">
        <f>ScoutingData[[#This Row],[autoGamePieces]]+ScoutingData[[#This Row],[teleopGamePieces]]</f>
        <v>4</v>
      </c>
      <c r="AW179">
        <f>ScoutingData[[#This Row],[autoCubes]]+ScoutingData[[#This Row],[teleopCubes]]</f>
        <v>1</v>
      </c>
      <c r="AX179">
        <f>ScoutingData[[#This Row],[autoCones]]+ScoutingData[[#This Row],[teleopCones]]</f>
        <v>3</v>
      </c>
      <c r="AY179">
        <f>ScoutingData[[#This Row],[autoHigh]]+ScoutingData[[#This Row],[teleopHigh]]</f>
        <v>3</v>
      </c>
      <c r="AZ179">
        <f>ScoutingData[[#This Row],[autoMed]]+ScoutingData[[#This Row],[teleopMed]]</f>
        <v>0</v>
      </c>
      <c r="BA179">
        <f>ScoutingData[[#This Row],[autoLow]]+ScoutingData[[#This Row],[teleopLow]]</f>
        <v>1</v>
      </c>
    </row>
    <row r="180" spans="1:53">
      <c r="A180" t="s">
        <v>158</v>
      </c>
      <c r="B180" t="s">
        <v>81</v>
      </c>
      <c r="C180" t="s">
        <v>82</v>
      </c>
      <c r="D180">
        <v>40</v>
      </c>
      <c r="E180" t="str">
        <f>ScoutingData[[#This Row],[eventCode]]&amp;"_"&amp;ScoutingData[[#This Row],[matchLevel]]&amp;ScoutingData[[#This Row],[matchNumber]]</f>
        <v>2023njwas_qm40</v>
      </c>
      <c r="F180" t="s">
        <v>117</v>
      </c>
      <c r="G180">
        <v>6943</v>
      </c>
      <c r="H180">
        <v>2</v>
      </c>
      <c r="I180" t="s">
        <v>93</v>
      </c>
      <c r="J180">
        <v>0</v>
      </c>
      <c r="K180">
        <v>0</v>
      </c>
      <c r="L180">
        <v>0</v>
      </c>
      <c r="M180" t="s">
        <v>94</v>
      </c>
      <c r="N180" t="s">
        <v>93</v>
      </c>
      <c r="O180" t="s">
        <v>93</v>
      </c>
      <c r="P180">
        <v>0</v>
      </c>
      <c r="Q180">
        <v>0</v>
      </c>
      <c r="R180">
        <v>0</v>
      </c>
      <c r="T180">
        <v>0</v>
      </c>
      <c r="U180" t="s">
        <v>94</v>
      </c>
      <c r="V180">
        <v>0</v>
      </c>
      <c r="W180" t="s">
        <v>137</v>
      </c>
      <c r="X180">
        <v>2</v>
      </c>
      <c r="Y180" t="s">
        <v>96</v>
      </c>
      <c r="Z180">
        <v>0</v>
      </c>
      <c r="AA180" t="s">
        <v>94</v>
      </c>
      <c r="AB180">
        <v>0</v>
      </c>
      <c r="AC180">
        <v>1</v>
      </c>
      <c r="AD180">
        <v>0</v>
      </c>
      <c r="AE180">
        <v>0</v>
      </c>
      <c r="AF180">
        <v>0</v>
      </c>
      <c r="AG180">
        <v>0</v>
      </c>
      <c r="AH180" t="s">
        <v>510</v>
      </c>
      <c r="AI180">
        <f>getTotalCount(ScoutingData[[#This Row],[autoScoredGrid]])</f>
        <v>0</v>
      </c>
      <c r="AJ180">
        <f>getCubeCount(ScoutingData[[#This Row],[autoScoredGrid]])</f>
        <v>0</v>
      </c>
      <c r="AK180">
        <f>getConeCount(ScoutingData[[#This Row],[autoScoredGrid]])</f>
        <v>0</v>
      </c>
      <c r="AL180">
        <f>getHighCount(ScoutingData[[#This Row],[autoScoredGrid]])</f>
        <v>0</v>
      </c>
      <c r="AM180">
        <f>getMedCount(ScoutingData[[#This Row],[autoScoredGrid]])</f>
        <v>0</v>
      </c>
      <c r="AN180">
        <f>getLowCount(ScoutingData[[#This Row],[autoScoredGrid]])</f>
        <v>0</v>
      </c>
      <c r="AO180">
        <f>getAvgCycleTime(ScoutingData[[#This Row],[cycleTimes]])</f>
        <v>0</v>
      </c>
      <c r="AP180">
        <f>getTotalCount(ScoutingData[[#This Row],[scoredGrid]])</f>
        <v>0</v>
      </c>
      <c r="AQ180">
        <f>getCubeCount(ScoutingData[[#This Row],[scoredGrid]])</f>
        <v>0</v>
      </c>
      <c r="AR180">
        <f>getConeCount(ScoutingData[[#This Row],[scoredGrid]])</f>
        <v>0</v>
      </c>
      <c r="AS180">
        <f>getHighCount(ScoutingData[[#This Row],[scoredGrid]])</f>
        <v>0</v>
      </c>
      <c r="AT180">
        <f>getMedCount(ScoutingData[[#This Row],[scoredGrid]])</f>
        <v>0</v>
      </c>
      <c r="AU180">
        <f>getLowCount(ScoutingData[[#This Row],[scoredGrid]])</f>
        <v>0</v>
      </c>
      <c r="AV180">
        <f>ScoutingData[[#This Row],[autoGamePieces]]+ScoutingData[[#This Row],[teleopGamePieces]]</f>
        <v>0</v>
      </c>
      <c r="AW180">
        <f>ScoutingData[[#This Row],[autoCubes]]+ScoutingData[[#This Row],[teleopCubes]]</f>
        <v>0</v>
      </c>
      <c r="AX180">
        <f>ScoutingData[[#This Row],[autoCones]]+ScoutingData[[#This Row],[teleopCones]]</f>
        <v>0</v>
      </c>
      <c r="AY180">
        <f>ScoutingData[[#This Row],[autoHigh]]+ScoutingData[[#This Row],[teleopHigh]]</f>
        <v>0</v>
      </c>
      <c r="AZ180">
        <f>ScoutingData[[#This Row],[autoMed]]+ScoutingData[[#This Row],[teleopMed]]</f>
        <v>0</v>
      </c>
      <c r="BA180">
        <f>ScoutingData[[#This Row],[autoLow]]+ScoutingData[[#This Row],[teleopLow]]</f>
        <v>0</v>
      </c>
    </row>
    <row r="181" spans="1:53">
      <c r="A181" t="s">
        <v>163</v>
      </c>
      <c r="B181" t="s">
        <v>81</v>
      </c>
      <c r="C181" t="s">
        <v>82</v>
      </c>
      <c r="D181">
        <v>40</v>
      </c>
      <c r="E181" t="str">
        <f>ScoutingData[[#This Row],[eventCode]]&amp;"_"&amp;ScoutingData[[#This Row],[matchLevel]]&amp;ScoutingData[[#This Row],[matchNumber]]</f>
        <v>2023njwas_qm40</v>
      </c>
      <c r="F181" t="s">
        <v>111</v>
      </c>
      <c r="G181">
        <v>6945</v>
      </c>
      <c r="H181">
        <v>63</v>
      </c>
      <c r="I181" t="s">
        <v>93</v>
      </c>
      <c r="J181">
        <v>0</v>
      </c>
      <c r="K181">
        <v>0</v>
      </c>
      <c r="L181">
        <v>1</v>
      </c>
      <c r="M181" t="s">
        <v>94</v>
      </c>
      <c r="N181" t="s">
        <v>511</v>
      </c>
      <c r="O181" t="s">
        <v>512</v>
      </c>
      <c r="P181">
        <v>0</v>
      </c>
      <c r="Q181">
        <v>1</v>
      </c>
      <c r="R181">
        <v>0</v>
      </c>
      <c r="T181">
        <v>0</v>
      </c>
      <c r="U181" t="s">
        <v>94</v>
      </c>
      <c r="V181">
        <v>1.3</v>
      </c>
      <c r="W181" t="s">
        <v>94</v>
      </c>
      <c r="X181">
        <v>2</v>
      </c>
      <c r="Y181" t="s">
        <v>105</v>
      </c>
      <c r="Z181">
        <v>5</v>
      </c>
      <c r="AA181" t="s">
        <v>105</v>
      </c>
      <c r="AB181">
        <v>0</v>
      </c>
      <c r="AC181">
        <v>3</v>
      </c>
      <c r="AD181">
        <v>0</v>
      </c>
      <c r="AE181">
        <v>0</v>
      </c>
      <c r="AF181">
        <v>0</v>
      </c>
      <c r="AG181">
        <v>1</v>
      </c>
      <c r="AI181">
        <f>getTotalCount(ScoutingData[[#This Row],[autoScoredGrid]])</f>
        <v>0</v>
      </c>
      <c r="AJ181">
        <f>getCubeCount(ScoutingData[[#This Row],[autoScoredGrid]])</f>
        <v>0</v>
      </c>
      <c r="AK181">
        <f>getConeCount(ScoutingData[[#This Row],[autoScoredGrid]])</f>
        <v>0</v>
      </c>
      <c r="AL181">
        <f>getHighCount(ScoutingData[[#This Row],[autoScoredGrid]])</f>
        <v>0</v>
      </c>
      <c r="AM181">
        <f>getMedCount(ScoutingData[[#This Row],[autoScoredGrid]])</f>
        <v>0</v>
      </c>
      <c r="AN181">
        <f>getLowCount(ScoutingData[[#This Row],[autoScoredGrid]])</f>
        <v>0</v>
      </c>
      <c r="AO181">
        <f>getAvgCycleTime(ScoutingData[[#This Row],[cycleTimes]])</f>
        <v>29.8</v>
      </c>
      <c r="AP181">
        <f>getTotalCount(ScoutingData[[#This Row],[scoredGrid]])</f>
        <v>3</v>
      </c>
      <c r="AQ181">
        <f>getCubeCount(ScoutingData[[#This Row],[scoredGrid]])</f>
        <v>3</v>
      </c>
      <c r="AR181">
        <f>getConeCount(ScoutingData[[#This Row],[scoredGrid]])</f>
        <v>0</v>
      </c>
      <c r="AS181">
        <f>getHighCount(ScoutingData[[#This Row],[scoredGrid]])</f>
        <v>0</v>
      </c>
      <c r="AT181">
        <f>getMedCount(ScoutingData[[#This Row],[scoredGrid]])</f>
        <v>0</v>
      </c>
      <c r="AU181">
        <f>getLowCount(ScoutingData[[#This Row],[scoredGrid]])</f>
        <v>3</v>
      </c>
      <c r="AV181">
        <f>ScoutingData[[#This Row],[autoGamePieces]]+ScoutingData[[#This Row],[teleopGamePieces]]</f>
        <v>3</v>
      </c>
      <c r="AW181">
        <f>ScoutingData[[#This Row],[autoCubes]]+ScoutingData[[#This Row],[teleopCubes]]</f>
        <v>3</v>
      </c>
      <c r="AX181">
        <f>ScoutingData[[#This Row],[autoCones]]+ScoutingData[[#This Row],[teleopCones]]</f>
        <v>0</v>
      </c>
      <c r="AY181">
        <f>ScoutingData[[#This Row],[autoHigh]]+ScoutingData[[#This Row],[teleopHigh]]</f>
        <v>0</v>
      </c>
      <c r="AZ181">
        <f>ScoutingData[[#This Row],[autoMed]]+ScoutingData[[#This Row],[teleopMed]]</f>
        <v>0</v>
      </c>
      <c r="BA181">
        <f>ScoutingData[[#This Row],[autoLow]]+ScoutingData[[#This Row],[teleopLow]]</f>
        <v>3</v>
      </c>
    </row>
    <row r="182" spans="1:53">
      <c r="A182" t="s">
        <v>153</v>
      </c>
      <c r="B182" t="s">
        <v>81</v>
      </c>
      <c r="C182" t="s">
        <v>82</v>
      </c>
      <c r="D182">
        <v>40</v>
      </c>
      <c r="E182" t="str">
        <f>ScoutingData[[#This Row],[eventCode]]&amp;"_"&amp;ScoutingData[[#This Row],[matchLevel]]&amp;ScoutingData[[#This Row],[matchNumber]]</f>
        <v>2023njwas_qm40</v>
      </c>
      <c r="F182" t="s">
        <v>140</v>
      </c>
      <c r="G182">
        <v>8117</v>
      </c>
      <c r="H182">
        <v>71</v>
      </c>
      <c r="I182" t="s">
        <v>93</v>
      </c>
      <c r="J182">
        <v>0</v>
      </c>
      <c r="K182">
        <v>0</v>
      </c>
      <c r="L182">
        <v>0</v>
      </c>
      <c r="M182" t="s">
        <v>94</v>
      </c>
      <c r="N182" t="s">
        <v>513</v>
      </c>
      <c r="O182" t="s">
        <v>327</v>
      </c>
      <c r="P182">
        <v>0</v>
      </c>
      <c r="Q182">
        <v>1</v>
      </c>
      <c r="R182">
        <v>0</v>
      </c>
      <c r="T182">
        <v>1</v>
      </c>
      <c r="U182" t="s">
        <v>94</v>
      </c>
      <c r="V182">
        <v>4.9000000000000004</v>
      </c>
      <c r="W182" t="s">
        <v>85</v>
      </c>
      <c r="X182">
        <v>2</v>
      </c>
      <c r="Y182" t="s">
        <v>105</v>
      </c>
      <c r="Z182">
        <v>0</v>
      </c>
      <c r="AA182" t="s">
        <v>94</v>
      </c>
      <c r="AB182">
        <v>0</v>
      </c>
      <c r="AC182">
        <v>2</v>
      </c>
      <c r="AD182">
        <v>0</v>
      </c>
      <c r="AE182">
        <v>0</v>
      </c>
      <c r="AF182">
        <v>0</v>
      </c>
      <c r="AG182">
        <v>0</v>
      </c>
      <c r="AI182">
        <f>getTotalCount(ScoutingData[[#This Row],[autoScoredGrid]])</f>
        <v>0</v>
      </c>
      <c r="AJ182">
        <f>getCubeCount(ScoutingData[[#This Row],[autoScoredGrid]])</f>
        <v>0</v>
      </c>
      <c r="AK182">
        <f>getConeCount(ScoutingData[[#This Row],[autoScoredGrid]])</f>
        <v>0</v>
      </c>
      <c r="AL182">
        <f>getHighCount(ScoutingData[[#This Row],[autoScoredGrid]])</f>
        <v>0</v>
      </c>
      <c r="AM182">
        <f>getMedCount(ScoutingData[[#This Row],[autoScoredGrid]])</f>
        <v>0</v>
      </c>
      <c r="AN182">
        <f>getLowCount(ScoutingData[[#This Row],[autoScoredGrid]])</f>
        <v>0</v>
      </c>
      <c r="AO182">
        <f>getAvgCycleTime(ScoutingData[[#This Row],[cycleTimes]])</f>
        <v>46.3</v>
      </c>
      <c r="AP182">
        <f>getTotalCount(ScoutingData[[#This Row],[scoredGrid]])</f>
        <v>3</v>
      </c>
      <c r="AQ182">
        <f>getCubeCount(ScoutingData[[#This Row],[scoredGrid]])</f>
        <v>0</v>
      </c>
      <c r="AR182">
        <f>getConeCount(ScoutingData[[#This Row],[scoredGrid]])</f>
        <v>3</v>
      </c>
      <c r="AS182">
        <f>getHighCount(ScoutingData[[#This Row],[scoredGrid]])</f>
        <v>3</v>
      </c>
      <c r="AT182">
        <f>getMedCount(ScoutingData[[#This Row],[scoredGrid]])</f>
        <v>0</v>
      </c>
      <c r="AU182">
        <f>getLowCount(ScoutingData[[#This Row],[scoredGrid]])</f>
        <v>0</v>
      </c>
      <c r="AV182">
        <f>ScoutingData[[#This Row],[autoGamePieces]]+ScoutingData[[#This Row],[teleopGamePieces]]</f>
        <v>3</v>
      </c>
      <c r="AW182">
        <f>ScoutingData[[#This Row],[autoCubes]]+ScoutingData[[#This Row],[teleopCubes]]</f>
        <v>0</v>
      </c>
      <c r="AX182">
        <f>ScoutingData[[#This Row],[autoCones]]+ScoutingData[[#This Row],[teleopCones]]</f>
        <v>3</v>
      </c>
      <c r="AY182">
        <f>ScoutingData[[#This Row],[autoHigh]]+ScoutingData[[#This Row],[teleopHigh]]</f>
        <v>3</v>
      </c>
      <c r="AZ182">
        <f>ScoutingData[[#This Row],[autoMed]]+ScoutingData[[#This Row],[teleopMed]]</f>
        <v>0</v>
      </c>
      <c r="BA182">
        <f>ScoutingData[[#This Row],[autoLow]]+ScoutingData[[#This Row],[teleopLow]]</f>
        <v>0</v>
      </c>
    </row>
    <row r="183" spans="1:53">
      <c r="A183" t="s">
        <v>179</v>
      </c>
      <c r="B183" t="s">
        <v>81</v>
      </c>
      <c r="C183" t="s">
        <v>82</v>
      </c>
      <c r="D183">
        <v>41</v>
      </c>
      <c r="E183" t="str">
        <f>ScoutingData[[#This Row],[eventCode]]&amp;"_"&amp;ScoutingData[[#This Row],[matchLevel]]&amp;ScoutingData[[#This Row],[matchNumber]]</f>
        <v>2023njwas_qm41</v>
      </c>
      <c r="F183" t="s">
        <v>111</v>
      </c>
      <c r="G183">
        <v>4652</v>
      </c>
      <c r="H183">
        <v>26</v>
      </c>
      <c r="I183" t="s">
        <v>213</v>
      </c>
      <c r="J183">
        <v>1</v>
      </c>
      <c r="K183">
        <v>0</v>
      </c>
      <c r="L183">
        <v>1</v>
      </c>
      <c r="M183" t="s">
        <v>94</v>
      </c>
      <c r="N183" t="s">
        <v>93</v>
      </c>
      <c r="O183" t="s">
        <v>514</v>
      </c>
      <c r="P183">
        <v>0</v>
      </c>
      <c r="Q183">
        <v>0</v>
      </c>
      <c r="R183">
        <v>0</v>
      </c>
      <c r="T183">
        <v>0</v>
      </c>
      <c r="U183" t="s">
        <v>124</v>
      </c>
      <c r="V183">
        <v>0</v>
      </c>
      <c r="W183" t="s">
        <v>137</v>
      </c>
      <c r="X183">
        <v>2</v>
      </c>
      <c r="Y183" t="s">
        <v>105</v>
      </c>
      <c r="Z183">
        <v>2</v>
      </c>
      <c r="AA183" t="s">
        <v>94</v>
      </c>
      <c r="AB183">
        <v>1</v>
      </c>
      <c r="AC183">
        <v>4</v>
      </c>
      <c r="AD183">
        <v>0</v>
      </c>
      <c r="AE183">
        <v>0</v>
      </c>
      <c r="AF183">
        <v>0</v>
      </c>
      <c r="AG183">
        <v>1</v>
      </c>
      <c r="AH183" t="s">
        <v>515</v>
      </c>
      <c r="AI183">
        <f>getTotalCount(ScoutingData[[#This Row],[autoScoredGrid]])</f>
        <v>1</v>
      </c>
      <c r="AJ183">
        <f>getCubeCount(ScoutingData[[#This Row],[autoScoredGrid]])</f>
        <v>1</v>
      </c>
      <c r="AK183">
        <f>getConeCount(ScoutingData[[#This Row],[autoScoredGrid]])</f>
        <v>0</v>
      </c>
      <c r="AL183">
        <f>getHighCount(ScoutingData[[#This Row],[autoScoredGrid]])</f>
        <v>0</v>
      </c>
      <c r="AM183">
        <f>getMedCount(ScoutingData[[#This Row],[autoScoredGrid]])</f>
        <v>1</v>
      </c>
      <c r="AN183">
        <f>getLowCount(ScoutingData[[#This Row],[autoScoredGrid]])</f>
        <v>0</v>
      </c>
      <c r="AO183">
        <f>getAvgCycleTime(ScoutingData[[#This Row],[cycleTimes]])</f>
        <v>0</v>
      </c>
      <c r="AP183">
        <f>getTotalCount(ScoutingData[[#This Row],[scoredGrid]])</f>
        <v>4</v>
      </c>
      <c r="AQ183">
        <f>getCubeCount(ScoutingData[[#This Row],[scoredGrid]])</f>
        <v>4</v>
      </c>
      <c r="AR183">
        <f>getConeCount(ScoutingData[[#This Row],[scoredGrid]])</f>
        <v>0</v>
      </c>
      <c r="AS183">
        <f>getHighCount(ScoutingData[[#This Row],[scoredGrid]])</f>
        <v>0</v>
      </c>
      <c r="AT183">
        <f>getMedCount(ScoutingData[[#This Row],[scoredGrid]])</f>
        <v>1</v>
      </c>
      <c r="AU183">
        <f>getLowCount(ScoutingData[[#This Row],[scoredGrid]])</f>
        <v>3</v>
      </c>
      <c r="AV183">
        <f>ScoutingData[[#This Row],[autoGamePieces]]+ScoutingData[[#This Row],[teleopGamePieces]]</f>
        <v>5</v>
      </c>
      <c r="AW183">
        <f>ScoutingData[[#This Row],[autoCubes]]+ScoutingData[[#This Row],[teleopCubes]]</f>
        <v>5</v>
      </c>
      <c r="AX183">
        <f>ScoutingData[[#This Row],[autoCones]]+ScoutingData[[#This Row],[teleopCones]]</f>
        <v>0</v>
      </c>
      <c r="AY183">
        <f>ScoutingData[[#This Row],[autoHigh]]+ScoutingData[[#This Row],[teleopHigh]]</f>
        <v>0</v>
      </c>
      <c r="AZ183">
        <f>ScoutingData[[#This Row],[autoMed]]+ScoutingData[[#This Row],[teleopMed]]</f>
        <v>2</v>
      </c>
      <c r="BA183">
        <f>ScoutingData[[#This Row],[autoLow]]+ScoutingData[[#This Row],[teleopLow]]</f>
        <v>3</v>
      </c>
    </row>
    <row r="184" spans="1:53">
      <c r="A184" t="s">
        <v>80</v>
      </c>
      <c r="B184" t="s">
        <v>81</v>
      </c>
      <c r="C184" t="s">
        <v>82</v>
      </c>
      <c r="D184">
        <v>37</v>
      </c>
      <c r="E184" t="str">
        <f>ScoutingData[[#This Row],[eventCode]]&amp;"_"&amp;ScoutingData[[#This Row],[matchLevel]]&amp;ScoutingData[[#This Row],[matchNumber]]</f>
        <v>2023njwas_qm37</v>
      </c>
      <c r="F184" t="s">
        <v>83</v>
      </c>
      <c r="G184">
        <v>4573</v>
      </c>
      <c r="H184">
        <v>26</v>
      </c>
      <c r="I184" t="s">
        <v>174</v>
      </c>
      <c r="J184">
        <v>1</v>
      </c>
      <c r="K184">
        <v>0</v>
      </c>
      <c r="L184">
        <v>1</v>
      </c>
      <c r="M184" t="s">
        <v>94</v>
      </c>
      <c r="N184" t="s">
        <v>496</v>
      </c>
      <c r="O184" t="s">
        <v>497</v>
      </c>
      <c r="P184">
        <v>0</v>
      </c>
      <c r="Q184">
        <v>0</v>
      </c>
      <c r="R184">
        <v>0</v>
      </c>
      <c r="T184">
        <v>0</v>
      </c>
      <c r="U184" t="s">
        <v>88</v>
      </c>
      <c r="V184">
        <v>7.8</v>
      </c>
      <c r="W184" t="s">
        <v>85</v>
      </c>
      <c r="X184">
        <v>2</v>
      </c>
      <c r="Y184" t="s">
        <v>105</v>
      </c>
      <c r="Z184">
        <v>0</v>
      </c>
      <c r="AA184" t="s">
        <v>94</v>
      </c>
      <c r="AB184">
        <v>0</v>
      </c>
      <c r="AC184">
        <v>4</v>
      </c>
      <c r="AD184">
        <v>0</v>
      </c>
      <c r="AE184">
        <v>0</v>
      </c>
      <c r="AF184">
        <v>0</v>
      </c>
      <c r="AG184">
        <v>1</v>
      </c>
      <c r="AH184" t="s">
        <v>498</v>
      </c>
      <c r="AI184">
        <f>getTotalCount(ScoutingData[[#This Row],[autoScoredGrid]])</f>
        <v>1</v>
      </c>
      <c r="AJ184">
        <f>getCubeCount(ScoutingData[[#This Row],[autoScoredGrid]])</f>
        <v>0</v>
      </c>
      <c r="AK184">
        <f>getConeCount(ScoutingData[[#This Row],[autoScoredGrid]])</f>
        <v>1</v>
      </c>
      <c r="AL184">
        <f>getHighCount(ScoutingData[[#This Row],[autoScoredGrid]])</f>
        <v>0</v>
      </c>
      <c r="AM184">
        <f>getMedCount(ScoutingData[[#This Row],[autoScoredGrid]])</f>
        <v>1</v>
      </c>
      <c r="AN184">
        <f>getLowCount(ScoutingData[[#This Row],[autoScoredGrid]])</f>
        <v>0</v>
      </c>
      <c r="AO184">
        <f>getAvgCycleTime(ScoutingData[[#This Row],[cycleTimes]])</f>
        <v>18.316666666666666</v>
      </c>
      <c r="AP184">
        <f>getTotalCount(ScoutingData[[#This Row],[scoredGrid]])</f>
        <v>4</v>
      </c>
      <c r="AQ184">
        <f>getCubeCount(ScoutingData[[#This Row],[scoredGrid]])</f>
        <v>0</v>
      </c>
      <c r="AR184">
        <f>getConeCount(ScoutingData[[#This Row],[scoredGrid]])</f>
        <v>4</v>
      </c>
      <c r="AS184">
        <f>getHighCount(ScoutingData[[#This Row],[scoredGrid]])</f>
        <v>0</v>
      </c>
      <c r="AT184">
        <f>getMedCount(ScoutingData[[#This Row],[scoredGrid]])</f>
        <v>3</v>
      </c>
      <c r="AU184">
        <f>getLowCount(ScoutingData[[#This Row],[scoredGrid]])</f>
        <v>1</v>
      </c>
      <c r="AV184">
        <f>ScoutingData[[#This Row],[autoGamePieces]]+ScoutingData[[#This Row],[teleopGamePieces]]</f>
        <v>5</v>
      </c>
      <c r="AW184">
        <f>ScoutingData[[#This Row],[autoCubes]]+ScoutingData[[#This Row],[teleopCubes]]</f>
        <v>0</v>
      </c>
      <c r="AX184">
        <f>ScoutingData[[#This Row],[autoCones]]+ScoutingData[[#This Row],[teleopCones]]</f>
        <v>5</v>
      </c>
      <c r="AY184">
        <f>ScoutingData[[#This Row],[autoHigh]]+ScoutingData[[#This Row],[teleopHigh]]</f>
        <v>0</v>
      </c>
      <c r="AZ184">
        <f>ScoutingData[[#This Row],[autoMed]]+ScoutingData[[#This Row],[teleopMed]]</f>
        <v>4</v>
      </c>
      <c r="BA184">
        <f>ScoutingData[[#This Row],[autoLow]]+ScoutingData[[#This Row],[teleopLow]]</f>
        <v>1</v>
      </c>
    </row>
    <row r="185" spans="1:53">
      <c r="A185" t="s">
        <v>107</v>
      </c>
      <c r="B185" t="s">
        <v>81</v>
      </c>
      <c r="C185" t="s">
        <v>82</v>
      </c>
      <c r="D185">
        <v>42</v>
      </c>
      <c r="E185" t="str">
        <f>ScoutingData[[#This Row],[eventCode]]&amp;"_"&amp;ScoutingData[[#This Row],[matchLevel]]&amp;ScoutingData[[#This Row],[matchNumber]]</f>
        <v>2023njwas_qm42</v>
      </c>
      <c r="F185" t="s">
        <v>100</v>
      </c>
      <c r="G185">
        <v>4573</v>
      </c>
      <c r="H185">
        <v>71</v>
      </c>
      <c r="I185" t="s">
        <v>174</v>
      </c>
      <c r="J185">
        <v>0</v>
      </c>
      <c r="K185">
        <v>0</v>
      </c>
      <c r="L185">
        <v>0</v>
      </c>
      <c r="M185" t="s">
        <v>94</v>
      </c>
      <c r="N185" t="s">
        <v>516</v>
      </c>
      <c r="O185" t="s">
        <v>517</v>
      </c>
      <c r="P185">
        <v>0</v>
      </c>
      <c r="Q185">
        <v>1</v>
      </c>
      <c r="R185">
        <v>0</v>
      </c>
      <c r="T185">
        <v>1</v>
      </c>
      <c r="U185" t="s">
        <v>94</v>
      </c>
      <c r="V185">
        <v>2.1</v>
      </c>
      <c r="W185" t="s">
        <v>85</v>
      </c>
      <c r="X185">
        <v>2</v>
      </c>
      <c r="Y185" t="s">
        <v>105</v>
      </c>
      <c r="Z185">
        <v>1</v>
      </c>
      <c r="AA185" t="s">
        <v>94</v>
      </c>
      <c r="AB185">
        <v>1</v>
      </c>
      <c r="AC185">
        <v>3</v>
      </c>
      <c r="AD185">
        <v>0</v>
      </c>
      <c r="AE185">
        <v>0</v>
      </c>
      <c r="AF185">
        <v>0</v>
      </c>
      <c r="AG185">
        <v>1</v>
      </c>
      <c r="AH185" t="s">
        <v>518</v>
      </c>
      <c r="AI185">
        <f>getTotalCount(ScoutingData[[#This Row],[autoScoredGrid]])</f>
        <v>1</v>
      </c>
      <c r="AJ185">
        <f>getCubeCount(ScoutingData[[#This Row],[autoScoredGrid]])</f>
        <v>0</v>
      </c>
      <c r="AK185">
        <f>getConeCount(ScoutingData[[#This Row],[autoScoredGrid]])</f>
        <v>1</v>
      </c>
      <c r="AL185">
        <f>getHighCount(ScoutingData[[#This Row],[autoScoredGrid]])</f>
        <v>0</v>
      </c>
      <c r="AM185">
        <f>getMedCount(ScoutingData[[#This Row],[autoScoredGrid]])</f>
        <v>1</v>
      </c>
      <c r="AN185">
        <f>getLowCount(ScoutingData[[#This Row],[autoScoredGrid]])</f>
        <v>0</v>
      </c>
      <c r="AO185">
        <f>getAvgCycleTime(ScoutingData[[#This Row],[cycleTimes]])</f>
        <v>10.3</v>
      </c>
      <c r="AP185">
        <f>getTotalCount(ScoutingData[[#This Row],[scoredGrid]])</f>
        <v>3</v>
      </c>
      <c r="AQ185">
        <f>getCubeCount(ScoutingData[[#This Row],[scoredGrid]])</f>
        <v>1</v>
      </c>
      <c r="AR185">
        <f>getConeCount(ScoutingData[[#This Row],[scoredGrid]])</f>
        <v>2</v>
      </c>
      <c r="AS185">
        <f>getHighCount(ScoutingData[[#This Row],[scoredGrid]])</f>
        <v>0</v>
      </c>
      <c r="AT185">
        <f>getMedCount(ScoutingData[[#This Row],[scoredGrid]])</f>
        <v>2</v>
      </c>
      <c r="AU185">
        <f>getLowCount(ScoutingData[[#This Row],[scoredGrid]])</f>
        <v>1</v>
      </c>
      <c r="AV185">
        <f>ScoutingData[[#This Row],[autoGamePieces]]+ScoutingData[[#This Row],[teleopGamePieces]]</f>
        <v>4</v>
      </c>
      <c r="AW185">
        <f>ScoutingData[[#This Row],[autoCubes]]+ScoutingData[[#This Row],[teleopCubes]]</f>
        <v>1</v>
      </c>
      <c r="AX185">
        <f>ScoutingData[[#This Row],[autoCones]]+ScoutingData[[#This Row],[teleopCones]]</f>
        <v>3</v>
      </c>
      <c r="AY185">
        <f>ScoutingData[[#This Row],[autoHigh]]+ScoutingData[[#This Row],[teleopHigh]]</f>
        <v>0</v>
      </c>
      <c r="AZ185">
        <f>ScoutingData[[#This Row],[autoMed]]+ScoutingData[[#This Row],[teleopMed]]</f>
        <v>3</v>
      </c>
      <c r="BA185">
        <f>ScoutingData[[#This Row],[autoLow]]+ScoutingData[[#This Row],[teleopLow]]</f>
        <v>1</v>
      </c>
    </row>
    <row r="186" spans="1:53">
      <c r="A186" t="s">
        <v>121</v>
      </c>
      <c r="B186" t="s">
        <v>81</v>
      </c>
      <c r="C186" t="s">
        <v>82</v>
      </c>
      <c r="D186">
        <v>42</v>
      </c>
      <c r="E186" t="str">
        <f>ScoutingData[[#This Row],[eventCode]]&amp;"_"&amp;ScoutingData[[#This Row],[matchLevel]]&amp;ScoutingData[[#This Row],[matchNumber]]</f>
        <v>2023njwas_qm42</v>
      </c>
      <c r="F186" t="s">
        <v>92</v>
      </c>
      <c r="G186">
        <v>3142</v>
      </c>
      <c r="H186">
        <v>62</v>
      </c>
      <c r="I186" t="s">
        <v>93</v>
      </c>
      <c r="J186">
        <v>0</v>
      </c>
      <c r="K186">
        <v>0</v>
      </c>
      <c r="L186">
        <v>0</v>
      </c>
      <c r="M186" t="s">
        <v>94</v>
      </c>
      <c r="N186" t="s">
        <v>519</v>
      </c>
      <c r="O186" t="s">
        <v>520</v>
      </c>
      <c r="P186">
        <v>0</v>
      </c>
      <c r="Q186">
        <v>0</v>
      </c>
      <c r="R186">
        <v>0</v>
      </c>
      <c r="T186">
        <v>0</v>
      </c>
      <c r="U186" t="s">
        <v>97</v>
      </c>
      <c r="V186">
        <v>13</v>
      </c>
      <c r="W186" t="s">
        <v>137</v>
      </c>
      <c r="X186">
        <v>2</v>
      </c>
      <c r="Y186" t="s">
        <v>105</v>
      </c>
      <c r="Z186">
        <v>0</v>
      </c>
      <c r="AA186" t="s">
        <v>94</v>
      </c>
      <c r="AB186">
        <v>1</v>
      </c>
      <c r="AC186">
        <v>4</v>
      </c>
      <c r="AD186">
        <v>0</v>
      </c>
      <c r="AE186">
        <v>0</v>
      </c>
      <c r="AF186">
        <v>0</v>
      </c>
      <c r="AG186">
        <v>0</v>
      </c>
      <c r="AH186" t="s">
        <v>521</v>
      </c>
      <c r="AI186">
        <f>getTotalCount(ScoutingData[[#This Row],[autoScoredGrid]])</f>
        <v>0</v>
      </c>
      <c r="AJ186">
        <f>getCubeCount(ScoutingData[[#This Row],[autoScoredGrid]])</f>
        <v>0</v>
      </c>
      <c r="AK186">
        <f>getConeCount(ScoutingData[[#This Row],[autoScoredGrid]])</f>
        <v>0</v>
      </c>
      <c r="AL186">
        <f>getHighCount(ScoutingData[[#This Row],[autoScoredGrid]])</f>
        <v>0</v>
      </c>
      <c r="AM186">
        <f>getMedCount(ScoutingData[[#This Row],[autoScoredGrid]])</f>
        <v>0</v>
      </c>
      <c r="AN186">
        <f>getLowCount(ScoutingData[[#This Row],[autoScoredGrid]])</f>
        <v>0</v>
      </c>
      <c r="AO186">
        <f>getAvgCycleTime(ScoutingData[[#This Row],[cycleTimes]])</f>
        <v>22.549999999999997</v>
      </c>
      <c r="AP186">
        <f>getTotalCount(ScoutingData[[#This Row],[scoredGrid]])</f>
        <v>4</v>
      </c>
      <c r="AQ186">
        <f>getCubeCount(ScoutingData[[#This Row],[scoredGrid]])</f>
        <v>3</v>
      </c>
      <c r="AR186">
        <f>getConeCount(ScoutingData[[#This Row],[scoredGrid]])</f>
        <v>1</v>
      </c>
      <c r="AS186">
        <f>getHighCount(ScoutingData[[#This Row],[scoredGrid]])</f>
        <v>0</v>
      </c>
      <c r="AT186">
        <f>getMedCount(ScoutingData[[#This Row],[scoredGrid]])</f>
        <v>0</v>
      </c>
      <c r="AU186">
        <f>getLowCount(ScoutingData[[#This Row],[scoredGrid]])</f>
        <v>4</v>
      </c>
      <c r="AV186">
        <f>ScoutingData[[#This Row],[autoGamePieces]]+ScoutingData[[#This Row],[teleopGamePieces]]</f>
        <v>4</v>
      </c>
      <c r="AW186">
        <f>ScoutingData[[#This Row],[autoCubes]]+ScoutingData[[#This Row],[teleopCubes]]</f>
        <v>3</v>
      </c>
      <c r="AX186">
        <f>ScoutingData[[#This Row],[autoCones]]+ScoutingData[[#This Row],[teleopCones]]</f>
        <v>1</v>
      </c>
      <c r="AY186">
        <f>ScoutingData[[#This Row],[autoHigh]]+ScoutingData[[#This Row],[teleopHigh]]</f>
        <v>0</v>
      </c>
      <c r="AZ186">
        <f>ScoutingData[[#This Row],[autoMed]]+ScoutingData[[#This Row],[teleopMed]]</f>
        <v>0</v>
      </c>
      <c r="BA186">
        <f>ScoutingData[[#This Row],[autoLow]]+ScoutingData[[#This Row],[teleopLow]]</f>
        <v>4</v>
      </c>
    </row>
    <row r="187" spans="1:53">
      <c r="A187" t="s">
        <v>104</v>
      </c>
      <c r="B187" t="s">
        <v>81</v>
      </c>
      <c r="C187" t="s">
        <v>82</v>
      </c>
      <c r="D187">
        <v>42</v>
      </c>
      <c r="E187" t="str">
        <f>ScoutingData[[#This Row],[eventCode]]&amp;"_"&amp;ScoutingData[[#This Row],[matchLevel]]&amp;ScoutingData[[#This Row],[matchNumber]]</f>
        <v>2023njwas_qm42</v>
      </c>
      <c r="F187" t="s">
        <v>83</v>
      </c>
      <c r="G187">
        <v>223</v>
      </c>
      <c r="H187">
        <v>38</v>
      </c>
      <c r="I187" t="s">
        <v>112</v>
      </c>
      <c r="J187">
        <v>0</v>
      </c>
      <c r="K187">
        <v>0</v>
      </c>
      <c r="L187">
        <v>1</v>
      </c>
      <c r="M187" t="s">
        <v>94</v>
      </c>
      <c r="N187" t="s">
        <v>93</v>
      </c>
      <c r="O187" t="s">
        <v>522</v>
      </c>
      <c r="P187">
        <v>0</v>
      </c>
      <c r="Q187">
        <v>0</v>
      </c>
      <c r="R187">
        <v>0</v>
      </c>
      <c r="T187">
        <v>1</v>
      </c>
      <c r="U187" t="s">
        <v>124</v>
      </c>
      <c r="V187">
        <v>0</v>
      </c>
      <c r="W187" t="s">
        <v>137</v>
      </c>
      <c r="X187">
        <v>2</v>
      </c>
      <c r="Y187" t="s">
        <v>89</v>
      </c>
      <c r="Z187">
        <v>0</v>
      </c>
      <c r="AA187" t="s">
        <v>94</v>
      </c>
      <c r="AB187">
        <v>1</v>
      </c>
      <c r="AC187">
        <v>4</v>
      </c>
      <c r="AD187">
        <v>0</v>
      </c>
      <c r="AE187">
        <v>0</v>
      </c>
      <c r="AF187">
        <v>0</v>
      </c>
      <c r="AG187">
        <v>0</v>
      </c>
      <c r="AH187" t="s">
        <v>523</v>
      </c>
      <c r="AI187">
        <f>getTotalCount(ScoutingData[[#This Row],[autoScoredGrid]])</f>
        <v>1</v>
      </c>
      <c r="AJ187">
        <f>getCubeCount(ScoutingData[[#This Row],[autoScoredGrid]])</f>
        <v>1</v>
      </c>
      <c r="AK187">
        <f>getConeCount(ScoutingData[[#This Row],[autoScoredGrid]])</f>
        <v>0</v>
      </c>
      <c r="AL187">
        <f>getHighCount(ScoutingData[[#This Row],[autoScoredGrid]])</f>
        <v>1</v>
      </c>
      <c r="AM187">
        <f>getMedCount(ScoutingData[[#This Row],[autoScoredGrid]])</f>
        <v>0</v>
      </c>
      <c r="AN187">
        <f>getLowCount(ScoutingData[[#This Row],[autoScoredGrid]])</f>
        <v>0</v>
      </c>
      <c r="AO187">
        <f>getAvgCycleTime(ScoutingData[[#This Row],[cycleTimes]])</f>
        <v>0</v>
      </c>
      <c r="AP187">
        <f>getTotalCount(ScoutingData[[#This Row],[scoredGrid]])</f>
        <v>7</v>
      </c>
      <c r="AQ187">
        <f>getCubeCount(ScoutingData[[#This Row],[scoredGrid]])</f>
        <v>7</v>
      </c>
      <c r="AR187">
        <f>getConeCount(ScoutingData[[#This Row],[scoredGrid]])</f>
        <v>0</v>
      </c>
      <c r="AS187">
        <f>getHighCount(ScoutingData[[#This Row],[scoredGrid]])</f>
        <v>1</v>
      </c>
      <c r="AT187">
        <f>getMedCount(ScoutingData[[#This Row],[scoredGrid]])</f>
        <v>1</v>
      </c>
      <c r="AU187">
        <f>getLowCount(ScoutingData[[#This Row],[scoredGrid]])</f>
        <v>5</v>
      </c>
      <c r="AV187">
        <f>ScoutingData[[#This Row],[autoGamePieces]]+ScoutingData[[#This Row],[teleopGamePieces]]</f>
        <v>8</v>
      </c>
      <c r="AW187">
        <f>ScoutingData[[#This Row],[autoCubes]]+ScoutingData[[#This Row],[teleopCubes]]</f>
        <v>8</v>
      </c>
      <c r="AX187">
        <f>ScoutingData[[#This Row],[autoCones]]+ScoutingData[[#This Row],[teleopCones]]</f>
        <v>0</v>
      </c>
      <c r="AY187">
        <f>ScoutingData[[#This Row],[autoHigh]]+ScoutingData[[#This Row],[teleopHigh]]</f>
        <v>2</v>
      </c>
      <c r="AZ187">
        <f>ScoutingData[[#This Row],[autoMed]]+ScoutingData[[#This Row],[teleopMed]]</f>
        <v>1</v>
      </c>
      <c r="BA187">
        <f>ScoutingData[[#This Row],[autoLow]]+ScoutingData[[#This Row],[teleopLow]]</f>
        <v>5</v>
      </c>
    </row>
    <row r="188" spans="1:53">
      <c r="A188" t="s">
        <v>116</v>
      </c>
      <c r="B188" t="s">
        <v>81</v>
      </c>
      <c r="C188" t="s">
        <v>82</v>
      </c>
      <c r="D188">
        <v>42</v>
      </c>
      <c r="E188" t="str">
        <f>ScoutingData[[#This Row],[eventCode]]&amp;"_"&amp;ScoutingData[[#This Row],[matchLevel]]&amp;ScoutingData[[#This Row],[matchNumber]]</f>
        <v>2023njwas_qm42</v>
      </c>
      <c r="F188" t="s">
        <v>117</v>
      </c>
      <c r="G188">
        <v>1672</v>
      </c>
      <c r="H188">
        <v>59</v>
      </c>
      <c r="I188" t="s">
        <v>93</v>
      </c>
      <c r="J188">
        <v>0</v>
      </c>
      <c r="K188">
        <v>0</v>
      </c>
      <c r="L188">
        <v>0</v>
      </c>
      <c r="M188" t="s">
        <v>105</v>
      </c>
      <c r="N188" t="s">
        <v>524</v>
      </c>
      <c r="O188" t="s">
        <v>525</v>
      </c>
      <c r="P188">
        <v>0</v>
      </c>
      <c r="Q188">
        <v>1</v>
      </c>
      <c r="R188">
        <v>0</v>
      </c>
      <c r="T188">
        <v>0</v>
      </c>
      <c r="U188" t="s">
        <v>94</v>
      </c>
      <c r="V188">
        <v>9.3000000000000007</v>
      </c>
      <c r="W188" t="s">
        <v>85</v>
      </c>
      <c r="X188">
        <v>2</v>
      </c>
      <c r="Y188" t="s">
        <v>105</v>
      </c>
      <c r="Z188">
        <v>0</v>
      </c>
      <c r="AA188" t="s">
        <v>94</v>
      </c>
      <c r="AB188">
        <v>1</v>
      </c>
      <c r="AC188">
        <v>3</v>
      </c>
      <c r="AD188">
        <v>0</v>
      </c>
      <c r="AE188">
        <v>0</v>
      </c>
      <c r="AF188">
        <v>0</v>
      </c>
      <c r="AG188">
        <v>1</v>
      </c>
      <c r="AH188" t="s">
        <v>96</v>
      </c>
      <c r="AI188">
        <f>getTotalCount(ScoutingData[[#This Row],[autoScoredGrid]])</f>
        <v>0</v>
      </c>
      <c r="AJ188">
        <f>getCubeCount(ScoutingData[[#This Row],[autoScoredGrid]])</f>
        <v>0</v>
      </c>
      <c r="AK188">
        <f>getConeCount(ScoutingData[[#This Row],[autoScoredGrid]])</f>
        <v>0</v>
      </c>
      <c r="AL188">
        <f>getHighCount(ScoutingData[[#This Row],[autoScoredGrid]])</f>
        <v>0</v>
      </c>
      <c r="AM188">
        <f>getMedCount(ScoutingData[[#This Row],[autoScoredGrid]])</f>
        <v>0</v>
      </c>
      <c r="AN188">
        <f>getLowCount(ScoutingData[[#This Row],[autoScoredGrid]])</f>
        <v>0</v>
      </c>
      <c r="AO188">
        <f>getAvgCycleTime(ScoutingData[[#This Row],[cycleTimes]])</f>
        <v>28</v>
      </c>
      <c r="AP188">
        <f>getTotalCount(ScoutingData[[#This Row],[scoredGrid]])</f>
        <v>3</v>
      </c>
      <c r="AQ188">
        <f>getCubeCount(ScoutingData[[#This Row],[scoredGrid]])</f>
        <v>0</v>
      </c>
      <c r="AR188">
        <f>getConeCount(ScoutingData[[#This Row],[scoredGrid]])</f>
        <v>3</v>
      </c>
      <c r="AS188">
        <f>getHighCount(ScoutingData[[#This Row],[scoredGrid]])</f>
        <v>1</v>
      </c>
      <c r="AT188">
        <f>getMedCount(ScoutingData[[#This Row],[scoredGrid]])</f>
        <v>1</v>
      </c>
      <c r="AU188">
        <f>getLowCount(ScoutingData[[#This Row],[scoredGrid]])</f>
        <v>1</v>
      </c>
      <c r="AV188">
        <f>ScoutingData[[#This Row],[autoGamePieces]]+ScoutingData[[#This Row],[teleopGamePieces]]</f>
        <v>3</v>
      </c>
      <c r="AW188">
        <f>ScoutingData[[#This Row],[autoCubes]]+ScoutingData[[#This Row],[teleopCubes]]</f>
        <v>0</v>
      </c>
      <c r="AX188">
        <f>ScoutingData[[#This Row],[autoCones]]+ScoutingData[[#This Row],[teleopCones]]</f>
        <v>3</v>
      </c>
      <c r="AY188">
        <f>ScoutingData[[#This Row],[autoHigh]]+ScoutingData[[#This Row],[teleopHigh]]</f>
        <v>1</v>
      </c>
      <c r="AZ188">
        <f>ScoutingData[[#This Row],[autoMed]]+ScoutingData[[#This Row],[teleopMed]]</f>
        <v>1</v>
      </c>
      <c r="BA188">
        <f>ScoutingData[[#This Row],[autoLow]]+ScoutingData[[#This Row],[teleopLow]]</f>
        <v>1</v>
      </c>
    </row>
    <row r="189" spans="1:53">
      <c r="A189" t="s">
        <v>139</v>
      </c>
      <c r="B189" t="s">
        <v>81</v>
      </c>
      <c r="C189" t="s">
        <v>82</v>
      </c>
      <c r="D189">
        <v>43</v>
      </c>
      <c r="E189" t="str">
        <f>ScoutingData[[#This Row],[eventCode]]&amp;"_"&amp;ScoutingData[[#This Row],[matchLevel]]&amp;ScoutingData[[#This Row],[matchNumber]]</f>
        <v>2023njwas_qm43</v>
      </c>
      <c r="F189" t="s">
        <v>140</v>
      </c>
      <c r="G189">
        <v>6945</v>
      </c>
      <c r="H189">
        <v>35</v>
      </c>
      <c r="I189" t="s">
        <v>93</v>
      </c>
      <c r="J189">
        <v>0</v>
      </c>
      <c r="K189">
        <v>1</v>
      </c>
      <c r="L189">
        <v>0</v>
      </c>
      <c r="M189" t="s">
        <v>94</v>
      </c>
      <c r="N189" t="s">
        <v>526</v>
      </c>
      <c r="O189" t="s">
        <v>359</v>
      </c>
      <c r="P189">
        <v>0</v>
      </c>
      <c r="Q189">
        <v>0</v>
      </c>
      <c r="R189">
        <v>0</v>
      </c>
      <c r="T189">
        <v>0</v>
      </c>
      <c r="U189" t="s">
        <v>124</v>
      </c>
      <c r="V189">
        <v>0</v>
      </c>
      <c r="W189" t="s">
        <v>94</v>
      </c>
      <c r="X189">
        <v>2</v>
      </c>
      <c r="Y189" t="s">
        <v>105</v>
      </c>
      <c r="Z189">
        <v>3</v>
      </c>
      <c r="AA189" t="s">
        <v>94</v>
      </c>
      <c r="AB189">
        <v>0</v>
      </c>
      <c r="AC189">
        <v>1</v>
      </c>
      <c r="AD189">
        <v>0</v>
      </c>
      <c r="AE189">
        <v>0</v>
      </c>
      <c r="AF189">
        <v>0</v>
      </c>
      <c r="AG189">
        <v>0</v>
      </c>
      <c r="AH189" t="s">
        <v>527</v>
      </c>
      <c r="AI189">
        <f>getTotalCount(ScoutingData[[#This Row],[autoScoredGrid]])</f>
        <v>0</v>
      </c>
      <c r="AJ189">
        <f>getCubeCount(ScoutingData[[#This Row],[autoScoredGrid]])</f>
        <v>0</v>
      </c>
      <c r="AK189">
        <f>getConeCount(ScoutingData[[#This Row],[autoScoredGrid]])</f>
        <v>0</v>
      </c>
      <c r="AL189">
        <f>getHighCount(ScoutingData[[#This Row],[autoScoredGrid]])</f>
        <v>0</v>
      </c>
      <c r="AM189">
        <f>getMedCount(ScoutingData[[#This Row],[autoScoredGrid]])</f>
        <v>0</v>
      </c>
      <c r="AN189">
        <f>getLowCount(ScoutingData[[#This Row],[autoScoredGrid]])</f>
        <v>0</v>
      </c>
      <c r="AO189">
        <f>getAvgCycleTime(ScoutingData[[#This Row],[cycleTimes]])</f>
        <v>35.65</v>
      </c>
      <c r="AP189">
        <f>getTotalCount(ScoutingData[[#This Row],[scoredGrid]])</f>
        <v>2</v>
      </c>
      <c r="AQ189">
        <f>getCubeCount(ScoutingData[[#This Row],[scoredGrid]])</f>
        <v>2</v>
      </c>
      <c r="AR189">
        <f>getConeCount(ScoutingData[[#This Row],[scoredGrid]])</f>
        <v>0</v>
      </c>
      <c r="AS189">
        <f>getHighCount(ScoutingData[[#This Row],[scoredGrid]])</f>
        <v>0</v>
      </c>
      <c r="AT189">
        <f>getMedCount(ScoutingData[[#This Row],[scoredGrid]])</f>
        <v>0</v>
      </c>
      <c r="AU189">
        <f>getLowCount(ScoutingData[[#This Row],[scoredGrid]])</f>
        <v>2</v>
      </c>
      <c r="AV189">
        <f>ScoutingData[[#This Row],[autoGamePieces]]+ScoutingData[[#This Row],[teleopGamePieces]]</f>
        <v>2</v>
      </c>
      <c r="AW189">
        <f>ScoutingData[[#This Row],[autoCubes]]+ScoutingData[[#This Row],[teleopCubes]]</f>
        <v>2</v>
      </c>
      <c r="AX189">
        <f>ScoutingData[[#This Row],[autoCones]]+ScoutingData[[#This Row],[teleopCones]]</f>
        <v>0</v>
      </c>
      <c r="AY189">
        <f>ScoutingData[[#This Row],[autoHigh]]+ScoutingData[[#This Row],[teleopHigh]]</f>
        <v>0</v>
      </c>
      <c r="AZ189">
        <f>ScoutingData[[#This Row],[autoMed]]+ScoutingData[[#This Row],[teleopMed]]</f>
        <v>0</v>
      </c>
      <c r="BA189">
        <f>ScoutingData[[#This Row],[autoLow]]+ScoutingData[[#This Row],[teleopLow]]</f>
        <v>2</v>
      </c>
    </row>
    <row r="190" spans="1:53">
      <c r="A190" t="s">
        <v>153</v>
      </c>
      <c r="B190" t="s">
        <v>81</v>
      </c>
      <c r="C190" t="s">
        <v>82</v>
      </c>
      <c r="D190">
        <v>44</v>
      </c>
      <c r="E190" t="str">
        <f>ScoutingData[[#This Row],[eventCode]]&amp;"_"&amp;ScoutingData[[#This Row],[matchLevel]]&amp;ScoutingData[[#This Row],[matchNumber]]</f>
        <v>2023njwas_qm44</v>
      </c>
      <c r="F190" t="s">
        <v>140</v>
      </c>
      <c r="G190">
        <v>7045</v>
      </c>
      <c r="H190">
        <v>47</v>
      </c>
      <c r="I190" t="s">
        <v>112</v>
      </c>
      <c r="J190">
        <v>0</v>
      </c>
      <c r="K190">
        <v>0</v>
      </c>
      <c r="L190">
        <v>0</v>
      </c>
      <c r="M190" t="s">
        <v>85</v>
      </c>
      <c r="N190" t="s">
        <v>528</v>
      </c>
      <c r="O190" t="s">
        <v>529</v>
      </c>
      <c r="P190">
        <v>0</v>
      </c>
      <c r="Q190">
        <v>1</v>
      </c>
      <c r="R190">
        <v>0</v>
      </c>
      <c r="T190">
        <v>1</v>
      </c>
      <c r="U190" t="s">
        <v>94</v>
      </c>
      <c r="V190">
        <v>0</v>
      </c>
      <c r="W190" t="s">
        <v>94</v>
      </c>
      <c r="X190">
        <v>0</v>
      </c>
      <c r="Y190" t="s">
        <v>89</v>
      </c>
      <c r="Z190">
        <v>0</v>
      </c>
      <c r="AA190" t="s">
        <v>94</v>
      </c>
      <c r="AB190">
        <v>1</v>
      </c>
      <c r="AC190">
        <v>4</v>
      </c>
      <c r="AD190">
        <v>0</v>
      </c>
      <c r="AE190">
        <v>0</v>
      </c>
      <c r="AF190">
        <v>0</v>
      </c>
      <c r="AG190">
        <v>1</v>
      </c>
      <c r="AI190">
        <f>getTotalCount(ScoutingData[[#This Row],[autoScoredGrid]])</f>
        <v>1</v>
      </c>
      <c r="AJ190">
        <f>getCubeCount(ScoutingData[[#This Row],[autoScoredGrid]])</f>
        <v>1</v>
      </c>
      <c r="AK190">
        <f>getConeCount(ScoutingData[[#This Row],[autoScoredGrid]])</f>
        <v>0</v>
      </c>
      <c r="AL190">
        <f>getHighCount(ScoutingData[[#This Row],[autoScoredGrid]])</f>
        <v>1</v>
      </c>
      <c r="AM190">
        <f>getMedCount(ScoutingData[[#This Row],[autoScoredGrid]])</f>
        <v>0</v>
      </c>
      <c r="AN190">
        <f>getLowCount(ScoutingData[[#This Row],[autoScoredGrid]])</f>
        <v>0</v>
      </c>
      <c r="AO190">
        <f>getAvgCycleTime(ScoutingData[[#This Row],[cycleTimes]])</f>
        <v>25.824999999999999</v>
      </c>
      <c r="AP190">
        <f>getTotalCount(ScoutingData[[#This Row],[scoredGrid]])</f>
        <v>4</v>
      </c>
      <c r="AQ190">
        <f>getCubeCount(ScoutingData[[#This Row],[scoredGrid]])</f>
        <v>0</v>
      </c>
      <c r="AR190">
        <f>getConeCount(ScoutingData[[#This Row],[scoredGrid]])</f>
        <v>4</v>
      </c>
      <c r="AS190">
        <f>getHighCount(ScoutingData[[#This Row],[scoredGrid]])</f>
        <v>3</v>
      </c>
      <c r="AT190">
        <f>getMedCount(ScoutingData[[#This Row],[scoredGrid]])</f>
        <v>1</v>
      </c>
      <c r="AU190">
        <f>getLowCount(ScoutingData[[#This Row],[scoredGrid]])</f>
        <v>0</v>
      </c>
      <c r="AV190">
        <f>ScoutingData[[#This Row],[autoGamePieces]]+ScoutingData[[#This Row],[teleopGamePieces]]</f>
        <v>5</v>
      </c>
      <c r="AW190">
        <f>ScoutingData[[#This Row],[autoCubes]]+ScoutingData[[#This Row],[teleopCubes]]</f>
        <v>1</v>
      </c>
      <c r="AX190">
        <f>ScoutingData[[#This Row],[autoCones]]+ScoutingData[[#This Row],[teleopCones]]</f>
        <v>4</v>
      </c>
      <c r="AY190">
        <f>ScoutingData[[#This Row],[autoHigh]]+ScoutingData[[#This Row],[teleopHigh]]</f>
        <v>4</v>
      </c>
      <c r="AZ190">
        <f>ScoutingData[[#This Row],[autoMed]]+ScoutingData[[#This Row],[teleopMed]]</f>
        <v>1</v>
      </c>
      <c r="BA190">
        <f>ScoutingData[[#This Row],[autoLow]]+ScoutingData[[#This Row],[teleopLow]]</f>
        <v>0</v>
      </c>
    </row>
    <row r="191" spans="1:53">
      <c r="A191" t="s">
        <v>147</v>
      </c>
      <c r="B191" t="s">
        <v>81</v>
      </c>
      <c r="C191" t="s">
        <v>82</v>
      </c>
      <c r="D191">
        <v>43</v>
      </c>
      <c r="E191" t="str">
        <f>ScoutingData[[#This Row],[eventCode]]&amp;"_"&amp;ScoutingData[[#This Row],[matchLevel]]&amp;ScoutingData[[#This Row],[matchNumber]]</f>
        <v>2023njwas_qm43</v>
      </c>
      <c r="F191" t="s">
        <v>117</v>
      </c>
      <c r="G191">
        <v>4285</v>
      </c>
      <c r="H191">
        <v>59</v>
      </c>
      <c r="I191" t="s">
        <v>213</v>
      </c>
      <c r="J191">
        <v>0</v>
      </c>
      <c r="K191">
        <v>0</v>
      </c>
      <c r="L191">
        <v>1</v>
      </c>
      <c r="M191" t="s">
        <v>94</v>
      </c>
      <c r="N191" t="s">
        <v>530</v>
      </c>
      <c r="O191" t="s">
        <v>531</v>
      </c>
      <c r="P191">
        <v>0</v>
      </c>
      <c r="Q191">
        <v>0</v>
      </c>
      <c r="R191">
        <v>0</v>
      </c>
      <c r="T191">
        <v>1</v>
      </c>
      <c r="U191" t="s">
        <v>88</v>
      </c>
      <c r="V191">
        <v>6.3</v>
      </c>
      <c r="W191" t="s">
        <v>94</v>
      </c>
      <c r="X191">
        <v>0</v>
      </c>
      <c r="Y191" t="s">
        <v>89</v>
      </c>
      <c r="Z191">
        <v>2</v>
      </c>
      <c r="AA191" t="s">
        <v>94</v>
      </c>
      <c r="AB191">
        <v>1</v>
      </c>
      <c r="AC191">
        <v>5</v>
      </c>
      <c r="AD191">
        <v>0</v>
      </c>
      <c r="AE191">
        <v>0</v>
      </c>
      <c r="AF191">
        <v>0</v>
      </c>
      <c r="AG191">
        <v>1</v>
      </c>
      <c r="AI191">
        <f>getTotalCount(ScoutingData[[#This Row],[autoScoredGrid]])</f>
        <v>1</v>
      </c>
      <c r="AJ191">
        <f>getCubeCount(ScoutingData[[#This Row],[autoScoredGrid]])</f>
        <v>1</v>
      </c>
      <c r="AK191">
        <f>getConeCount(ScoutingData[[#This Row],[autoScoredGrid]])</f>
        <v>0</v>
      </c>
      <c r="AL191">
        <f>getHighCount(ScoutingData[[#This Row],[autoScoredGrid]])</f>
        <v>0</v>
      </c>
      <c r="AM191">
        <f>getMedCount(ScoutingData[[#This Row],[autoScoredGrid]])</f>
        <v>1</v>
      </c>
      <c r="AN191">
        <f>getLowCount(ScoutingData[[#This Row],[autoScoredGrid]])</f>
        <v>0</v>
      </c>
      <c r="AO191">
        <f>getAvgCycleTime(ScoutingData[[#This Row],[cycleTimes]])</f>
        <v>23.633333333333336</v>
      </c>
      <c r="AP191">
        <f>getTotalCount(ScoutingData[[#This Row],[scoredGrid]])</f>
        <v>3</v>
      </c>
      <c r="AQ191">
        <f>getCubeCount(ScoutingData[[#This Row],[scoredGrid]])</f>
        <v>0</v>
      </c>
      <c r="AR191">
        <f>getConeCount(ScoutingData[[#This Row],[scoredGrid]])</f>
        <v>3</v>
      </c>
      <c r="AS191">
        <f>getHighCount(ScoutingData[[#This Row],[scoredGrid]])</f>
        <v>0</v>
      </c>
      <c r="AT191">
        <f>getMedCount(ScoutingData[[#This Row],[scoredGrid]])</f>
        <v>3</v>
      </c>
      <c r="AU191">
        <f>getLowCount(ScoutingData[[#This Row],[scoredGrid]])</f>
        <v>0</v>
      </c>
      <c r="AV191">
        <f>ScoutingData[[#This Row],[autoGamePieces]]+ScoutingData[[#This Row],[teleopGamePieces]]</f>
        <v>4</v>
      </c>
      <c r="AW191">
        <f>ScoutingData[[#This Row],[autoCubes]]+ScoutingData[[#This Row],[teleopCubes]]</f>
        <v>1</v>
      </c>
      <c r="AX191">
        <f>ScoutingData[[#This Row],[autoCones]]+ScoutingData[[#This Row],[teleopCones]]</f>
        <v>3</v>
      </c>
      <c r="AY191">
        <f>ScoutingData[[#This Row],[autoHigh]]+ScoutingData[[#This Row],[teleopHigh]]</f>
        <v>0</v>
      </c>
      <c r="AZ191">
        <f>ScoutingData[[#This Row],[autoMed]]+ScoutingData[[#This Row],[teleopMed]]</f>
        <v>4</v>
      </c>
      <c r="BA191">
        <f>ScoutingData[[#This Row],[autoLow]]+ScoutingData[[#This Row],[teleopLow]]</f>
        <v>0</v>
      </c>
    </row>
    <row r="192" spans="1:53">
      <c r="A192" t="s">
        <v>154</v>
      </c>
      <c r="B192" t="s">
        <v>81</v>
      </c>
      <c r="C192" t="s">
        <v>82</v>
      </c>
      <c r="D192">
        <v>44</v>
      </c>
      <c r="E192" t="str">
        <f>ScoutingData[[#This Row],[eventCode]]&amp;"_"&amp;ScoutingData[[#This Row],[matchLevel]]&amp;ScoutingData[[#This Row],[matchNumber]]</f>
        <v>2023njwas_qm44</v>
      </c>
      <c r="F192" t="s">
        <v>92</v>
      </c>
      <c r="G192">
        <v>6943</v>
      </c>
      <c r="H192">
        <v>38</v>
      </c>
      <c r="I192" t="s">
        <v>93</v>
      </c>
      <c r="J192">
        <v>0</v>
      </c>
      <c r="K192">
        <v>0</v>
      </c>
      <c r="L192">
        <v>0</v>
      </c>
      <c r="M192" t="s">
        <v>94</v>
      </c>
      <c r="N192" t="s">
        <v>93</v>
      </c>
      <c r="O192" t="s">
        <v>532</v>
      </c>
      <c r="P192">
        <v>0</v>
      </c>
      <c r="Q192">
        <v>0</v>
      </c>
      <c r="R192">
        <v>1</v>
      </c>
      <c r="S192">
        <v>7045</v>
      </c>
      <c r="T192">
        <v>0</v>
      </c>
      <c r="U192" t="s">
        <v>124</v>
      </c>
      <c r="V192">
        <v>0</v>
      </c>
      <c r="W192" t="s">
        <v>94</v>
      </c>
      <c r="X192">
        <v>2</v>
      </c>
      <c r="Y192" t="s">
        <v>96</v>
      </c>
      <c r="Z192">
        <v>0</v>
      </c>
      <c r="AA192" t="s">
        <v>94</v>
      </c>
      <c r="AB192">
        <v>1</v>
      </c>
      <c r="AC192">
        <v>3</v>
      </c>
      <c r="AD192">
        <v>0</v>
      </c>
      <c r="AE192">
        <v>0</v>
      </c>
      <c r="AF192">
        <v>0</v>
      </c>
      <c r="AG192">
        <v>0</v>
      </c>
      <c r="AH192" t="s">
        <v>533</v>
      </c>
      <c r="AI192">
        <f>getTotalCount(ScoutingData[[#This Row],[autoScoredGrid]])</f>
        <v>0</v>
      </c>
      <c r="AJ192">
        <f>getCubeCount(ScoutingData[[#This Row],[autoScoredGrid]])</f>
        <v>0</v>
      </c>
      <c r="AK192">
        <f>getConeCount(ScoutingData[[#This Row],[autoScoredGrid]])</f>
        <v>0</v>
      </c>
      <c r="AL192">
        <f>getHighCount(ScoutingData[[#This Row],[autoScoredGrid]])</f>
        <v>0</v>
      </c>
      <c r="AM192">
        <f>getMedCount(ScoutingData[[#This Row],[autoScoredGrid]])</f>
        <v>0</v>
      </c>
      <c r="AN192">
        <f>getLowCount(ScoutingData[[#This Row],[autoScoredGrid]])</f>
        <v>0</v>
      </c>
      <c r="AO192">
        <f>getAvgCycleTime(ScoutingData[[#This Row],[cycleTimes]])</f>
        <v>0</v>
      </c>
      <c r="AP192">
        <f>getTotalCount(ScoutingData[[#This Row],[scoredGrid]])</f>
        <v>8</v>
      </c>
      <c r="AQ192">
        <f>getCubeCount(ScoutingData[[#This Row],[scoredGrid]])</f>
        <v>7</v>
      </c>
      <c r="AR192">
        <f>getConeCount(ScoutingData[[#This Row],[scoredGrid]])</f>
        <v>1</v>
      </c>
      <c r="AS192">
        <f>getHighCount(ScoutingData[[#This Row],[scoredGrid]])</f>
        <v>0</v>
      </c>
      <c r="AT192">
        <f>getMedCount(ScoutingData[[#This Row],[scoredGrid]])</f>
        <v>0</v>
      </c>
      <c r="AU192">
        <f>getLowCount(ScoutingData[[#This Row],[scoredGrid]])</f>
        <v>8</v>
      </c>
      <c r="AV192">
        <f>ScoutingData[[#This Row],[autoGamePieces]]+ScoutingData[[#This Row],[teleopGamePieces]]</f>
        <v>8</v>
      </c>
      <c r="AW192">
        <f>ScoutingData[[#This Row],[autoCubes]]+ScoutingData[[#This Row],[teleopCubes]]</f>
        <v>7</v>
      </c>
      <c r="AX192">
        <f>ScoutingData[[#This Row],[autoCones]]+ScoutingData[[#This Row],[teleopCones]]</f>
        <v>1</v>
      </c>
      <c r="AY192">
        <f>ScoutingData[[#This Row],[autoHigh]]+ScoutingData[[#This Row],[teleopHigh]]</f>
        <v>0</v>
      </c>
      <c r="AZ192">
        <f>ScoutingData[[#This Row],[autoMed]]+ScoutingData[[#This Row],[teleopMed]]</f>
        <v>0</v>
      </c>
      <c r="BA192">
        <f>ScoutingData[[#This Row],[autoLow]]+ScoutingData[[#This Row],[teleopLow]]</f>
        <v>8</v>
      </c>
    </row>
    <row r="193" spans="1:53">
      <c r="A193" t="s">
        <v>168</v>
      </c>
      <c r="B193" t="s">
        <v>81</v>
      </c>
      <c r="C193" t="s">
        <v>82</v>
      </c>
      <c r="D193">
        <v>44</v>
      </c>
      <c r="E193" t="str">
        <f>ScoutingData[[#This Row],[eventCode]]&amp;"_"&amp;ScoutingData[[#This Row],[matchLevel]]&amp;ScoutingData[[#This Row],[matchNumber]]</f>
        <v>2023njwas_qm44</v>
      </c>
      <c r="F193" t="s">
        <v>83</v>
      </c>
      <c r="G193">
        <v>8588</v>
      </c>
      <c r="H193">
        <v>62</v>
      </c>
      <c r="I193" t="s">
        <v>93</v>
      </c>
      <c r="J193">
        <v>0</v>
      </c>
      <c r="K193">
        <v>0</v>
      </c>
      <c r="L193">
        <v>1</v>
      </c>
      <c r="M193" t="s">
        <v>94</v>
      </c>
      <c r="N193" t="s">
        <v>534</v>
      </c>
      <c r="O193" t="s">
        <v>141</v>
      </c>
      <c r="P193">
        <v>0</v>
      </c>
      <c r="Q193">
        <v>0</v>
      </c>
      <c r="R193">
        <v>0</v>
      </c>
      <c r="T193">
        <v>0</v>
      </c>
      <c r="U193" t="s">
        <v>94</v>
      </c>
      <c r="V193">
        <v>8.8000000000000007</v>
      </c>
      <c r="W193" t="s">
        <v>137</v>
      </c>
      <c r="X193">
        <v>2</v>
      </c>
      <c r="Y193" t="s">
        <v>96</v>
      </c>
      <c r="Z193">
        <v>0</v>
      </c>
      <c r="AA193" t="s">
        <v>97</v>
      </c>
      <c r="AB193">
        <v>0</v>
      </c>
      <c r="AC193">
        <v>2</v>
      </c>
      <c r="AD193">
        <v>0</v>
      </c>
      <c r="AE193">
        <v>0</v>
      </c>
      <c r="AF193">
        <v>0</v>
      </c>
      <c r="AG193">
        <v>0</v>
      </c>
      <c r="AH193" t="s">
        <v>535</v>
      </c>
      <c r="AI193">
        <f>getTotalCount(ScoutingData[[#This Row],[autoScoredGrid]])</f>
        <v>0</v>
      </c>
      <c r="AJ193">
        <f>getCubeCount(ScoutingData[[#This Row],[autoScoredGrid]])</f>
        <v>0</v>
      </c>
      <c r="AK193">
        <f>getConeCount(ScoutingData[[#This Row],[autoScoredGrid]])</f>
        <v>0</v>
      </c>
      <c r="AL193">
        <f>getHighCount(ScoutingData[[#This Row],[autoScoredGrid]])</f>
        <v>0</v>
      </c>
      <c r="AM193">
        <f>getMedCount(ScoutingData[[#This Row],[autoScoredGrid]])</f>
        <v>0</v>
      </c>
      <c r="AN193">
        <f>getLowCount(ScoutingData[[#This Row],[autoScoredGrid]])</f>
        <v>0</v>
      </c>
      <c r="AO193">
        <f>getAvgCycleTime(ScoutingData[[#This Row],[cycleTimes]])</f>
        <v>34.700000000000003</v>
      </c>
      <c r="AP193">
        <f>getTotalCount(ScoutingData[[#This Row],[scoredGrid]])</f>
        <v>1</v>
      </c>
      <c r="AQ193">
        <f>getCubeCount(ScoutingData[[#This Row],[scoredGrid]])</f>
        <v>1</v>
      </c>
      <c r="AR193">
        <f>getConeCount(ScoutingData[[#This Row],[scoredGrid]])</f>
        <v>0</v>
      </c>
      <c r="AS193">
        <f>getHighCount(ScoutingData[[#This Row],[scoredGrid]])</f>
        <v>0</v>
      </c>
      <c r="AT193">
        <f>getMedCount(ScoutingData[[#This Row],[scoredGrid]])</f>
        <v>0</v>
      </c>
      <c r="AU193">
        <f>getLowCount(ScoutingData[[#This Row],[scoredGrid]])</f>
        <v>1</v>
      </c>
      <c r="AV193">
        <f>ScoutingData[[#This Row],[autoGamePieces]]+ScoutingData[[#This Row],[teleopGamePieces]]</f>
        <v>1</v>
      </c>
      <c r="AW193">
        <f>ScoutingData[[#This Row],[autoCubes]]+ScoutingData[[#This Row],[teleopCubes]]</f>
        <v>1</v>
      </c>
      <c r="AX193">
        <f>ScoutingData[[#This Row],[autoCones]]+ScoutingData[[#This Row],[teleopCones]]</f>
        <v>0</v>
      </c>
      <c r="AY193">
        <f>ScoutingData[[#This Row],[autoHigh]]+ScoutingData[[#This Row],[teleopHigh]]</f>
        <v>0</v>
      </c>
      <c r="AZ193">
        <f>ScoutingData[[#This Row],[autoMed]]+ScoutingData[[#This Row],[teleopMed]]</f>
        <v>0</v>
      </c>
      <c r="BA193">
        <f>ScoutingData[[#This Row],[autoLow]]+ScoutingData[[#This Row],[teleopLow]]</f>
        <v>1</v>
      </c>
    </row>
    <row r="194" spans="1:53">
      <c r="A194" t="s">
        <v>153</v>
      </c>
      <c r="B194" t="s">
        <v>81</v>
      </c>
      <c r="C194" t="s">
        <v>82</v>
      </c>
      <c r="D194">
        <v>45</v>
      </c>
      <c r="E194" t="str">
        <f>ScoutingData[[#This Row],[eventCode]]&amp;"_"&amp;ScoutingData[[#This Row],[matchLevel]]&amp;ScoutingData[[#This Row],[matchNumber]]</f>
        <v>2023njwas_qm45</v>
      </c>
      <c r="F194" t="s">
        <v>111</v>
      </c>
      <c r="G194">
        <v>1676</v>
      </c>
      <c r="H194">
        <v>38</v>
      </c>
      <c r="I194" t="s">
        <v>112</v>
      </c>
      <c r="J194">
        <v>0</v>
      </c>
      <c r="K194">
        <v>0</v>
      </c>
      <c r="L194">
        <v>0</v>
      </c>
      <c r="M194" t="s">
        <v>85</v>
      </c>
      <c r="N194" t="s">
        <v>536</v>
      </c>
      <c r="O194" t="s">
        <v>537</v>
      </c>
      <c r="P194">
        <v>0</v>
      </c>
      <c r="Q194">
        <v>1</v>
      </c>
      <c r="R194">
        <v>0</v>
      </c>
      <c r="T194">
        <v>1</v>
      </c>
      <c r="U194" t="s">
        <v>97</v>
      </c>
      <c r="V194">
        <v>0</v>
      </c>
      <c r="W194" t="s">
        <v>85</v>
      </c>
      <c r="X194">
        <v>1</v>
      </c>
      <c r="Y194" t="s">
        <v>89</v>
      </c>
      <c r="Z194">
        <v>0</v>
      </c>
      <c r="AA194" t="s">
        <v>94</v>
      </c>
      <c r="AB194">
        <v>1</v>
      </c>
      <c r="AC194">
        <v>5</v>
      </c>
      <c r="AD194">
        <v>0</v>
      </c>
      <c r="AE194">
        <v>0</v>
      </c>
      <c r="AF194">
        <v>0</v>
      </c>
      <c r="AG194">
        <v>1</v>
      </c>
      <c r="AH194" t="s">
        <v>538</v>
      </c>
      <c r="AI194">
        <f>getTotalCount(ScoutingData[[#This Row],[autoScoredGrid]])</f>
        <v>1</v>
      </c>
      <c r="AJ194">
        <f>getCubeCount(ScoutingData[[#This Row],[autoScoredGrid]])</f>
        <v>1</v>
      </c>
      <c r="AK194">
        <f>getConeCount(ScoutingData[[#This Row],[autoScoredGrid]])</f>
        <v>0</v>
      </c>
      <c r="AL194">
        <f>getHighCount(ScoutingData[[#This Row],[autoScoredGrid]])</f>
        <v>1</v>
      </c>
      <c r="AM194">
        <f>getMedCount(ScoutingData[[#This Row],[autoScoredGrid]])</f>
        <v>0</v>
      </c>
      <c r="AN194">
        <f>getLowCount(ScoutingData[[#This Row],[autoScoredGrid]])</f>
        <v>0</v>
      </c>
      <c r="AO194">
        <f>getAvgCycleTime(ScoutingData[[#This Row],[cycleTimes]])</f>
        <v>17.399999999999999</v>
      </c>
      <c r="AP194">
        <f>getTotalCount(ScoutingData[[#This Row],[scoredGrid]])</f>
        <v>6</v>
      </c>
      <c r="AQ194">
        <f>getCubeCount(ScoutingData[[#This Row],[scoredGrid]])</f>
        <v>2</v>
      </c>
      <c r="AR194">
        <f>getConeCount(ScoutingData[[#This Row],[scoredGrid]])</f>
        <v>4</v>
      </c>
      <c r="AS194">
        <f>getHighCount(ScoutingData[[#This Row],[scoredGrid]])</f>
        <v>4</v>
      </c>
      <c r="AT194">
        <f>getMedCount(ScoutingData[[#This Row],[scoredGrid]])</f>
        <v>0</v>
      </c>
      <c r="AU194">
        <f>getLowCount(ScoutingData[[#This Row],[scoredGrid]])</f>
        <v>2</v>
      </c>
      <c r="AV194">
        <f>ScoutingData[[#This Row],[autoGamePieces]]+ScoutingData[[#This Row],[teleopGamePieces]]</f>
        <v>7</v>
      </c>
      <c r="AW194">
        <f>ScoutingData[[#This Row],[autoCubes]]+ScoutingData[[#This Row],[teleopCubes]]</f>
        <v>3</v>
      </c>
      <c r="AX194">
        <f>ScoutingData[[#This Row],[autoCones]]+ScoutingData[[#This Row],[teleopCones]]</f>
        <v>4</v>
      </c>
      <c r="AY194">
        <f>ScoutingData[[#This Row],[autoHigh]]+ScoutingData[[#This Row],[teleopHigh]]</f>
        <v>5</v>
      </c>
      <c r="AZ194">
        <f>ScoutingData[[#This Row],[autoMed]]+ScoutingData[[#This Row],[teleopMed]]</f>
        <v>0</v>
      </c>
      <c r="BA194">
        <f>ScoutingData[[#This Row],[autoLow]]+ScoutingData[[#This Row],[teleopLow]]</f>
        <v>2</v>
      </c>
    </row>
    <row r="195" spans="1:53">
      <c r="A195" t="s">
        <v>179</v>
      </c>
      <c r="B195" t="s">
        <v>81</v>
      </c>
      <c r="C195" t="s">
        <v>82</v>
      </c>
      <c r="D195">
        <v>45</v>
      </c>
      <c r="E195" t="str">
        <f>ScoutingData[[#This Row],[eventCode]]&amp;"_"&amp;ScoutingData[[#This Row],[matchLevel]]&amp;ScoutingData[[#This Row],[matchNumber]]</f>
        <v>2023njwas_qm45</v>
      </c>
      <c r="F195" t="s">
        <v>111</v>
      </c>
      <c r="G195">
        <v>1676</v>
      </c>
      <c r="H195">
        <v>38</v>
      </c>
      <c r="I195" t="s">
        <v>112</v>
      </c>
      <c r="J195">
        <v>1</v>
      </c>
      <c r="K195">
        <v>1</v>
      </c>
      <c r="L195">
        <v>1</v>
      </c>
      <c r="M195" t="s">
        <v>113</v>
      </c>
      <c r="N195" t="s">
        <v>93</v>
      </c>
      <c r="O195" t="s">
        <v>539</v>
      </c>
      <c r="P195">
        <v>0</v>
      </c>
      <c r="Q195">
        <v>1</v>
      </c>
      <c r="R195">
        <v>0</v>
      </c>
      <c r="T195">
        <v>0</v>
      </c>
      <c r="U195" t="s">
        <v>97</v>
      </c>
      <c r="V195">
        <v>0</v>
      </c>
      <c r="W195" t="s">
        <v>113</v>
      </c>
      <c r="X195">
        <v>1</v>
      </c>
      <c r="Y195" t="s">
        <v>105</v>
      </c>
      <c r="Z195">
        <v>2</v>
      </c>
      <c r="AA195" t="s">
        <v>94</v>
      </c>
      <c r="AB195">
        <v>1</v>
      </c>
      <c r="AC195">
        <v>4</v>
      </c>
      <c r="AD195">
        <v>0</v>
      </c>
      <c r="AE195">
        <v>0</v>
      </c>
      <c r="AF195">
        <v>0</v>
      </c>
      <c r="AG195">
        <v>1</v>
      </c>
      <c r="AH195" t="s">
        <v>515</v>
      </c>
      <c r="AI195">
        <f>getTotalCount(ScoutingData[[#This Row],[autoScoredGrid]])</f>
        <v>1</v>
      </c>
      <c r="AJ195">
        <f>getCubeCount(ScoutingData[[#This Row],[autoScoredGrid]])</f>
        <v>1</v>
      </c>
      <c r="AK195">
        <f>getConeCount(ScoutingData[[#This Row],[autoScoredGrid]])</f>
        <v>0</v>
      </c>
      <c r="AL195">
        <f>getHighCount(ScoutingData[[#This Row],[autoScoredGrid]])</f>
        <v>1</v>
      </c>
      <c r="AM195">
        <f>getMedCount(ScoutingData[[#This Row],[autoScoredGrid]])</f>
        <v>0</v>
      </c>
      <c r="AN195">
        <f>getLowCount(ScoutingData[[#This Row],[autoScoredGrid]])</f>
        <v>0</v>
      </c>
      <c r="AO195">
        <f>getAvgCycleTime(ScoutingData[[#This Row],[cycleTimes]])</f>
        <v>0</v>
      </c>
      <c r="AP195">
        <f>getTotalCount(ScoutingData[[#This Row],[scoredGrid]])</f>
        <v>7</v>
      </c>
      <c r="AQ195">
        <f>getCubeCount(ScoutingData[[#This Row],[scoredGrid]])</f>
        <v>2</v>
      </c>
      <c r="AR195">
        <f>getConeCount(ScoutingData[[#This Row],[scoredGrid]])</f>
        <v>5</v>
      </c>
      <c r="AS195">
        <f>getHighCount(ScoutingData[[#This Row],[scoredGrid]])</f>
        <v>4</v>
      </c>
      <c r="AT195">
        <f>getMedCount(ScoutingData[[#This Row],[scoredGrid]])</f>
        <v>0</v>
      </c>
      <c r="AU195">
        <f>getLowCount(ScoutingData[[#This Row],[scoredGrid]])</f>
        <v>3</v>
      </c>
      <c r="AV195">
        <f>ScoutingData[[#This Row],[autoGamePieces]]+ScoutingData[[#This Row],[teleopGamePieces]]</f>
        <v>8</v>
      </c>
      <c r="AW195">
        <f>ScoutingData[[#This Row],[autoCubes]]+ScoutingData[[#This Row],[teleopCubes]]</f>
        <v>3</v>
      </c>
      <c r="AX195">
        <f>ScoutingData[[#This Row],[autoCones]]+ScoutingData[[#This Row],[teleopCones]]</f>
        <v>5</v>
      </c>
      <c r="AY195">
        <f>ScoutingData[[#This Row],[autoHigh]]+ScoutingData[[#This Row],[teleopHigh]]</f>
        <v>5</v>
      </c>
      <c r="AZ195">
        <f>ScoutingData[[#This Row],[autoMed]]+ScoutingData[[#This Row],[teleopMed]]</f>
        <v>0</v>
      </c>
      <c r="BA195">
        <f>ScoutingData[[#This Row],[autoLow]]+ScoutingData[[#This Row],[teleopLow]]</f>
        <v>3</v>
      </c>
    </row>
    <row r="196" spans="1:53">
      <c r="A196" t="s">
        <v>172</v>
      </c>
      <c r="B196" t="s">
        <v>81</v>
      </c>
      <c r="C196" t="s">
        <v>82</v>
      </c>
      <c r="D196">
        <v>45</v>
      </c>
      <c r="E196" t="str">
        <f>ScoutingData[[#This Row],[eventCode]]&amp;"_"&amp;ScoutingData[[#This Row],[matchLevel]]&amp;ScoutingData[[#This Row],[matchNumber]]</f>
        <v>2023njwas_qm45</v>
      </c>
      <c r="F196" t="s">
        <v>100</v>
      </c>
      <c r="G196">
        <v>219</v>
      </c>
      <c r="H196">
        <v>71</v>
      </c>
      <c r="I196" t="s">
        <v>93</v>
      </c>
      <c r="J196">
        <v>1</v>
      </c>
      <c r="K196">
        <v>0</v>
      </c>
      <c r="L196">
        <v>1</v>
      </c>
      <c r="M196" t="s">
        <v>94</v>
      </c>
      <c r="N196" t="s">
        <v>93</v>
      </c>
      <c r="O196" t="s">
        <v>93</v>
      </c>
      <c r="P196">
        <v>0</v>
      </c>
      <c r="Q196">
        <v>0</v>
      </c>
      <c r="R196">
        <v>0</v>
      </c>
      <c r="T196">
        <v>0</v>
      </c>
      <c r="U196" t="s">
        <v>94</v>
      </c>
      <c r="V196">
        <v>27.4</v>
      </c>
      <c r="W196" t="s">
        <v>94</v>
      </c>
      <c r="X196">
        <v>1</v>
      </c>
      <c r="Y196" t="s">
        <v>96</v>
      </c>
      <c r="Z196">
        <v>0</v>
      </c>
      <c r="AA196" t="s">
        <v>94</v>
      </c>
      <c r="AB196">
        <v>1</v>
      </c>
      <c r="AC196">
        <v>2</v>
      </c>
      <c r="AD196">
        <v>0</v>
      </c>
      <c r="AE196">
        <v>0</v>
      </c>
      <c r="AF196">
        <v>1</v>
      </c>
      <c r="AG196">
        <v>0</v>
      </c>
      <c r="AH196" t="s">
        <v>540</v>
      </c>
      <c r="AI196">
        <f>getTotalCount(ScoutingData[[#This Row],[autoScoredGrid]])</f>
        <v>0</v>
      </c>
      <c r="AJ196">
        <f>getCubeCount(ScoutingData[[#This Row],[autoScoredGrid]])</f>
        <v>0</v>
      </c>
      <c r="AK196">
        <f>getConeCount(ScoutingData[[#This Row],[autoScoredGrid]])</f>
        <v>0</v>
      </c>
      <c r="AL196">
        <f>getHighCount(ScoutingData[[#This Row],[autoScoredGrid]])</f>
        <v>0</v>
      </c>
      <c r="AM196">
        <f>getMedCount(ScoutingData[[#This Row],[autoScoredGrid]])</f>
        <v>0</v>
      </c>
      <c r="AN196">
        <f>getLowCount(ScoutingData[[#This Row],[autoScoredGrid]])</f>
        <v>0</v>
      </c>
      <c r="AO196">
        <f>getAvgCycleTime(ScoutingData[[#This Row],[cycleTimes]])</f>
        <v>0</v>
      </c>
      <c r="AP196">
        <f>getTotalCount(ScoutingData[[#This Row],[scoredGrid]])</f>
        <v>0</v>
      </c>
      <c r="AQ196">
        <f>getCubeCount(ScoutingData[[#This Row],[scoredGrid]])</f>
        <v>0</v>
      </c>
      <c r="AR196">
        <f>getConeCount(ScoutingData[[#This Row],[scoredGrid]])</f>
        <v>0</v>
      </c>
      <c r="AS196">
        <f>getHighCount(ScoutingData[[#This Row],[scoredGrid]])</f>
        <v>0</v>
      </c>
      <c r="AT196">
        <f>getMedCount(ScoutingData[[#This Row],[scoredGrid]])</f>
        <v>0</v>
      </c>
      <c r="AU196">
        <f>getLowCount(ScoutingData[[#This Row],[scoredGrid]])</f>
        <v>0</v>
      </c>
      <c r="AV196">
        <f>ScoutingData[[#This Row],[autoGamePieces]]+ScoutingData[[#This Row],[teleopGamePieces]]</f>
        <v>0</v>
      </c>
      <c r="AW196">
        <f>ScoutingData[[#This Row],[autoCubes]]+ScoutingData[[#This Row],[teleopCubes]]</f>
        <v>0</v>
      </c>
      <c r="AX196">
        <f>ScoutingData[[#This Row],[autoCones]]+ScoutingData[[#This Row],[teleopCones]]</f>
        <v>0</v>
      </c>
      <c r="AY196">
        <f>ScoutingData[[#This Row],[autoHigh]]+ScoutingData[[#This Row],[teleopHigh]]</f>
        <v>0</v>
      </c>
      <c r="AZ196">
        <f>ScoutingData[[#This Row],[autoMed]]+ScoutingData[[#This Row],[teleopMed]]</f>
        <v>0</v>
      </c>
      <c r="BA196">
        <f>ScoutingData[[#This Row],[autoLow]]+ScoutingData[[#This Row],[teleopLow]]</f>
        <v>0</v>
      </c>
    </row>
    <row r="197" spans="1:53">
      <c r="A197" t="s">
        <v>541</v>
      </c>
      <c r="B197" t="s">
        <v>81</v>
      </c>
      <c r="C197" t="s">
        <v>82</v>
      </c>
      <c r="D197">
        <v>45</v>
      </c>
      <c r="E197" t="str">
        <f>ScoutingData[[#This Row],[eventCode]]&amp;"_"&amp;ScoutingData[[#This Row],[matchLevel]]&amp;ScoutingData[[#This Row],[matchNumber]]</f>
        <v>2023njwas_qm45</v>
      </c>
      <c r="F197" t="s">
        <v>92</v>
      </c>
      <c r="G197">
        <v>2070</v>
      </c>
      <c r="H197">
        <v>26</v>
      </c>
      <c r="I197" t="s">
        <v>127</v>
      </c>
      <c r="J197">
        <v>1</v>
      </c>
      <c r="K197">
        <v>0</v>
      </c>
      <c r="L197">
        <v>1</v>
      </c>
      <c r="M197" t="s">
        <v>94</v>
      </c>
      <c r="N197" t="s">
        <v>542</v>
      </c>
      <c r="O197" t="s">
        <v>543</v>
      </c>
      <c r="P197">
        <v>0</v>
      </c>
      <c r="Q197">
        <v>1</v>
      </c>
      <c r="R197">
        <v>0</v>
      </c>
      <c r="T197">
        <v>1</v>
      </c>
      <c r="U197" t="s">
        <v>94</v>
      </c>
      <c r="V197">
        <v>0</v>
      </c>
      <c r="W197" t="s">
        <v>94</v>
      </c>
      <c r="X197">
        <v>1</v>
      </c>
      <c r="Y197" t="s">
        <v>89</v>
      </c>
      <c r="Z197">
        <v>0</v>
      </c>
      <c r="AA197" t="s">
        <v>94</v>
      </c>
      <c r="AB197">
        <v>0</v>
      </c>
      <c r="AC197">
        <v>2</v>
      </c>
      <c r="AD197">
        <v>0</v>
      </c>
      <c r="AE197">
        <v>0</v>
      </c>
      <c r="AF197">
        <v>0</v>
      </c>
      <c r="AG197">
        <v>1</v>
      </c>
      <c r="AH197" t="s">
        <v>544</v>
      </c>
      <c r="AI197">
        <f>getTotalCount(ScoutingData[[#This Row],[autoScoredGrid]])</f>
        <v>1</v>
      </c>
      <c r="AJ197">
        <f>getCubeCount(ScoutingData[[#This Row],[autoScoredGrid]])</f>
        <v>1</v>
      </c>
      <c r="AK197">
        <f>getConeCount(ScoutingData[[#This Row],[autoScoredGrid]])</f>
        <v>0</v>
      </c>
      <c r="AL197">
        <f>getHighCount(ScoutingData[[#This Row],[autoScoredGrid]])</f>
        <v>1</v>
      </c>
      <c r="AM197">
        <f>getMedCount(ScoutingData[[#This Row],[autoScoredGrid]])</f>
        <v>0</v>
      </c>
      <c r="AN197">
        <f>getLowCount(ScoutingData[[#This Row],[autoScoredGrid]])</f>
        <v>0</v>
      </c>
      <c r="AO197">
        <f>getAvgCycleTime(ScoutingData[[#This Row],[cycleTimes]])</f>
        <v>20.65</v>
      </c>
      <c r="AP197">
        <f>getTotalCount(ScoutingData[[#This Row],[scoredGrid]])</f>
        <v>3</v>
      </c>
      <c r="AQ197">
        <f>getCubeCount(ScoutingData[[#This Row],[scoredGrid]])</f>
        <v>0</v>
      </c>
      <c r="AR197">
        <f>getConeCount(ScoutingData[[#This Row],[scoredGrid]])</f>
        <v>3</v>
      </c>
      <c r="AS197">
        <f>getHighCount(ScoutingData[[#This Row],[scoredGrid]])</f>
        <v>2</v>
      </c>
      <c r="AT197">
        <f>getMedCount(ScoutingData[[#This Row],[scoredGrid]])</f>
        <v>0</v>
      </c>
      <c r="AU197">
        <f>getLowCount(ScoutingData[[#This Row],[scoredGrid]])</f>
        <v>1</v>
      </c>
      <c r="AV197">
        <f>ScoutingData[[#This Row],[autoGamePieces]]+ScoutingData[[#This Row],[teleopGamePieces]]</f>
        <v>4</v>
      </c>
      <c r="AW197">
        <f>ScoutingData[[#This Row],[autoCubes]]+ScoutingData[[#This Row],[teleopCubes]]</f>
        <v>1</v>
      </c>
      <c r="AX197">
        <f>ScoutingData[[#This Row],[autoCones]]+ScoutingData[[#This Row],[teleopCones]]</f>
        <v>3</v>
      </c>
      <c r="AY197">
        <f>ScoutingData[[#This Row],[autoHigh]]+ScoutingData[[#This Row],[teleopHigh]]</f>
        <v>3</v>
      </c>
      <c r="AZ197">
        <f>ScoutingData[[#This Row],[autoMed]]+ScoutingData[[#This Row],[teleopMed]]</f>
        <v>0</v>
      </c>
      <c r="BA197">
        <f>ScoutingData[[#This Row],[autoLow]]+ScoutingData[[#This Row],[teleopLow]]</f>
        <v>1</v>
      </c>
    </row>
    <row r="198" spans="1:53">
      <c r="A198" t="s">
        <v>131</v>
      </c>
      <c r="B198" t="s">
        <v>81</v>
      </c>
      <c r="C198" t="s">
        <v>82</v>
      </c>
      <c r="D198">
        <v>45</v>
      </c>
      <c r="E198" t="str">
        <f>ScoutingData[[#This Row],[eventCode]]&amp;"_"&amp;ScoutingData[[#This Row],[matchLevel]]&amp;ScoutingData[[#This Row],[matchNumber]]</f>
        <v>2023njwas_qm45</v>
      </c>
      <c r="F198" t="s">
        <v>92</v>
      </c>
      <c r="G198">
        <v>2070</v>
      </c>
      <c r="H198">
        <v>26</v>
      </c>
      <c r="I198" t="s">
        <v>127</v>
      </c>
      <c r="J198">
        <v>0</v>
      </c>
      <c r="K198">
        <v>1</v>
      </c>
      <c r="L198">
        <v>1</v>
      </c>
      <c r="M198" t="s">
        <v>94</v>
      </c>
      <c r="N198" t="s">
        <v>545</v>
      </c>
      <c r="O198" t="s">
        <v>546</v>
      </c>
      <c r="P198">
        <v>0</v>
      </c>
      <c r="Q198">
        <v>1</v>
      </c>
      <c r="R198">
        <v>0</v>
      </c>
      <c r="T198">
        <v>1</v>
      </c>
      <c r="U198" t="s">
        <v>94</v>
      </c>
      <c r="V198">
        <v>0</v>
      </c>
      <c r="W198" t="s">
        <v>94</v>
      </c>
      <c r="X198">
        <v>1</v>
      </c>
      <c r="Y198" t="s">
        <v>105</v>
      </c>
      <c r="Z198">
        <v>1</v>
      </c>
      <c r="AA198" t="s">
        <v>94</v>
      </c>
      <c r="AB198">
        <v>0</v>
      </c>
      <c r="AC198">
        <v>2</v>
      </c>
      <c r="AD198">
        <v>0</v>
      </c>
      <c r="AE198">
        <v>0</v>
      </c>
      <c r="AF198">
        <v>0</v>
      </c>
      <c r="AG198">
        <v>0</v>
      </c>
      <c r="AH198" t="s">
        <v>547</v>
      </c>
      <c r="AI198">
        <f>getTotalCount(ScoutingData[[#This Row],[autoScoredGrid]])</f>
        <v>1</v>
      </c>
      <c r="AJ198">
        <f>getCubeCount(ScoutingData[[#This Row],[autoScoredGrid]])</f>
        <v>1</v>
      </c>
      <c r="AK198">
        <f>getConeCount(ScoutingData[[#This Row],[autoScoredGrid]])</f>
        <v>0</v>
      </c>
      <c r="AL198">
        <f>getHighCount(ScoutingData[[#This Row],[autoScoredGrid]])</f>
        <v>1</v>
      </c>
      <c r="AM198">
        <f>getMedCount(ScoutingData[[#This Row],[autoScoredGrid]])</f>
        <v>0</v>
      </c>
      <c r="AN198">
        <f>getLowCount(ScoutingData[[#This Row],[autoScoredGrid]])</f>
        <v>0</v>
      </c>
      <c r="AO198">
        <f>getAvgCycleTime(ScoutingData[[#This Row],[cycleTimes]])</f>
        <v>40</v>
      </c>
      <c r="AP198">
        <f>getTotalCount(ScoutingData[[#This Row],[scoredGrid]])</f>
        <v>3</v>
      </c>
      <c r="AQ198">
        <f>getCubeCount(ScoutingData[[#This Row],[scoredGrid]])</f>
        <v>0</v>
      </c>
      <c r="AR198">
        <f>getConeCount(ScoutingData[[#This Row],[scoredGrid]])</f>
        <v>2</v>
      </c>
      <c r="AS198">
        <f>getHighCount(ScoutingData[[#This Row],[scoredGrid]])</f>
        <v>1</v>
      </c>
      <c r="AT198">
        <f>getMedCount(ScoutingData[[#This Row],[scoredGrid]])</f>
        <v>0</v>
      </c>
      <c r="AU198">
        <f>getLowCount(ScoutingData[[#This Row],[scoredGrid]])</f>
        <v>1</v>
      </c>
      <c r="AV198">
        <f>ScoutingData[[#This Row],[autoGamePieces]]+ScoutingData[[#This Row],[teleopGamePieces]]</f>
        <v>4</v>
      </c>
      <c r="AW198">
        <f>ScoutingData[[#This Row],[autoCubes]]+ScoutingData[[#This Row],[teleopCubes]]</f>
        <v>1</v>
      </c>
      <c r="AX198">
        <f>ScoutingData[[#This Row],[autoCones]]+ScoutingData[[#This Row],[teleopCones]]</f>
        <v>2</v>
      </c>
      <c r="AY198">
        <f>ScoutingData[[#This Row],[autoHigh]]+ScoutingData[[#This Row],[teleopHigh]]</f>
        <v>2</v>
      </c>
      <c r="AZ198">
        <f>ScoutingData[[#This Row],[autoMed]]+ScoutingData[[#This Row],[teleopMed]]</f>
        <v>0</v>
      </c>
      <c r="BA198">
        <f>ScoutingData[[#This Row],[autoLow]]+ScoutingData[[#This Row],[teleopLow]]</f>
        <v>1</v>
      </c>
    </row>
    <row r="199" spans="1:53">
      <c r="A199" t="s">
        <v>147</v>
      </c>
      <c r="B199" t="s">
        <v>81</v>
      </c>
      <c r="C199" t="s">
        <v>82</v>
      </c>
      <c r="D199">
        <v>45</v>
      </c>
      <c r="E199" t="str">
        <f>ScoutingData[[#This Row],[eventCode]]&amp;"_"&amp;ScoutingData[[#This Row],[matchLevel]]&amp;ScoutingData[[#This Row],[matchNumber]]</f>
        <v>2023njwas_qm45</v>
      </c>
      <c r="F199" t="s">
        <v>117</v>
      </c>
      <c r="G199">
        <v>714</v>
      </c>
      <c r="H199">
        <v>48</v>
      </c>
      <c r="I199" t="s">
        <v>259</v>
      </c>
      <c r="J199">
        <v>0</v>
      </c>
      <c r="K199">
        <v>0</v>
      </c>
      <c r="L199">
        <v>0</v>
      </c>
      <c r="M199" t="s">
        <v>94</v>
      </c>
      <c r="N199" t="s">
        <v>93</v>
      </c>
      <c r="O199" t="s">
        <v>93</v>
      </c>
      <c r="P199">
        <v>0</v>
      </c>
      <c r="Q199">
        <v>0</v>
      </c>
      <c r="R199">
        <v>0</v>
      </c>
      <c r="T199">
        <v>0</v>
      </c>
      <c r="U199" t="s">
        <v>94</v>
      </c>
      <c r="V199">
        <v>0</v>
      </c>
      <c r="W199" t="s">
        <v>94</v>
      </c>
      <c r="X199">
        <v>1</v>
      </c>
      <c r="Y199" t="s">
        <v>96</v>
      </c>
      <c r="Z199">
        <v>0</v>
      </c>
      <c r="AA199" t="s">
        <v>94</v>
      </c>
      <c r="AB199">
        <v>0</v>
      </c>
      <c r="AC199">
        <v>3</v>
      </c>
      <c r="AD199">
        <v>0</v>
      </c>
      <c r="AE199">
        <v>0</v>
      </c>
      <c r="AF199">
        <v>0</v>
      </c>
      <c r="AG199">
        <v>0</v>
      </c>
      <c r="AH199" t="s">
        <v>548</v>
      </c>
      <c r="AI199">
        <f>getTotalCount(ScoutingData[[#This Row],[autoScoredGrid]])</f>
        <v>1</v>
      </c>
      <c r="AJ199">
        <f>getCubeCount(ScoutingData[[#This Row],[autoScoredGrid]])</f>
        <v>1</v>
      </c>
      <c r="AK199">
        <f>getConeCount(ScoutingData[[#This Row],[autoScoredGrid]])</f>
        <v>0</v>
      </c>
      <c r="AL199">
        <f>getHighCount(ScoutingData[[#This Row],[autoScoredGrid]])</f>
        <v>0</v>
      </c>
      <c r="AM199">
        <f>getMedCount(ScoutingData[[#This Row],[autoScoredGrid]])</f>
        <v>1</v>
      </c>
      <c r="AN199">
        <f>getLowCount(ScoutingData[[#This Row],[autoScoredGrid]])</f>
        <v>0</v>
      </c>
      <c r="AO199">
        <f>getAvgCycleTime(ScoutingData[[#This Row],[cycleTimes]])</f>
        <v>0</v>
      </c>
      <c r="AP199">
        <f>getTotalCount(ScoutingData[[#This Row],[scoredGrid]])</f>
        <v>0</v>
      </c>
      <c r="AQ199">
        <f>getCubeCount(ScoutingData[[#This Row],[scoredGrid]])</f>
        <v>0</v>
      </c>
      <c r="AR199">
        <f>getConeCount(ScoutingData[[#This Row],[scoredGrid]])</f>
        <v>0</v>
      </c>
      <c r="AS199">
        <f>getHighCount(ScoutingData[[#This Row],[scoredGrid]])</f>
        <v>0</v>
      </c>
      <c r="AT199">
        <f>getMedCount(ScoutingData[[#This Row],[scoredGrid]])</f>
        <v>0</v>
      </c>
      <c r="AU199">
        <f>getLowCount(ScoutingData[[#This Row],[scoredGrid]])</f>
        <v>0</v>
      </c>
      <c r="AV199">
        <f>ScoutingData[[#This Row],[autoGamePieces]]+ScoutingData[[#This Row],[teleopGamePieces]]</f>
        <v>1</v>
      </c>
      <c r="AW199">
        <f>ScoutingData[[#This Row],[autoCubes]]+ScoutingData[[#This Row],[teleopCubes]]</f>
        <v>1</v>
      </c>
      <c r="AX199">
        <f>ScoutingData[[#This Row],[autoCones]]+ScoutingData[[#This Row],[teleopCones]]</f>
        <v>0</v>
      </c>
      <c r="AY199">
        <f>ScoutingData[[#This Row],[autoHigh]]+ScoutingData[[#This Row],[teleopHigh]]</f>
        <v>0</v>
      </c>
      <c r="AZ199">
        <f>ScoutingData[[#This Row],[autoMed]]+ScoutingData[[#This Row],[teleopMed]]</f>
        <v>1</v>
      </c>
      <c r="BA199">
        <f>ScoutingData[[#This Row],[autoLow]]+ScoutingData[[#This Row],[teleopLow]]</f>
        <v>0</v>
      </c>
    </row>
    <row r="200" spans="1:53">
      <c r="A200" t="s">
        <v>154</v>
      </c>
      <c r="B200" t="s">
        <v>81</v>
      </c>
      <c r="C200" t="s">
        <v>82</v>
      </c>
      <c r="D200">
        <v>46</v>
      </c>
      <c r="E200" t="str">
        <f>ScoutingData[[#This Row],[eventCode]]&amp;"_"&amp;ScoutingData[[#This Row],[matchLevel]]&amp;ScoutingData[[#This Row],[matchNumber]]</f>
        <v>2023njwas_qm46</v>
      </c>
      <c r="F200" t="s">
        <v>140</v>
      </c>
      <c r="G200">
        <v>4652</v>
      </c>
      <c r="H200">
        <v>47</v>
      </c>
      <c r="I200" t="s">
        <v>197</v>
      </c>
      <c r="J200">
        <v>1</v>
      </c>
      <c r="K200">
        <v>1</v>
      </c>
      <c r="L200">
        <v>0</v>
      </c>
      <c r="M200" t="s">
        <v>85</v>
      </c>
      <c r="N200" t="s">
        <v>93</v>
      </c>
      <c r="O200" t="s">
        <v>549</v>
      </c>
      <c r="P200">
        <v>0</v>
      </c>
      <c r="Q200">
        <v>1</v>
      </c>
      <c r="R200">
        <v>0</v>
      </c>
      <c r="T200">
        <v>0</v>
      </c>
      <c r="U200" t="s">
        <v>124</v>
      </c>
      <c r="V200">
        <v>0</v>
      </c>
      <c r="W200" t="s">
        <v>85</v>
      </c>
      <c r="X200">
        <v>3</v>
      </c>
      <c r="Y200" t="s">
        <v>89</v>
      </c>
      <c r="Z200">
        <v>3</v>
      </c>
      <c r="AA200" t="s">
        <v>94</v>
      </c>
      <c r="AB200">
        <v>1</v>
      </c>
      <c r="AC200">
        <v>4</v>
      </c>
      <c r="AD200">
        <v>0</v>
      </c>
      <c r="AE200">
        <v>0</v>
      </c>
      <c r="AF200">
        <v>0</v>
      </c>
      <c r="AG200">
        <v>1</v>
      </c>
      <c r="AH200" t="s">
        <v>550</v>
      </c>
      <c r="AI200">
        <f>getTotalCount(ScoutingData[[#This Row],[autoScoredGrid]])</f>
        <v>1</v>
      </c>
      <c r="AJ200">
        <f>getCubeCount(ScoutingData[[#This Row],[autoScoredGrid]])</f>
        <v>1</v>
      </c>
      <c r="AK200">
        <f>getConeCount(ScoutingData[[#This Row],[autoScoredGrid]])</f>
        <v>0</v>
      </c>
      <c r="AL200">
        <f>getHighCount(ScoutingData[[#This Row],[autoScoredGrid]])</f>
        <v>1</v>
      </c>
      <c r="AM200">
        <f>getMedCount(ScoutingData[[#This Row],[autoScoredGrid]])</f>
        <v>0</v>
      </c>
      <c r="AN200">
        <f>getLowCount(ScoutingData[[#This Row],[autoScoredGrid]])</f>
        <v>0</v>
      </c>
      <c r="AO200">
        <f>getAvgCycleTime(ScoutingData[[#This Row],[cycleTimes]])</f>
        <v>0</v>
      </c>
      <c r="AP200">
        <f>getTotalCount(ScoutingData[[#This Row],[scoredGrid]])</f>
        <v>7</v>
      </c>
      <c r="AQ200">
        <f>getCubeCount(ScoutingData[[#This Row],[scoredGrid]])</f>
        <v>5</v>
      </c>
      <c r="AR200">
        <f>getConeCount(ScoutingData[[#This Row],[scoredGrid]])</f>
        <v>2</v>
      </c>
      <c r="AS200">
        <f>getHighCount(ScoutingData[[#This Row],[scoredGrid]])</f>
        <v>2</v>
      </c>
      <c r="AT200">
        <f>getMedCount(ScoutingData[[#This Row],[scoredGrid]])</f>
        <v>2</v>
      </c>
      <c r="AU200">
        <f>getLowCount(ScoutingData[[#This Row],[scoredGrid]])</f>
        <v>3</v>
      </c>
      <c r="AV200">
        <f>ScoutingData[[#This Row],[autoGamePieces]]+ScoutingData[[#This Row],[teleopGamePieces]]</f>
        <v>8</v>
      </c>
      <c r="AW200">
        <f>ScoutingData[[#This Row],[autoCubes]]+ScoutingData[[#This Row],[teleopCubes]]</f>
        <v>6</v>
      </c>
      <c r="AX200">
        <f>ScoutingData[[#This Row],[autoCones]]+ScoutingData[[#This Row],[teleopCones]]</f>
        <v>2</v>
      </c>
      <c r="AY200">
        <f>ScoutingData[[#This Row],[autoHigh]]+ScoutingData[[#This Row],[teleopHigh]]</f>
        <v>3</v>
      </c>
      <c r="AZ200">
        <f>ScoutingData[[#This Row],[autoMed]]+ScoutingData[[#This Row],[teleopMed]]</f>
        <v>2</v>
      </c>
      <c r="BA200">
        <f>ScoutingData[[#This Row],[autoLow]]+ScoutingData[[#This Row],[teleopLow]]</f>
        <v>3</v>
      </c>
    </row>
    <row r="201" spans="1:53">
      <c r="A201" t="s">
        <v>110</v>
      </c>
      <c r="B201" t="s">
        <v>81</v>
      </c>
      <c r="C201" t="s">
        <v>82</v>
      </c>
      <c r="D201">
        <v>46</v>
      </c>
      <c r="E201" t="str">
        <f>ScoutingData[[#This Row],[eventCode]]&amp;"_"&amp;ScoutingData[[#This Row],[matchLevel]]&amp;ScoutingData[[#This Row],[matchNumber]]</f>
        <v>2023njwas_qm46</v>
      </c>
      <c r="F201" t="s">
        <v>100</v>
      </c>
      <c r="G201">
        <v>8117</v>
      </c>
      <c r="H201">
        <v>35</v>
      </c>
      <c r="I201" t="s">
        <v>197</v>
      </c>
      <c r="J201">
        <v>1</v>
      </c>
      <c r="K201">
        <v>1</v>
      </c>
      <c r="L201">
        <v>1</v>
      </c>
      <c r="M201" t="s">
        <v>94</v>
      </c>
      <c r="N201" t="s">
        <v>93</v>
      </c>
      <c r="O201" t="s">
        <v>551</v>
      </c>
      <c r="P201">
        <v>0</v>
      </c>
      <c r="Q201">
        <v>1</v>
      </c>
      <c r="R201">
        <v>0</v>
      </c>
      <c r="T201">
        <v>0</v>
      </c>
      <c r="U201" t="s">
        <v>88</v>
      </c>
      <c r="V201">
        <v>0</v>
      </c>
      <c r="W201" t="s">
        <v>85</v>
      </c>
      <c r="X201">
        <v>3</v>
      </c>
      <c r="Y201" t="s">
        <v>89</v>
      </c>
      <c r="Z201">
        <v>1</v>
      </c>
      <c r="AA201" t="s">
        <v>94</v>
      </c>
      <c r="AB201">
        <v>1</v>
      </c>
      <c r="AC201">
        <v>4</v>
      </c>
      <c r="AD201">
        <v>0</v>
      </c>
      <c r="AE201">
        <v>0</v>
      </c>
      <c r="AF201">
        <v>0</v>
      </c>
      <c r="AG201">
        <v>1</v>
      </c>
      <c r="AH201" t="s">
        <v>552</v>
      </c>
      <c r="AI201">
        <f>getTotalCount(ScoutingData[[#This Row],[autoScoredGrid]])</f>
        <v>1</v>
      </c>
      <c r="AJ201">
        <f>getCubeCount(ScoutingData[[#This Row],[autoScoredGrid]])</f>
        <v>1</v>
      </c>
      <c r="AK201">
        <f>getConeCount(ScoutingData[[#This Row],[autoScoredGrid]])</f>
        <v>0</v>
      </c>
      <c r="AL201">
        <f>getHighCount(ScoutingData[[#This Row],[autoScoredGrid]])</f>
        <v>1</v>
      </c>
      <c r="AM201">
        <f>getMedCount(ScoutingData[[#This Row],[autoScoredGrid]])</f>
        <v>0</v>
      </c>
      <c r="AN201">
        <f>getLowCount(ScoutingData[[#This Row],[autoScoredGrid]])</f>
        <v>0</v>
      </c>
      <c r="AO201">
        <f>getAvgCycleTime(ScoutingData[[#This Row],[cycleTimes]])</f>
        <v>0</v>
      </c>
      <c r="AP201">
        <f>getTotalCount(ScoutingData[[#This Row],[scoredGrid]])</f>
        <v>3</v>
      </c>
      <c r="AQ201">
        <f>getCubeCount(ScoutingData[[#This Row],[scoredGrid]])</f>
        <v>0</v>
      </c>
      <c r="AR201">
        <f>getConeCount(ScoutingData[[#This Row],[scoredGrid]])</f>
        <v>3</v>
      </c>
      <c r="AS201">
        <f>getHighCount(ScoutingData[[#This Row],[scoredGrid]])</f>
        <v>2</v>
      </c>
      <c r="AT201">
        <f>getMedCount(ScoutingData[[#This Row],[scoredGrid]])</f>
        <v>1</v>
      </c>
      <c r="AU201">
        <f>getLowCount(ScoutingData[[#This Row],[scoredGrid]])</f>
        <v>0</v>
      </c>
      <c r="AV201">
        <f>ScoutingData[[#This Row],[autoGamePieces]]+ScoutingData[[#This Row],[teleopGamePieces]]</f>
        <v>4</v>
      </c>
      <c r="AW201">
        <f>ScoutingData[[#This Row],[autoCubes]]+ScoutingData[[#This Row],[teleopCubes]]</f>
        <v>1</v>
      </c>
      <c r="AX201">
        <f>ScoutingData[[#This Row],[autoCones]]+ScoutingData[[#This Row],[teleopCones]]</f>
        <v>3</v>
      </c>
      <c r="AY201">
        <f>ScoutingData[[#This Row],[autoHigh]]+ScoutingData[[#This Row],[teleopHigh]]</f>
        <v>3</v>
      </c>
      <c r="AZ201">
        <f>ScoutingData[[#This Row],[autoMed]]+ScoutingData[[#This Row],[teleopMed]]</f>
        <v>1</v>
      </c>
      <c r="BA201">
        <f>ScoutingData[[#This Row],[autoLow]]+ScoutingData[[#This Row],[teleopLow]]</f>
        <v>0</v>
      </c>
    </row>
    <row r="202" spans="1:53">
      <c r="A202" t="s">
        <v>553</v>
      </c>
      <c r="B202" t="s">
        <v>81</v>
      </c>
      <c r="C202" t="s">
        <v>82</v>
      </c>
      <c r="D202">
        <v>46</v>
      </c>
      <c r="E202" t="str">
        <f>ScoutingData[[#This Row],[eventCode]]&amp;"_"&amp;ScoutingData[[#This Row],[matchLevel]]&amp;ScoutingData[[#This Row],[matchNumber]]</f>
        <v>2023njwas_qm46</v>
      </c>
      <c r="F202" t="s">
        <v>83</v>
      </c>
      <c r="G202">
        <v>1143</v>
      </c>
      <c r="H202">
        <v>26</v>
      </c>
      <c r="I202" t="s">
        <v>93</v>
      </c>
      <c r="J202">
        <v>1</v>
      </c>
      <c r="K202">
        <v>1</v>
      </c>
      <c r="L202">
        <v>0</v>
      </c>
      <c r="M202" t="s">
        <v>94</v>
      </c>
      <c r="N202" t="s">
        <v>554</v>
      </c>
      <c r="O202" t="s">
        <v>555</v>
      </c>
      <c r="P202">
        <v>0</v>
      </c>
      <c r="Q202">
        <v>0</v>
      </c>
      <c r="R202">
        <v>0</v>
      </c>
      <c r="T202">
        <v>0</v>
      </c>
      <c r="U202" t="s">
        <v>88</v>
      </c>
      <c r="V202">
        <v>0</v>
      </c>
      <c r="W202" t="s">
        <v>94</v>
      </c>
      <c r="X202">
        <v>2</v>
      </c>
      <c r="Y202" t="s">
        <v>105</v>
      </c>
      <c r="Z202">
        <v>1</v>
      </c>
      <c r="AA202" t="s">
        <v>94</v>
      </c>
      <c r="AB202">
        <v>1</v>
      </c>
      <c r="AC202">
        <v>3</v>
      </c>
      <c r="AD202">
        <v>0</v>
      </c>
      <c r="AE202">
        <v>0</v>
      </c>
      <c r="AF202">
        <v>0</v>
      </c>
      <c r="AG202">
        <v>0</v>
      </c>
      <c r="AH202" t="s">
        <v>305</v>
      </c>
      <c r="AI202">
        <f>getTotalCount(ScoutingData[[#This Row],[autoScoredGrid]])</f>
        <v>0</v>
      </c>
      <c r="AJ202">
        <f>getCubeCount(ScoutingData[[#This Row],[autoScoredGrid]])</f>
        <v>0</v>
      </c>
      <c r="AK202">
        <f>getConeCount(ScoutingData[[#This Row],[autoScoredGrid]])</f>
        <v>0</v>
      </c>
      <c r="AL202">
        <f>getHighCount(ScoutingData[[#This Row],[autoScoredGrid]])</f>
        <v>0</v>
      </c>
      <c r="AM202">
        <f>getMedCount(ScoutingData[[#This Row],[autoScoredGrid]])</f>
        <v>0</v>
      </c>
      <c r="AN202">
        <f>getLowCount(ScoutingData[[#This Row],[autoScoredGrid]])</f>
        <v>0</v>
      </c>
      <c r="AO202">
        <f>getAvgCycleTime(ScoutingData[[#This Row],[cycleTimes]])</f>
        <v>15.35</v>
      </c>
      <c r="AP202">
        <f>getTotalCount(ScoutingData[[#This Row],[scoredGrid]])</f>
        <v>2</v>
      </c>
      <c r="AQ202">
        <f>getCubeCount(ScoutingData[[#This Row],[scoredGrid]])</f>
        <v>1</v>
      </c>
      <c r="AR202">
        <f>getConeCount(ScoutingData[[#This Row],[scoredGrid]])</f>
        <v>1</v>
      </c>
      <c r="AS202">
        <f>getHighCount(ScoutingData[[#This Row],[scoredGrid]])</f>
        <v>2</v>
      </c>
      <c r="AT202">
        <f>getMedCount(ScoutingData[[#This Row],[scoredGrid]])</f>
        <v>0</v>
      </c>
      <c r="AU202">
        <f>getLowCount(ScoutingData[[#This Row],[scoredGrid]])</f>
        <v>0</v>
      </c>
      <c r="AV202">
        <f>ScoutingData[[#This Row],[autoGamePieces]]+ScoutingData[[#This Row],[teleopGamePieces]]</f>
        <v>2</v>
      </c>
      <c r="AW202">
        <f>ScoutingData[[#This Row],[autoCubes]]+ScoutingData[[#This Row],[teleopCubes]]</f>
        <v>1</v>
      </c>
      <c r="AX202">
        <f>ScoutingData[[#This Row],[autoCones]]+ScoutingData[[#This Row],[teleopCones]]</f>
        <v>1</v>
      </c>
      <c r="AY202">
        <f>ScoutingData[[#This Row],[autoHigh]]+ScoutingData[[#This Row],[teleopHigh]]</f>
        <v>2</v>
      </c>
      <c r="AZ202">
        <f>ScoutingData[[#This Row],[autoMed]]+ScoutingData[[#This Row],[teleopMed]]</f>
        <v>0</v>
      </c>
      <c r="BA202">
        <f>ScoutingData[[#This Row],[autoLow]]+ScoutingData[[#This Row],[teleopLow]]</f>
        <v>0</v>
      </c>
    </row>
    <row r="203" spans="1:53">
      <c r="A203" t="s">
        <v>139</v>
      </c>
      <c r="B203" t="s">
        <v>81</v>
      </c>
      <c r="C203" t="s">
        <v>82</v>
      </c>
      <c r="D203">
        <v>46</v>
      </c>
      <c r="E203" t="str">
        <f>ScoutingData[[#This Row],[eventCode]]&amp;"_"&amp;ScoutingData[[#This Row],[matchLevel]]&amp;ScoutingData[[#This Row],[matchNumber]]</f>
        <v>2023njwas_qm46</v>
      </c>
      <c r="F203" t="s">
        <v>111</v>
      </c>
      <c r="G203">
        <v>834</v>
      </c>
      <c r="H203">
        <v>50</v>
      </c>
      <c r="I203" t="s">
        <v>237</v>
      </c>
      <c r="J203">
        <v>0</v>
      </c>
      <c r="K203">
        <v>0</v>
      </c>
      <c r="L203">
        <v>0</v>
      </c>
      <c r="M203" t="s">
        <v>85</v>
      </c>
      <c r="N203" t="s">
        <v>556</v>
      </c>
      <c r="O203" t="s">
        <v>557</v>
      </c>
      <c r="P203">
        <v>0</v>
      </c>
      <c r="Q203">
        <v>1</v>
      </c>
      <c r="R203">
        <v>0</v>
      </c>
      <c r="T203">
        <v>1</v>
      </c>
      <c r="U203" t="s">
        <v>97</v>
      </c>
      <c r="V203">
        <v>14.1</v>
      </c>
      <c r="W203" t="s">
        <v>85</v>
      </c>
      <c r="X203">
        <v>2</v>
      </c>
      <c r="Y203" t="s">
        <v>89</v>
      </c>
      <c r="Z203">
        <v>3</v>
      </c>
      <c r="AA203" t="s">
        <v>94</v>
      </c>
      <c r="AB203">
        <v>1</v>
      </c>
      <c r="AC203">
        <v>4</v>
      </c>
      <c r="AD203">
        <v>0</v>
      </c>
      <c r="AE203">
        <v>0</v>
      </c>
      <c r="AF203">
        <v>0</v>
      </c>
      <c r="AG203">
        <v>1</v>
      </c>
      <c r="AH203" t="s">
        <v>558</v>
      </c>
      <c r="AI203">
        <f>getTotalCount(ScoutingData[[#This Row],[autoScoredGrid]])</f>
        <v>1</v>
      </c>
      <c r="AJ203">
        <f>getCubeCount(ScoutingData[[#This Row],[autoScoredGrid]])</f>
        <v>0</v>
      </c>
      <c r="AK203">
        <f>getConeCount(ScoutingData[[#This Row],[autoScoredGrid]])</f>
        <v>1</v>
      </c>
      <c r="AL203">
        <f>getHighCount(ScoutingData[[#This Row],[autoScoredGrid]])</f>
        <v>1</v>
      </c>
      <c r="AM203">
        <f>getMedCount(ScoutingData[[#This Row],[autoScoredGrid]])</f>
        <v>0</v>
      </c>
      <c r="AN203">
        <f>getLowCount(ScoutingData[[#This Row],[autoScoredGrid]])</f>
        <v>0</v>
      </c>
      <c r="AO203">
        <f>getAvgCycleTime(ScoutingData[[#This Row],[cycleTimes]])</f>
        <v>22.28</v>
      </c>
      <c r="AP203">
        <f>getTotalCount(ScoutingData[[#This Row],[scoredGrid]])</f>
        <v>5</v>
      </c>
      <c r="AQ203">
        <f>getCubeCount(ScoutingData[[#This Row],[scoredGrid]])</f>
        <v>2</v>
      </c>
      <c r="AR203">
        <f>getConeCount(ScoutingData[[#This Row],[scoredGrid]])</f>
        <v>3</v>
      </c>
      <c r="AS203">
        <f>getHighCount(ScoutingData[[#This Row],[scoredGrid]])</f>
        <v>5</v>
      </c>
      <c r="AT203">
        <f>getMedCount(ScoutingData[[#This Row],[scoredGrid]])</f>
        <v>0</v>
      </c>
      <c r="AU203">
        <f>getLowCount(ScoutingData[[#This Row],[scoredGrid]])</f>
        <v>0</v>
      </c>
      <c r="AV203">
        <f>ScoutingData[[#This Row],[autoGamePieces]]+ScoutingData[[#This Row],[teleopGamePieces]]</f>
        <v>6</v>
      </c>
      <c r="AW203">
        <f>ScoutingData[[#This Row],[autoCubes]]+ScoutingData[[#This Row],[teleopCubes]]</f>
        <v>2</v>
      </c>
      <c r="AX203">
        <f>ScoutingData[[#This Row],[autoCones]]+ScoutingData[[#This Row],[teleopCones]]</f>
        <v>4</v>
      </c>
      <c r="AY203">
        <f>ScoutingData[[#This Row],[autoHigh]]+ScoutingData[[#This Row],[teleopHigh]]</f>
        <v>6</v>
      </c>
      <c r="AZ203">
        <f>ScoutingData[[#This Row],[autoMed]]+ScoutingData[[#This Row],[teleopMed]]</f>
        <v>0</v>
      </c>
      <c r="BA203">
        <f>ScoutingData[[#This Row],[autoLow]]+ScoutingData[[#This Row],[teleopLow]]</f>
        <v>0</v>
      </c>
    </row>
    <row r="204" spans="1:53">
      <c r="A204" t="s">
        <v>559</v>
      </c>
      <c r="B204" t="s">
        <v>81</v>
      </c>
      <c r="C204" t="s">
        <v>82</v>
      </c>
      <c r="D204">
        <v>46</v>
      </c>
      <c r="E204" t="str">
        <f>ScoutingData[[#This Row],[eventCode]]&amp;"_"&amp;ScoutingData[[#This Row],[matchLevel]]&amp;ScoutingData[[#This Row],[matchNumber]]</f>
        <v>2023njwas_qm46</v>
      </c>
      <c r="F204" t="s">
        <v>92</v>
      </c>
      <c r="G204">
        <v>8628</v>
      </c>
      <c r="H204">
        <v>49</v>
      </c>
      <c r="I204" t="s">
        <v>560</v>
      </c>
      <c r="J204">
        <v>1</v>
      </c>
      <c r="K204">
        <v>1</v>
      </c>
      <c r="L204">
        <v>1</v>
      </c>
      <c r="M204" t="s">
        <v>85</v>
      </c>
      <c r="N204" t="s">
        <v>93</v>
      </c>
      <c r="O204" t="s">
        <v>93</v>
      </c>
      <c r="P204">
        <v>0</v>
      </c>
      <c r="Q204">
        <v>0</v>
      </c>
      <c r="R204">
        <v>0</v>
      </c>
      <c r="T204">
        <v>0</v>
      </c>
      <c r="U204" t="s">
        <v>88</v>
      </c>
      <c r="V204">
        <v>2.5</v>
      </c>
      <c r="W204" t="s">
        <v>94</v>
      </c>
      <c r="X204">
        <v>1</v>
      </c>
      <c r="Y204" t="s">
        <v>105</v>
      </c>
      <c r="Z204">
        <v>0</v>
      </c>
      <c r="AA204" t="s">
        <v>94</v>
      </c>
      <c r="AB204">
        <v>0</v>
      </c>
      <c r="AC204">
        <v>3</v>
      </c>
      <c r="AD204">
        <v>0</v>
      </c>
      <c r="AE204">
        <v>0</v>
      </c>
      <c r="AF204">
        <v>0</v>
      </c>
      <c r="AI204">
        <f>getTotalCount(ScoutingData[[#This Row],[autoScoredGrid]])</f>
        <v>2</v>
      </c>
      <c r="AJ204">
        <f>getCubeCount(ScoutingData[[#This Row],[autoScoredGrid]])</f>
        <v>0</v>
      </c>
      <c r="AK204">
        <f>getConeCount(ScoutingData[[#This Row],[autoScoredGrid]])</f>
        <v>2</v>
      </c>
      <c r="AL204">
        <f>getHighCount(ScoutingData[[#This Row],[autoScoredGrid]])</f>
        <v>0</v>
      </c>
      <c r="AM204">
        <f>getMedCount(ScoutingData[[#This Row],[autoScoredGrid]])</f>
        <v>0</v>
      </c>
      <c r="AN204">
        <f>getLowCount(ScoutingData[[#This Row],[autoScoredGrid]])</f>
        <v>2</v>
      </c>
      <c r="AO204">
        <f>getAvgCycleTime(ScoutingData[[#This Row],[cycleTimes]])</f>
        <v>0</v>
      </c>
      <c r="AP204">
        <f>getTotalCount(ScoutingData[[#This Row],[scoredGrid]])</f>
        <v>0</v>
      </c>
      <c r="AQ204">
        <f>getCubeCount(ScoutingData[[#This Row],[scoredGrid]])</f>
        <v>0</v>
      </c>
      <c r="AR204">
        <f>getConeCount(ScoutingData[[#This Row],[scoredGrid]])</f>
        <v>0</v>
      </c>
      <c r="AS204">
        <f>getHighCount(ScoutingData[[#This Row],[scoredGrid]])</f>
        <v>0</v>
      </c>
      <c r="AT204">
        <f>getMedCount(ScoutingData[[#This Row],[scoredGrid]])</f>
        <v>0</v>
      </c>
      <c r="AU204">
        <f>getLowCount(ScoutingData[[#This Row],[scoredGrid]])</f>
        <v>0</v>
      </c>
      <c r="AV204">
        <f>ScoutingData[[#This Row],[autoGamePieces]]+ScoutingData[[#This Row],[teleopGamePieces]]</f>
        <v>2</v>
      </c>
      <c r="AW204">
        <f>ScoutingData[[#This Row],[autoCubes]]+ScoutingData[[#This Row],[teleopCubes]]</f>
        <v>0</v>
      </c>
      <c r="AX204">
        <f>ScoutingData[[#This Row],[autoCones]]+ScoutingData[[#This Row],[teleopCones]]</f>
        <v>2</v>
      </c>
      <c r="AY204">
        <f>ScoutingData[[#This Row],[autoHigh]]+ScoutingData[[#This Row],[teleopHigh]]</f>
        <v>0</v>
      </c>
      <c r="AZ204">
        <f>ScoutingData[[#This Row],[autoMed]]+ScoutingData[[#This Row],[teleopMed]]</f>
        <v>0</v>
      </c>
      <c r="BA204">
        <f>ScoutingData[[#This Row],[autoLow]]+ScoutingData[[#This Row],[teleopLow]]</f>
        <v>2</v>
      </c>
    </row>
    <row r="205" spans="1:53">
      <c r="A205" t="s">
        <v>168</v>
      </c>
      <c r="B205" t="s">
        <v>81</v>
      </c>
      <c r="C205" t="s">
        <v>82</v>
      </c>
      <c r="D205">
        <v>47</v>
      </c>
      <c r="E205" t="str">
        <f>ScoutingData[[#This Row],[eventCode]]&amp;"_"&amp;ScoutingData[[#This Row],[matchLevel]]&amp;ScoutingData[[#This Row],[matchNumber]]</f>
        <v>2023njwas_qm47</v>
      </c>
      <c r="F205" t="s">
        <v>83</v>
      </c>
      <c r="G205">
        <v>4285</v>
      </c>
      <c r="H205">
        <v>38</v>
      </c>
      <c r="I205" t="s">
        <v>213</v>
      </c>
      <c r="J205">
        <v>1</v>
      </c>
      <c r="K205">
        <v>1</v>
      </c>
      <c r="L205">
        <v>1</v>
      </c>
      <c r="M205" t="s">
        <v>94</v>
      </c>
      <c r="N205" t="s">
        <v>561</v>
      </c>
      <c r="O205" t="s">
        <v>562</v>
      </c>
      <c r="P205">
        <v>0</v>
      </c>
      <c r="Q205">
        <v>1</v>
      </c>
      <c r="R205">
        <v>0</v>
      </c>
      <c r="T205">
        <v>1</v>
      </c>
      <c r="U205" t="s">
        <v>94</v>
      </c>
      <c r="V205">
        <v>19.899999999999999</v>
      </c>
      <c r="W205" t="s">
        <v>137</v>
      </c>
      <c r="X205">
        <v>2</v>
      </c>
      <c r="Y205" t="s">
        <v>105</v>
      </c>
      <c r="Z205">
        <v>1</v>
      </c>
      <c r="AA205" t="s">
        <v>129</v>
      </c>
      <c r="AB205">
        <v>1</v>
      </c>
      <c r="AC205">
        <v>3</v>
      </c>
      <c r="AD205">
        <v>0</v>
      </c>
      <c r="AE205">
        <v>0</v>
      </c>
      <c r="AF205">
        <v>0</v>
      </c>
      <c r="AG205">
        <v>0</v>
      </c>
      <c r="AH205" t="s">
        <v>563</v>
      </c>
      <c r="AI205">
        <f>getTotalCount(ScoutingData[[#This Row],[autoScoredGrid]])</f>
        <v>1</v>
      </c>
      <c r="AJ205">
        <f>getCubeCount(ScoutingData[[#This Row],[autoScoredGrid]])</f>
        <v>1</v>
      </c>
      <c r="AK205">
        <f>getConeCount(ScoutingData[[#This Row],[autoScoredGrid]])</f>
        <v>0</v>
      </c>
      <c r="AL205">
        <f>getHighCount(ScoutingData[[#This Row],[autoScoredGrid]])</f>
        <v>0</v>
      </c>
      <c r="AM205">
        <f>getMedCount(ScoutingData[[#This Row],[autoScoredGrid]])</f>
        <v>1</v>
      </c>
      <c r="AN205">
        <f>getLowCount(ScoutingData[[#This Row],[autoScoredGrid]])</f>
        <v>0</v>
      </c>
      <c r="AO205">
        <f>getAvgCycleTime(ScoutingData[[#This Row],[cycleTimes]])</f>
        <v>22.84</v>
      </c>
      <c r="AP205">
        <f>getTotalCount(ScoutingData[[#This Row],[scoredGrid]])</f>
        <v>5</v>
      </c>
      <c r="AQ205">
        <f>getCubeCount(ScoutingData[[#This Row],[scoredGrid]])</f>
        <v>1</v>
      </c>
      <c r="AR205">
        <f>getConeCount(ScoutingData[[#This Row],[scoredGrid]])</f>
        <v>4</v>
      </c>
      <c r="AS205">
        <f>getHighCount(ScoutingData[[#This Row],[scoredGrid]])</f>
        <v>0</v>
      </c>
      <c r="AT205">
        <f>getMedCount(ScoutingData[[#This Row],[scoredGrid]])</f>
        <v>2</v>
      </c>
      <c r="AU205">
        <f>getLowCount(ScoutingData[[#This Row],[scoredGrid]])</f>
        <v>3</v>
      </c>
      <c r="AV205">
        <f>ScoutingData[[#This Row],[autoGamePieces]]+ScoutingData[[#This Row],[teleopGamePieces]]</f>
        <v>6</v>
      </c>
      <c r="AW205">
        <f>ScoutingData[[#This Row],[autoCubes]]+ScoutingData[[#This Row],[teleopCubes]]</f>
        <v>2</v>
      </c>
      <c r="AX205">
        <f>ScoutingData[[#This Row],[autoCones]]+ScoutingData[[#This Row],[teleopCones]]</f>
        <v>4</v>
      </c>
      <c r="AY205">
        <f>ScoutingData[[#This Row],[autoHigh]]+ScoutingData[[#This Row],[teleopHigh]]</f>
        <v>0</v>
      </c>
      <c r="AZ205">
        <f>ScoutingData[[#This Row],[autoMed]]+ScoutingData[[#This Row],[teleopMed]]</f>
        <v>3</v>
      </c>
      <c r="BA205">
        <f>ScoutingData[[#This Row],[autoLow]]+ScoutingData[[#This Row],[teleopLow]]</f>
        <v>3</v>
      </c>
    </row>
    <row r="206" spans="1:53">
      <c r="A206" t="s">
        <v>179</v>
      </c>
      <c r="B206" t="s">
        <v>81</v>
      </c>
      <c r="C206" t="s">
        <v>82</v>
      </c>
      <c r="D206">
        <v>47</v>
      </c>
      <c r="E206" t="str">
        <f>ScoutingData[[#This Row],[eventCode]]&amp;"_"&amp;ScoutingData[[#This Row],[matchLevel]]&amp;ScoutingData[[#This Row],[matchNumber]]</f>
        <v>2023njwas_qm47</v>
      </c>
      <c r="F206" t="s">
        <v>111</v>
      </c>
      <c r="G206">
        <v>193</v>
      </c>
      <c r="H206">
        <v>38</v>
      </c>
      <c r="I206" t="s">
        <v>84</v>
      </c>
      <c r="J206">
        <v>0</v>
      </c>
      <c r="K206">
        <v>0</v>
      </c>
      <c r="L206">
        <v>1</v>
      </c>
      <c r="M206" t="s">
        <v>113</v>
      </c>
      <c r="N206" t="s">
        <v>93</v>
      </c>
      <c r="O206" t="s">
        <v>564</v>
      </c>
      <c r="P206">
        <v>0</v>
      </c>
      <c r="Q206">
        <v>1</v>
      </c>
      <c r="R206">
        <v>0</v>
      </c>
      <c r="T206">
        <v>1</v>
      </c>
      <c r="U206" t="s">
        <v>97</v>
      </c>
      <c r="V206">
        <v>0</v>
      </c>
      <c r="W206" t="s">
        <v>113</v>
      </c>
      <c r="X206">
        <v>2</v>
      </c>
      <c r="Y206" t="s">
        <v>105</v>
      </c>
      <c r="Z206">
        <v>2</v>
      </c>
      <c r="AA206" t="s">
        <v>94</v>
      </c>
      <c r="AB206">
        <v>1</v>
      </c>
      <c r="AC206">
        <v>3</v>
      </c>
      <c r="AD206">
        <v>0</v>
      </c>
      <c r="AE206">
        <v>0</v>
      </c>
      <c r="AF206">
        <v>0</v>
      </c>
      <c r="AG206">
        <v>1</v>
      </c>
      <c r="AH206" t="s">
        <v>565</v>
      </c>
      <c r="AI206">
        <f>getTotalCount(ScoutingData[[#This Row],[autoScoredGrid]])</f>
        <v>1</v>
      </c>
      <c r="AJ206">
        <f>getCubeCount(ScoutingData[[#This Row],[autoScoredGrid]])</f>
        <v>0</v>
      </c>
      <c r="AK206">
        <f>getConeCount(ScoutingData[[#This Row],[autoScoredGrid]])</f>
        <v>1</v>
      </c>
      <c r="AL206">
        <f>getHighCount(ScoutingData[[#This Row],[autoScoredGrid]])</f>
        <v>0</v>
      </c>
      <c r="AM206">
        <f>getMedCount(ScoutingData[[#This Row],[autoScoredGrid]])</f>
        <v>1</v>
      </c>
      <c r="AN206">
        <f>getLowCount(ScoutingData[[#This Row],[autoScoredGrid]])</f>
        <v>0</v>
      </c>
      <c r="AO206">
        <f>getAvgCycleTime(ScoutingData[[#This Row],[cycleTimes]])</f>
        <v>0</v>
      </c>
      <c r="AP206">
        <f>getTotalCount(ScoutingData[[#This Row],[scoredGrid]])</f>
        <v>3</v>
      </c>
      <c r="AQ206">
        <f>getCubeCount(ScoutingData[[#This Row],[scoredGrid]])</f>
        <v>1</v>
      </c>
      <c r="AR206">
        <f>getConeCount(ScoutingData[[#This Row],[scoredGrid]])</f>
        <v>2</v>
      </c>
      <c r="AS206">
        <f>getHighCount(ScoutingData[[#This Row],[scoredGrid]])</f>
        <v>0</v>
      </c>
      <c r="AT206">
        <f>getMedCount(ScoutingData[[#This Row],[scoredGrid]])</f>
        <v>2</v>
      </c>
      <c r="AU206">
        <f>getLowCount(ScoutingData[[#This Row],[scoredGrid]])</f>
        <v>1</v>
      </c>
      <c r="AV206">
        <f>ScoutingData[[#This Row],[autoGamePieces]]+ScoutingData[[#This Row],[teleopGamePieces]]</f>
        <v>4</v>
      </c>
      <c r="AW206">
        <f>ScoutingData[[#This Row],[autoCubes]]+ScoutingData[[#This Row],[teleopCubes]]</f>
        <v>1</v>
      </c>
      <c r="AX206">
        <f>ScoutingData[[#This Row],[autoCones]]+ScoutingData[[#This Row],[teleopCones]]</f>
        <v>3</v>
      </c>
      <c r="AY206">
        <f>ScoutingData[[#This Row],[autoHigh]]+ScoutingData[[#This Row],[teleopHigh]]</f>
        <v>0</v>
      </c>
      <c r="AZ206">
        <f>ScoutingData[[#This Row],[autoMed]]+ScoutingData[[#This Row],[teleopMed]]</f>
        <v>3</v>
      </c>
      <c r="BA206">
        <f>ScoutingData[[#This Row],[autoLow]]+ScoutingData[[#This Row],[teleopLow]]</f>
        <v>1</v>
      </c>
    </row>
    <row r="207" spans="1:53">
      <c r="A207" t="s">
        <v>566</v>
      </c>
      <c r="B207" t="s">
        <v>81</v>
      </c>
      <c r="C207" t="s">
        <v>82</v>
      </c>
      <c r="D207">
        <v>47</v>
      </c>
      <c r="E207" t="str">
        <f>ScoutingData[[#This Row],[eventCode]]&amp;"_"&amp;ScoutingData[[#This Row],[matchLevel]]&amp;ScoutingData[[#This Row],[matchNumber]]</f>
        <v>2023njwas_qm47</v>
      </c>
      <c r="F207" t="s">
        <v>117</v>
      </c>
      <c r="G207">
        <v>1989</v>
      </c>
      <c r="H207">
        <v>72</v>
      </c>
      <c r="I207" t="s">
        <v>93</v>
      </c>
      <c r="J207">
        <v>0</v>
      </c>
      <c r="K207">
        <v>0</v>
      </c>
      <c r="L207">
        <v>0</v>
      </c>
      <c r="M207" t="s">
        <v>94</v>
      </c>
      <c r="N207" t="s">
        <v>93</v>
      </c>
      <c r="O207" t="s">
        <v>93</v>
      </c>
      <c r="P207">
        <v>0</v>
      </c>
      <c r="Q207">
        <v>0</v>
      </c>
      <c r="R207">
        <v>0</v>
      </c>
      <c r="T207">
        <v>0</v>
      </c>
      <c r="U207" t="s">
        <v>94</v>
      </c>
      <c r="V207">
        <v>0</v>
      </c>
      <c r="W207" t="s">
        <v>94</v>
      </c>
      <c r="X207">
        <v>2</v>
      </c>
      <c r="Y207" t="s">
        <v>94</v>
      </c>
      <c r="Z207">
        <v>0</v>
      </c>
      <c r="AA207" t="s">
        <v>94</v>
      </c>
      <c r="AB207">
        <v>0</v>
      </c>
      <c r="AC207">
        <v>1</v>
      </c>
      <c r="AD207">
        <v>1</v>
      </c>
      <c r="AE207">
        <v>0</v>
      </c>
      <c r="AF207">
        <v>0</v>
      </c>
      <c r="AG207">
        <v>0</v>
      </c>
      <c r="AH207" t="s">
        <v>567</v>
      </c>
      <c r="AI207">
        <f>getTotalCount(ScoutingData[[#This Row],[autoScoredGrid]])</f>
        <v>0</v>
      </c>
      <c r="AJ207">
        <f>getCubeCount(ScoutingData[[#This Row],[autoScoredGrid]])</f>
        <v>0</v>
      </c>
      <c r="AK207">
        <f>getConeCount(ScoutingData[[#This Row],[autoScoredGrid]])</f>
        <v>0</v>
      </c>
      <c r="AL207">
        <f>getHighCount(ScoutingData[[#This Row],[autoScoredGrid]])</f>
        <v>0</v>
      </c>
      <c r="AM207">
        <f>getMedCount(ScoutingData[[#This Row],[autoScoredGrid]])</f>
        <v>0</v>
      </c>
      <c r="AN207">
        <f>getLowCount(ScoutingData[[#This Row],[autoScoredGrid]])</f>
        <v>0</v>
      </c>
      <c r="AO207">
        <f>getAvgCycleTime(ScoutingData[[#This Row],[cycleTimes]])</f>
        <v>0</v>
      </c>
      <c r="AP207">
        <f>getTotalCount(ScoutingData[[#This Row],[scoredGrid]])</f>
        <v>0</v>
      </c>
      <c r="AQ207">
        <f>getCubeCount(ScoutingData[[#This Row],[scoredGrid]])</f>
        <v>0</v>
      </c>
      <c r="AR207">
        <f>getConeCount(ScoutingData[[#This Row],[scoredGrid]])</f>
        <v>0</v>
      </c>
      <c r="AS207">
        <f>getHighCount(ScoutingData[[#This Row],[scoredGrid]])</f>
        <v>0</v>
      </c>
      <c r="AT207">
        <f>getMedCount(ScoutingData[[#This Row],[scoredGrid]])</f>
        <v>0</v>
      </c>
      <c r="AU207">
        <f>getLowCount(ScoutingData[[#This Row],[scoredGrid]])</f>
        <v>0</v>
      </c>
      <c r="AV207">
        <f>ScoutingData[[#This Row],[autoGamePieces]]+ScoutingData[[#This Row],[teleopGamePieces]]</f>
        <v>0</v>
      </c>
      <c r="AW207">
        <f>ScoutingData[[#This Row],[autoCubes]]+ScoutingData[[#This Row],[teleopCubes]]</f>
        <v>0</v>
      </c>
      <c r="AX207">
        <f>ScoutingData[[#This Row],[autoCones]]+ScoutingData[[#This Row],[teleopCones]]</f>
        <v>0</v>
      </c>
      <c r="AY207">
        <f>ScoutingData[[#This Row],[autoHigh]]+ScoutingData[[#This Row],[teleopHigh]]</f>
        <v>0</v>
      </c>
      <c r="AZ207">
        <f>ScoutingData[[#This Row],[autoMed]]+ScoutingData[[#This Row],[teleopMed]]</f>
        <v>0</v>
      </c>
      <c r="BA207">
        <f>ScoutingData[[#This Row],[autoLow]]+ScoutingData[[#This Row],[teleopLow]]</f>
        <v>0</v>
      </c>
    </row>
    <row r="208" spans="1:53">
      <c r="A208" t="s">
        <v>568</v>
      </c>
      <c r="B208" t="s">
        <v>81</v>
      </c>
      <c r="C208" t="s">
        <v>82</v>
      </c>
      <c r="D208">
        <v>47</v>
      </c>
      <c r="E208" t="str">
        <f>ScoutingData[[#This Row],[eventCode]]&amp;"_"&amp;ScoutingData[[#This Row],[matchLevel]]&amp;ScoutingData[[#This Row],[matchNumber]]</f>
        <v>2023njwas_qm47</v>
      </c>
      <c r="F208" t="s">
        <v>111</v>
      </c>
      <c r="G208">
        <v>193</v>
      </c>
      <c r="H208">
        <v>38</v>
      </c>
      <c r="I208" t="s">
        <v>84</v>
      </c>
      <c r="J208">
        <v>0</v>
      </c>
      <c r="K208">
        <v>0</v>
      </c>
      <c r="L208">
        <v>0</v>
      </c>
      <c r="M208" t="s">
        <v>85</v>
      </c>
      <c r="N208" t="s">
        <v>569</v>
      </c>
      <c r="O208" t="s">
        <v>570</v>
      </c>
      <c r="P208">
        <v>0</v>
      </c>
      <c r="Q208">
        <v>0</v>
      </c>
      <c r="R208">
        <v>0</v>
      </c>
      <c r="T208">
        <v>1</v>
      </c>
      <c r="U208" t="s">
        <v>124</v>
      </c>
      <c r="V208">
        <v>2.8</v>
      </c>
      <c r="W208" t="s">
        <v>85</v>
      </c>
      <c r="X208">
        <v>2</v>
      </c>
      <c r="Y208" t="s">
        <v>89</v>
      </c>
      <c r="Z208">
        <v>4</v>
      </c>
      <c r="AA208" t="s">
        <v>94</v>
      </c>
      <c r="AB208">
        <v>0</v>
      </c>
      <c r="AC208">
        <v>4</v>
      </c>
      <c r="AD208">
        <v>0</v>
      </c>
      <c r="AE208">
        <v>0</v>
      </c>
      <c r="AF208">
        <v>0</v>
      </c>
      <c r="AG208">
        <v>1</v>
      </c>
      <c r="AH208" t="s">
        <v>571</v>
      </c>
      <c r="AI208">
        <f>getTotalCount(ScoutingData[[#This Row],[autoScoredGrid]])</f>
        <v>1</v>
      </c>
      <c r="AJ208">
        <f>getCubeCount(ScoutingData[[#This Row],[autoScoredGrid]])</f>
        <v>0</v>
      </c>
      <c r="AK208">
        <f>getConeCount(ScoutingData[[#This Row],[autoScoredGrid]])</f>
        <v>1</v>
      </c>
      <c r="AL208">
        <f>getHighCount(ScoutingData[[#This Row],[autoScoredGrid]])</f>
        <v>0</v>
      </c>
      <c r="AM208">
        <f>getMedCount(ScoutingData[[#This Row],[autoScoredGrid]])</f>
        <v>1</v>
      </c>
      <c r="AN208">
        <f>getLowCount(ScoutingData[[#This Row],[autoScoredGrid]])</f>
        <v>0</v>
      </c>
      <c r="AO208">
        <f>getAvgCycleTime(ScoutingData[[#This Row],[cycleTimes]])</f>
        <v>3.2</v>
      </c>
      <c r="AP208">
        <f>getTotalCount(ScoutingData[[#This Row],[scoredGrid]])</f>
        <v>4</v>
      </c>
      <c r="AQ208">
        <f>getCubeCount(ScoutingData[[#This Row],[scoredGrid]])</f>
        <v>1</v>
      </c>
      <c r="AR208">
        <f>getConeCount(ScoutingData[[#This Row],[scoredGrid]])</f>
        <v>3</v>
      </c>
      <c r="AS208">
        <f>getHighCount(ScoutingData[[#This Row],[scoredGrid]])</f>
        <v>0</v>
      </c>
      <c r="AT208">
        <f>getMedCount(ScoutingData[[#This Row],[scoredGrid]])</f>
        <v>3</v>
      </c>
      <c r="AU208">
        <f>getLowCount(ScoutingData[[#This Row],[scoredGrid]])</f>
        <v>1</v>
      </c>
      <c r="AV208">
        <f>ScoutingData[[#This Row],[autoGamePieces]]+ScoutingData[[#This Row],[teleopGamePieces]]</f>
        <v>5</v>
      </c>
      <c r="AW208">
        <f>ScoutingData[[#This Row],[autoCubes]]+ScoutingData[[#This Row],[teleopCubes]]</f>
        <v>1</v>
      </c>
      <c r="AX208">
        <f>ScoutingData[[#This Row],[autoCones]]+ScoutingData[[#This Row],[teleopCones]]</f>
        <v>4</v>
      </c>
      <c r="AY208">
        <f>ScoutingData[[#This Row],[autoHigh]]+ScoutingData[[#This Row],[teleopHigh]]</f>
        <v>0</v>
      </c>
      <c r="AZ208">
        <f>ScoutingData[[#This Row],[autoMed]]+ScoutingData[[#This Row],[teleopMed]]</f>
        <v>4</v>
      </c>
      <c r="BA208">
        <f>ScoutingData[[#This Row],[autoLow]]+ScoutingData[[#This Row],[teleopLow]]</f>
        <v>1</v>
      </c>
    </row>
    <row r="209" spans="1:53">
      <c r="A209" t="s">
        <v>121</v>
      </c>
      <c r="B209" t="s">
        <v>81</v>
      </c>
      <c r="C209" t="s">
        <v>82</v>
      </c>
      <c r="D209">
        <v>47</v>
      </c>
      <c r="E209" t="str">
        <f>ScoutingData[[#This Row],[eventCode]]&amp;"_"&amp;ScoutingData[[#This Row],[matchLevel]]&amp;ScoutingData[[#This Row],[matchNumber]]</f>
        <v>2023njwas_qm47</v>
      </c>
      <c r="F209" t="s">
        <v>140</v>
      </c>
      <c r="G209">
        <v>7045</v>
      </c>
      <c r="H209">
        <v>35</v>
      </c>
      <c r="I209" t="s">
        <v>197</v>
      </c>
      <c r="J209">
        <v>1</v>
      </c>
      <c r="K209">
        <v>1</v>
      </c>
      <c r="L209">
        <v>1</v>
      </c>
      <c r="M209" t="s">
        <v>94</v>
      </c>
      <c r="N209" t="s">
        <v>572</v>
      </c>
      <c r="O209" t="s">
        <v>573</v>
      </c>
      <c r="P209">
        <v>0</v>
      </c>
      <c r="Q209">
        <v>0</v>
      </c>
      <c r="R209">
        <v>0</v>
      </c>
      <c r="T209">
        <v>1</v>
      </c>
      <c r="U209" t="s">
        <v>88</v>
      </c>
      <c r="V209">
        <v>17.8</v>
      </c>
      <c r="W209" t="s">
        <v>137</v>
      </c>
      <c r="X209">
        <v>2</v>
      </c>
      <c r="Y209" t="s">
        <v>89</v>
      </c>
      <c r="Z209">
        <v>0</v>
      </c>
      <c r="AA209" t="s">
        <v>94</v>
      </c>
      <c r="AB209">
        <v>1</v>
      </c>
      <c r="AC209">
        <v>4</v>
      </c>
      <c r="AD209">
        <v>0</v>
      </c>
      <c r="AE209">
        <v>0</v>
      </c>
      <c r="AF209">
        <v>0</v>
      </c>
      <c r="AG209">
        <v>1</v>
      </c>
      <c r="AH209" t="s">
        <v>574</v>
      </c>
      <c r="AI209">
        <f>getTotalCount(ScoutingData[[#This Row],[autoScoredGrid]])</f>
        <v>1</v>
      </c>
      <c r="AJ209">
        <f>getCubeCount(ScoutingData[[#This Row],[autoScoredGrid]])</f>
        <v>1</v>
      </c>
      <c r="AK209">
        <f>getConeCount(ScoutingData[[#This Row],[autoScoredGrid]])</f>
        <v>0</v>
      </c>
      <c r="AL209">
        <f>getHighCount(ScoutingData[[#This Row],[autoScoredGrid]])</f>
        <v>1</v>
      </c>
      <c r="AM209">
        <f>getMedCount(ScoutingData[[#This Row],[autoScoredGrid]])</f>
        <v>0</v>
      </c>
      <c r="AN209">
        <f>getLowCount(ScoutingData[[#This Row],[autoScoredGrid]])</f>
        <v>0</v>
      </c>
      <c r="AO209">
        <f>getAvgCycleTime(ScoutingData[[#This Row],[cycleTimes]])</f>
        <v>20.060000000000002</v>
      </c>
      <c r="AP209">
        <f>getTotalCount(ScoutingData[[#This Row],[scoredGrid]])</f>
        <v>4</v>
      </c>
      <c r="AQ209">
        <f>getCubeCount(ScoutingData[[#This Row],[scoredGrid]])</f>
        <v>0</v>
      </c>
      <c r="AR209">
        <f>getConeCount(ScoutingData[[#This Row],[scoredGrid]])</f>
        <v>4</v>
      </c>
      <c r="AS209">
        <f>getHighCount(ScoutingData[[#This Row],[scoredGrid]])</f>
        <v>4</v>
      </c>
      <c r="AT209">
        <f>getMedCount(ScoutingData[[#This Row],[scoredGrid]])</f>
        <v>0</v>
      </c>
      <c r="AU209">
        <f>getLowCount(ScoutingData[[#This Row],[scoredGrid]])</f>
        <v>0</v>
      </c>
      <c r="AV209">
        <f>ScoutingData[[#This Row],[autoGamePieces]]+ScoutingData[[#This Row],[teleopGamePieces]]</f>
        <v>5</v>
      </c>
      <c r="AW209">
        <f>ScoutingData[[#This Row],[autoCubes]]+ScoutingData[[#This Row],[teleopCubes]]</f>
        <v>1</v>
      </c>
      <c r="AX209">
        <f>ScoutingData[[#This Row],[autoCones]]+ScoutingData[[#This Row],[teleopCones]]</f>
        <v>4</v>
      </c>
      <c r="AY209">
        <f>ScoutingData[[#This Row],[autoHigh]]+ScoutingData[[#This Row],[teleopHigh]]</f>
        <v>5</v>
      </c>
      <c r="AZ209">
        <f>ScoutingData[[#This Row],[autoMed]]+ScoutingData[[#This Row],[teleopMed]]</f>
        <v>0</v>
      </c>
      <c r="BA209">
        <f>ScoutingData[[#This Row],[autoLow]]+ScoutingData[[#This Row],[teleopLow]]</f>
        <v>0</v>
      </c>
    </row>
    <row r="210" spans="1:53">
      <c r="A210" t="s">
        <v>575</v>
      </c>
      <c r="B210" t="s">
        <v>81</v>
      </c>
      <c r="C210" t="s">
        <v>82</v>
      </c>
      <c r="D210">
        <v>47</v>
      </c>
      <c r="E210" t="str">
        <f>ScoutingData[[#This Row],[eventCode]]&amp;"_"&amp;ScoutingData[[#This Row],[matchLevel]]&amp;ScoutingData[[#This Row],[matchNumber]]</f>
        <v>2023njwas_qm47</v>
      </c>
      <c r="F210" t="s">
        <v>92</v>
      </c>
      <c r="G210">
        <v>3142</v>
      </c>
      <c r="H210">
        <v>62</v>
      </c>
      <c r="I210" t="s">
        <v>253</v>
      </c>
      <c r="J210">
        <v>1</v>
      </c>
      <c r="K210">
        <v>1</v>
      </c>
      <c r="L210">
        <v>1</v>
      </c>
      <c r="M210" t="s">
        <v>94</v>
      </c>
      <c r="N210" t="s">
        <v>576</v>
      </c>
      <c r="O210" t="s">
        <v>577</v>
      </c>
      <c r="P210">
        <v>0</v>
      </c>
      <c r="Q210">
        <v>0</v>
      </c>
      <c r="R210">
        <v>0</v>
      </c>
      <c r="T210">
        <v>0</v>
      </c>
      <c r="U210" t="s">
        <v>124</v>
      </c>
      <c r="V210">
        <v>0</v>
      </c>
      <c r="W210" t="s">
        <v>94</v>
      </c>
      <c r="X210">
        <v>2</v>
      </c>
      <c r="Y210" t="s">
        <v>94</v>
      </c>
      <c r="Z210">
        <v>0</v>
      </c>
      <c r="AA210" t="s">
        <v>94</v>
      </c>
      <c r="AB210">
        <v>1</v>
      </c>
      <c r="AC210">
        <v>4</v>
      </c>
      <c r="AD210">
        <v>0</v>
      </c>
      <c r="AE210">
        <v>0</v>
      </c>
      <c r="AF210">
        <v>0</v>
      </c>
      <c r="AG210">
        <v>1</v>
      </c>
      <c r="AH210" t="s">
        <v>578</v>
      </c>
      <c r="AI210">
        <f>getTotalCount(ScoutingData[[#This Row],[autoScoredGrid]])</f>
        <v>1</v>
      </c>
      <c r="AJ210">
        <f>getCubeCount(ScoutingData[[#This Row],[autoScoredGrid]])</f>
        <v>0</v>
      </c>
      <c r="AK210">
        <f>getConeCount(ScoutingData[[#This Row],[autoScoredGrid]])</f>
        <v>1</v>
      </c>
      <c r="AL210">
        <f>getHighCount(ScoutingData[[#This Row],[autoScoredGrid]])</f>
        <v>0</v>
      </c>
      <c r="AM210">
        <f>getMedCount(ScoutingData[[#This Row],[autoScoredGrid]])</f>
        <v>1</v>
      </c>
      <c r="AN210">
        <f>getLowCount(ScoutingData[[#This Row],[autoScoredGrid]])</f>
        <v>0</v>
      </c>
      <c r="AO210">
        <f>getAvgCycleTime(ScoutingData[[#This Row],[cycleTimes]])</f>
        <v>5.1000000000000005</v>
      </c>
      <c r="AP210">
        <f>getTotalCount(ScoutingData[[#This Row],[scoredGrid]])</f>
        <v>6</v>
      </c>
      <c r="AQ210">
        <f>getCubeCount(ScoutingData[[#This Row],[scoredGrid]])</f>
        <v>6</v>
      </c>
      <c r="AR210">
        <f>getConeCount(ScoutingData[[#This Row],[scoredGrid]])</f>
        <v>0</v>
      </c>
      <c r="AS210">
        <f>getHighCount(ScoutingData[[#This Row],[scoredGrid]])</f>
        <v>0</v>
      </c>
      <c r="AT210">
        <f>getMedCount(ScoutingData[[#This Row],[scoredGrid]])</f>
        <v>0</v>
      </c>
      <c r="AU210">
        <f>getLowCount(ScoutingData[[#This Row],[scoredGrid]])</f>
        <v>6</v>
      </c>
      <c r="AV210">
        <f>ScoutingData[[#This Row],[autoGamePieces]]+ScoutingData[[#This Row],[teleopGamePieces]]</f>
        <v>7</v>
      </c>
      <c r="AW210">
        <f>ScoutingData[[#This Row],[autoCubes]]+ScoutingData[[#This Row],[teleopCubes]]</f>
        <v>6</v>
      </c>
      <c r="AX210">
        <f>ScoutingData[[#This Row],[autoCones]]+ScoutingData[[#This Row],[teleopCones]]</f>
        <v>1</v>
      </c>
      <c r="AY210">
        <f>ScoutingData[[#This Row],[autoHigh]]+ScoutingData[[#This Row],[teleopHigh]]</f>
        <v>0</v>
      </c>
      <c r="AZ210">
        <f>ScoutingData[[#This Row],[autoMed]]+ScoutingData[[#This Row],[teleopMed]]</f>
        <v>1</v>
      </c>
      <c r="BA210">
        <f>ScoutingData[[#This Row],[autoLow]]+ScoutingData[[#This Row],[teleopLow]]</f>
        <v>6</v>
      </c>
    </row>
    <row r="211" spans="1:53">
      <c r="A211" t="s">
        <v>172</v>
      </c>
      <c r="B211" t="s">
        <v>81</v>
      </c>
      <c r="C211" t="s">
        <v>82</v>
      </c>
      <c r="D211">
        <v>48</v>
      </c>
      <c r="E211" t="str">
        <f>ScoutingData[[#This Row],[eventCode]]&amp;"_"&amp;ScoutingData[[#This Row],[matchLevel]]&amp;ScoutingData[[#This Row],[matchNumber]]</f>
        <v>2023njwas_qm48</v>
      </c>
      <c r="F211" t="s">
        <v>100</v>
      </c>
      <c r="G211">
        <v>3340</v>
      </c>
      <c r="H211">
        <v>35</v>
      </c>
      <c r="I211" t="s">
        <v>93</v>
      </c>
      <c r="J211">
        <v>1</v>
      </c>
      <c r="K211">
        <v>0</v>
      </c>
      <c r="L211">
        <v>1</v>
      </c>
      <c r="M211" t="s">
        <v>94</v>
      </c>
      <c r="N211" t="s">
        <v>93</v>
      </c>
      <c r="O211" t="s">
        <v>93</v>
      </c>
      <c r="P211">
        <v>0</v>
      </c>
      <c r="Q211">
        <v>0</v>
      </c>
      <c r="R211">
        <v>1</v>
      </c>
      <c r="S211">
        <v>8588</v>
      </c>
      <c r="T211">
        <v>0</v>
      </c>
      <c r="U211" t="s">
        <v>124</v>
      </c>
      <c r="V211">
        <v>8.6</v>
      </c>
      <c r="W211" t="s">
        <v>85</v>
      </c>
      <c r="X211">
        <v>3</v>
      </c>
      <c r="Y211" t="s">
        <v>105</v>
      </c>
      <c r="Z211">
        <v>0</v>
      </c>
      <c r="AA211" t="s">
        <v>105</v>
      </c>
      <c r="AB211">
        <v>1</v>
      </c>
      <c r="AC211">
        <v>2</v>
      </c>
      <c r="AD211">
        <v>0</v>
      </c>
      <c r="AE211">
        <v>1</v>
      </c>
      <c r="AF211">
        <v>0</v>
      </c>
      <c r="AG211">
        <v>0</v>
      </c>
      <c r="AH211" t="s">
        <v>579</v>
      </c>
      <c r="AI211">
        <f>getTotalCount(ScoutingData[[#This Row],[autoScoredGrid]])</f>
        <v>0</v>
      </c>
      <c r="AJ211">
        <f>getCubeCount(ScoutingData[[#This Row],[autoScoredGrid]])</f>
        <v>0</v>
      </c>
      <c r="AK211">
        <f>getConeCount(ScoutingData[[#This Row],[autoScoredGrid]])</f>
        <v>0</v>
      </c>
      <c r="AL211">
        <f>getHighCount(ScoutingData[[#This Row],[autoScoredGrid]])</f>
        <v>0</v>
      </c>
      <c r="AM211">
        <f>getMedCount(ScoutingData[[#This Row],[autoScoredGrid]])</f>
        <v>0</v>
      </c>
      <c r="AN211">
        <f>getLowCount(ScoutingData[[#This Row],[autoScoredGrid]])</f>
        <v>0</v>
      </c>
      <c r="AO211">
        <f>getAvgCycleTime(ScoutingData[[#This Row],[cycleTimes]])</f>
        <v>0</v>
      </c>
      <c r="AP211">
        <f>getTotalCount(ScoutingData[[#This Row],[scoredGrid]])</f>
        <v>0</v>
      </c>
      <c r="AQ211">
        <f>getCubeCount(ScoutingData[[#This Row],[scoredGrid]])</f>
        <v>0</v>
      </c>
      <c r="AR211">
        <f>getConeCount(ScoutingData[[#This Row],[scoredGrid]])</f>
        <v>0</v>
      </c>
      <c r="AS211">
        <f>getHighCount(ScoutingData[[#This Row],[scoredGrid]])</f>
        <v>0</v>
      </c>
      <c r="AT211">
        <f>getMedCount(ScoutingData[[#This Row],[scoredGrid]])</f>
        <v>0</v>
      </c>
      <c r="AU211">
        <f>getLowCount(ScoutingData[[#This Row],[scoredGrid]])</f>
        <v>0</v>
      </c>
      <c r="AV211">
        <f>ScoutingData[[#This Row],[autoGamePieces]]+ScoutingData[[#This Row],[teleopGamePieces]]</f>
        <v>0</v>
      </c>
      <c r="AW211">
        <f>ScoutingData[[#This Row],[autoCubes]]+ScoutingData[[#This Row],[teleopCubes]]</f>
        <v>0</v>
      </c>
      <c r="AX211">
        <f>ScoutingData[[#This Row],[autoCones]]+ScoutingData[[#This Row],[teleopCones]]</f>
        <v>0</v>
      </c>
      <c r="AY211">
        <f>ScoutingData[[#This Row],[autoHigh]]+ScoutingData[[#This Row],[teleopHigh]]</f>
        <v>0</v>
      </c>
      <c r="AZ211">
        <f>ScoutingData[[#This Row],[autoMed]]+ScoutingData[[#This Row],[teleopMed]]</f>
        <v>0</v>
      </c>
      <c r="BA211">
        <f>ScoutingData[[#This Row],[autoLow]]+ScoutingData[[#This Row],[teleopLow]]</f>
        <v>0</v>
      </c>
    </row>
    <row r="212" spans="1:53">
      <c r="A212" t="s">
        <v>91</v>
      </c>
      <c r="B212" t="s">
        <v>81</v>
      </c>
      <c r="C212" t="s">
        <v>82</v>
      </c>
      <c r="D212">
        <v>48</v>
      </c>
      <c r="E212" t="str">
        <f>ScoutingData[[#This Row],[eventCode]]&amp;"_"&amp;ScoutingData[[#This Row],[matchLevel]]&amp;ScoutingData[[#This Row],[matchNumber]]</f>
        <v>2023njwas_qm48</v>
      </c>
      <c r="F212" t="s">
        <v>83</v>
      </c>
      <c r="G212">
        <v>714</v>
      </c>
      <c r="H212">
        <v>26</v>
      </c>
      <c r="I212" t="s">
        <v>93</v>
      </c>
      <c r="J212">
        <v>0</v>
      </c>
      <c r="K212">
        <v>0</v>
      </c>
      <c r="L212">
        <v>0</v>
      </c>
      <c r="M212" t="s">
        <v>94</v>
      </c>
      <c r="N212" t="s">
        <v>93</v>
      </c>
      <c r="O212" t="s">
        <v>93</v>
      </c>
      <c r="P212">
        <v>0</v>
      </c>
      <c r="Q212">
        <v>0</v>
      </c>
      <c r="R212">
        <v>0</v>
      </c>
      <c r="T212">
        <v>0</v>
      </c>
      <c r="U212" t="s">
        <v>94</v>
      </c>
      <c r="V212">
        <v>0</v>
      </c>
      <c r="W212" t="s">
        <v>94</v>
      </c>
      <c r="X212">
        <v>0</v>
      </c>
      <c r="Y212" t="s">
        <v>94</v>
      </c>
      <c r="Z212">
        <v>0</v>
      </c>
      <c r="AA212" t="s">
        <v>94</v>
      </c>
      <c r="AB212">
        <v>0</v>
      </c>
      <c r="AC212">
        <v>3</v>
      </c>
      <c r="AD212">
        <v>0</v>
      </c>
      <c r="AE212">
        <v>0</v>
      </c>
      <c r="AF212">
        <v>0</v>
      </c>
      <c r="AG212">
        <v>0</v>
      </c>
      <c r="AH212" t="s">
        <v>580</v>
      </c>
      <c r="AI212">
        <f>getTotalCount(ScoutingData[[#This Row],[autoScoredGrid]])</f>
        <v>0</v>
      </c>
      <c r="AJ212">
        <f>getCubeCount(ScoutingData[[#This Row],[autoScoredGrid]])</f>
        <v>0</v>
      </c>
      <c r="AK212">
        <f>getConeCount(ScoutingData[[#This Row],[autoScoredGrid]])</f>
        <v>0</v>
      </c>
      <c r="AL212">
        <f>getHighCount(ScoutingData[[#This Row],[autoScoredGrid]])</f>
        <v>0</v>
      </c>
      <c r="AM212">
        <f>getMedCount(ScoutingData[[#This Row],[autoScoredGrid]])</f>
        <v>0</v>
      </c>
      <c r="AN212">
        <f>getLowCount(ScoutingData[[#This Row],[autoScoredGrid]])</f>
        <v>0</v>
      </c>
      <c r="AO212">
        <f>getAvgCycleTime(ScoutingData[[#This Row],[cycleTimes]])</f>
        <v>0</v>
      </c>
      <c r="AP212">
        <f>getTotalCount(ScoutingData[[#This Row],[scoredGrid]])</f>
        <v>0</v>
      </c>
      <c r="AQ212">
        <f>getCubeCount(ScoutingData[[#This Row],[scoredGrid]])</f>
        <v>0</v>
      </c>
      <c r="AR212">
        <f>getConeCount(ScoutingData[[#This Row],[scoredGrid]])</f>
        <v>0</v>
      </c>
      <c r="AS212">
        <f>getHighCount(ScoutingData[[#This Row],[scoredGrid]])</f>
        <v>0</v>
      </c>
      <c r="AT212">
        <f>getMedCount(ScoutingData[[#This Row],[scoredGrid]])</f>
        <v>0</v>
      </c>
      <c r="AU212">
        <f>getLowCount(ScoutingData[[#This Row],[scoredGrid]])</f>
        <v>0</v>
      </c>
      <c r="AV212">
        <f>ScoutingData[[#This Row],[autoGamePieces]]+ScoutingData[[#This Row],[teleopGamePieces]]</f>
        <v>0</v>
      </c>
      <c r="AW212">
        <f>ScoutingData[[#This Row],[autoCubes]]+ScoutingData[[#This Row],[teleopCubes]]</f>
        <v>0</v>
      </c>
      <c r="AX212">
        <f>ScoutingData[[#This Row],[autoCones]]+ScoutingData[[#This Row],[teleopCones]]</f>
        <v>0</v>
      </c>
      <c r="AY212">
        <f>ScoutingData[[#This Row],[autoHigh]]+ScoutingData[[#This Row],[teleopHigh]]</f>
        <v>0</v>
      </c>
      <c r="AZ212">
        <f>ScoutingData[[#This Row],[autoMed]]+ScoutingData[[#This Row],[teleopMed]]</f>
        <v>0</v>
      </c>
      <c r="BA212">
        <f>ScoutingData[[#This Row],[autoLow]]+ScoutingData[[#This Row],[teleopLow]]</f>
        <v>0</v>
      </c>
    </row>
    <row r="213" spans="1:53">
      <c r="A213" t="s">
        <v>131</v>
      </c>
      <c r="B213" t="s">
        <v>81</v>
      </c>
      <c r="C213" t="s">
        <v>82</v>
      </c>
      <c r="D213">
        <v>48</v>
      </c>
      <c r="E213" t="str">
        <f>ScoutingData[[#This Row],[eventCode]]&amp;"_"&amp;ScoutingData[[#This Row],[matchLevel]]&amp;ScoutingData[[#This Row],[matchNumber]]</f>
        <v>2023njwas_qm48</v>
      </c>
      <c r="F213" t="s">
        <v>92</v>
      </c>
      <c r="G213">
        <v>4361</v>
      </c>
      <c r="H213">
        <v>50</v>
      </c>
      <c r="I213" t="s">
        <v>112</v>
      </c>
      <c r="J213">
        <v>0</v>
      </c>
      <c r="K213">
        <v>0</v>
      </c>
      <c r="L213">
        <v>1</v>
      </c>
      <c r="M213" t="s">
        <v>113</v>
      </c>
      <c r="N213" t="s">
        <v>581</v>
      </c>
      <c r="O213" t="s">
        <v>582</v>
      </c>
      <c r="P213">
        <v>0</v>
      </c>
      <c r="Q213">
        <v>0</v>
      </c>
      <c r="R213">
        <v>0</v>
      </c>
      <c r="T213">
        <v>0</v>
      </c>
      <c r="U213" t="s">
        <v>124</v>
      </c>
      <c r="V213">
        <v>0</v>
      </c>
      <c r="W213" t="s">
        <v>85</v>
      </c>
      <c r="X213">
        <v>2</v>
      </c>
      <c r="Y213" t="s">
        <v>89</v>
      </c>
      <c r="Z213">
        <v>2</v>
      </c>
      <c r="AA213" t="s">
        <v>94</v>
      </c>
      <c r="AB213">
        <v>1</v>
      </c>
      <c r="AC213">
        <v>3</v>
      </c>
      <c r="AD213">
        <v>0</v>
      </c>
      <c r="AE213">
        <v>0</v>
      </c>
      <c r="AF213">
        <v>0</v>
      </c>
      <c r="AG213">
        <v>1</v>
      </c>
      <c r="AH213" t="s">
        <v>583</v>
      </c>
      <c r="AI213">
        <f>getTotalCount(ScoutingData[[#This Row],[autoScoredGrid]])</f>
        <v>1</v>
      </c>
      <c r="AJ213">
        <f>getCubeCount(ScoutingData[[#This Row],[autoScoredGrid]])</f>
        <v>1</v>
      </c>
      <c r="AK213">
        <f>getConeCount(ScoutingData[[#This Row],[autoScoredGrid]])</f>
        <v>0</v>
      </c>
      <c r="AL213">
        <f>getHighCount(ScoutingData[[#This Row],[autoScoredGrid]])</f>
        <v>1</v>
      </c>
      <c r="AM213">
        <f>getMedCount(ScoutingData[[#This Row],[autoScoredGrid]])</f>
        <v>0</v>
      </c>
      <c r="AN213">
        <f>getLowCount(ScoutingData[[#This Row],[autoScoredGrid]])</f>
        <v>0</v>
      </c>
      <c r="AO213">
        <f>getAvgCycleTime(ScoutingData[[#This Row],[cycleTimes]])</f>
        <v>19.349999999999998</v>
      </c>
      <c r="AP213">
        <f>getTotalCount(ScoutingData[[#This Row],[scoredGrid]])</f>
        <v>6</v>
      </c>
      <c r="AQ213">
        <f>getCubeCount(ScoutingData[[#This Row],[scoredGrid]])</f>
        <v>5</v>
      </c>
      <c r="AR213">
        <f>getConeCount(ScoutingData[[#This Row],[scoredGrid]])</f>
        <v>1</v>
      </c>
      <c r="AS213">
        <f>getHighCount(ScoutingData[[#This Row],[scoredGrid]])</f>
        <v>0</v>
      </c>
      <c r="AT213">
        <f>getMedCount(ScoutingData[[#This Row],[scoredGrid]])</f>
        <v>0</v>
      </c>
      <c r="AU213">
        <f>getLowCount(ScoutingData[[#This Row],[scoredGrid]])</f>
        <v>6</v>
      </c>
      <c r="AV213">
        <f>ScoutingData[[#This Row],[autoGamePieces]]+ScoutingData[[#This Row],[teleopGamePieces]]</f>
        <v>7</v>
      </c>
      <c r="AW213">
        <f>ScoutingData[[#This Row],[autoCubes]]+ScoutingData[[#This Row],[teleopCubes]]</f>
        <v>6</v>
      </c>
      <c r="AX213">
        <f>ScoutingData[[#This Row],[autoCones]]+ScoutingData[[#This Row],[teleopCones]]</f>
        <v>1</v>
      </c>
      <c r="AY213">
        <f>ScoutingData[[#This Row],[autoHigh]]+ScoutingData[[#This Row],[teleopHigh]]</f>
        <v>1</v>
      </c>
      <c r="AZ213">
        <f>ScoutingData[[#This Row],[autoMed]]+ScoutingData[[#This Row],[teleopMed]]</f>
        <v>0</v>
      </c>
      <c r="BA213">
        <f>ScoutingData[[#This Row],[autoLow]]+ScoutingData[[#This Row],[teleopLow]]</f>
        <v>6</v>
      </c>
    </row>
    <row r="214" spans="1:53">
      <c r="A214" t="s">
        <v>153</v>
      </c>
      <c r="B214" t="s">
        <v>81</v>
      </c>
      <c r="C214" t="s">
        <v>82</v>
      </c>
      <c r="D214">
        <v>48</v>
      </c>
      <c r="E214" t="str">
        <f>ScoutingData[[#This Row],[eventCode]]&amp;"_"&amp;ScoutingData[[#This Row],[matchLevel]]&amp;ScoutingData[[#This Row],[matchNumber]]</f>
        <v>2023njwas_qm48</v>
      </c>
      <c r="F214" t="s">
        <v>111</v>
      </c>
      <c r="G214">
        <v>9015</v>
      </c>
      <c r="H214">
        <v>62</v>
      </c>
      <c r="I214" t="s">
        <v>197</v>
      </c>
      <c r="J214">
        <v>1</v>
      </c>
      <c r="K214">
        <v>1</v>
      </c>
      <c r="L214">
        <v>1</v>
      </c>
      <c r="M214" t="s">
        <v>94</v>
      </c>
      <c r="N214" t="s">
        <v>584</v>
      </c>
      <c r="O214" t="s">
        <v>585</v>
      </c>
      <c r="P214">
        <v>0</v>
      </c>
      <c r="Q214">
        <v>1</v>
      </c>
      <c r="R214">
        <v>0</v>
      </c>
      <c r="T214">
        <v>1</v>
      </c>
      <c r="U214" t="s">
        <v>124</v>
      </c>
      <c r="V214">
        <v>9.5</v>
      </c>
      <c r="W214" t="s">
        <v>85</v>
      </c>
      <c r="X214">
        <v>2</v>
      </c>
      <c r="Y214" t="s">
        <v>89</v>
      </c>
      <c r="Z214">
        <v>0</v>
      </c>
      <c r="AA214" t="s">
        <v>94</v>
      </c>
      <c r="AB214">
        <v>0</v>
      </c>
      <c r="AC214">
        <v>4</v>
      </c>
      <c r="AD214">
        <v>0</v>
      </c>
      <c r="AE214">
        <v>0</v>
      </c>
      <c r="AF214">
        <v>0</v>
      </c>
      <c r="AG214">
        <v>0</v>
      </c>
      <c r="AH214" t="s">
        <v>586</v>
      </c>
      <c r="AI214">
        <f>getTotalCount(ScoutingData[[#This Row],[autoScoredGrid]])</f>
        <v>1</v>
      </c>
      <c r="AJ214">
        <f>getCubeCount(ScoutingData[[#This Row],[autoScoredGrid]])</f>
        <v>1</v>
      </c>
      <c r="AK214">
        <f>getConeCount(ScoutingData[[#This Row],[autoScoredGrid]])</f>
        <v>0</v>
      </c>
      <c r="AL214">
        <f>getHighCount(ScoutingData[[#This Row],[autoScoredGrid]])</f>
        <v>1</v>
      </c>
      <c r="AM214">
        <f>getMedCount(ScoutingData[[#This Row],[autoScoredGrid]])</f>
        <v>0</v>
      </c>
      <c r="AN214">
        <f>getLowCount(ScoutingData[[#This Row],[autoScoredGrid]])</f>
        <v>0</v>
      </c>
      <c r="AO214">
        <f>getAvgCycleTime(ScoutingData[[#This Row],[cycleTimes]])</f>
        <v>30.8</v>
      </c>
      <c r="AP214">
        <f>getTotalCount(ScoutingData[[#This Row],[scoredGrid]])</f>
        <v>4</v>
      </c>
      <c r="AQ214">
        <f>getCubeCount(ScoutingData[[#This Row],[scoredGrid]])</f>
        <v>4</v>
      </c>
      <c r="AR214">
        <f>getConeCount(ScoutingData[[#This Row],[scoredGrid]])</f>
        <v>0</v>
      </c>
      <c r="AS214">
        <f>getHighCount(ScoutingData[[#This Row],[scoredGrid]])</f>
        <v>1</v>
      </c>
      <c r="AT214">
        <f>getMedCount(ScoutingData[[#This Row],[scoredGrid]])</f>
        <v>0</v>
      </c>
      <c r="AU214">
        <f>getLowCount(ScoutingData[[#This Row],[scoredGrid]])</f>
        <v>3</v>
      </c>
      <c r="AV214">
        <f>ScoutingData[[#This Row],[autoGamePieces]]+ScoutingData[[#This Row],[teleopGamePieces]]</f>
        <v>5</v>
      </c>
      <c r="AW214">
        <f>ScoutingData[[#This Row],[autoCubes]]+ScoutingData[[#This Row],[teleopCubes]]</f>
        <v>5</v>
      </c>
      <c r="AX214">
        <f>ScoutingData[[#This Row],[autoCones]]+ScoutingData[[#This Row],[teleopCones]]</f>
        <v>0</v>
      </c>
      <c r="AY214">
        <f>ScoutingData[[#This Row],[autoHigh]]+ScoutingData[[#This Row],[teleopHigh]]</f>
        <v>2</v>
      </c>
      <c r="AZ214">
        <f>ScoutingData[[#This Row],[autoMed]]+ScoutingData[[#This Row],[teleopMed]]</f>
        <v>0</v>
      </c>
      <c r="BA214">
        <f>ScoutingData[[#This Row],[autoLow]]+ScoutingData[[#This Row],[teleopLow]]</f>
        <v>3</v>
      </c>
    </row>
    <row r="215" spans="1:53">
      <c r="A215" t="s">
        <v>147</v>
      </c>
      <c r="B215" t="s">
        <v>81</v>
      </c>
      <c r="C215" t="s">
        <v>82</v>
      </c>
      <c r="D215">
        <v>48</v>
      </c>
      <c r="E215" t="str">
        <f>ScoutingData[[#This Row],[eventCode]]&amp;"_"&amp;ScoutingData[[#This Row],[matchLevel]]&amp;ScoutingData[[#This Row],[matchNumber]]</f>
        <v>2023njwas_qm48</v>
      </c>
      <c r="F215" t="s">
        <v>117</v>
      </c>
      <c r="G215">
        <v>8588</v>
      </c>
      <c r="H215">
        <v>71</v>
      </c>
      <c r="I215" t="s">
        <v>95</v>
      </c>
      <c r="J215">
        <v>0</v>
      </c>
      <c r="K215">
        <v>0</v>
      </c>
      <c r="L215">
        <v>0</v>
      </c>
      <c r="M215" t="s">
        <v>94</v>
      </c>
      <c r="N215" t="s">
        <v>93</v>
      </c>
      <c r="O215" t="s">
        <v>93</v>
      </c>
      <c r="P215">
        <v>0</v>
      </c>
      <c r="Q215">
        <v>0</v>
      </c>
      <c r="R215">
        <v>0</v>
      </c>
      <c r="T215">
        <v>0</v>
      </c>
      <c r="U215" t="s">
        <v>94</v>
      </c>
      <c r="V215">
        <v>8</v>
      </c>
      <c r="W215" t="s">
        <v>137</v>
      </c>
      <c r="X215">
        <v>3</v>
      </c>
      <c r="Y215" t="s">
        <v>105</v>
      </c>
      <c r="Z215">
        <v>0</v>
      </c>
      <c r="AA215" t="s">
        <v>94</v>
      </c>
      <c r="AB215">
        <v>1</v>
      </c>
      <c r="AC215">
        <v>3</v>
      </c>
      <c r="AD215">
        <v>0</v>
      </c>
      <c r="AE215">
        <v>0</v>
      </c>
      <c r="AF215">
        <v>0</v>
      </c>
      <c r="AG215">
        <v>0</v>
      </c>
      <c r="AH215" t="s">
        <v>587</v>
      </c>
      <c r="AI215">
        <f>getTotalCount(ScoutingData[[#This Row],[autoScoredGrid]])</f>
        <v>1</v>
      </c>
      <c r="AJ215">
        <f>getCubeCount(ScoutingData[[#This Row],[autoScoredGrid]])</f>
        <v>1</v>
      </c>
      <c r="AK215">
        <f>getConeCount(ScoutingData[[#This Row],[autoScoredGrid]])</f>
        <v>0</v>
      </c>
      <c r="AL215">
        <f>getHighCount(ScoutingData[[#This Row],[autoScoredGrid]])</f>
        <v>0</v>
      </c>
      <c r="AM215">
        <f>getMedCount(ScoutingData[[#This Row],[autoScoredGrid]])</f>
        <v>0</v>
      </c>
      <c r="AN215">
        <f>getLowCount(ScoutingData[[#This Row],[autoScoredGrid]])</f>
        <v>1</v>
      </c>
      <c r="AO215">
        <f>getAvgCycleTime(ScoutingData[[#This Row],[cycleTimes]])</f>
        <v>0</v>
      </c>
      <c r="AP215">
        <f>getTotalCount(ScoutingData[[#This Row],[scoredGrid]])</f>
        <v>0</v>
      </c>
      <c r="AQ215">
        <f>getCubeCount(ScoutingData[[#This Row],[scoredGrid]])</f>
        <v>0</v>
      </c>
      <c r="AR215">
        <f>getConeCount(ScoutingData[[#This Row],[scoredGrid]])</f>
        <v>0</v>
      </c>
      <c r="AS215">
        <f>getHighCount(ScoutingData[[#This Row],[scoredGrid]])</f>
        <v>0</v>
      </c>
      <c r="AT215">
        <f>getMedCount(ScoutingData[[#This Row],[scoredGrid]])</f>
        <v>0</v>
      </c>
      <c r="AU215">
        <f>getLowCount(ScoutingData[[#This Row],[scoredGrid]])</f>
        <v>0</v>
      </c>
      <c r="AV215">
        <f>ScoutingData[[#This Row],[autoGamePieces]]+ScoutingData[[#This Row],[teleopGamePieces]]</f>
        <v>1</v>
      </c>
      <c r="AW215">
        <f>ScoutingData[[#This Row],[autoCubes]]+ScoutingData[[#This Row],[teleopCubes]]</f>
        <v>1</v>
      </c>
      <c r="AX215">
        <f>ScoutingData[[#This Row],[autoCones]]+ScoutingData[[#This Row],[teleopCones]]</f>
        <v>0</v>
      </c>
      <c r="AY215">
        <f>ScoutingData[[#This Row],[autoHigh]]+ScoutingData[[#This Row],[teleopHigh]]</f>
        <v>0</v>
      </c>
      <c r="AZ215">
        <f>ScoutingData[[#This Row],[autoMed]]+ScoutingData[[#This Row],[teleopMed]]</f>
        <v>0</v>
      </c>
      <c r="BA215">
        <f>ScoutingData[[#This Row],[autoLow]]+ScoutingData[[#This Row],[teleopLow]]</f>
        <v>1</v>
      </c>
    </row>
    <row r="216" spans="1:53">
      <c r="A216" t="s">
        <v>154</v>
      </c>
      <c r="B216" t="s">
        <v>81</v>
      </c>
      <c r="C216" t="s">
        <v>82</v>
      </c>
      <c r="D216">
        <v>49</v>
      </c>
      <c r="E216" t="str">
        <f>ScoutingData[[#This Row],[eventCode]]&amp;"_"&amp;ScoutingData[[#This Row],[matchLevel]]&amp;ScoutingData[[#This Row],[matchNumber]]</f>
        <v>2023njwas_qm49</v>
      </c>
      <c r="F216" t="s">
        <v>140</v>
      </c>
      <c r="G216">
        <v>4573</v>
      </c>
      <c r="H216">
        <v>35</v>
      </c>
      <c r="I216" t="s">
        <v>93</v>
      </c>
      <c r="J216">
        <v>1</v>
      </c>
      <c r="K216">
        <v>1</v>
      </c>
      <c r="L216">
        <v>1</v>
      </c>
      <c r="M216" t="s">
        <v>94</v>
      </c>
      <c r="N216" t="s">
        <v>93</v>
      </c>
      <c r="O216" t="s">
        <v>588</v>
      </c>
      <c r="P216">
        <v>0</v>
      </c>
      <c r="Q216">
        <v>1</v>
      </c>
      <c r="R216">
        <v>0</v>
      </c>
      <c r="T216">
        <v>0</v>
      </c>
      <c r="U216" t="s">
        <v>94</v>
      </c>
      <c r="V216">
        <v>0</v>
      </c>
      <c r="W216" t="s">
        <v>105</v>
      </c>
      <c r="X216">
        <v>0</v>
      </c>
      <c r="Y216" t="s">
        <v>105</v>
      </c>
      <c r="Z216">
        <v>3</v>
      </c>
      <c r="AA216" t="s">
        <v>94</v>
      </c>
      <c r="AB216">
        <v>1</v>
      </c>
      <c r="AC216">
        <v>5</v>
      </c>
      <c r="AD216">
        <v>0</v>
      </c>
      <c r="AE216">
        <v>0</v>
      </c>
      <c r="AF216">
        <v>0</v>
      </c>
      <c r="AG216">
        <v>1</v>
      </c>
      <c r="AH216" t="s">
        <v>589</v>
      </c>
      <c r="AI216">
        <f>getTotalCount(ScoutingData[[#This Row],[autoScoredGrid]])</f>
        <v>0</v>
      </c>
      <c r="AJ216">
        <f>getCubeCount(ScoutingData[[#This Row],[autoScoredGrid]])</f>
        <v>0</v>
      </c>
      <c r="AK216">
        <f>getConeCount(ScoutingData[[#This Row],[autoScoredGrid]])</f>
        <v>0</v>
      </c>
      <c r="AL216">
        <f>getHighCount(ScoutingData[[#This Row],[autoScoredGrid]])</f>
        <v>0</v>
      </c>
      <c r="AM216">
        <f>getMedCount(ScoutingData[[#This Row],[autoScoredGrid]])</f>
        <v>0</v>
      </c>
      <c r="AN216">
        <f>getLowCount(ScoutingData[[#This Row],[autoScoredGrid]])</f>
        <v>0</v>
      </c>
      <c r="AO216">
        <f>getAvgCycleTime(ScoutingData[[#This Row],[cycleTimes]])</f>
        <v>0</v>
      </c>
      <c r="AP216">
        <f>getTotalCount(ScoutingData[[#This Row],[scoredGrid]])</f>
        <v>6</v>
      </c>
      <c r="AQ216">
        <f>getCubeCount(ScoutingData[[#This Row],[scoredGrid]])</f>
        <v>2</v>
      </c>
      <c r="AR216">
        <f>getConeCount(ScoutingData[[#This Row],[scoredGrid]])</f>
        <v>4</v>
      </c>
      <c r="AS216">
        <f>getHighCount(ScoutingData[[#This Row],[scoredGrid]])</f>
        <v>1</v>
      </c>
      <c r="AT216">
        <f>getMedCount(ScoutingData[[#This Row],[scoredGrid]])</f>
        <v>3</v>
      </c>
      <c r="AU216">
        <f>getLowCount(ScoutingData[[#This Row],[scoredGrid]])</f>
        <v>2</v>
      </c>
      <c r="AV216">
        <f>ScoutingData[[#This Row],[autoGamePieces]]+ScoutingData[[#This Row],[teleopGamePieces]]</f>
        <v>6</v>
      </c>
      <c r="AW216">
        <f>ScoutingData[[#This Row],[autoCubes]]+ScoutingData[[#This Row],[teleopCubes]]</f>
        <v>2</v>
      </c>
      <c r="AX216">
        <f>ScoutingData[[#This Row],[autoCones]]+ScoutingData[[#This Row],[teleopCones]]</f>
        <v>4</v>
      </c>
      <c r="AY216">
        <f>ScoutingData[[#This Row],[autoHigh]]+ScoutingData[[#This Row],[teleopHigh]]</f>
        <v>1</v>
      </c>
      <c r="AZ216">
        <f>ScoutingData[[#This Row],[autoMed]]+ScoutingData[[#This Row],[teleopMed]]</f>
        <v>3</v>
      </c>
      <c r="BA216">
        <f>ScoutingData[[#This Row],[autoLow]]+ScoutingData[[#This Row],[teleopLow]]</f>
        <v>2</v>
      </c>
    </row>
    <row r="217" spans="1:53">
      <c r="A217" t="s">
        <v>139</v>
      </c>
      <c r="B217" t="s">
        <v>81</v>
      </c>
      <c r="C217" t="s">
        <v>82</v>
      </c>
      <c r="D217">
        <v>49</v>
      </c>
      <c r="E217" t="str">
        <f>ScoutingData[[#This Row],[eventCode]]&amp;"_"&amp;ScoutingData[[#This Row],[matchLevel]]&amp;ScoutingData[[#This Row],[matchNumber]]</f>
        <v>2023njwas_qm49</v>
      </c>
      <c r="F217" t="s">
        <v>111</v>
      </c>
      <c r="G217">
        <v>1676</v>
      </c>
      <c r="H217">
        <v>50</v>
      </c>
      <c r="I217" t="s">
        <v>112</v>
      </c>
      <c r="J217">
        <v>0</v>
      </c>
      <c r="K217">
        <v>1</v>
      </c>
      <c r="L217">
        <v>0</v>
      </c>
      <c r="M217" t="s">
        <v>94</v>
      </c>
      <c r="N217" t="s">
        <v>590</v>
      </c>
      <c r="O217" t="s">
        <v>591</v>
      </c>
      <c r="P217">
        <v>0</v>
      </c>
      <c r="Q217">
        <v>1</v>
      </c>
      <c r="R217">
        <v>0</v>
      </c>
      <c r="T217">
        <v>1</v>
      </c>
      <c r="U217" t="s">
        <v>124</v>
      </c>
      <c r="V217">
        <v>8.1999999999999993</v>
      </c>
      <c r="W217" t="s">
        <v>85</v>
      </c>
      <c r="X217">
        <v>3</v>
      </c>
      <c r="Y217" t="s">
        <v>89</v>
      </c>
      <c r="Z217">
        <v>4</v>
      </c>
      <c r="AA217" t="s">
        <v>94</v>
      </c>
      <c r="AB217">
        <v>1</v>
      </c>
      <c r="AC217">
        <v>5</v>
      </c>
      <c r="AD217">
        <v>0</v>
      </c>
      <c r="AE217">
        <v>0</v>
      </c>
      <c r="AF217">
        <v>0</v>
      </c>
      <c r="AG217">
        <v>1</v>
      </c>
      <c r="AH217" t="s">
        <v>592</v>
      </c>
      <c r="AI217">
        <f>getTotalCount(ScoutingData[[#This Row],[autoScoredGrid]])</f>
        <v>1</v>
      </c>
      <c r="AJ217">
        <f>getCubeCount(ScoutingData[[#This Row],[autoScoredGrid]])</f>
        <v>1</v>
      </c>
      <c r="AK217">
        <f>getConeCount(ScoutingData[[#This Row],[autoScoredGrid]])</f>
        <v>0</v>
      </c>
      <c r="AL217">
        <f>getHighCount(ScoutingData[[#This Row],[autoScoredGrid]])</f>
        <v>1</v>
      </c>
      <c r="AM217">
        <f>getMedCount(ScoutingData[[#This Row],[autoScoredGrid]])</f>
        <v>0</v>
      </c>
      <c r="AN217">
        <f>getLowCount(ScoutingData[[#This Row],[autoScoredGrid]])</f>
        <v>0</v>
      </c>
      <c r="AO217">
        <f>getAvgCycleTime(ScoutingData[[#This Row],[cycleTimes]])</f>
        <v>18.940000000000005</v>
      </c>
      <c r="AP217">
        <f>getTotalCount(ScoutingData[[#This Row],[scoredGrid]])</f>
        <v>5</v>
      </c>
      <c r="AQ217">
        <f>getCubeCount(ScoutingData[[#This Row],[scoredGrid]])</f>
        <v>2</v>
      </c>
      <c r="AR217">
        <f>getConeCount(ScoutingData[[#This Row],[scoredGrid]])</f>
        <v>3</v>
      </c>
      <c r="AS217">
        <f>getHighCount(ScoutingData[[#This Row],[scoredGrid]])</f>
        <v>5</v>
      </c>
      <c r="AT217">
        <f>getMedCount(ScoutingData[[#This Row],[scoredGrid]])</f>
        <v>0</v>
      </c>
      <c r="AU217">
        <f>getLowCount(ScoutingData[[#This Row],[scoredGrid]])</f>
        <v>0</v>
      </c>
      <c r="AV217">
        <f>ScoutingData[[#This Row],[autoGamePieces]]+ScoutingData[[#This Row],[teleopGamePieces]]</f>
        <v>6</v>
      </c>
      <c r="AW217">
        <f>ScoutingData[[#This Row],[autoCubes]]+ScoutingData[[#This Row],[teleopCubes]]</f>
        <v>3</v>
      </c>
      <c r="AX217">
        <f>ScoutingData[[#This Row],[autoCones]]+ScoutingData[[#This Row],[teleopCones]]</f>
        <v>3</v>
      </c>
      <c r="AY217">
        <f>ScoutingData[[#This Row],[autoHigh]]+ScoutingData[[#This Row],[teleopHigh]]</f>
        <v>6</v>
      </c>
      <c r="AZ217">
        <f>ScoutingData[[#This Row],[autoMed]]+ScoutingData[[#This Row],[teleopMed]]</f>
        <v>0</v>
      </c>
      <c r="BA217">
        <f>ScoutingData[[#This Row],[autoLow]]+ScoutingData[[#This Row],[teleopLow]]</f>
        <v>0</v>
      </c>
    </row>
    <row r="218" spans="1:53">
      <c r="A218" t="s">
        <v>151</v>
      </c>
      <c r="B218" t="s">
        <v>81</v>
      </c>
      <c r="C218" t="s">
        <v>82</v>
      </c>
      <c r="D218">
        <v>49</v>
      </c>
      <c r="E218" t="str">
        <f>ScoutingData[[#This Row],[eventCode]]&amp;"_"&amp;ScoutingData[[#This Row],[matchLevel]]&amp;ScoutingData[[#This Row],[matchNumber]]</f>
        <v>2023njwas_qm49</v>
      </c>
      <c r="F218" t="s">
        <v>117</v>
      </c>
      <c r="G218">
        <v>8628</v>
      </c>
      <c r="H218">
        <v>70</v>
      </c>
      <c r="I218" t="s">
        <v>93</v>
      </c>
      <c r="J218">
        <v>1</v>
      </c>
      <c r="K218">
        <v>0</v>
      </c>
      <c r="L218">
        <v>0</v>
      </c>
      <c r="M218" t="s">
        <v>94</v>
      </c>
      <c r="N218" t="s">
        <v>593</v>
      </c>
      <c r="O218" t="s">
        <v>93</v>
      </c>
      <c r="P218">
        <v>1</v>
      </c>
      <c r="Q218">
        <v>0</v>
      </c>
      <c r="R218">
        <v>0</v>
      </c>
      <c r="S218">
        <v>0</v>
      </c>
      <c r="T218">
        <v>0</v>
      </c>
      <c r="U218" t="s">
        <v>94</v>
      </c>
      <c r="V218">
        <v>0</v>
      </c>
      <c r="W218" t="s">
        <v>94</v>
      </c>
      <c r="X218">
        <v>0</v>
      </c>
      <c r="Y218" t="s">
        <v>96</v>
      </c>
      <c r="Z218">
        <v>0</v>
      </c>
      <c r="AA218" t="s">
        <v>97</v>
      </c>
      <c r="AB218">
        <v>0</v>
      </c>
      <c r="AC218">
        <v>1</v>
      </c>
      <c r="AD218">
        <v>0</v>
      </c>
      <c r="AE218">
        <v>0</v>
      </c>
      <c r="AF218">
        <v>0</v>
      </c>
      <c r="AG218">
        <v>0</v>
      </c>
      <c r="AH218" t="s">
        <v>594</v>
      </c>
      <c r="AI218">
        <f>getTotalCount(ScoutingData[[#This Row],[autoScoredGrid]])</f>
        <v>0</v>
      </c>
      <c r="AJ218">
        <f>getCubeCount(ScoutingData[[#This Row],[autoScoredGrid]])</f>
        <v>0</v>
      </c>
      <c r="AK218">
        <f>getConeCount(ScoutingData[[#This Row],[autoScoredGrid]])</f>
        <v>0</v>
      </c>
      <c r="AL218">
        <f>getHighCount(ScoutingData[[#This Row],[autoScoredGrid]])</f>
        <v>0</v>
      </c>
      <c r="AM218">
        <f>getMedCount(ScoutingData[[#This Row],[autoScoredGrid]])</f>
        <v>0</v>
      </c>
      <c r="AN218">
        <f>getLowCount(ScoutingData[[#This Row],[autoScoredGrid]])</f>
        <v>0</v>
      </c>
      <c r="AO218">
        <f>getAvgCycleTime(ScoutingData[[#This Row],[cycleTimes]])</f>
        <v>17.399999999999999</v>
      </c>
      <c r="AP218">
        <f>getTotalCount(ScoutingData[[#This Row],[scoredGrid]])</f>
        <v>0</v>
      </c>
      <c r="AQ218">
        <f>getCubeCount(ScoutingData[[#This Row],[scoredGrid]])</f>
        <v>0</v>
      </c>
      <c r="AR218">
        <f>getConeCount(ScoutingData[[#This Row],[scoredGrid]])</f>
        <v>0</v>
      </c>
      <c r="AS218">
        <f>getHighCount(ScoutingData[[#This Row],[scoredGrid]])</f>
        <v>0</v>
      </c>
      <c r="AT218">
        <f>getMedCount(ScoutingData[[#This Row],[scoredGrid]])</f>
        <v>0</v>
      </c>
      <c r="AU218">
        <f>getLowCount(ScoutingData[[#This Row],[scoredGrid]])</f>
        <v>0</v>
      </c>
      <c r="AV218">
        <f>ScoutingData[[#This Row],[autoGamePieces]]+ScoutingData[[#This Row],[teleopGamePieces]]</f>
        <v>0</v>
      </c>
      <c r="AW218">
        <f>ScoutingData[[#This Row],[autoCubes]]+ScoutingData[[#This Row],[teleopCubes]]</f>
        <v>0</v>
      </c>
      <c r="AX218">
        <f>ScoutingData[[#This Row],[autoCones]]+ScoutingData[[#This Row],[teleopCones]]</f>
        <v>0</v>
      </c>
      <c r="AY218">
        <f>ScoutingData[[#This Row],[autoHigh]]+ScoutingData[[#This Row],[teleopHigh]]</f>
        <v>0</v>
      </c>
      <c r="AZ218">
        <f>ScoutingData[[#This Row],[autoMed]]+ScoutingData[[#This Row],[teleopMed]]</f>
        <v>0</v>
      </c>
      <c r="BA218">
        <f>ScoutingData[[#This Row],[autoLow]]+ScoutingData[[#This Row],[teleopLow]]</f>
        <v>0</v>
      </c>
    </row>
    <row r="219" spans="1:53">
      <c r="A219" t="s">
        <v>553</v>
      </c>
      <c r="B219" t="s">
        <v>81</v>
      </c>
      <c r="C219" t="s">
        <v>82</v>
      </c>
      <c r="D219">
        <v>49</v>
      </c>
      <c r="E219" t="str">
        <f>ScoutingData[[#This Row],[eventCode]]&amp;"_"&amp;ScoutingData[[#This Row],[matchLevel]]&amp;ScoutingData[[#This Row],[matchNumber]]</f>
        <v>2023njwas_qm49</v>
      </c>
      <c r="F219" t="s">
        <v>83</v>
      </c>
      <c r="G219">
        <v>303</v>
      </c>
      <c r="H219">
        <v>62</v>
      </c>
      <c r="I219" t="s">
        <v>93</v>
      </c>
      <c r="J219">
        <v>1</v>
      </c>
      <c r="K219">
        <v>1</v>
      </c>
      <c r="L219">
        <v>0</v>
      </c>
      <c r="M219" t="s">
        <v>94</v>
      </c>
      <c r="N219" t="s">
        <v>595</v>
      </c>
      <c r="O219" t="s">
        <v>596</v>
      </c>
      <c r="P219">
        <v>0</v>
      </c>
      <c r="Q219">
        <v>0</v>
      </c>
      <c r="R219">
        <v>0</v>
      </c>
      <c r="T219">
        <v>1</v>
      </c>
      <c r="U219" t="s">
        <v>94</v>
      </c>
      <c r="V219">
        <v>0</v>
      </c>
      <c r="W219" t="s">
        <v>85</v>
      </c>
      <c r="X219">
        <v>2</v>
      </c>
      <c r="Y219" t="s">
        <v>89</v>
      </c>
      <c r="Z219">
        <v>0</v>
      </c>
      <c r="AA219" t="s">
        <v>129</v>
      </c>
      <c r="AB219">
        <v>1</v>
      </c>
      <c r="AC219">
        <v>4</v>
      </c>
      <c r="AD219">
        <v>0</v>
      </c>
      <c r="AE219">
        <v>0</v>
      </c>
      <c r="AF219">
        <v>0</v>
      </c>
      <c r="AG219">
        <v>0</v>
      </c>
      <c r="AH219" t="s">
        <v>597</v>
      </c>
      <c r="AI219">
        <f>getTotalCount(ScoutingData[[#This Row],[autoScoredGrid]])</f>
        <v>0</v>
      </c>
      <c r="AJ219">
        <f>getCubeCount(ScoutingData[[#This Row],[autoScoredGrid]])</f>
        <v>0</v>
      </c>
      <c r="AK219">
        <f>getConeCount(ScoutingData[[#This Row],[autoScoredGrid]])</f>
        <v>0</v>
      </c>
      <c r="AL219">
        <f>getHighCount(ScoutingData[[#This Row],[autoScoredGrid]])</f>
        <v>0</v>
      </c>
      <c r="AM219">
        <f>getMedCount(ScoutingData[[#This Row],[autoScoredGrid]])</f>
        <v>0</v>
      </c>
      <c r="AN219">
        <f>getLowCount(ScoutingData[[#This Row],[autoScoredGrid]])</f>
        <v>0</v>
      </c>
      <c r="AO219">
        <f>getAvgCycleTime(ScoutingData[[#This Row],[cycleTimes]])</f>
        <v>13.84</v>
      </c>
      <c r="AP219">
        <f>getTotalCount(ScoutingData[[#This Row],[scoredGrid]])</f>
        <v>4</v>
      </c>
      <c r="AQ219">
        <f>getCubeCount(ScoutingData[[#This Row],[scoredGrid]])</f>
        <v>3</v>
      </c>
      <c r="AR219">
        <f>getConeCount(ScoutingData[[#This Row],[scoredGrid]])</f>
        <v>1</v>
      </c>
      <c r="AS219">
        <f>getHighCount(ScoutingData[[#This Row],[scoredGrid]])</f>
        <v>0</v>
      </c>
      <c r="AT219">
        <f>getMedCount(ScoutingData[[#This Row],[scoredGrid]])</f>
        <v>0</v>
      </c>
      <c r="AU219">
        <f>getLowCount(ScoutingData[[#This Row],[scoredGrid]])</f>
        <v>4</v>
      </c>
      <c r="AV219">
        <f>ScoutingData[[#This Row],[autoGamePieces]]+ScoutingData[[#This Row],[teleopGamePieces]]</f>
        <v>4</v>
      </c>
      <c r="AW219">
        <f>ScoutingData[[#This Row],[autoCubes]]+ScoutingData[[#This Row],[teleopCubes]]</f>
        <v>3</v>
      </c>
      <c r="AX219">
        <f>ScoutingData[[#This Row],[autoCones]]+ScoutingData[[#This Row],[teleopCones]]</f>
        <v>1</v>
      </c>
      <c r="AY219">
        <f>ScoutingData[[#This Row],[autoHigh]]+ScoutingData[[#This Row],[teleopHigh]]</f>
        <v>0</v>
      </c>
      <c r="AZ219">
        <f>ScoutingData[[#This Row],[autoMed]]+ScoutingData[[#This Row],[teleopMed]]</f>
        <v>0</v>
      </c>
      <c r="BA219">
        <f>ScoutingData[[#This Row],[autoLow]]+ScoutingData[[#This Row],[teleopLow]]</f>
        <v>4</v>
      </c>
    </row>
    <row r="220" spans="1:53">
      <c r="A220" t="s">
        <v>110</v>
      </c>
      <c r="B220" t="s">
        <v>81</v>
      </c>
      <c r="C220" t="s">
        <v>82</v>
      </c>
      <c r="D220">
        <v>49</v>
      </c>
      <c r="E220" t="str">
        <f>ScoutingData[[#This Row],[eventCode]]&amp;"_"&amp;ScoutingData[[#This Row],[matchLevel]]&amp;ScoutingData[[#This Row],[matchNumber]]</f>
        <v>2023njwas_qm49</v>
      </c>
      <c r="F220" t="s">
        <v>100</v>
      </c>
      <c r="G220">
        <v>223</v>
      </c>
      <c r="H220">
        <v>47</v>
      </c>
      <c r="I220" t="s">
        <v>112</v>
      </c>
      <c r="J220">
        <v>1</v>
      </c>
      <c r="K220">
        <v>1</v>
      </c>
      <c r="L220">
        <v>1</v>
      </c>
      <c r="M220" t="s">
        <v>113</v>
      </c>
      <c r="N220" t="s">
        <v>93</v>
      </c>
      <c r="O220" t="s">
        <v>598</v>
      </c>
      <c r="P220">
        <v>0</v>
      </c>
      <c r="Q220">
        <v>1</v>
      </c>
      <c r="R220">
        <v>0</v>
      </c>
      <c r="T220">
        <v>0</v>
      </c>
      <c r="U220" t="s">
        <v>124</v>
      </c>
      <c r="V220">
        <v>0</v>
      </c>
      <c r="W220" t="s">
        <v>113</v>
      </c>
      <c r="X220">
        <v>2</v>
      </c>
      <c r="Y220" t="s">
        <v>89</v>
      </c>
      <c r="Z220">
        <v>0</v>
      </c>
      <c r="AA220" t="s">
        <v>94</v>
      </c>
      <c r="AB220">
        <v>1</v>
      </c>
      <c r="AC220">
        <v>3</v>
      </c>
      <c r="AD220">
        <v>0</v>
      </c>
      <c r="AE220">
        <v>0</v>
      </c>
      <c r="AF220">
        <v>0</v>
      </c>
      <c r="AG220">
        <v>1</v>
      </c>
      <c r="AH220" t="s">
        <v>599</v>
      </c>
      <c r="AI220">
        <f>getTotalCount(ScoutingData[[#This Row],[autoScoredGrid]])</f>
        <v>1</v>
      </c>
      <c r="AJ220">
        <f>getCubeCount(ScoutingData[[#This Row],[autoScoredGrid]])</f>
        <v>1</v>
      </c>
      <c r="AK220">
        <f>getConeCount(ScoutingData[[#This Row],[autoScoredGrid]])</f>
        <v>0</v>
      </c>
      <c r="AL220">
        <f>getHighCount(ScoutingData[[#This Row],[autoScoredGrid]])</f>
        <v>1</v>
      </c>
      <c r="AM220">
        <f>getMedCount(ScoutingData[[#This Row],[autoScoredGrid]])</f>
        <v>0</v>
      </c>
      <c r="AN220">
        <f>getLowCount(ScoutingData[[#This Row],[autoScoredGrid]])</f>
        <v>0</v>
      </c>
      <c r="AO220">
        <f>getAvgCycleTime(ScoutingData[[#This Row],[cycleTimes]])</f>
        <v>0</v>
      </c>
      <c r="AP220">
        <f>getTotalCount(ScoutingData[[#This Row],[scoredGrid]])</f>
        <v>4</v>
      </c>
      <c r="AQ220">
        <f>getCubeCount(ScoutingData[[#This Row],[scoredGrid]])</f>
        <v>4</v>
      </c>
      <c r="AR220">
        <f>getConeCount(ScoutingData[[#This Row],[scoredGrid]])</f>
        <v>0</v>
      </c>
      <c r="AS220">
        <f>getHighCount(ScoutingData[[#This Row],[scoredGrid]])</f>
        <v>0</v>
      </c>
      <c r="AT220">
        <f>getMedCount(ScoutingData[[#This Row],[scoredGrid]])</f>
        <v>1</v>
      </c>
      <c r="AU220">
        <f>getLowCount(ScoutingData[[#This Row],[scoredGrid]])</f>
        <v>3</v>
      </c>
      <c r="AV220">
        <f>ScoutingData[[#This Row],[autoGamePieces]]+ScoutingData[[#This Row],[teleopGamePieces]]</f>
        <v>5</v>
      </c>
      <c r="AW220">
        <f>ScoutingData[[#This Row],[autoCubes]]+ScoutingData[[#This Row],[teleopCubes]]</f>
        <v>5</v>
      </c>
      <c r="AX220">
        <f>ScoutingData[[#This Row],[autoCones]]+ScoutingData[[#This Row],[teleopCones]]</f>
        <v>0</v>
      </c>
      <c r="AY220">
        <f>ScoutingData[[#This Row],[autoHigh]]+ScoutingData[[#This Row],[teleopHigh]]</f>
        <v>1</v>
      </c>
      <c r="AZ220">
        <f>ScoutingData[[#This Row],[autoMed]]+ScoutingData[[#This Row],[teleopMed]]</f>
        <v>1</v>
      </c>
      <c r="BA220">
        <f>ScoutingData[[#This Row],[autoLow]]+ScoutingData[[#This Row],[teleopLow]]</f>
        <v>3</v>
      </c>
    </row>
    <row r="221" spans="1:53">
      <c r="A221" t="s">
        <v>413</v>
      </c>
      <c r="B221" t="s">
        <v>81</v>
      </c>
      <c r="C221" t="s">
        <v>82</v>
      </c>
      <c r="D221">
        <v>49</v>
      </c>
      <c r="E221" t="str">
        <f>ScoutingData[[#This Row],[eventCode]]&amp;"_"&amp;ScoutingData[[#This Row],[matchLevel]]&amp;ScoutingData[[#This Row],[matchNumber]]</f>
        <v>2023njwas_qm49</v>
      </c>
      <c r="F221" t="s">
        <v>117</v>
      </c>
      <c r="G221">
        <v>8628</v>
      </c>
      <c r="H221">
        <v>71</v>
      </c>
      <c r="I221" t="s">
        <v>93</v>
      </c>
      <c r="J221">
        <v>0</v>
      </c>
      <c r="K221">
        <v>0</v>
      </c>
      <c r="L221">
        <v>1</v>
      </c>
      <c r="M221" t="s">
        <v>94</v>
      </c>
      <c r="N221" t="s">
        <v>93</v>
      </c>
      <c r="O221" t="s">
        <v>93</v>
      </c>
      <c r="P221">
        <v>0</v>
      </c>
      <c r="Q221">
        <v>0</v>
      </c>
      <c r="R221">
        <v>0</v>
      </c>
      <c r="T221">
        <v>0</v>
      </c>
      <c r="U221" t="s">
        <v>94</v>
      </c>
      <c r="V221">
        <v>0</v>
      </c>
      <c r="W221" t="s">
        <v>94</v>
      </c>
      <c r="X221">
        <v>0</v>
      </c>
      <c r="Y221" t="s">
        <v>94</v>
      </c>
      <c r="Z221">
        <v>0</v>
      </c>
      <c r="AA221" t="s">
        <v>94</v>
      </c>
      <c r="AB221">
        <v>0</v>
      </c>
      <c r="AC221">
        <v>3</v>
      </c>
      <c r="AD221">
        <v>0</v>
      </c>
      <c r="AE221">
        <v>0</v>
      </c>
      <c r="AF221">
        <v>0</v>
      </c>
      <c r="AG221">
        <v>0</v>
      </c>
      <c r="AH221" t="s">
        <v>600</v>
      </c>
      <c r="AI221">
        <f>getTotalCount(ScoutingData[[#This Row],[autoScoredGrid]])</f>
        <v>0</v>
      </c>
      <c r="AJ221">
        <f>getCubeCount(ScoutingData[[#This Row],[autoScoredGrid]])</f>
        <v>0</v>
      </c>
      <c r="AK221">
        <f>getConeCount(ScoutingData[[#This Row],[autoScoredGrid]])</f>
        <v>0</v>
      </c>
      <c r="AL221">
        <f>getHighCount(ScoutingData[[#This Row],[autoScoredGrid]])</f>
        <v>0</v>
      </c>
      <c r="AM221">
        <f>getMedCount(ScoutingData[[#This Row],[autoScoredGrid]])</f>
        <v>0</v>
      </c>
      <c r="AN221">
        <f>getLowCount(ScoutingData[[#This Row],[autoScoredGrid]])</f>
        <v>0</v>
      </c>
      <c r="AO221">
        <f>getAvgCycleTime(ScoutingData[[#This Row],[cycleTimes]])</f>
        <v>0</v>
      </c>
      <c r="AP221">
        <f>getTotalCount(ScoutingData[[#This Row],[scoredGrid]])</f>
        <v>0</v>
      </c>
      <c r="AQ221">
        <f>getCubeCount(ScoutingData[[#This Row],[scoredGrid]])</f>
        <v>0</v>
      </c>
      <c r="AR221">
        <f>getConeCount(ScoutingData[[#This Row],[scoredGrid]])</f>
        <v>0</v>
      </c>
      <c r="AS221">
        <f>getHighCount(ScoutingData[[#This Row],[scoredGrid]])</f>
        <v>0</v>
      </c>
      <c r="AT221">
        <f>getMedCount(ScoutingData[[#This Row],[scoredGrid]])</f>
        <v>0</v>
      </c>
      <c r="AU221">
        <f>getLowCount(ScoutingData[[#This Row],[scoredGrid]])</f>
        <v>0</v>
      </c>
      <c r="AV221">
        <f>ScoutingData[[#This Row],[autoGamePieces]]+ScoutingData[[#This Row],[teleopGamePieces]]</f>
        <v>0</v>
      </c>
      <c r="AW221">
        <f>ScoutingData[[#This Row],[autoCubes]]+ScoutingData[[#This Row],[teleopCubes]]</f>
        <v>0</v>
      </c>
      <c r="AX221">
        <f>ScoutingData[[#This Row],[autoCones]]+ScoutingData[[#This Row],[teleopCones]]</f>
        <v>0</v>
      </c>
      <c r="AY221">
        <f>ScoutingData[[#This Row],[autoHigh]]+ScoutingData[[#This Row],[teleopHigh]]</f>
        <v>0</v>
      </c>
      <c r="AZ221">
        <f>ScoutingData[[#This Row],[autoMed]]+ScoutingData[[#This Row],[teleopMed]]</f>
        <v>0</v>
      </c>
      <c r="BA221">
        <f>ScoutingData[[#This Row],[autoLow]]+ScoutingData[[#This Row],[teleopLow]]</f>
        <v>0</v>
      </c>
    </row>
    <row r="222" spans="1:53">
      <c r="A222" t="s">
        <v>179</v>
      </c>
      <c r="B222" t="s">
        <v>81</v>
      </c>
      <c r="C222" t="s">
        <v>82</v>
      </c>
      <c r="D222">
        <v>50</v>
      </c>
      <c r="E222" t="str">
        <f>ScoutingData[[#This Row],[eventCode]]&amp;"_"&amp;ScoutingData[[#This Row],[matchLevel]]&amp;ScoutingData[[#This Row],[matchNumber]]</f>
        <v>2023njwas_qm50</v>
      </c>
      <c r="F222" t="s">
        <v>100</v>
      </c>
      <c r="G222">
        <v>1811</v>
      </c>
      <c r="H222">
        <v>47</v>
      </c>
      <c r="I222" t="s">
        <v>93</v>
      </c>
      <c r="J222">
        <v>0</v>
      </c>
      <c r="K222">
        <v>0</v>
      </c>
      <c r="L222">
        <v>1</v>
      </c>
      <c r="M222" t="s">
        <v>113</v>
      </c>
      <c r="N222" t="s">
        <v>93</v>
      </c>
      <c r="O222" t="s">
        <v>602</v>
      </c>
      <c r="P222">
        <v>0</v>
      </c>
      <c r="Q222">
        <v>1</v>
      </c>
      <c r="R222">
        <v>0</v>
      </c>
      <c r="T222">
        <v>0</v>
      </c>
      <c r="U222" t="s">
        <v>124</v>
      </c>
      <c r="V222">
        <v>0</v>
      </c>
      <c r="W222" t="s">
        <v>85</v>
      </c>
      <c r="X222">
        <v>2</v>
      </c>
      <c r="Y222" t="s">
        <v>105</v>
      </c>
      <c r="Z222">
        <v>0</v>
      </c>
      <c r="AA222" t="s">
        <v>94</v>
      </c>
      <c r="AB222">
        <v>1</v>
      </c>
      <c r="AC222">
        <v>2</v>
      </c>
      <c r="AD222">
        <v>0</v>
      </c>
      <c r="AE222">
        <v>0</v>
      </c>
      <c r="AF222">
        <v>0</v>
      </c>
      <c r="AG222">
        <v>0</v>
      </c>
      <c r="AH222" t="s">
        <v>603</v>
      </c>
      <c r="AI222">
        <f>getTotalCount(ScoutingData[[#This Row],[autoScoredGrid]])</f>
        <v>0</v>
      </c>
      <c r="AJ222">
        <f>getCubeCount(ScoutingData[[#This Row],[autoScoredGrid]])</f>
        <v>0</v>
      </c>
      <c r="AK222">
        <f>getConeCount(ScoutingData[[#This Row],[autoScoredGrid]])</f>
        <v>0</v>
      </c>
      <c r="AL222">
        <f>getHighCount(ScoutingData[[#This Row],[autoScoredGrid]])</f>
        <v>0</v>
      </c>
      <c r="AM222">
        <f>getMedCount(ScoutingData[[#This Row],[autoScoredGrid]])</f>
        <v>0</v>
      </c>
      <c r="AN222">
        <f>getLowCount(ScoutingData[[#This Row],[autoScoredGrid]])</f>
        <v>0</v>
      </c>
      <c r="AO222">
        <f>getAvgCycleTime(ScoutingData[[#This Row],[cycleTimes]])</f>
        <v>0</v>
      </c>
      <c r="AP222">
        <f>getTotalCount(ScoutingData[[#This Row],[scoredGrid]])</f>
        <v>3</v>
      </c>
      <c r="AQ222">
        <f>getCubeCount(ScoutingData[[#This Row],[scoredGrid]])</f>
        <v>3</v>
      </c>
      <c r="AR222">
        <f>getConeCount(ScoutingData[[#This Row],[scoredGrid]])</f>
        <v>0</v>
      </c>
      <c r="AS222">
        <f>getHighCount(ScoutingData[[#This Row],[scoredGrid]])</f>
        <v>2</v>
      </c>
      <c r="AT222">
        <f>getMedCount(ScoutingData[[#This Row],[scoredGrid]])</f>
        <v>1</v>
      </c>
      <c r="AU222">
        <f>getLowCount(ScoutingData[[#This Row],[scoredGrid]])</f>
        <v>0</v>
      </c>
      <c r="AV222">
        <f>ScoutingData[[#This Row],[autoGamePieces]]+ScoutingData[[#This Row],[teleopGamePieces]]</f>
        <v>3</v>
      </c>
      <c r="AW222">
        <f>ScoutingData[[#This Row],[autoCubes]]+ScoutingData[[#This Row],[teleopCubes]]</f>
        <v>3</v>
      </c>
      <c r="AX222">
        <f>ScoutingData[[#This Row],[autoCones]]+ScoutingData[[#This Row],[teleopCones]]</f>
        <v>0</v>
      </c>
      <c r="AY222">
        <f>ScoutingData[[#This Row],[autoHigh]]+ScoutingData[[#This Row],[teleopHigh]]</f>
        <v>2</v>
      </c>
      <c r="AZ222">
        <f>ScoutingData[[#This Row],[autoMed]]+ScoutingData[[#This Row],[teleopMed]]</f>
        <v>1</v>
      </c>
      <c r="BA222">
        <f>ScoutingData[[#This Row],[autoLow]]+ScoutingData[[#This Row],[teleopLow]]</f>
        <v>0</v>
      </c>
    </row>
    <row r="223" spans="1:53">
      <c r="A223" t="s">
        <v>568</v>
      </c>
      <c r="B223" t="s">
        <v>81</v>
      </c>
      <c r="C223" t="s">
        <v>82</v>
      </c>
      <c r="D223">
        <v>50</v>
      </c>
      <c r="E223" t="str">
        <f>ScoutingData[[#This Row],[eventCode]]&amp;"_"&amp;ScoutingData[[#This Row],[matchLevel]]&amp;ScoutingData[[#This Row],[matchNumber]]</f>
        <v>2023njwas_qm50</v>
      </c>
      <c r="F223" t="s">
        <v>111</v>
      </c>
      <c r="G223">
        <v>193</v>
      </c>
      <c r="H223">
        <v>38</v>
      </c>
      <c r="I223" t="s">
        <v>84</v>
      </c>
      <c r="J223">
        <v>0</v>
      </c>
      <c r="K223">
        <v>0</v>
      </c>
      <c r="L223">
        <v>0</v>
      </c>
      <c r="M223" t="s">
        <v>85</v>
      </c>
      <c r="N223" t="s">
        <v>604</v>
      </c>
      <c r="O223" t="s">
        <v>605</v>
      </c>
      <c r="P223">
        <v>0</v>
      </c>
      <c r="Q223">
        <v>0</v>
      </c>
      <c r="R223">
        <v>0</v>
      </c>
      <c r="T223">
        <v>1</v>
      </c>
      <c r="U223" t="s">
        <v>88</v>
      </c>
      <c r="V223">
        <v>5</v>
      </c>
      <c r="W223" t="s">
        <v>85</v>
      </c>
      <c r="X223">
        <v>2</v>
      </c>
      <c r="Y223" t="s">
        <v>89</v>
      </c>
      <c r="Z223">
        <v>1</v>
      </c>
      <c r="AA223" t="s">
        <v>94</v>
      </c>
      <c r="AB223">
        <v>0</v>
      </c>
      <c r="AC223">
        <v>4</v>
      </c>
      <c r="AD223">
        <v>0</v>
      </c>
      <c r="AE223">
        <v>0</v>
      </c>
      <c r="AF223">
        <v>0</v>
      </c>
      <c r="AG223">
        <v>1</v>
      </c>
      <c r="AH223" t="s">
        <v>606</v>
      </c>
      <c r="AI223">
        <f>getTotalCount(ScoutingData[[#This Row],[autoScoredGrid]])</f>
        <v>1</v>
      </c>
      <c r="AJ223">
        <f>getCubeCount(ScoutingData[[#This Row],[autoScoredGrid]])</f>
        <v>0</v>
      </c>
      <c r="AK223">
        <f>getConeCount(ScoutingData[[#This Row],[autoScoredGrid]])</f>
        <v>1</v>
      </c>
      <c r="AL223">
        <f>getHighCount(ScoutingData[[#This Row],[autoScoredGrid]])</f>
        <v>0</v>
      </c>
      <c r="AM223">
        <f>getMedCount(ScoutingData[[#This Row],[autoScoredGrid]])</f>
        <v>1</v>
      </c>
      <c r="AN223">
        <f>getLowCount(ScoutingData[[#This Row],[autoScoredGrid]])</f>
        <v>0</v>
      </c>
      <c r="AO223">
        <f>getAvgCycleTime(ScoutingData[[#This Row],[cycleTimes]])</f>
        <v>3.7</v>
      </c>
      <c r="AP223">
        <f>getTotalCount(ScoutingData[[#This Row],[scoredGrid]])</f>
        <v>3</v>
      </c>
      <c r="AQ223">
        <f>getCubeCount(ScoutingData[[#This Row],[scoredGrid]])</f>
        <v>1</v>
      </c>
      <c r="AR223">
        <f>getConeCount(ScoutingData[[#This Row],[scoredGrid]])</f>
        <v>2</v>
      </c>
      <c r="AS223">
        <f>getHighCount(ScoutingData[[#This Row],[scoredGrid]])</f>
        <v>0</v>
      </c>
      <c r="AT223">
        <f>getMedCount(ScoutingData[[#This Row],[scoredGrid]])</f>
        <v>2</v>
      </c>
      <c r="AU223">
        <f>getLowCount(ScoutingData[[#This Row],[scoredGrid]])</f>
        <v>1</v>
      </c>
      <c r="AV223">
        <f>ScoutingData[[#This Row],[autoGamePieces]]+ScoutingData[[#This Row],[teleopGamePieces]]</f>
        <v>4</v>
      </c>
      <c r="AW223">
        <f>ScoutingData[[#This Row],[autoCubes]]+ScoutingData[[#This Row],[teleopCubes]]</f>
        <v>1</v>
      </c>
      <c r="AX223">
        <f>ScoutingData[[#This Row],[autoCones]]+ScoutingData[[#This Row],[teleopCones]]</f>
        <v>3</v>
      </c>
      <c r="AY223">
        <f>ScoutingData[[#This Row],[autoHigh]]+ScoutingData[[#This Row],[teleopHigh]]</f>
        <v>0</v>
      </c>
      <c r="AZ223">
        <f>ScoutingData[[#This Row],[autoMed]]+ScoutingData[[#This Row],[teleopMed]]</f>
        <v>3</v>
      </c>
      <c r="BA223">
        <f>ScoutingData[[#This Row],[autoLow]]+ScoutingData[[#This Row],[teleopLow]]</f>
        <v>1</v>
      </c>
    </row>
    <row r="224" spans="1:53">
      <c r="A224" t="s">
        <v>168</v>
      </c>
      <c r="B224" t="s">
        <v>81</v>
      </c>
      <c r="C224" t="s">
        <v>82</v>
      </c>
      <c r="D224">
        <v>50</v>
      </c>
      <c r="E224" t="str">
        <f>ScoutingData[[#This Row],[eventCode]]&amp;"_"&amp;ScoutingData[[#This Row],[matchLevel]]&amp;ScoutingData[[#This Row],[matchNumber]]</f>
        <v>2023njwas_qm50</v>
      </c>
      <c r="F224" t="s">
        <v>83</v>
      </c>
      <c r="G224">
        <v>8117</v>
      </c>
      <c r="H224">
        <v>26</v>
      </c>
      <c r="I224" t="s">
        <v>127</v>
      </c>
      <c r="J224">
        <v>1</v>
      </c>
      <c r="K224">
        <v>1</v>
      </c>
      <c r="L224">
        <v>1</v>
      </c>
      <c r="M224" t="s">
        <v>94</v>
      </c>
      <c r="N224" t="s">
        <v>607</v>
      </c>
      <c r="O224" t="s">
        <v>608</v>
      </c>
      <c r="P224">
        <v>0</v>
      </c>
      <c r="Q224">
        <v>1</v>
      </c>
      <c r="R224">
        <v>1</v>
      </c>
      <c r="T224">
        <v>0</v>
      </c>
      <c r="U224" t="s">
        <v>88</v>
      </c>
      <c r="V224">
        <v>7.6</v>
      </c>
      <c r="W224" t="s">
        <v>137</v>
      </c>
      <c r="X224">
        <v>2</v>
      </c>
      <c r="Y224" t="s">
        <v>105</v>
      </c>
      <c r="Z224">
        <v>0</v>
      </c>
      <c r="AA224" t="s">
        <v>105</v>
      </c>
      <c r="AB224">
        <v>1</v>
      </c>
      <c r="AC224">
        <v>3</v>
      </c>
      <c r="AD224">
        <v>0</v>
      </c>
      <c r="AE224">
        <v>0</v>
      </c>
      <c r="AF224">
        <v>1</v>
      </c>
      <c r="AG224">
        <v>0</v>
      </c>
      <c r="AH224" t="s">
        <v>609</v>
      </c>
      <c r="AI224">
        <f>getTotalCount(ScoutingData[[#This Row],[autoScoredGrid]])</f>
        <v>1</v>
      </c>
      <c r="AJ224">
        <f>getCubeCount(ScoutingData[[#This Row],[autoScoredGrid]])</f>
        <v>1</v>
      </c>
      <c r="AK224">
        <f>getConeCount(ScoutingData[[#This Row],[autoScoredGrid]])</f>
        <v>0</v>
      </c>
      <c r="AL224">
        <f>getHighCount(ScoutingData[[#This Row],[autoScoredGrid]])</f>
        <v>1</v>
      </c>
      <c r="AM224">
        <f>getMedCount(ScoutingData[[#This Row],[autoScoredGrid]])</f>
        <v>0</v>
      </c>
      <c r="AN224">
        <f>getLowCount(ScoutingData[[#This Row],[autoScoredGrid]])</f>
        <v>0</v>
      </c>
      <c r="AO224">
        <f>getAvgCycleTime(ScoutingData[[#This Row],[cycleTimes]])</f>
        <v>39.833333333333336</v>
      </c>
      <c r="AP224">
        <f>getTotalCount(ScoutingData[[#This Row],[scoredGrid]])</f>
        <v>3</v>
      </c>
      <c r="AQ224">
        <f>getCubeCount(ScoutingData[[#This Row],[scoredGrid]])</f>
        <v>0</v>
      </c>
      <c r="AR224">
        <f>getConeCount(ScoutingData[[#This Row],[scoredGrid]])</f>
        <v>3</v>
      </c>
      <c r="AS224">
        <f>getHighCount(ScoutingData[[#This Row],[scoredGrid]])</f>
        <v>1</v>
      </c>
      <c r="AT224">
        <f>getMedCount(ScoutingData[[#This Row],[scoredGrid]])</f>
        <v>0</v>
      </c>
      <c r="AU224">
        <f>getLowCount(ScoutingData[[#This Row],[scoredGrid]])</f>
        <v>2</v>
      </c>
      <c r="AV224">
        <f>ScoutingData[[#This Row],[autoGamePieces]]+ScoutingData[[#This Row],[teleopGamePieces]]</f>
        <v>4</v>
      </c>
      <c r="AW224">
        <f>ScoutingData[[#This Row],[autoCubes]]+ScoutingData[[#This Row],[teleopCubes]]</f>
        <v>1</v>
      </c>
      <c r="AX224">
        <f>ScoutingData[[#This Row],[autoCones]]+ScoutingData[[#This Row],[teleopCones]]</f>
        <v>3</v>
      </c>
      <c r="AY224">
        <f>ScoutingData[[#This Row],[autoHigh]]+ScoutingData[[#This Row],[teleopHigh]]</f>
        <v>2</v>
      </c>
      <c r="AZ224">
        <f>ScoutingData[[#This Row],[autoMed]]+ScoutingData[[#This Row],[teleopMed]]</f>
        <v>0</v>
      </c>
      <c r="BA224">
        <f>ScoutingData[[#This Row],[autoLow]]+ScoutingData[[#This Row],[teleopLow]]</f>
        <v>2</v>
      </c>
    </row>
    <row r="225" spans="1:53">
      <c r="A225" t="s">
        <v>121</v>
      </c>
      <c r="B225" t="s">
        <v>81</v>
      </c>
      <c r="C225" t="s">
        <v>82</v>
      </c>
      <c r="D225">
        <v>50</v>
      </c>
      <c r="E225" t="str">
        <f>ScoutingData[[#This Row],[eventCode]]&amp;"_"&amp;ScoutingData[[#This Row],[matchLevel]]&amp;ScoutingData[[#This Row],[matchNumber]]</f>
        <v>2023njwas_qm50</v>
      </c>
      <c r="F225" t="s">
        <v>140</v>
      </c>
      <c r="G225">
        <v>8707</v>
      </c>
      <c r="H225">
        <v>35</v>
      </c>
      <c r="I225" t="s">
        <v>93</v>
      </c>
      <c r="J225">
        <v>1</v>
      </c>
      <c r="K225">
        <v>1</v>
      </c>
      <c r="L225">
        <v>1</v>
      </c>
      <c r="M225" t="s">
        <v>94</v>
      </c>
      <c r="N225" t="s">
        <v>610</v>
      </c>
      <c r="O225" t="s">
        <v>197</v>
      </c>
      <c r="P225">
        <v>0</v>
      </c>
      <c r="Q225">
        <v>0</v>
      </c>
      <c r="R225">
        <v>0</v>
      </c>
      <c r="T225">
        <v>0</v>
      </c>
      <c r="U225" t="s">
        <v>94</v>
      </c>
      <c r="V225">
        <v>37.1</v>
      </c>
      <c r="W225" t="s">
        <v>94</v>
      </c>
      <c r="X225">
        <v>0</v>
      </c>
      <c r="Y225" t="s">
        <v>96</v>
      </c>
      <c r="Z225">
        <v>0</v>
      </c>
      <c r="AA225" t="s">
        <v>94</v>
      </c>
      <c r="AB225">
        <v>0</v>
      </c>
      <c r="AC225">
        <v>3</v>
      </c>
      <c r="AD225">
        <v>0</v>
      </c>
      <c r="AE225">
        <v>1</v>
      </c>
      <c r="AF225">
        <v>0</v>
      </c>
      <c r="AG225">
        <v>0</v>
      </c>
      <c r="AH225" t="s">
        <v>611</v>
      </c>
      <c r="AI225">
        <f>getTotalCount(ScoutingData[[#This Row],[autoScoredGrid]])</f>
        <v>0</v>
      </c>
      <c r="AJ225">
        <f>getCubeCount(ScoutingData[[#This Row],[autoScoredGrid]])</f>
        <v>0</v>
      </c>
      <c r="AK225">
        <f>getConeCount(ScoutingData[[#This Row],[autoScoredGrid]])</f>
        <v>0</v>
      </c>
      <c r="AL225">
        <f>getHighCount(ScoutingData[[#This Row],[autoScoredGrid]])</f>
        <v>0</v>
      </c>
      <c r="AM225">
        <f>getMedCount(ScoutingData[[#This Row],[autoScoredGrid]])</f>
        <v>0</v>
      </c>
      <c r="AN225">
        <f>getLowCount(ScoutingData[[#This Row],[autoScoredGrid]])</f>
        <v>0</v>
      </c>
      <c r="AO225">
        <f>getAvgCycleTime(ScoutingData[[#This Row],[cycleTimes]])</f>
        <v>105.5</v>
      </c>
      <c r="AP225">
        <f>getTotalCount(ScoutingData[[#This Row],[scoredGrid]])</f>
        <v>1</v>
      </c>
      <c r="AQ225">
        <f>getCubeCount(ScoutingData[[#This Row],[scoredGrid]])</f>
        <v>1</v>
      </c>
      <c r="AR225">
        <f>getConeCount(ScoutingData[[#This Row],[scoredGrid]])</f>
        <v>0</v>
      </c>
      <c r="AS225">
        <f>getHighCount(ScoutingData[[#This Row],[scoredGrid]])</f>
        <v>1</v>
      </c>
      <c r="AT225">
        <f>getMedCount(ScoutingData[[#This Row],[scoredGrid]])</f>
        <v>0</v>
      </c>
      <c r="AU225">
        <f>getLowCount(ScoutingData[[#This Row],[scoredGrid]])</f>
        <v>0</v>
      </c>
      <c r="AV225">
        <f>ScoutingData[[#This Row],[autoGamePieces]]+ScoutingData[[#This Row],[teleopGamePieces]]</f>
        <v>1</v>
      </c>
      <c r="AW225">
        <f>ScoutingData[[#This Row],[autoCubes]]+ScoutingData[[#This Row],[teleopCubes]]</f>
        <v>1</v>
      </c>
      <c r="AX225">
        <f>ScoutingData[[#This Row],[autoCones]]+ScoutingData[[#This Row],[teleopCones]]</f>
        <v>0</v>
      </c>
      <c r="AY225">
        <f>ScoutingData[[#This Row],[autoHigh]]+ScoutingData[[#This Row],[teleopHigh]]</f>
        <v>1</v>
      </c>
      <c r="AZ225">
        <f>ScoutingData[[#This Row],[autoMed]]+ScoutingData[[#This Row],[teleopMed]]</f>
        <v>0</v>
      </c>
      <c r="BA225">
        <f>ScoutingData[[#This Row],[autoLow]]+ScoutingData[[#This Row],[teleopLow]]</f>
        <v>0</v>
      </c>
    </row>
    <row r="226" spans="1:53">
      <c r="A226" t="s">
        <v>575</v>
      </c>
      <c r="B226" t="s">
        <v>81</v>
      </c>
      <c r="C226" t="s">
        <v>82</v>
      </c>
      <c r="D226">
        <v>50</v>
      </c>
      <c r="E226" t="str">
        <f>ScoutingData[[#This Row],[eventCode]]&amp;"_"&amp;ScoutingData[[#This Row],[matchLevel]]&amp;ScoutingData[[#This Row],[matchNumber]]</f>
        <v>2023njwas_qm50</v>
      </c>
      <c r="F226" t="s">
        <v>92</v>
      </c>
      <c r="G226">
        <v>6945</v>
      </c>
      <c r="H226">
        <v>64</v>
      </c>
      <c r="I226" t="s">
        <v>93</v>
      </c>
      <c r="J226">
        <v>1</v>
      </c>
      <c r="K226">
        <v>1</v>
      </c>
      <c r="L226">
        <v>1</v>
      </c>
      <c r="M226" t="s">
        <v>94</v>
      </c>
      <c r="N226" t="s">
        <v>612</v>
      </c>
      <c r="O226" t="s">
        <v>216</v>
      </c>
      <c r="P226">
        <v>0</v>
      </c>
      <c r="Q226">
        <v>0</v>
      </c>
      <c r="R226">
        <v>1</v>
      </c>
      <c r="S226">
        <v>8707</v>
      </c>
      <c r="T226">
        <v>0</v>
      </c>
      <c r="U226" t="s">
        <v>88</v>
      </c>
      <c r="V226">
        <v>3.2</v>
      </c>
      <c r="W226" t="s">
        <v>137</v>
      </c>
      <c r="X226">
        <v>2</v>
      </c>
      <c r="Y226" t="s">
        <v>94</v>
      </c>
      <c r="Z226">
        <v>0</v>
      </c>
      <c r="AA226" t="s">
        <v>94</v>
      </c>
      <c r="AB226">
        <v>1</v>
      </c>
      <c r="AC226">
        <v>3</v>
      </c>
      <c r="AD226">
        <v>0</v>
      </c>
      <c r="AE226">
        <v>0</v>
      </c>
      <c r="AF226">
        <v>0</v>
      </c>
      <c r="AG226">
        <v>0</v>
      </c>
      <c r="AH226" t="s">
        <v>613</v>
      </c>
      <c r="AI226">
        <f>getTotalCount(ScoutingData[[#This Row],[autoScoredGrid]])</f>
        <v>0</v>
      </c>
      <c r="AJ226">
        <f>getCubeCount(ScoutingData[[#This Row],[autoScoredGrid]])</f>
        <v>0</v>
      </c>
      <c r="AK226">
        <f>getConeCount(ScoutingData[[#This Row],[autoScoredGrid]])</f>
        <v>0</v>
      </c>
      <c r="AL226">
        <f>getHighCount(ScoutingData[[#This Row],[autoScoredGrid]])</f>
        <v>0</v>
      </c>
      <c r="AM226">
        <f>getMedCount(ScoutingData[[#This Row],[autoScoredGrid]])</f>
        <v>0</v>
      </c>
      <c r="AN226">
        <f>getLowCount(ScoutingData[[#This Row],[autoScoredGrid]])</f>
        <v>0</v>
      </c>
      <c r="AO226">
        <f>getAvgCycleTime(ScoutingData[[#This Row],[cycleTimes]])</f>
        <v>91.6</v>
      </c>
      <c r="AP226">
        <f>getTotalCount(ScoutingData[[#This Row],[scoredGrid]])</f>
        <v>1</v>
      </c>
      <c r="AQ226">
        <f>getCubeCount(ScoutingData[[#This Row],[scoredGrid]])</f>
        <v>0</v>
      </c>
      <c r="AR226">
        <f>getConeCount(ScoutingData[[#This Row],[scoredGrid]])</f>
        <v>1</v>
      </c>
      <c r="AS226">
        <f>getHighCount(ScoutingData[[#This Row],[scoredGrid]])</f>
        <v>0</v>
      </c>
      <c r="AT226">
        <f>getMedCount(ScoutingData[[#This Row],[scoredGrid]])</f>
        <v>0</v>
      </c>
      <c r="AU226">
        <f>getLowCount(ScoutingData[[#This Row],[scoredGrid]])</f>
        <v>1</v>
      </c>
      <c r="AV226">
        <f>ScoutingData[[#This Row],[autoGamePieces]]+ScoutingData[[#This Row],[teleopGamePieces]]</f>
        <v>1</v>
      </c>
      <c r="AW226">
        <f>ScoutingData[[#This Row],[autoCubes]]+ScoutingData[[#This Row],[teleopCubes]]</f>
        <v>0</v>
      </c>
      <c r="AX226">
        <f>ScoutingData[[#This Row],[autoCones]]+ScoutingData[[#This Row],[teleopCones]]</f>
        <v>1</v>
      </c>
      <c r="AY226">
        <f>ScoutingData[[#This Row],[autoHigh]]+ScoutingData[[#This Row],[teleopHigh]]</f>
        <v>0</v>
      </c>
      <c r="AZ226">
        <f>ScoutingData[[#This Row],[autoMed]]+ScoutingData[[#This Row],[teleopMed]]</f>
        <v>0</v>
      </c>
      <c r="BA226">
        <f>ScoutingData[[#This Row],[autoLow]]+ScoutingData[[#This Row],[teleopLow]]</f>
        <v>1</v>
      </c>
    </row>
    <row r="227" spans="1:53">
      <c r="A227" t="s">
        <v>153</v>
      </c>
      <c r="B227" t="s">
        <v>81</v>
      </c>
      <c r="C227" t="s">
        <v>82</v>
      </c>
      <c r="D227">
        <v>51</v>
      </c>
      <c r="E227" t="str">
        <f>ScoutingData[[#This Row],[eventCode]]&amp;"_"&amp;ScoutingData[[#This Row],[matchLevel]]&amp;ScoutingData[[#This Row],[matchNumber]]</f>
        <v>2023njwas_qm51</v>
      </c>
      <c r="F227" t="s">
        <v>111</v>
      </c>
      <c r="G227">
        <v>1143</v>
      </c>
      <c r="H227">
        <v>26</v>
      </c>
      <c r="I227" t="s">
        <v>93</v>
      </c>
      <c r="J227">
        <v>1</v>
      </c>
      <c r="K227">
        <v>1</v>
      </c>
      <c r="L227">
        <v>1</v>
      </c>
      <c r="M227" t="s">
        <v>94</v>
      </c>
      <c r="N227" t="s">
        <v>614</v>
      </c>
      <c r="O227" t="s">
        <v>272</v>
      </c>
      <c r="P227">
        <v>0</v>
      </c>
      <c r="Q227">
        <v>1</v>
      </c>
      <c r="R227">
        <v>0</v>
      </c>
      <c r="T227">
        <v>0</v>
      </c>
      <c r="U227" t="s">
        <v>124</v>
      </c>
      <c r="V227">
        <v>0</v>
      </c>
      <c r="W227" t="s">
        <v>94</v>
      </c>
      <c r="X227">
        <v>1</v>
      </c>
      <c r="Y227" t="s">
        <v>96</v>
      </c>
      <c r="Z227">
        <v>0</v>
      </c>
      <c r="AA227" t="s">
        <v>94</v>
      </c>
      <c r="AB227">
        <v>0</v>
      </c>
      <c r="AC227">
        <v>3</v>
      </c>
      <c r="AD227">
        <v>0</v>
      </c>
      <c r="AE227">
        <v>0</v>
      </c>
      <c r="AF227">
        <v>0</v>
      </c>
      <c r="AG227">
        <v>0</v>
      </c>
      <c r="AH227" t="s">
        <v>615</v>
      </c>
      <c r="AI227">
        <f>getTotalCount(ScoutingData[[#This Row],[autoScoredGrid]])</f>
        <v>0</v>
      </c>
      <c r="AJ227">
        <f>getCubeCount(ScoutingData[[#This Row],[autoScoredGrid]])</f>
        <v>0</v>
      </c>
      <c r="AK227">
        <f>getConeCount(ScoutingData[[#This Row],[autoScoredGrid]])</f>
        <v>0</v>
      </c>
      <c r="AL227">
        <f>getHighCount(ScoutingData[[#This Row],[autoScoredGrid]])</f>
        <v>0</v>
      </c>
      <c r="AM227">
        <f>getMedCount(ScoutingData[[#This Row],[autoScoredGrid]])</f>
        <v>0</v>
      </c>
      <c r="AN227">
        <f>getLowCount(ScoutingData[[#This Row],[autoScoredGrid]])</f>
        <v>0</v>
      </c>
      <c r="AO227">
        <f>getAvgCycleTime(ScoutingData[[#This Row],[cycleTimes]])</f>
        <v>73.7</v>
      </c>
      <c r="AP227">
        <f>getTotalCount(ScoutingData[[#This Row],[scoredGrid]])</f>
        <v>2</v>
      </c>
      <c r="AQ227">
        <f>getCubeCount(ScoutingData[[#This Row],[scoredGrid]])</f>
        <v>2</v>
      </c>
      <c r="AR227">
        <f>getConeCount(ScoutingData[[#This Row],[scoredGrid]])</f>
        <v>0</v>
      </c>
      <c r="AS227">
        <f>getHighCount(ScoutingData[[#This Row],[scoredGrid]])</f>
        <v>1</v>
      </c>
      <c r="AT227">
        <f>getMedCount(ScoutingData[[#This Row],[scoredGrid]])</f>
        <v>0</v>
      </c>
      <c r="AU227">
        <f>getLowCount(ScoutingData[[#This Row],[scoredGrid]])</f>
        <v>1</v>
      </c>
      <c r="AV227">
        <f>ScoutingData[[#This Row],[autoGamePieces]]+ScoutingData[[#This Row],[teleopGamePieces]]</f>
        <v>2</v>
      </c>
      <c r="AW227">
        <f>ScoutingData[[#This Row],[autoCubes]]+ScoutingData[[#This Row],[teleopCubes]]</f>
        <v>2</v>
      </c>
      <c r="AX227">
        <f>ScoutingData[[#This Row],[autoCones]]+ScoutingData[[#This Row],[teleopCones]]</f>
        <v>0</v>
      </c>
      <c r="AY227">
        <f>ScoutingData[[#This Row],[autoHigh]]+ScoutingData[[#This Row],[teleopHigh]]</f>
        <v>1</v>
      </c>
      <c r="AZ227">
        <f>ScoutingData[[#This Row],[autoMed]]+ScoutingData[[#This Row],[teleopMed]]</f>
        <v>0</v>
      </c>
      <c r="BA227">
        <f>ScoutingData[[#This Row],[autoLow]]+ScoutingData[[#This Row],[teleopLow]]</f>
        <v>1</v>
      </c>
    </row>
    <row r="228" spans="1:53">
      <c r="A228" t="s">
        <v>135</v>
      </c>
      <c r="B228" t="s">
        <v>81</v>
      </c>
      <c r="C228" t="s">
        <v>82</v>
      </c>
      <c r="D228">
        <v>51</v>
      </c>
      <c r="E228" t="str">
        <f>ScoutingData[[#This Row],[eventCode]]&amp;"_"&amp;ScoutingData[[#This Row],[matchLevel]]&amp;ScoutingData[[#This Row],[matchNumber]]</f>
        <v>2023njwas_qm51</v>
      </c>
      <c r="F228" t="s">
        <v>83</v>
      </c>
      <c r="G228">
        <v>222</v>
      </c>
      <c r="H228">
        <v>62</v>
      </c>
      <c r="I228" t="s">
        <v>197</v>
      </c>
      <c r="J228">
        <v>1</v>
      </c>
      <c r="K228">
        <v>1</v>
      </c>
      <c r="L228">
        <v>1</v>
      </c>
      <c r="M228" t="s">
        <v>94</v>
      </c>
      <c r="N228" t="s">
        <v>93</v>
      </c>
      <c r="O228" t="s">
        <v>616</v>
      </c>
      <c r="P228">
        <v>0</v>
      </c>
      <c r="Q228">
        <v>1</v>
      </c>
      <c r="R228">
        <v>0</v>
      </c>
      <c r="T228">
        <v>1</v>
      </c>
      <c r="U228" t="s">
        <v>88</v>
      </c>
      <c r="V228">
        <v>0</v>
      </c>
      <c r="W228" t="s">
        <v>94</v>
      </c>
      <c r="X228">
        <v>1</v>
      </c>
      <c r="Y228" t="s">
        <v>89</v>
      </c>
      <c r="Z228">
        <v>3</v>
      </c>
      <c r="AA228" t="s">
        <v>94</v>
      </c>
      <c r="AB228">
        <v>1</v>
      </c>
      <c r="AC228">
        <v>4</v>
      </c>
      <c r="AD228">
        <v>0</v>
      </c>
      <c r="AE228">
        <v>0</v>
      </c>
      <c r="AF228">
        <v>0</v>
      </c>
      <c r="AG228">
        <v>1</v>
      </c>
      <c r="AH228" t="s">
        <v>617</v>
      </c>
      <c r="AI228">
        <f>getTotalCount(ScoutingData[[#This Row],[autoScoredGrid]])</f>
        <v>1</v>
      </c>
      <c r="AJ228">
        <f>getCubeCount(ScoutingData[[#This Row],[autoScoredGrid]])</f>
        <v>1</v>
      </c>
      <c r="AK228">
        <f>getConeCount(ScoutingData[[#This Row],[autoScoredGrid]])</f>
        <v>0</v>
      </c>
      <c r="AL228">
        <f>getHighCount(ScoutingData[[#This Row],[autoScoredGrid]])</f>
        <v>1</v>
      </c>
      <c r="AM228">
        <f>getMedCount(ScoutingData[[#This Row],[autoScoredGrid]])</f>
        <v>0</v>
      </c>
      <c r="AN228">
        <f>getLowCount(ScoutingData[[#This Row],[autoScoredGrid]])</f>
        <v>0</v>
      </c>
      <c r="AO228">
        <f>getAvgCycleTime(ScoutingData[[#This Row],[cycleTimes]])</f>
        <v>0</v>
      </c>
      <c r="AP228">
        <f>getTotalCount(ScoutingData[[#This Row],[scoredGrid]])</f>
        <v>5</v>
      </c>
      <c r="AQ228">
        <f>getCubeCount(ScoutingData[[#This Row],[scoredGrid]])</f>
        <v>0</v>
      </c>
      <c r="AR228">
        <f>getConeCount(ScoutingData[[#This Row],[scoredGrid]])</f>
        <v>5</v>
      </c>
      <c r="AS228">
        <f>getHighCount(ScoutingData[[#This Row],[scoredGrid]])</f>
        <v>5</v>
      </c>
      <c r="AT228">
        <f>getMedCount(ScoutingData[[#This Row],[scoredGrid]])</f>
        <v>0</v>
      </c>
      <c r="AU228">
        <f>getLowCount(ScoutingData[[#This Row],[scoredGrid]])</f>
        <v>0</v>
      </c>
      <c r="AV228">
        <f>ScoutingData[[#This Row],[autoGamePieces]]+ScoutingData[[#This Row],[teleopGamePieces]]</f>
        <v>6</v>
      </c>
      <c r="AW228">
        <f>ScoutingData[[#This Row],[autoCubes]]+ScoutingData[[#This Row],[teleopCubes]]</f>
        <v>1</v>
      </c>
      <c r="AX228">
        <f>ScoutingData[[#This Row],[autoCones]]+ScoutingData[[#This Row],[teleopCones]]</f>
        <v>5</v>
      </c>
      <c r="AY228">
        <f>ScoutingData[[#This Row],[autoHigh]]+ScoutingData[[#This Row],[teleopHigh]]</f>
        <v>6</v>
      </c>
      <c r="AZ228">
        <f>ScoutingData[[#This Row],[autoMed]]+ScoutingData[[#This Row],[teleopMed]]</f>
        <v>0</v>
      </c>
      <c r="BA228">
        <f>ScoutingData[[#This Row],[autoLow]]+ScoutingData[[#This Row],[teleopLow]]</f>
        <v>0</v>
      </c>
    </row>
    <row r="229" spans="1:53">
      <c r="A229" t="s">
        <v>91</v>
      </c>
      <c r="B229" t="s">
        <v>81</v>
      </c>
      <c r="C229" t="s">
        <v>82</v>
      </c>
      <c r="D229">
        <v>51</v>
      </c>
      <c r="E229" t="str">
        <f>ScoutingData[[#This Row],[eventCode]]&amp;"_"&amp;ScoutingData[[#This Row],[matchLevel]]&amp;ScoutingData[[#This Row],[matchNumber]]</f>
        <v>2023njwas_qm51</v>
      </c>
      <c r="F229" t="s">
        <v>83</v>
      </c>
      <c r="G229">
        <v>222</v>
      </c>
      <c r="H229">
        <v>62</v>
      </c>
      <c r="I229" t="s">
        <v>197</v>
      </c>
      <c r="J229">
        <v>0</v>
      </c>
      <c r="K229">
        <v>0</v>
      </c>
      <c r="L229">
        <v>1</v>
      </c>
      <c r="M229" t="s">
        <v>94</v>
      </c>
      <c r="N229" t="s">
        <v>618</v>
      </c>
      <c r="O229" t="s">
        <v>619</v>
      </c>
      <c r="P229">
        <v>0</v>
      </c>
      <c r="Q229">
        <v>0</v>
      </c>
      <c r="R229">
        <v>0</v>
      </c>
      <c r="T229">
        <v>0</v>
      </c>
      <c r="U229" t="s">
        <v>88</v>
      </c>
      <c r="V229">
        <v>0</v>
      </c>
      <c r="W229" t="s">
        <v>94</v>
      </c>
      <c r="X229">
        <v>1</v>
      </c>
      <c r="Y229" t="s">
        <v>105</v>
      </c>
      <c r="Z229">
        <v>0</v>
      </c>
      <c r="AA229" t="s">
        <v>94</v>
      </c>
      <c r="AB229">
        <v>0</v>
      </c>
      <c r="AC229">
        <v>3</v>
      </c>
      <c r="AD229">
        <v>0</v>
      </c>
      <c r="AE229">
        <v>0</v>
      </c>
      <c r="AF229">
        <v>0</v>
      </c>
      <c r="AG229">
        <v>1</v>
      </c>
      <c r="AH229" t="s">
        <v>620</v>
      </c>
      <c r="AI229">
        <f>getTotalCount(ScoutingData[[#This Row],[autoScoredGrid]])</f>
        <v>1</v>
      </c>
      <c r="AJ229">
        <f>getCubeCount(ScoutingData[[#This Row],[autoScoredGrid]])</f>
        <v>1</v>
      </c>
      <c r="AK229">
        <f>getConeCount(ScoutingData[[#This Row],[autoScoredGrid]])</f>
        <v>0</v>
      </c>
      <c r="AL229">
        <f>getHighCount(ScoutingData[[#This Row],[autoScoredGrid]])</f>
        <v>1</v>
      </c>
      <c r="AM229">
        <f>getMedCount(ScoutingData[[#This Row],[autoScoredGrid]])</f>
        <v>0</v>
      </c>
      <c r="AN229">
        <f>getLowCount(ScoutingData[[#This Row],[autoScoredGrid]])</f>
        <v>0</v>
      </c>
      <c r="AO229">
        <f>getAvgCycleTime(ScoutingData[[#This Row],[cycleTimes]])</f>
        <v>22.183333333333334</v>
      </c>
      <c r="AP229">
        <f>getTotalCount(ScoutingData[[#This Row],[scoredGrid]])</f>
        <v>6</v>
      </c>
      <c r="AQ229">
        <f>getCubeCount(ScoutingData[[#This Row],[scoredGrid]])</f>
        <v>0</v>
      </c>
      <c r="AR229">
        <f>getConeCount(ScoutingData[[#This Row],[scoredGrid]])</f>
        <v>6</v>
      </c>
      <c r="AS229">
        <f>getHighCount(ScoutingData[[#This Row],[scoredGrid]])</f>
        <v>6</v>
      </c>
      <c r="AT229">
        <f>getMedCount(ScoutingData[[#This Row],[scoredGrid]])</f>
        <v>0</v>
      </c>
      <c r="AU229">
        <f>getLowCount(ScoutingData[[#This Row],[scoredGrid]])</f>
        <v>0</v>
      </c>
      <c r="AV229">
        <f>ScoutingData[[#This Row],[autoGamePieces]]+ScoutingData[[#This Row],[teleopGamePieces]]</f>
        <v>7</v>
      </c>
      <c r="AW229">
        <f>ScoutingData[[#This Row],[autoCubes]]+ScoutingData[[#This Row],[teleopCubes]]</f>
        <v>1</v>
      </c>
      <c r="AX229">
        <f>ScoutingData[[#This Row],[autoCones]]+ScoutingData[[#This Row],[teleopCones]]</f>
        <v>6</v>
      </c>
      <c r="AY229">
        <f>ScoutingData[[#This Row],[autoHigh]]+ScoutingData[[#This Row],[teleopHigh]]</f>
        <v>7</v>
      </c>
      <c r="AZ229">
        <f>ScoutingData[[#This Row],[autoMed]]+ScoutingData[[#This Row],[teleopMed]]</f>
        <v>0</v>
      </c>
      <c r="BA229">
        <f>ScoutingData[[#This Row],[autoLow]]+ScoutingData[[#This Row],[teleopLow]]</f>
        <v>0</v>
      </c>
    </row>
    <row r="230" spans="1:53">
      <c r="A230" t="s">
        <v>131</v>
      </c>
      <c r="B230" t="s">
        <v>81</v>
      </c>
      <c r="C230" t="s">
        <v>82</v>
      </c>
      <c r="D230">
        <v>51</v>
      </c>
      <c r="E230" t="str">
        <f>ScoutingData[[#This Row],[eventCode]]&amp;"_"&amp;ScoutingData[[#This Row],[matchLevel]]&amp;ScoutingData[[#This Row],[matchNumber]]</f>
        <v>2023njwas_qm51</v>
      </c>
      <c r="F230" t="s">
        <v>92</v>
      </c>
      <c r="G230">
        <v>4652</v>
      </c>
      <c r="H230">
        <v>50</v>
      </c>
      <c r="I230" t="s">
        <v>259</v>
      </c>
      <c r="J230">
        <v>0</v>
      </c>
      <c r="K230">
        <v>1</v>
      </c>
      <c r="L230">
        <v>1</v>
      </c>
      <c r="M230" t="s">
        <v>85</v>
      </c>
      <c r="N230" t="s">
        <v>93</v>
      </c>
      <c r="O230" t="s">
        <v>621</v>
      </c>
      <c r="P230">
        <v>0</v>
      </c>
      <c r="Q230">
        <v>0</v>
      </c>
      <c r="R230">
        <v>0</v>
      </c>
      <c r="T230">
        <v>0</v>
      </c>
      <c r="U230" t="s">
        <v>124</v>
      </c>
      <c r="V230">
        <v>0</v>
      </c>
      <c r="W230" t="s">
        <v>85</v>
      </c>
      <c r="X230">
        <v>1</v>
      </c>
      <c r="Y230" t="s">
        <v>105</v>
      </c>
      <c r="Z230">
        <v>0</v>
      </c>
      <c r="AA230" t="s">
        <v>94</v>
      </c>
      <c r="AB230">
        <v>1</v>
      </c>
      <c r="AC230">
        <v>3</v>
      </c>
      <c r="AD230">
        <v>0</v>
      </c>
      <c r="AE230">
        <v>0</v>
      </c>
      <c r="AF230">
        <v>0</v>
      </c>
      <c r="AG230">
        <v>0</v>
      </c>
      <c r="AH230" t="s">
        <v>622</v>
      </c>
      <c r="AI230">
        <f>getTotalCount(ScoutingData[[#This Row],[autoScoredGrid]])</f>
        <v>1</v>
      </c>
      <c r="AJ230">
        <f>getCubeCount(ScoutingData[[#This Row],[autoScoredGrid]])</f>
        <v>1</v>
      </c>
      <c r="AK230">
        <f>getConeCount(ScoutingData[[#This Row],[autoScoredGrid]])</f>
        <v>0</v>
      </c>
      <c r="AL230">
        <f>getHighCount(ScoutingData[[#This Row],[autoScoredGrid]])</f>
        <v>0</v>
      </c>
      <c r="AM230">
        <f>getMedCount(ScoutingData[[#This Row],[autoScoredGrid]])</f>
        <v>1</v>
      </c>
      <c r="AN230">
        <f>getLowCount(ScoutingData[[#This Row],[autoScoredGrid]])</f>
        <v>0</v>
      </c>
      <c r="AO230">
        <f>getAvgCycleTime(ScoutingData[[#This Row],[cycleTimes]])</f>
        <v>0</v>
      </c>
      <c r="AP230">
        <f>getTotalCount(ScoutingData[[#This Row],[scoredGrid]])</f>
        <v>2</v>
      </c>
      <c r="AQ230">
        <f>getCubeCount(ScoutingData[[#This Row],[scoredGrid]])</f>
        <v>2</v>
      </c>
      <c r="AR230">
        <f>getConeCount(ScoutingData[[#This Row],[scoredGrid]])</f>
        <v>0</v>
      </c>
      <c r="AS230">
        <f>getHighCount(ScoutingData[[#This Row],[scoredGrid]])</f>
        <v>0</v>
      </c>
      <c r="AT230">
        <f>getMedCount(ScoutingData[[#This Row],[scoredGrid]])</f>
        <v>0</v>
      </c>
      <c r="AU230">
        <f>getLowCount(ScoutingData[[#This Row],[scoredGrid]])</f>
        <v>2</v>
      </c>
      <c r="AV230">
        <f>ScoutingData[[#This Row],[autoGamePieces]]+ScoutingData[[#This Row],[teleopGamePieces]]</f>
        <v>3</v>
      </c>
      <c r="AW230">
        <f>ScoutingData[[#This Row],[autoCubes]]+ScoutingData[[#This Row],[teleopCubes]]</f>
        <v>3</v>
      </c>
      <c r="AX230">
        <f>ScoutingData[[#This Row],[autoCones]]+ScoutingData[[#This Row],[teleopCones]]</f>
        <v>0</v>
      </c>
      <c r="AY230">
        <f>ScoutingData[[#This Row],[autoHigh]]+ScoutingData[[#This Row],[teleopHigh]]</f>
        <v>0</v>
      </c>
      <c r="AZ230">
        <f>ScoutingData[[#This Row],[autoMed]]+ScoutingData[[#This Row],[teleopMed]]</f>
        <v>1</v>
      </c>
      <c r="BA230">
        <f>ScoutingData[[#This Row],[autoLow]]+ScoutingData[[#This Row],[teleopLow]]</f>
        <v>2</v>
      </c>
    </row>
    <row r="231" spans="1:53">
      <c r="A231" t="s">
        <v>147</v>
      </c>
      <c r="B231" t="s">
        <v>81</v>
      </c>
      <c r="C231" t="s">
        <v>82</v>
      </c>
      <c r="D231">
        <v>51</v>
      </c>
      <c r="E231" t="str">
        <f>ScoutingData[[#This Row],[eventCode]]&amp;"_"&amp;ScoutingData[[#This Row],[matchLevel]]&amp;ScoutingData[[#This Row],[matchNumber]]</f>
        <v>2023njwas_qm51</v>
      </c>
      <c r="F231" t="s">
        <v>117</v>
      </c>
      <c r="G231">
        <v>6943</v>
      </c>
      <c r="H231">
        <v>59</v>
      </c>
      <c r="I231" t="s">
        <v>93</v>
      </c>
      <c r="J231">
        <v>0</v>
      </c>
      <c r="K231">
        <v>0</v>
      </c>
      <c r="L231">
        <v>0</v>
      </c>
      <c r="M231" t="s">
        <v>94</v>
      </c>
      <c r="N231" t="s">
        <v>93</v>
      </c>
      <c r="O231" t="s">
        <v>93</v>
      </c>
      <c r="P231">
        <v>0</v>
      </c>
      <c r="Q231">
        <v>0</v>
      </c>
      <c r="R231">
        <v>0</v>
      </c>
      <c r="T231">
        <v>0</v>
      </c>
      <c r="U231" t="s">
        <v>94</v>
      </c>
      <c r="V231">
        <v>0</v>
      </c>
      <c r="W231" t="s">
        <v>94</v>
      </c>
      <c r="X231">
        <v>2</v>
      </c>
      <c r="Y231" t="s">
        <v>96</v>
      </c>
      <c r="Z231">
        <v>0</v>
      </c>
      <c r="AA231" t="s">
        <v>94</v>
      </c>
      <c r="AB231">
        <v>0</v>
      </c>
      <c r="AC231">
        <v>3</v>
      </c>
      <c r="AD231">
        <v>0</v>
      </c>
      <c r="AE231">
        <v>0</v>
      </c>
      <c r="AF231">
        <v>0</v>
      </c>
      <c r="AG231">
        <v>0</v>
      </c>
      <c r="AH231" t="s">
        <v>623</v>
      </c>
      <c r="AI231">
        <f>getTotalCount(ScoutingData[[#This Row],[autoScoredGrid]])</f>
        <v>0</v>
      </c>
      <c r="AJ231">
        <f>getCubeCount(ScoutingData[[#This Row],[autoScoredGrid]])</f>
        <v>0</v>
      </c>
      <c r="AK231">
        <f>getConeCount(ScoutingData[[#This Row],[autoScoredGrid]])</f>
        <v>0</v>
      </c>
      <c r="AL231">
        <f>getHighCount(ScoutingData[[#This Row],[autoScoredGrid]])</f>
        <v>0</v>
      </c>
      <c r="AM231">
        <f>getMedCount(ScoutingData[[#This Row],[autoScoredGrid]])</f>
        <v>0</v>
      </c>
      <c r="AN231">
        <f>getLowCount(ScoutingData[[#This Row],[autoScoredGrid]])</f>
        <v>0</v>
      </c>
      <c r="AO231">
        <f>getAvgCycleTime(ScoutingData[[#This Row],[cycleTimes]])</f>
        <v>0</v>
      </c>
      <c r="AP231">
        <f>getTotalCount(ScoutingData[[#This Row],[scoredGrid]])</f>
        <v>0</v>
      </c>
      <c r="AQ231">
        <f>getCubeCount(ScoutingData[[#This Row],[scoredGrid]])</f>
        <v>0</v>
      </c>
      <c r="AR231">
        <f>getConeCount(ScoutingData[[#This Row],[scoredGrid]])</f>
        <v>0</v>
      </c>
      <c r="AS231">
        <f>getHighCount(ScoutingData[[#This Row],[scoredGrid]])</f>
        <v>0</v>
      </c>
      <c r="AT231">
        <f>getMedCount(ScoutingData[[#This Row],[scoredGrid]])</f>
        <v>0</v>
      </c>
      <c r="AU231">
        <f>getLowCount(ScoutingData[[#This Row],[scoredGrid]])</f>
        <v>0</v>
      </c>
      <c r="AV231">
        <f>ScoutingData[[#This Row],[autoGamePieces]]+ScoutingData[[#This Row],[teleopGamePieces]]</f>
        <v>0</v>
      </c>
      <c r="AW231">
        <f>ScoutingData[[#This Row],[autoCubes]]+ScoutingData[[#This Row],[teleopCubes]]</f>
        <v>0</v>
      </c>
      <c r="AX231">
        <f>ScoutingData[[#This Row],[autoCones]]+ScoutingData[[#This Row],[teleopCones]]</f>
        <v>0</v>
      </c>
      <c r="AY231">
        <f>ScoutingData[[#This Row],[autoHigh]]+ScoutingData[[#This Row],[teleopHigh]]</f>
        <v>0</v>
      </c>
      <c r="AZ231">
        <f>ScoutingData[[#This Row],[autoMed]]+ScoutingData[[#This Row],[teleopMed]]</f>
        <v>0</v>
      </c>
      <c r="BA231">
        <f>ScoutingData[[#This Row],[autoLow]]+ScoutingData[[#This Row],[teleopLow]]</f>
        <v>0</v>
      </c>
    </row>
    <row r="232" spans="1:53">
      <c r="A232" t="s">
        <v>154</v>
      </c>
      <c r="B232" t="s">
        <v>81</v>
      </c>
      <c r="C232" t="s">
        <v>82</v>
      </c>
      <c r="D232">
        <v>52</v>
      </c>
      <c r="E232" t="str">
        <f>ScoutingData[[#This Row],[eventCode]]&amp;"_"&amp;ScoutingData[[#This Row],[matchLevel]]&amp;ScoutingData[[#This Row],[matchNumber]]</f>
        <v>2023njwas_qm52</v>
      </c>
      <c r="F232" t="s">
        <v>140</v>
      </c>
      <c r="G232">
        <v>8588</v>
      </c>
      <c r="H232">
        <v>47</v>
      </c>
      <c r="I232" t="s">
        <v>93</v>
      </c>
      <c r="J232">
        <v>0</v>
      </c>
      <c r="K232">
        <v>0</v>
      </c>
      <c r="L232">
        <v>0</v>
      </c>
      <c r="M232" t="s">
        <v>94</v>
      </c>
      <c r="N232" t="s">
        <v>93</v>
      </c>
      <c r="O232" t="s">
        <v>624</v>
      </c>
      <c r="P232">
        <v>0</v>
      </c>
      <c r="Q232">
        <v>0</v>
      </c>
      <c r="R232">
        <v>0</v>
      </c>
      <c r="T232">
        <v>0</v>
      </c>
      <c r="U232" t="s">
        <v>94</v>
      </c>
      <c r="V232">
        <v>0</v>
      </c>
      <c r="W232" t="s">
        <v>85</v>
      </c>
      <c r="X232">
        <v>2</v>
      </c>
      <c r="Y232" t="s">
        <v>89</v>
      </c>
      <c r="Z232">
        <v>0</v>
      </c>
      <c r="AA232" t="s">
        <v>85</v>
      </c>
      <c r="AB232">
        <v>1</v>
      </c>
      <c r="AC232">
        <v>5</v>
      </c>
      <c r="AD232">
        <v>0</v>
      </c>
      <c r="AE232">
        <v>0</v>
      </c>
      <c r="AF232">
        <v>0</v>
      </c>
      <c r="AG232">
        <v>1</v>
      </c>
      <c r="AH232" t="s">
        <v>625</v>
      </c>
      <c r="AI232">
        <f>getTotalCount(ScoutingData[[#This Row],[autoScoredGrid]])</f>
        <v>0</v>
      </c>
      <c r="AJ232">
        <f>getCubeCount(ScoutingData[[#This Row],[autoScoredGrid]])</f>
        <v>0</v>
      </c>
      <c r="AK232">
        <f>getConeCount(ScoutingData[[#This Row],[autoScoredGrid]])</f>
        <v>0</v>
      </c>
      <c r="AL232">
        <f>getHighCount(ScoutingData[[#This Row],[autoScoredGrid]])</f>
        <v>0</v>
      </c>
      <c r="AM232">
        <f>getMedCount(ScoutingData[[#This Row],[autoScoredGrid]])</f>
        <v>0</v>
      </c>
      <c r="AN232">
        <f>getLowCount(ScoutingData[[#This Row],[autoScoredGrid]])</f>
        <v>0</v>
      </c>
      <c r="AO232">
        <f>getAvgCycleTime(ScoutingData[[#This Row],[cycleTimes]])</f>
        <v>0</v>
      </c>
      <c r="AP232">
        <f>getTotalCount(ScoutingData[[#This Row],[scoredGrid]])</f>
        <v>5</v>
      </c>
      <c r="AQ232">
        <f>getCubeCount(ScoutingData[[#This Row],[scoredGrid]])</f>
        <v>3</v>
      </c>
      <c r="AR232">
        <f>getConeCount(ScoutingData[[#This Row],[scoredGrid]])</f>
        <v>2</v>
      </c>
      <c r="AS232">
        <f>getHighCount(ScoutingData[[#This Row],[scoredGrid]])</f>
        <v>5</v>
      </c>
      <c r="AT232">
        <f>getMedCount(ScoutingData[[#This Row],[scoredGrid]])</f>
        <v>0</v>
      </c>
      <c r="AU232">
        <f>getLowCount(ScoutingData[[#This Row],[scoredGrid]])</f>
        <v>0</v>
      </c>
      <c r="AV232">
        <f>ScoutingData[[#This Row],[autoGamePieces]]+ScoutingData[[#This Row],[teleopGamePieces]]</f>
        <v>5</v>
      </c>
      <c r="AW232">
        <f>ScoutingData[[#This Row],[autoCubes]]+ScoutingData[[#This Row],[teleopCubes]]</f>
        <v>3</v>
      </c>
      <c r="AX232">
        <f>ScoutingData[[#This Row],[autoCones]]+ScoutingData[[#This Row],[teleopCones]]</f>
        <v>2</v>
      </c>
      <c r="AY232">
        <f>ScoutingData[[#This Row],[autoHigh]]+ScoutingData[[#This Row],[teleopHigh]]</f>
        <v>5</v>
      </c>
      <c r="AZ232">
        <f>ScoutingData[[#This Row],[autoMed]]+ScoutingData[[#This Row],[teleopMed]]</f>
        <v>0</v>
      </c>
      <c r="BA232">
        <f>ScoutingData[[#This Row],[autoLow]]+ScoutingData[[#This Row],[teleopLow]]</f>
        <v>0</v>
      </c>
    </row>
    <row r="233" spans="1:53">
      <c r="A233" t="s">
        <v>110</v>
      </c>
      <c r="B233" t="s">
        <v>81</v>
      </c>
      <c r="C233" t="s">
        <v>82</v>
      </c>
      <c r="D233">
        <v>52</v>
      </c>
      <c r="E233" t="str">
        <f>ScoutingData[[#This Row],[eventCode]]&amp;"_"&amp;ScoutingData[[#This Row],[matchLevel]]&amp;ScoutingData[[#This Row],[matchNumber]]</f>
        <v>2023njwas_qm52</v>
      </c>
      <c r="F233" t="s">
        <v>100</v>
      </c>
      <c r="G233">
        <v>1989</v>
      </c>
      <c r="H233">
        <v>71</v>
      </c>
      <c r="I233" t="s">
        <v>93</v>
      </c>
      <c r="J233">
        <v>0</v>
      </c>
      <c r="K233">
        <v>0</v>
      </c>
      <c r="L233">
        <v>0</v>
      </c>
      <c r="M233" t="s">
        <v>94</v>
      </c>
      <c r="N233" t="s">
        <v>93</v>
      </c>
      <c r="O233" t="s">
        <v>626</v>
      </c>
      <c r="P233">
        <v>0</v>
      </c>
      <c r="Q233">
        <v>0</v>
      </c>
      <c r="R233">
        <v>0</v>
      </c>
      <c r="T233">
        <v>0</v>
      </c>
      <c r="U233" t="s">
        <v>94</v>
      </c>
      <c r="V233">
        <v>0</v>
      </c>
      <c r="W233" t="s">
        <v>94</v>
      </c>
      <c r="X233">
        <v>2</v>
      </c>
      <c r="Y233" t="s">
        <v>105</v>
      </c>
      <c r="Z233">
        <v>0</v>
      </c>
      <c r="AA233" t="s">
        <v>94</v>
      </c>
      <c r="AB233">
        <v>1</v>
      </c>
      <c r="AC233">
        <v>2</v>
      </c>
      <c r="AD233">
        <v>0</v>
      </c>
      <c r="AE233">
        <v>0</v>
      </c>
      <c r="AF233">
        <v>0</v>
      </c>
      <c r="AG233">
        <v>0</v>
      </c>
      <c r="AH233" t="s">
        <v>627</v>
      </c>
      <c r="AI233">
        <f>getTotalCount(ScoutingData[[#This Row],[autoScoredGrid]])</f>
        <v>0</v>
      </c>
      <c r="AJ233">
        <f>getCubeCount(ScoutingData[[#This Row],[autoScoredGrid]])</f>
        <v>0</v>
      </c>
      <c r="AK233">
        <f>getConeCount(ScoutingData[[#This Row],[autoScoredGrid]])</f>
        <v>0</v>
      </c>
      <c r="AL233">
        <f>getHighCount(ScoutingData[[#This Row],[autoScoredGrid]])</f>
        <v>0</v>
      </c>
      <c r="AM233">
        <f>getMedCount(ScoutingData[[#This Row],[autoScoredGrid]])</f>
        <v>0</v>
      </c>
      <c r="AN233">
        <f>getLowCount(ScoutingData[[#This Row],[autoScoredGrid]])</f>
        <v>0</v>
      </c>
      <c r="AO233">
        <f>getAvgCycleTime(ScoutingData[[#This Row],[cycleTimes]])</f>
        <v>0</v>
      </c>
      <c r="AP233">
        <f>getTotalCount(ScoutingData[[#This Row],[scoredGrid]])</f>
        <v>3</v>
      </c>
      <c r="AQ233">
        <f>getCubeCount(ScoutingData[[#This Row],[scoredGrid]])</f>
        <v>3</v>
      </c>
      <c r="AR233">
        <f>getConeCount(ScoutingData[[#This Row],[scoredGrid]])</f>
        <v>0</v>
      </c>
      <c r="AS233">
        <f>getHighCount(ScoutingData[[#This Row],[scoredGrid]])</f>
        <v>0</v>
      </c>
      <c r="AT233">
        <f>getMedCount(ScoutingData[[#This Row],[scoredGrid]])</f>
        <v>0</v>
      </c>
      <c r="AU233">
        <f>getLowCount(ScoutingData[[#This Row],[scoredGrid]])</f>
        <v>3</v>
      </c>
      <c r="AV233">
        <f>ScoutingData[[#This Row],[autoGamePieces]]+ScoutingData[[#This Row],[teleopGamePieces]]</f>
        <v>3</v>
      </c>
      <c r="AW233">
        <f>ScoutingData[[#This Row],[autoCubes]]+ScoutingData[[#This Row],[teleopCubes]]</f>
        <v>3</v>
      </c>
      <c r="AX233">
        <f>ScoutingData[[#This Row],[autoCones]]+ScoutingData[[#This Row],[teleopCones]]</f>
        <v>0</v>
      </c>
      <c r="AY233">
        <f>ScoutingData[[#This Row],[autoHigh]]+ScoutingData[[#This Row],[teleopHigh]]</f>
        <v>0</v>
      </c>
      <c r="AZ233">
        <f>ScoutingData[[#This Row],[autoMed]]+ScoutingData[[#This Row],[teleopMed]]</f>
        <v>0</v>
      </c>
      <c r="BA233">
        <f>ScoutingData[[#This Row],[autoLow]]+ScoutingData[[#This Row],[teleopLow]]</f>
        <v>3</v>
      </c>
    </row>
    <row r="234" spans="1:53">
      <c r="A234" t="s">
        <v>139</v>
      </c>
      <c r="B234" t="s">
        <v>81</v>
      </c>
      <c r="C234" t="s">
        <v>82</v>
      </c>
      <c r="D234">
        <v>52</v>
      </c>
      <c r="E234" t="str">
        <f>ScoutingData[[#This Row],[eventCode]]&amp;"_"&amp;ScoutingData[[#This Row],[matchLevel]]&amp;ScoutingData[[#This Row],[matchNumber]]</f>
        <v>2023njwas_qm52</v>
      </c>
      <c r="F234" t="s">
        <v>111</v>
      </c>
      <c r="G234">
        <v>2070</v>
      </c>
      <c r="H234">
        <v>26</v>
      </c>
      <c r="I234" t="s">
        <v>127</v>
      </c>
      <c r="J234">
        <v>0</v>
      </c>
      <c r="K234">
        <v>1</v>
      </c>
      <c r="L234">
        <v>0</v>
      </c>
      <c r="M234" t="s">
        <v>94</v>
      </c>
      <c r="N234" t="s">
        <v>628</v>
      </c>
      <c r="O234" t="s">
        <v>629</v>
      </c>
      <c r="P234">
        <v>0</v>
      </c>
      <c r="Q234">
        <v>1</v>
      </c>
      <c r="R234">
        <v>1</v>
      </c>
      <c r="S234">
        <v>8588</v>
      </c>
      <c r="T234">
        <v>1</v>
      </c>
      <c r="U234" t="s">
        <v>94</v>
      </c>
      <c r="V234">
        <v>17.2</v>
      </c>
      <c r="W234" t="s">
        <v>105</v>
      </c>
      <c r="X234">
        <v>0</v>
      </c>
      <c r="Y234" t="s">
        <v>105</v>
      </c>
      <c r="Z234">
        <v>3</v>
      </c>
      <c r="AA234" t="s">
        <v>94</v>
      </c>
      <c r="AB234">
        <v>0</v>
      </c>
      <c r="AC234">
        <v>3</v>
      </c>
      <c r="AD234">
        <v>0</v>
      </c>
      <c r="AE234">
        <v>0</v>
      </c>
      <c r="AF234">
        <v>1</v>
      </c>
      <c r="AG234">
        <v>1</v>
      </c>
      <c r="AH234" t="s">
        <v>630</v>
      </c>
      <c r="AI234">
        <f>getTotalCount(ScoutingData[[#This Row],[autoScoredGrid]])</f>
        <v>1</v>
      </c>
      <c r="AJ234">
        <f>getCubeCount(ScoutingData[[#This Row],[autoScoredGrid]])</f>
        <v>1</v>
      </c>
      <c r="AK234">
        <f>getConeCount(ScoutingData[[#This Row],[autoScoredGrid]])</f>
        <v>0</v>
      </c>
      <c r="AL234">
        <f>getHighCount(ScoutingData[[#This Row],[autoScoredGrid]])</f>
        <v>1</v>
      </c>
      <c r="AM234">
        <f>getMedCount(ScoutingData[[#This Row],[autoScoredGrid]])</f>
        <v>0</v>
      </c>
      <c r="AN234">
        <f>getLowCount(ScoutingData[[#This Row],[autoScoredGrid]])</f>
        <v>0</v>
      </c>
      <c r="AO234">
        <f>getAvgCycleTime(ScoutingData[[#This Row],[cycleTimes]])</f>
        <v>29.033333333333331</v>
      </c>
      <c r="AP234">
        <f>getTotalCount(ScoutingData[[#This Row],[scoredGrid]])</f>
        <v>3</v>
      </c>
      <c r="AQ234">
        <f>getCubeCount(ScoutingData[[#This Row],[scoredGrid]])</f>
        <v>0</v>
      </c>
      <c r="AR234">
        <f>getConeCount(ScoutingData[[#This Row],[scoredGrid]])</f>
        <v>3</v>
      </c>
      <c r="AS234">
        <f>getHighCount(ScoutingData[[#This Row],[scoredGrid]])</f>
        <v>3</v>
      </c>
      <c r="AT234">
        <f>getMedCount(ScoutingData[[#This Row],[scoredGrid]])</f>
        <v>0</v>
      </c>
      <c r="AU234">
        <f>getLowCount(ScoutingData[[#This Row],[scoredGrid]])</f>
        <v>0</v>
      </c>
      <c r="AV234">
        <f>ScoutingData[[#This Row],[autoGamePieces]]+ScoutingData[[#This Row],[teleopGamePieces]]</f>
        <v>4</v>
      </c>
      <c r="AW234">
        <f>ScoutingData[[#This Row],[autoCubes]]+ScoutingData[[#This Row],[teleopCubes]]</f>
        <v>1</v>
      </c>
      <c r="AX234">
        <f>ScoutingData[[#This Row],[autoCones]]+ScoutingData[[#This Row],[teleopCones]]</f>
        <v>3</v>
      </c>
      <c r="AY234">
        <f>ScoutingData[[#This Row],[autoHigh]]+ScoutingData[[#This Row],[teleopHigh]]</f>
        <v>4</v>
      </c>
      <c r="AZ234">
        <f>ScoutingData[[#This Row],[autoMed]]+ScoutingData[[#This Row],[teleopMed]]</f>
        <v>0</v>
      </c>
      <c r="BA234">
        <f>ScoutingData[[#This Row],[autoLow]]+ScoutingData[[#This Row],[teleopLow]]</f>
        <v>0</v>
      </c>
    </row>
    <row r="235" spans="1:53">
      <c r="A235" t="s">
        <v>553</v>
      </c>
      <c r="B235" t="s">
        <v>81</v>
      </c>
      <c r="C235" t="s">
        <v>82</v>
      </c>
      <c r="D235">
        <v>52</v>
      </c>
      <c r="E235" t="str">
        <f>ScoutingData[[#This Row],[eventCode]]&amp;"_"&amp;ScoutingData[[#This Row],[matchLevel]]&amp;ScoutingData[[#This Row],[matchNumber]]</f>
        <v>2023njwas_qm52</v>
      </c>
      <c r="F235" t="s">
        <v>83</v>
      </c>
      <c r="G235">
        <v>8706</v>
      </c>
      <c r="H235">
        <v>62</v>
      </c>
      <c r="I235" t="s">
        <v>93</v>
      </c>
      <c r="J235">
        <v>0</v>
      </c>
      <c r="K235">
        <v>0</v>
      </c>
      <c r="L235">
        <v>0</v>
      </c>
      <c r="M235" t="s">
        <v>94</v>
      </c>
      <c r="N235" t="s">
        <v>631</v>
      </c>
      <c r="O235" t="s">
        <v>632</v>
      </c>
      <c r="P235">
        <v>0</v>
      </c>
      <c r="Q235">
        <v>0</v>
      </c>
      <c r="R235">
        <v>0</v>
      </c>
      <c r="T235">
        <v>0</v>
      </c>
      <c r="U235" t="s">
        <v>94</v>
      </c>
      <c r="V235">
        <v>49.4</v>
      </c>
      <c r="W235" t="s">
        <v>105</v>
      </c>
      <c r="X235">
        <v>0</v>
      </c>
      <c r="Y235" t="s">
        <v>105</v>
      </c>
      <c r="Z235">
        <v>0</v>
      </c>
      <c r="AA235" t="s">
        <v>97</v>
      </c>
      <c r="AB235">
        <v>1</v>
      </c>
      <c r="AC235">
        <v>4</v>
      </c>
      <c r="AD235">
        <v>0</v>
      </c>
      <c r="AE235">
        <v>0</v>
      </c>
      <c r="AF235">
        <v>0</v>
      </c>
      <c r="AG235">
        <v>0</v>
      </c>
      <c r="AH235" t="s">
        <v>633</v>
      </c>
      <c r="AI235">
        <f>getTotalCount(ScoutingData[[#This Row],[autoScoredGrid]])</f>
        <v>0</v>
      </c>
      <c r="AJ235">
        <f>getCubeCount(ScoutingData[[#This Row],[autoScoredGrid]])</f>
        <v>0</v>
      </c>
      <c r="AK235">
        <f>getConeCount(ScoutingData[[#This Row],[autoScoredGrid]])</f>
        <v>0</v>
      </c>
      <c r="AL235">
        <f>getHighCount(ScoutingData[[#This Row],[autoScoredGrid]])</f>
        <v>0</v>
      </c>
      <c r="AM235">
        <f>getMedCount(ScoutingData[[#This Row],[autoScoredGrid]])</f>
        <v>0</v>
      </c>
      <c r="AN235">
        <f>getLowCount(ScoutingData[[#This Row],[autoScoredGrid]])</f>
        <v>0</v>
      </c>
      <c r="AO235">
        <f>getAvgCycleTime(ScoutingData[[#This Row],[cycleTimes]])</f>
        <v>43.15</v>
      </c>
      <c r="AP235">
        <f>getTotalCount(ScoutingData[[#This Row],[scoredGrid]])</f>
        <v>2</v>
      </c>
      <c r="AQ235">
        <f>getCubeCount(ScoutingData[[#This Row],[scoredGrid]])</f>
        <v>2</v>
      </c>
      <c r="AR235">
        <f>getConeCount(ScoutingData[[#This Row],[scoredGrid]])</f>
        <v>0</v>
      </c>
      <c r="AS235">
        <f>getHighCount(ScoutingData[[#This Row],[scoredGrid]])</f>
        <v>0</v>
      </c>
      <c r="AT235">
        <f>getMedCount(ScoutingData[[#This Row],[scoredGrid]])</f>
        <v>0</v>
      </c>
      <c r="AU235">
        <f>getLowCount(ScoutingData[[#This Row],[scoredGrid]])</f>
        <v>2</v>
      </c>
      <c r="AV235">
        <f>ScoutingData[[#This Row],[autoGamePieces]]+ScoutingData[[#This Row],[teleopGamePieces]]</f>
        <v>2</v>
      </c>
      <c r="AW235">
        <f>ScoutingData[[#This Row],[autoCubes]]+ScoutingData[[#This Row],[teleopCubes]]</f>
        <v>2</v>
      </c>
      <c r="AX235">
        <f>ScoutingData[[#This Row],[autoCones]]+ScoutingData[[#This Row],[teleopCones]]</f>
        <v>0</v>
      </c>
      <c r="AY235">
        <f>ScoutingData[[#This Row],[autoHigh]]+ScoutingData[[#This Row],[teleopHigh]]</f>
        <v>0</v>
      </c>
      <c r="AZ235">
        <f>ScoutingData[[#This Row],[autoMed]]+ScoutingData[[#This Row],[teleopMed]]</f>
        <v>0</v>
      </c>
      <c r="BA235">
        <f>ScoutingData[[#This Row],[autoLow]]+ScoutingData[[#This Row],[teleopLow]]</f>
        <v>2</v>
      </c>
    </row>
    <row r="236" spans="1:53">
      <c r="A236" t="s">
        <v>559</v>
      </c>
      <c r="B236" t="s">
        <v>81</v>
      </c>
      <c r="C236" t="s">
        <v>82</v>
      </c>
      <c r="D236">
        <v>52</v>
      </c>
      <c r="E236" t="str">
        <f>ScoutingData[[#This Row],[eventCode]]&amp;"_"&amp;ScoutingData[[#This Row],[matchLevel]]&amp;ScoutingData[[#This Row],[matchNumber]]</f>
        <v>2023njwas_qm52</v>
      </c>
      <c r="F236" t="s">
        <v>92</v>
      </c>
      <c r="G236">
        <v>7045</v>
      </c>
      <c r="H236">
        <v>61</v>
      </c>
      <c r="I236" t="s">
        <v>93</v>
      </c>
      <c r="J236">
        <v>1</v>
      </c>
      <c r="K236">
        <v>0</v>
      </c>
      <c r="L236">
        <v>1</v>
      </c>
      <c r="M236" t="s">
        <v>85</v>
      </c>
      <c r="N236" t="s">
        <v>93</v>
      </c>
      <c r="O236" t="s">
        <v>634</v>
      </c>
      <c r="P236">
        <v>0</v>
      </c>
      <c r="Q236">
        <v>0</v>
      </c>
      <c r="R236">
        <v>0</v>
      </c>
      <c r="T236">
        <v>0</v>
      </c>
      <c r="U236" t="s">
        <v>88</v>
      </c>
      <c r="V236">
        <v>0</v>
      </c>
      <c r="W236" t="s">
        <v>94</v>
      </c>
      <c r="X236">
        <v>0</v>
      </c>
      <c r="Y236" t="s">
        <v>94</v>
      </c>
      <c r="Z236">
        <v>0</v>
      </c>
      <c r="AA236" t="s">
        <v>94</v>
      </c>
      <c r="AB236">
        <v>0</v>
      </c>
      <c r="AC236">
        <v>3</v>
      </c>
      <c r="AD236">
        <v>0</v>
      </c>
      <c r="AE236">
        <v>0</v>
      </c>
      <c r="AF236">
        <v>0</v>
      </c>
      <c r="AG236">
        <v>0</v>
      </c>
      <c r="AI236">
        <f>getTotalCount(ScoutingData[[#This Row],[autoScoredGrid]])</f>
        <v>0</v>
      </c>
      <c r="AJ236">
        <f>getCubeCount(ScoutingData[[#This Row],[autoScoredGrid]])</f>
        <v>0</v>
      </c>
      <c r="AK236">
        <f>getConeCount(ScoutingData[[#This Row],[autoScoredGrid]])</f>
        <v>0</v>
      </c>
      <c r="AL236">
        <f>getHighCount(ScoutingData[[#This Row],[autoScoredGrid]])</f>
        <v>0</v>
      </c>
      <c r="AM236">
        <f>getMedCount(ScoutingData[[#This Row],[autoScoredGrid]])</f>
        <v>0</v>
      </c>
      <c r="AN236">
        <f>getLowCount(ScoutingData[[#This Row],[autoScoredGrid]])</f>
        <v>0</v>
      </c>
      <c r="AO236">
        <f>getAvgCycleTime(ScoutingData[[#This Row],[cycleTimes]])</f>
        <v>0</v>
      </c>
      <c r="AP236">
        <f>getTotalCount(ScoutingData[[#This Row],[scoredGrid]])</f>
        <v>4</v>
      </c>
      <c r="AQ236">
        <f>getCubeCount(ScoutingData[[#This Row],[scoredGrid]])</f>
        <v>0</v>
      </c>
      <c r="AR236">
        <f>getConeCount(ScoutingData[[#This Row],[scoredGrid]])</f>
        <v>4</v>
      </c>
      <c r="AS236">
        <f>getHighCount(ScoutingData[[#This Row],[scoredGrid]])</f>
        <v>0</v>
      </c>
      <c r="AT236">
        <f>getMedCount(ScoutingData[[#This Row],[scoredGrid]])</f>
        <v>4</v>
      </c>
      <c r="AU236">
        <f>getLowCount(ScoutingData[[#This Row],[scoredGrid]])</f>
        <v>0</v>
      </c>
      <c r="AV236">
        <f>ScoutingData[[#This Row],[autoGamePieces]]+ScoutingData[[#This Row],[teleopGamePieces]]</f>
        <v>4</v>
      </c>
      <c r="AW236">
        <f>ScoutingData[[#This Row],[autoCubes]]+ScoutingData[[#This Row],[teleopCubes]]</f>
        <v>0</v>
      </c>
      <c r="AX236">
        <f>ScoutingData[[#This Row],[autoCones]]+ScoutingData[[#This Row],[teleopCones]]</f>
        <v>4</v>
      </c>
      <c r="AY236">
        <f>ScoutingData[[#This Row],[autoHigh]]+ScoutingData[[#This Row],[teleopHigh]]</f>
        <v>0</v>
      </c>
      <c r="AZ236">
        <f>ScoutingData[[#This Row],[autoMed]]+ScoutingData[[#This Row],[teleopMed]]</f>
        <v>4</v>
      </c>
      <c r="BA236">
        <f>ScoutingData[[#This Row],[autoLow]]+ScoutingData[[#This Row],[teleopLow]]</f>
        <v>0</v>
      </c>
    </row>
    <row r="237" spans="1:53">
      <c r="A237" t="s">
        <v>413</v>
      </c>
      <c r="B237" t="s">
        <v>81</v>
      </c>
      <c r="C237" t="s">
        <v>82</v>
      </c>
      <c r="D237">
        <v>52</v>
      </c>
      <c r="E237" t="str">
        <f>ScoutingData[[#This Row],[eventCode]]&amp;"_"&amp;ScoutingData[[#This Row],[matchLevel]]&amp;ScoutingData[[#This Row],[matchNumber]]</f>
        <v>2023njwas_qm52</v>
      </c>
      <c r="F237" t="s">
        <v>117</v>
      </c>
      <c r="G237">
        <v>834</v>
      </c>
      <c r="H237">
        <v>47</v>
      </c>
      <c r="I237" t="s">
        <v>190</v>
      </c>
      <c r="J237">
        <v>0</v>
      </c>
      <c r="K237">
        <v>1</v>
      </c>
      <c r="L237">
        <v>1</v>
      </c>
      <c r="M237" t="s">
        <v>85</v>
      </c>
      <c r="N237" t="s">
        <v>635</v>
      </c>
      <c r="O237" t="s">
        <v>636</v>
      </c>
      <c r="P237">
        <v>0</v>
      </c>
      <c r="Q237">
        <v>1</v>
      </c>
      <c r="R237">
        <v>0</v>
      </c>
      <c r="T237">
        <v>1</v>
      </c>
      <c r="U237" t="s">
        <v>124</v>
      </c>
      <c r="V237">
        <v>7.4</v>
      </c>
      <c r="W237" t="s">
        <v>85</v>
      </c>
      <c r="X237">
        <v>2</v>
      </c>
      <c r="Y237" t="s">
        <v>89</v>
      </c>
      <c r="Z237">
        <v>1</v>
      </c>
      <c r="AA237" t="s">
        <v>105</v>
      </c>
      <c r="AB237">
        <v>1</v>
      </c>
      <c r="AC237">
        <v>4</v>
      </c>
      <c r="AD237">
        <v>0</v>
      </c>
      <c r="AE237">
        <v>0</v>
      </c>
      <c r="AF237">
        <v>0</v>
      </c>
      <c r="AG237">
        <v>1</v>
      </c>
      <c r="AH237" t="s">
        <v>637</v>
      </c>
      <c r="AI237">
        <f>getTotalCount(ScoutingData[[#This Row],[autoScoredGrid]])</f>
        <v>1</v>
      </c>
      <c r="AJ237">
        <f>getCubeCount(ScoutingData[[#This Row],[autoScoredGrid]])</f>
        <v>0</v>
      </c>
      <c r="AK237">
        <f>getConeCount(ScoutingData[[#This Row],[autoScoredGrid]])</f>
        <v>1</v>
      </c>
      <c r="AL237">
        <f>getHighCount(ScoutingData[[#This Row],[autoScoredGrid]])</f>
        <v>1</v>
      </c>
      <c r="AM237">
        <f>getMedCount(ScoutingData[[#This Row],[autoScoredGrid]])</f>
        <v>0</v>
      </c>
      <c r="AN237">
        <f>getLowCount(ScoutingData[[#This Row],[autoScoredGrid]])</f>
        <v>0</v>
      </c>
      <c r="AO237">
        <f>getAvgCycleTime(ScoutingData[[#This Row],[cycleTimes]])</f>
        <v>16.080000000000002</v>
      </c>
      <c r="AP237">
        <f>getTotalCount(ScoutingData[[#This Row],[scoredGrid]])</f>
        <v>5</v>
      </c>
      <c r="AQ237">
        <f>getCubeCount(ScoutingData[[#This Row],[scoredGrid]])</f>
        <v>3</v>
      </c>
      <c r="AR237">
        <f>getConeCount(ScoutingData[[#This Row],[scoredGrid]])</f>
        <v>2</v>
      </c>
      <c r="AS237">
        <f>getHighCount(ScoutingData[[#This Row],[scoredGrid]])</f>
        <v>5</v>
      </c>
      <c r="AT237">
        <f>getMedCount(ScoutingData[[#This Row],[scoredGrid]])</f>
        <v>0</v>
      </c>
      <c r="AU237">
        <f>getLowCount(ScoutingData[[#This Row],[scoredGrid]])</f>
        <v>0</v>
      </c>
      <c r="AV237">
        <f>ScoutingData[[#This Row],[autoGamePieces]]+ScoutingData[[#This Row],[teleopGamePieces]]</f>
        <v>6</v>
      </c>
      <c r="AW237">
        <f>ScoutingData[[#This Row],[autoCubes]]+ScoutingData[[#This Row],[teleopCubes]]</f>
        <v>3</v>
      </c>
      <c r="AX237">
        <f>ScoutingData[[#This Row],[autoCones]]+ScoutingData[[#This Row],[teleopCones]]</f>
        <v>3</v>
      </c>
      <c r="AY237">
        <f>ScoutingData[[#This Row],[autoHigh]]+ScoutingData[[#This Row],[teleopHigh]]</f>
        <v>6</v>
      </c>
      <c r="AZ237">
        <f>ScoutingData[[#This Row],[autoMed]]+ScoutingData[[#This Row],[teleopMed]]</f>
        <v>0</v>
      </c>
      <c r="BA237">
        <f>ScoutingData[[#This Row],[autoLow]]+ScoutingData[[#This Row],[teleopLow]]</f>
        <v>0</v>
      </c>
    </row>
    <row r="238" spans="1:53">
      <c r="A238" t="s">
        <v>168</v>
      </c>
      <c r="B238" t="s">
        <v>81</v>
      </c>
      <c r="C238" t="s">
        <v>82</v>
      </c>
      <c r="D238">
        <v>53</v>
      </c>
      <c r="E238" t="str">
        <f>ScoutingData[[#This Row],[eventCode]]&amp;"_"&amp;ScoutingData[[#This Row],[matchLevel]]&amp;ScoutingData[[#This Row],[matchNumber]]</f>
        <v>2023njwas_qm53</v>
      </c>
      <c r="F238" t="s">
        <v>83</v>
      </c>
      <c r="G238">
        <v>8628</v>
      </c>
      <c r="H238">
        <v>50</v>
      </c>
      <c r="I238" t="s">
        <v>93</v>
      </c>
      <c r="J238">
        <v>0</v>
      </c>
      <c r="K238">
        <v>0</v>
      </c>
      <c r="L238">
        <v>1</v>
      </c>
      <c r="M238" t="s">
        <v>85</v>
      </c>
      <c r="N238" t="s">
        <v>93</v>
      </c>
      <c r="O238" t="s">
        <v>93</v>
      </c>
      <c r="P238">
        <v>0</v>
      </c>
      <c r="R238">
        <v>0</v>
      </c>
      <c r="T238">
        <v>0</v>
      </c>
      <c r="U238" t="s">
        <v>94</v>
      </c>
      <c r="V238">
        <v>0</v>
      </c>
      <c r="W238" t="s">
        <v>94</v>
      </c>
      <c r="X238">
        <v>2</v>
      </c>
      <c r="Y238" t="s">
        <v>96</v>
      </c>
      <c r="Z238">
        <v>0</v>
      </c>
      <c r="AA238" t="s">
        <v>97</v>
      </c>
      <c r="AB238">
        <v>0</v>
      </c>
      <c r="AC238">
        <v>2</v>
      </c>
      <c r="AD238">
        <v>0</v>
      </c>
      <c r="AE238">
        <v>0</v>
      </c>
      <c r="AF238">
        <v>0</v>
      </c>
      <c r="AG238">
        <v>0</v>
      </c>
      <c r="AH238" t="s">
        <v>428</v>
      </c>
      <c r="AI238">
        <f>getTotalCount(ScoutingData[[#This Row],[autoScoredGrid]])</f>
        <v>0</v>
      </c>
      <c r="AJ238">
        <f>getCubeCount(ScoutingData[[#This Row],[autoScoredGrid]])</f>
        <v>0</v>
      </c>
      <c r="AK238">
        <f>getConeCount(ScoutingData[[#This Row],[autoScoredGrid]])</f>
        <v>0</v>
      </c>
      <c r="AL238">
        <f>getHighCount(ScoutingData[[#This Row],[autoScoredGrid]])</f>
        <v>0</v>
      </c>
      <c r="AM238">
        <f>getMedCount(ScoutingData[[#This Row],[autoScoredGrid]])</f>
        <v>0</v>
      </c>
      <c r="AN238">
        <f>getLowCount(ScoutingData[[#This Row],[autoScoredGrid]])</f>
        <v>0</v>
      </c>
      <c r="AO238">
        <f>getAvgCycleTime(ScoutingData[[#This Row],[cycleTimes]])</f>
        <v>0</v>
      </c>
      <c r="AP238">
        <f>getTotalCount(ScoutingData[[#This Row],[scoredGrid]])</f>
        <v>0</v>
      </c>
      <c r="AQ238">
        <f>getCubeCount(ScoutingData[[#This Row],[scoredGrid]])</f>
        <v>0</v>
      </c>
      <c r="AR238">
        <f>getConeCount(ScoutingData[[#This Row],[scoredGrid]])</f>
        <v>0</v>
      </c>
      <c r="AS238">
        <f>getHighCount(ScoutingData[[#This Row],[scoredGrid]])</f>
        <v>0</v>
      </c>
      <c r="AT238">
        <f>getMedCount(ScoutingData[[#This Row],[scoredGrid]])</f>
        <v>0</v>
      </c>
      <c r="AU238">
        <f>getLowCount(ScoutingData[[#This Row],[scoredGrid]])</f>
        <v>0</v>
      </c>
      <c r="AV238">
        <f>ScoutingData[[#This Row],[autoGamePieces]]+ScoutingData[[#This Row],[teleopGamePieces]]</f>
        <v>0</v>
      </c>
      <c r="AW238">
        <f>ScoutingData[[#This Row],[autoCubes]]+ScoutingData[[#This Row],[teleopCubes]]</f>
        <v>0</v>
      </c>
      <c r="AX238">
        <f>ScoutingData[[#This Row],[autoCones]]+ScoutingData[[#This Row],[teleopCones]]</f>
        <v>0</v>
      </c>
      <c r="AY238">
        <f>ScoutingData[[#This Row],[autoHigh]]+ScoutingData[[#This Row],[teleopHigh]]</f>
        <v>0</v>
      </c>
      <c r="AZ238">
        <f>ScoutingData[[#This Row],[autoMed]]+ScoutingData[[#This Row],[teleopMed]]</f>
        <v>0</v>
      </c>
      <c r="BA238">
        <f>ScoutingData[[#This Row],[autoLow]]+ScoutingData[[#This Row],[teleopLow]]</f>
        <v>0</v>
      </c>
    </row>
    <row r="239" spans="1:53">
      <c r="A239" t="s">
        <v>575</v>
      </c>
      <c r="B239" t="s">
        <v>81</v>
      </c>
      <c r="C239" t="s">
        <v>82</v>
      </c>
      <c r="D239">
        <v>53</v>
      </c>
      <c r="E239" t="str">
        <f>ScoutingData[[#This Row],[eventCode]]&amp;"_"&amp;ScoutingData[[#This Row],[matchLevel]]&amp;ScoutingData[[#This Row],[matchNumber]]</f>
        <v>2023njwas_qm53</v>
      </c>
      <c r="F239" t="s">
        <v>92</v>
      </c>
      <c r="G239">
        <v>4285</v>
      </c>
      <c r="H239">
        <v>26</v>
      </c>
      <c r="I239" t="s">
        <v>213</v>
      </c>
      <c r="J239">
        <v>1</v>
      </c>
      <c r="K239">
        <v>1</v>
      </c>
      <c r="L239">
        <v>1</v>
      </c>
      <c r="M239" t="s">
        <v>94</v>
      </c>
      <c r="N239" t="s">
        <v>638</v>
      </c>
      <c r="O239" t="s">
        <v>639</v>
      </c>
      <c r="P239">
        <v>0</v>
      </c>
      <c r="Q239">
        <v>1</v>
      </c>
      <c r="R239">
        <v>0</v>
      </c>
      <c r="T239">
        <v>0</v>
      </c>
      <c r="U239" t="s">
        <v>94</v>
      </c>
      <c r="V239">
        <v>2.4</v>
      </c>
      <c r="W239" t="s">
        <v>137</v>
      </c>
      <c r="X239">
        <v>2</v>
      </c>
      <c r="Y239" t="s">
        <v>89</v>
      </c>
      <c r="Z239">
        <v>0</v>
      </c>
      <c r="AA239" t="s">
        <v>94</v>
      </c>
      <c r="AB239">
        <v>1</v>
      </c>
      <c r="AC239">
        <v>5</v>
      </c>
      <c r="AD239">
        <v>0</v>
      </c>
      <c r="AE239">
        <v>0</v>
      </c>
      <c r="AF239">
        <v>0</v>
      </c>
      <c r="AG239">
        <v>1</v>
      </c>
      <c r="AH239" t="s">
        <v>640</v>
      </c>
      <c r="AI239">
        <f>getTotalCount(ScoutingData[[#This Row],[autoScoredGrid]])</f>
        <v>1</v>
      </c>
      <c r="AJ239">
        <f>getCubeCount(ScoutingData[[#This Row],[autoScoredGrid]])</f>
        <v>1</v>
      </c>
      <c r="AK239">
        <f>getConeCount(ScoutingData[[#This Row],[autoScoredGrid]])</f>
        <v>0</v>
      </c>
      <c r="AL239">
        <f>getHighCount(ScoutingData[[#This Row],[autoScoredGrid]])</f>
        <v>0</v>
      </c>
      <c r="AM239">
        <f>getMedCount(ScoutingData[[#This Row],[autoScoredGrid]])</f>
        <v>1</v>
      </c>
      <c r="AN239">
        <f>getLowCount(ScoutingData[[#This Row],[autoScoredGrid]])</f>
        <v>0</v>
      </c>
      <c r="AO239">
        <f>getAvgCycleTime(ScoutingData[[#This Row],[cycleTimes]])</f>
        <v>19.983333333333334</v>
      </c>
      <c r="AP239">
        <f>getTotalCount(ScoutingData[[#This Row],[scoredGrid]])</f>
        <v>6</v>
      </c>
      <c r="AQ239">
        <f>getCubeCount(ScoutingData[[#This Row],[scoredGrid]])</f>
        <v>1</v>
      </c>
      <c r="AR239">
        <f>getConeCount(ScoutingData[[#This Row],[scoredGrid]])</f>
        <v>5</v>
      </c>
      <c r="AS239">
        <f>getHighCount(ScoutingData[[#This Row],[scoredGrid]])</f>
        <v>0</v>
      </c>
      <c r="AT239">
        <f>getMedCount(ScoutingData[[#This Row],[scoredGrid]])</f>
        <v>4</v>
      </c>
      <c r="AU239">
        <f>getLowCount(ScoutingData[[#This Row],[scoredGrid]])</f>
        <v>2</v>
      </c>
      <c r="AV239">
        <f>ScoutingData[[#This Row],[autoGamePieces]]+ScoutingData[[#This Row],[teleopGamePieces]]</f>
        <v>7</v>
      </c>
      <c r="AW239">
        <f>ScoutingData[[#This Row],[autoCubes]]+ScoutingData[[#This Row],[teleopCubes]]</f>
        <v>2</v>
      </c>
      <c r="AX239">
        <f>ScoutingData[[#This Row],[autoCones]]+ScoutingData[[#This Row],[teleopCones]]</f>
        <v>5</v>
      </c>
      <c r="AY239">
        <f>ScoutingData[[#This Row],[autoHigh]]+ScoutingData[[#This Row],[teleopHigh]]</f>
        <v>0</v>
      </c>
      <c r="AZ239">
        <f>ScoutingData[[#This Row],[autoMed]]+ScoutingData[[#This Row],[teleopMed]]</f>
        <v>5</v>
      </c>
      <c r="BA239">
        <f>ScoutingData[[#This Row],[autoLow]]+ScoutingData[[#This Row],[teleopLow]]</f>
        <v>2</v>
      </c>
    </row>
    <row r="240" spans="1:53">
      <c r="A240" t="s">
        <v>179</v>
      </c>
      <c r="B240" t="s">
        <v>81</v>
      </c>
      <c r="C240" t="s">
        <v>82</v>
      </c>
      <c r="D240">
        <v>53</v>
      </c>
      <c r="E240" t="str">
        <f>ScoutingData[[#This Row],[eventCode]]&amp;"_"&amp;ScoutingData[[#This Row],[matchLevel]]&amp;ScoutingData[[#This Row],[matchNumber]]</f>
        <v>2023njwas_qm53</v>
      </c>
      <c r="F240" t="s">
        <v>100</v>
      </c>
      <c r="G240">
        <v>9015</v>
      </c>
      <c r="H240">
        <v>35</v>
      </c>
      <c r="I240" t="s">
        <v>251</v>
      </c>
      <c r="J240">
        <v>1</v>
      </c>
      <c r="K240">
        <v>0</v>
      </c>
      <c r="L240">
        <v>1</v>
      </c>
      <c r="M240" t="s">
        <v>94</v>
      </c>
      <c r="N240" t="s">
        <v>93</v>
      </c>
      <c r="O240" t="s">
        <v>641</v>
      </c>
      <c r="P240">
        <v>0</v>
      </c>
      <c r="Q240">
        <v>1</v>
      </c>
      <c r="R240">
        <v>0</v>
      </c>
      <c r="T240">
        <v>0</v>
      </c>
      <c r="U240" t="s">
        <v>124</v>
      </c>
      <c r="V240">
        <v>0</v>
      </c>
      <c r="W240" t="s">
        <v>113</v>
      </c>
      <c r="X240">
        <v>2</v>
      </c>
      <c r="Y240" t="s">
        <v>105</v>
      </c>
      <c r="Z240">
        <v>1</v>
      </c>
      <c r="AA240" t="s">
        <v>94</v>
      </c>
      <c r="AB240">
        <v>1</v>
      </c>
      <c r="AC240">
        <v>4</v>
      </c>
      <c r="AD240">
        <v>0</v>
      </c>
      <c r="AE240">
        <v>0</v>
      </c>
      <c r="AF240">
        <v>0</v>
      </c>
      <c r="AG240">
        <v>0</v>
      </c>
      <c r="AH240" t="s">
        <v>642</v>
      </c>
      <c r="AI240">
        <f>getTotalCount(ScoutingData[[#This Row],[autoScoredGrid]])</f>
        <v>1</v>
      </c>
      <c r="AJ240">
        <f>getCubeCount(ScoutingData[[#This Row],[autoScoredGrid]])</f>
        <v>1</v>
      </c>
      <c r="AK240">
        <f>getConeCount(ScoutingData[[#This Row],[autoScoredGrid]])</f>
        <v>0</v>
      </c>
      <c r="AL240">
        <f>getHighCount(ScoutingData[[#This Row],[autoScoredGrid]])</f>
        <v>0</v>
      </c>
      <c r="AM240">
        <f>getMedCount(ScoutingData[[#This Row],[autoScoredGrid]])</f>
        <v>1</v>
      </c>
      <c r="AN240">
        <f>getLowCount(ScoutingData[[#This Row],[autoScoredGrid]])</f>
        <v>0</v>
      </c>
      <c r="AO240">
        <f>getAvgCycleTime(ScoutingData[[#This Row],[cycleTimes]])</f>
        <v>0</v>
      </c>
      <c r="AP240">
        <f>getTotalCount(ScoutingData[[#This Row],[scoredGrid]])</f>
        <v>3</v>
      </c>
      <c r="AQ240">
        <f>getCubeCount(ScoutingData[[#This Row],[scoredGrid]])</f>
        <v>3</v>
      </c>
      <c r="AR240">
        <f>getConeCount(ScoutingData[[#This Row],[scoredGrid]])</f>
        <v>0</v>
      </c>
      <c r="AS240">
        <f>getHighCount(ScoutingData[[#This Row],[scoredGrid]])</f>
        <v>0</v>
      </c>
      <c r="AT240">
        <f>getMedCount(ScoutingData[[#This Row],[scoredGrid]])</f>
        <v>0</v>
      </c>
      <c r="AU240">
        <f>getLowCount(ScoutingData[[#This Row],[scoredGrid]])</f>
        <v>3</v>
      </c>
      <c r="AV240">
        <f>ScoutingData[[#This Row],[autoGamePieces]]+ScoutingData[[#This Row],[teleopGamePieces]]</f>
        <v>4</v>
      </c>
      <c r="AW240">
        <f>ScoutingData[[#This Row],[autoCubes]]+ScoutingData[[#This Row],[teleopCubes]]</f>
        <v>4</v>
      </c>
      <c r="AX240">
        <f>ScoutingData[[#This Row],[autoCones]]+ScoutingData[[#This Row],[teleopCones]]</f>
        <v>0</v>
      </c>
      <c r="AY240">
        <f>ScoutingData[[#This Row],[autoHigh]]+ScoutingData[[#This Row],[teleopHigh]]</f>
        <v>0</v>
      </c>
      <c r="AZ240">
        <f>ScoutingData[[#This Row],[autoMed]]+ScoutingData[[#This Row],[teleopMed]]</f>
        <v>1</v>
      </c>
      <c r="BA240">
        <f>ScoutingData[[#This Row],[autoLow]]+ScoutingData[[#This Row],[teleopLow]]</f>
        <v>3</v>
      </c>
    </row>
    <row r="241" spans="1:53">
      <c r="A241" t="s">
        <v>568</v>
      </c>
      <c r="B241" t="s">
        <v>81</v>
      </c>
      <c r="C241" t="s">
        <v>82</v>
      </c>
      <c r="D241">
        <v>53</v>
      </c>
      <c r="E241" t="str">
        <f>ScoutingData[[#This Row],[eventCode]]&amp;"_"&amp;ScoutingData[[#This Row],[matchLevel]]&amp;ScoutingData[[#This Row],[matchNumber]]</f>
        <v>2023njwas_qm53</v>
      </c>
      <c r="F241" t="s">
        <v>111</v>
      </c>
      <c r="G241">
        <v>714</v>
      </c>
      <c r="H241">
        <v>62</v>
      </c>
      <c r="I241" t="s">
        <v>93</v>
      </c>
      <c r="J241">
        <v>1</v>
      </c>
      <c r="K241">
        <v>0</v>
      </c>
      <c r="L241">
        <v>1</v>
      </c>
      <c r="M241" t="s">
        <v>94</v>
      </c>
      <c r="N241" t="s">
        <v>93</v>
      </c>
      <c r="O241" t="s">
        <v>643</v>
      </c>
      <c r="P241">
        <v>0</v>
      </c>
      <c r="Q241">
        <v>0</v>
      </c>
      <c r="R241">
        <v>0</v>
      </c>
      <c r="T241">
        <v>0</v>
      </c>
      <c r="U241" t="s">
        <v>94</v>
      </c>
      <c r="V241">
        <v>11.4</v>
      </c>
      <c r="W241" t="s">
        <v>85</v>
      </c>
      <c r="X241">
        <v>2</v>
      </c>
      <c r="Y241" t="s">
        <v>105</v>
      </c>
      <c r="Z241">
        <v>0</v>
      </c>
      <c r="AA241" t="s">
        <v>105</v>
      </c>
      <c r="AB241">
        <v>0</v>
      </c>
      <c r="AC241">
        <v>3</v>
      </c>
      <c r="AD241">
        <v>0</v>
      </c>
      <c r="AE241">
        <v>1</v>
      </c>
      <c r="AF241">
        <v>0</v>
      </c>
      <c r="AG241">
        <v>0</v>
      </c>
      <c r="AH241" t="s">
        <v>644</v>
      </c>
      <c r="AI241">
        <f>getTotalCount(ScoutingData[[#This Row],[autoScoredGrid]])</f>
        <v>0</v>
      </c>
      <c r="AJ241">
        <f>getCubeCount(ScoutingData[[#This Row],[autoScoredGrid]])</f>
        <v>0</v>
      </c>
      <c r="AK241">
        <f>getConeCount(ScoutingData[[#This Row],[autoScoredGrid]])</f>
        <v>0</v>
      </c>
      <c r="AL241">
        <f>getHighCount(ScoutingData[[#This Row],[autoScoredGrid]])</f>
        <v>0</v>
      </c>
      <c r="AM241">
        <f>getMedCount(ScoutingData[[#This Row],[autoScoredGrid]])</f>
        <v>0</v>
      </c>
      <c r="AN241">
        <f>getLowCount(ScoutingData[[#This Row],[autoScoredGrid]])</f>
        <v>0</v>
      </c>
      <c r="AO241">
        <f>getAvgCycleTime(ScoutingData[[#This Row],[cycleTimes]])</f>
        <v>0</v>
      </c>
      <c r="AP241">
        <f>getTotalCount(ScoutingData[[#This Row],[scoredGrid]])</f>
        <v>4</v>
      </c>
      <c r="AQ241">
        <f>getCubeCount(ScoutingData[[#This Row],[scoredGrid]])</f>
        <v>1</v>
      </c>
      <c r="AR241">
        <f>getConeCount(ScoutingData[[#This Row],[scoredGrid]])</f>
        <v>3</v>
      </c>
      <c r="AS241">
        <f>getHighCount(ScoutingData[[#This Row],[scoredGrid]])</f>
        <v>0</v>
      </c>
      <c r="AT241">
        <f>getMedCount(ScoutingData[[#This Row],[scoredGrid]])</f>
        <v>0</v>
      </c>
      <c r="AU241">
        <f>getLowCount(ScoutingData[[#This Row],[scoredGrid]])</f>
        <v>4</v>
      </c>
      <c r="AV241">
        <f>ScoutingData[[#This Row],[autoGamePieces]]+ScoutingData[[#This Row],[teleopGamePieces]]</f>
        <v>4</v>
      </c>
      <c r="AW241">
        <f>ScoutingData[[#This Row],[autoCubes]]+ScoutingData[[#This Row],[teleopCubes]]</f>
        <v>1</v>
      </c>
      <c r="AX241">
        <f>ScoutingData[[#This Row],[autoCones]]+ScoutingData[[#This Row],[teleopCones]]</f>
        <v>3</v>
      </c>
      <c r="AY241">
        <f>ScoutingData[[#This Row],[autoHigh]]+ScoutingData[[#This Row],[teleopHigh]]</f>
        <v>0</v>
      </c>
      <c r="AZ241">
        <f>ScoutingData[[#This Row],[autoMed]]+ScoutingData[[#This Row],[teleopMed]]</f>
        <v>0</v>
      </c>
      <c r="BA241">
        <f>ScoutingData[[#This Row],[autoLow]]+ScoutingData[[#This Row],[teleopLow]]</f>
        <v>4</v>
      </c>
    </row>
    <row r="242" spans="1:53">
      <c r="A242" t="s">
        <v>566</v>
      </c>
      <c r="B242" t="s">
        <v>81</v>
      </c>
      <c r="C242" t="s">
        <v>82</v>
      </c>
      <c r="D242">
        <v>53</v>
      </c>
      <c r="E242" t="str">
        <f>ScoutingData[[#This Row],[eventCode]]&amp;"_"&amp;ScoutingData[[#This Row],[matchLevel]]&amp;ScoutingData[[#This Row],[matchNumber]]</f>
        <v>2023njwas_qm53</v>
      </c>
      <c r="F242" t="s">
        <v>117</v>
      </c>
      <c r="G242">
        <v>223</v>
      </c>
      <c r="H242">
        <v>48</v>
      </c>
      <c r="I242" t="s">
        <v>93</v>
      </c>
      <c r="J242">
        <v>1</v>
      </c>
      <c r="K242">
        <v>1</v>
      </c>
      <c r="L242">
        <v>1</v>
      </c>
      <c r="M242" t="s">
        <v>113</v>
      </c>
      <c r="N242" t="s">
        <v>93</v>
      </c>
      <c r="O242" t="s">
        <v>93</v>
      </c>
      <c r="P242">
        <v>0</v>
      </c>
      <c r="Q242">
        <v>1</v>
      </c>
      <c r="R242">
        <v>1</v>
      </c>
      <c r="S242">
        <v>8628</v>
      </c>
      <c r="T242">
        <v>0</v>
      </c>
      <c r="U242" t="s">
        <v>94</v>
      </c>
      <c r="V242">
        <v>0</v>
      </c>
      <c r="W242" t="s">
        <v>85</v>
      </c>
      <c r="X242">
        <v>0</v>
      </c>
      <c r="Y242" t="s">
        <v>105</v>
      </c>
      <c r="Z242">
        <v>2</v>
      </c>
      <c r="AA242" t="s">
        <v>94</v>
      </c>
      <c r="AB242">
        <v>1</v>
      </c>
      <c r="AC242">
        <v>4</v>
      </c>
      <c r="AD242">
        <v>0</v>
      </c>
      <c r="AE242">
        <v>0</v>
      </c>
      <c r="AI242">
        <f>getTotalCount(ScoutingData[[#This Row],[autoScoredGrid]])</f>
        <v>0</v>
      </c>
      <c r="AJ242">
        <f>getCubeCount(ScoutingData[[#This Row],[autoScoredGrid]])</f>
        <v>0</v>
      </c>
      <c r="AK242">
        <f>getConeCount(ScoutingData[[#This Row],[autoScoredGrid]])</f>
        <v>0</v>
      </c>
      <c r="AL242">
        <f>getHighCount(ScoutingData[[#This Row],[autoScoredGrid]])</f>
        <v>0</v>
      </c>
      <c r="AM242">
        <f>getMedCount(ScoutingData[[#This Row],[autoScoredGrid]])</f>
        <v>0</v>
      </c>
      <c r="AN242">
        <f>getLowCount(ScoutingData[[#This Row],[autoScoredGrid]])</f>
        <v>0</v>
      </c>
      <c r="AO242">
        <f>getAvgCycleTime(ScoutingData[[#This Row],[cycleTimes]])</f>
        <v>0</v>
      </c>
      <c r="AP242">
        <f>getTotalCount(ScoutingData[[#This Row],[scoredGrid]])</f>
        <v>0</v>
      </c>
      <c r="AQ242">
        <f>getCubeCount(ScoutingData[[#This Row],[scoredGrid]])</f>
        <v>0</v>
      </c>
      <c r="AR242">
        <f>getConeCount(ScoutingData[[#This Row],[scoredGrid]])</f>
        <v>0</v>
      </c>
      <c r="AS242">
        <f>getHighCount(ScoutingData[[#This Row],[scoredGrid]])</f>
        <v>0</v>
      </c>
      <c r="AT242">
        <f>getMedCount(ScoutingData[[#This Row],[scoredGrid]])</f>
        <v>0</v>
      </c>
      <c r="AU242">
        <f>getLowCount(ScoutingData[[#This Row],[scoredGrid]])</f>
        <v>0</v>
      </c>
      <c r="AV242">
        <f>ScoutingData[[#This Row],[autoGamePieces]]+ScoutingData[[#This Row],[teleopGamePieces]]</f>
        <v>0</v>
      </c>
      <c r="AW242">
        <f>ScoutingData[[#This Row],[autoCubes]]+ScoutingData[[#This Row],[teleopCubes]]</f>
        <v>0</v>
      </c>
      <c r="AX242">
        <f>ScoutingData[[#This Row],[autoCones]]+ScoutingData[[#This Row],[teleopCones]]</f>
        <v>0</v>
      </c>
      <c r="AY242">
        <f>ScoutingData[[#This Row],[autoHigh]]+ScoutingData[[#This Row],[teleopHigh]]</f>
        <v>0</v>
      </c>
      <c r="AZ242">
        <f>ScoutingData[[#This Row],[autoMed]]+ScoutingData[[#This Row],[teleopMed]]</f>
        <v>0</v>
      </c>
      <c r="BA242">
        <f>ScoutingData[[#This Row],[autoLow]]+ScoutingData[[#This Row],[teleopLow]]</f>
        <v>0</v>
      </c>
    </row>
    <row r="243" spans="1:53">
      <c r="A243" t="s">
        <v>121</v>
      </c>
      <c r="B243" t="s">
        <v>81</v>
      </c>
      <c r="C243" t="s">
        <v>82</v>
      </c>
      <c r="D243">
        <v>53</v>
      </c>
      <c r="E243" t="str">
        <f>ScoutingData[[#This Row],[eventCode]]&amp;"_"&amp;ScoutingData[[#This Row],[matchLevel]]&amp;ScoutingData[[#This Row],[matchNumber]]</f>
        <v>2023njwas_qm53</v>
      </c>
      <c r="F243" t="s">
        <v>140</v>
      </c>
      <c r="G243">
        <v>6945</v>
      </c>
      <c r="H243">
        <v>71</v>
      </c>
      <c r="I243" t="s">
        <v>93</v>
      </c>
      <c r="J243">
        <v>1</v>
      </c>
      <c r="K243">
        <v>1</v>
      </c>
      <c r="L243">
        <v>1</v>
      </c>
      <c r="M243" t="s">
        <v>94</v>
      </c>
      <c r="N243" t="s">
        <v>645</v>
      </c>
      <c r="O243" t="s">
        <v>253</v>
      </c>
      <c r="P243">
        <v>0</v>
      </c>
      <c r="Q243">
        <v>0</v>
      </c>
      <c r="R243">
        <v>0</v>
      </c>
      <c r="T243">
        <v>0</v>
      </c>
      <c r="U243" t="s">
        <v>88</v>
      </c>
      <c r="V243">
        <v>14.4</v>
      </c>
      <c r="W243" t="s">
        <v>94</v>
      </c>
      <c r="X243">
        <v>2</v>
      </c>
      <c r="Y243" t="s">
        <v>96</v>
      </c>
      <c r="Z243">
        <v>0</v>
      </c>
      <c r="AA243" t="s">
        <v>94</v>
      </c>
      <c r="AB243">
        <v>0</v>
      </c>
      <c r="AC243">
        <v>3</v>
      </c>
      <c r="AD243">
        <v>0</v>
      </c>
      <c r="AE243">
        <v>1</v>
      </c>
      <c r="AF243">
        <v>0</v>
      </c>
      <c r="AG243">
        <v>0</v>
      </c>
      <c r="AH243" t="s">
        <v>646</v>
      </c>
      <c r="AI243">
        <f>getTotalCount(ScoutingData[[#This Row],[autoScoredGrid]])</f>
        <v>0</v>
      </c>
      <c r="AJ243">
        <f>getCubeCount(ScoutingData[[#This Row],[autoScoredGrid]])</f>
        <v>0</v>
      </c>
      <c r="AK243">
        <f>getConeCount(ScoutingData[[#This Row],[autoScoredGrid]])</f>
        <v>0</v>
      </c>
      <c r="AL243">
        <f>getHighCount(ScoutingData[[#This Row],[autoScoredGrid]])</f>
        <v>0</v>
      </c>
      <c r="AM243">
        <f>getMedCount(ScoutingData[[#This Row],[autoScoredGrid]])</f>
        <v>0</v>
      </c>
      <c r="AN243">
        <f>getLowCount(ScoutingData[[#This Row],[autoScoredGrid]])</f>
        <v>0</v>
      </c>
      <c r="AO243">
        <f>getAvgCycleTime(ScoutingData[[#This Row],[cycleTimes]])</f>
        <v>60.5</v>
      </c>
      <c r="AP243">
        <f>getTotalCount(ScoutingData[[#This Row],[scoredGrid]])</f>
        <v>1</v>
      </c>
      <c r="AQ243">
        <f>getCubeCount(ScoutingData[[#This Row],[scoredGrid]])</f>
        <v>0</v>
      </c>
      <c r="AR243">
        <f>getConeCount(ScoutingData[[#This Row],[scoredGrid]])</f>
        <v>1</v>
      </c>
      <c r="AS243">
        <f>getHighCount(ScoutingData[[#This Row],[scoredGrid]])</f>
        <v>0</v>
      </c>
      <c r="AT243">
        <f>getMedCount(ScoutingData[[#This Row],[scoredGrid]])</f>
        <v>1</v>
      </c>
      <c r="AU243">
        <f>getLowCount(ScoutingData[[#This Row],[scoredGrid]])</f>
        <v>0</v>
      </c>
      <c r="AV243">
        <f>ScoutingData[[#This Row],[autoGamePieces]]+ScoutingData[[#This Row],[teleopGamePieces]]</f>
        <v>1</v>
      </c>
      <c r="AW243">
        <f>ScoutingData[[#This Row],[autoCubes]]+ScoutingData[[#This Row],[teleopCubes]]</f>
        <v>0</v>
      </c>
      <c r="AX243">
        <f>ScoutingData[[#This Row],[autoCones]]+ScoutingData[[#This Row],[teleopCones]]</f>
        <v>1</v>
      </c>
      <c r="AY243">
        <f>ScoutingData[[#This Row],[autoHigh]]+ScoutingData[[#This Row],[teleopHigh]]</f>
        <v>0</v>
      </c>
      <c r="AZ243">
        <f>ScoutingData[[#This Row],[autoMed]]+ScoutingData[[#This Row],[teleopMed]]</f>
        <v>1</v>
      </c>
      <c r="BA243">
        <f>ScoutingData[[#This Row],[autoLow]]+ScoutingData[[#This Row],[teleopLow]]</f>
        <v>0</v>
      </c>
    </row>
    <row r="244" spans="1:53">
      <c r="A244" t="s">
        <v>131</v>
      </c>
      <c r="B244" t="s">
        <v>81</v>
      </c>
      <c r="C244" t="s">
        <v>82</v>
      </c>
      <c r="D244">
        <v>54</v>
      </c>
      <c r="E244" t="str">
        <f>ScoutingData[[#This Row],[eventCode]]&amp;"_"&amp;ScoutingData[[#This Row],[matchLevel]]&amp;ScoutingData[[#This Row],[matchNumber]]</f>
        <v>2023njwas_qm54</v>
      </c>
      <c r="F244" t="s">
        <v>140</v>
      </c>
      <c r="G244">
        <v>219</v>
      </c>
      <c r="H244">
        <v>35</v>
      </c>
      <c r="I244" t="s">
        <v>216</v>
      </c>
      <c r="J244">
        <v>0</v>
      </c>
      <c r="K244">
        <v>0</v>
      </c>
      <c r="L244">
        <v>1</v>
      </c>
      <c r="M244" t="s">
        <v>94</v>
      </c>
      <c r="N244" t="s">
        <v>648</v>
      </c>
      <c r="O244" t="s">
        <v>649</v>
      </c>
      <c r="P244">
        <v>0</v>
      </c>
      <c r="Q244">
        <v>1</v>
      </c>
      <c r="R244">
        <v>0</v>
      </c>
      <c r="T244">
        <v>1</v>
      </c>
      <c r="U244" t="s">
        <v>94</v>
      </c>
      <c r="V244">
        <v>0</v>
      </c>
      <c r="W244" t="s">
        <v>85</v>
      </c>
      <c r="X244">
        <v>2</v>
      </c>
      <c r="Y244" t="s">
        <v>105</v>
      </c>
      <c r="Z244">
        <v>0</v>
      </c>
      <c r="AA244" t="s">
        <v>94</v>
      </c>
      <c r="AB244">
        <v>0</v>
      </c>
      <c r="AC244">
        <v>3</v>
      </c>
      <c r="AD244">
        <v>0</v>
      </c>
      <c r="AE244">
        <v>0</v>
      </c>
      <c r="AF244">
        <v>0</v>
      </c>
      <c r="AG244">
        <v>0</v>
      </c>
      <c r="AH244" t="s">
        <v>650</v>
      </c>
      <c r="AI244">
        <f>getTotalCount(ScoutingData[[#This Row],[autoScoredGrid]])</f>
        <v>1</v>
      </c>
      <c r="AJ244">
        <f>getCubeCount(ScoutingData[[#This Row],[autoScoredGrid]])</f>
        <v>0</v>
      </c>
      <c r="AK244">
        <f>getConeCount(ScoutingData[[#This Row],[autoScoredGrid]])</f>
        <v>1</v>
      </c>
      <c r="AL244">
        <f>getHighCount(ScoutingData[[#This Row],[autoScoredGrid]])</f>
        <v>0</v>
      </c>
      <c r="AM244">
        <f>getMedCount(ScoutingData[[#This Row],[autoScoredGrid]])</f>
        <v>0</v>
      </c>
      <c r="AN244">
        <f>getLowCount(ScoutingData[[#This Row],[autoScoredGrid]])</f>
        <v>1</v>
      </c>
      <c r="AO244">
        <f>getAvgCycleTime(ScoutingData[[#This Row],[cycleTimes]])</f>
        <v>35.266666666666666</v>
      </c>
      <c r="AP244">
        <f>getTotalCount(ScoutingData[[#This Row],[scoredGrid]])</f>
        <v>3</v>
      </c>
      <c r="AQ244">
        <f>getCubeCount(ScoutingData[[#This Row],[scoredGrid]])</f>
        <v>0</v>
      </c>
      <c r="AR244">
        <f>getConeCount(ScoutingData[[#This Row],[scoredGrid]])</f>
        <v>3</v>
      </c>
      <c r="AS244">
        <f>getHighCount(ScoutingData[[#This Row],[scoredGrid]])</f>
        <v>0</v>
      </c>
      <c r="AT244">
        <f>getMedCount(ScoutingData[[#This Row],[scoredGrid]])</f>
        <v>0</v>
      </c>
      <c r="AU244">
        <f>getLowCount(ScoutingData[[#This Row],[scoredGrid]])</f>
        <v>3</v>
      </c>
      <c r="AV244">
        <f>ScoutingData[[#This Row],[autoGamePieces]]+ScoutingData[[#This Row],[teleopGamePieces]]</f>
        <v>4</v>
      </c>
      <c r="AW244">
        <f>ScoutingData[[#This Row],[autoCubes]]+ScoutingData[[#This Row],[teleopCubes]]</f>
        <v>0</v>
      </c>
      <c r="AX244">
        <f>ScoutingData[[#This Row],[autoCones]]+ScoutingData[[#This Row],[teleopCones]]</f>
        <v>4</v>
      </c>
      <c r="AY244">
        <f>ScoutingData[[#This Row],[autoHigh]]+ScoutingData[[#This Row],[teleopHigh]]</f>
        <v>0</v>
      </c>
      <c r="AZ244">
        <f>ScoutingData[[#This Row],[autoMed]]+ScoutingData[[#This Row],[teleopMed]]</f>
        <v>0</v>
      </c>
      <c r="BA244">
        <f>ScoutingData[[#This Row],[autoLow]]+ScoutingData[[#This Row],[teleopLow]]</f>
        <v>4</v>
      </c>
    </row>
    <row r="245" spans="1:53">
      <c r="A245" t="s">
        <v>153</v>
      </c>
      <c r="B245" t="s">
        <v>81</v>
      </c>
      <c r="C245" t="s">
        <v>82</v>
      </c>
      <c r="D245">
        <v>54</v>
      </c>
      <c r="E245" t="str">
        <f>ScoutingData[[#This Row],[eventCode]]&amp;"_"&amp;ScoutingData[[#This Row],[matchLevel]]&amp;ScoutingData[[#This Row],[matchNumber]]</f>
        <v>2023njwas_qm54</v>
      </c>
      <c r="F245" t="s">
        <v>111</v>
      </c>
      <c r="G245">
        <v>56</v>
      </c>
      <c r="H245">
        <v>62</v>
      </c>
      <c r="I245" t="s">
        <v>263</v>
      </c>
      <c r="J245">
        <v>0</v>
      </c>
      <c r="K245">
        <v>1</v>
      </c>
      <c r="L245">
        <v>1</v>
      </c>
      <c r="M245" t="s">
        <v>94</v>
      </c>
      <c r="N245" t="s">
        <v>651</v>
      </c>
      <c r="O245" t="s">
        <v>652</v>
      </c>
      <c r="P245">
        <v>0</v>
      </c>
      <c r="Q245">
        <v>1</v>
      </c>
      <c r="R245">
        <v>0</v>
      </c>
      <c r="T245">
        <v>0</v>
      </c>
      <c r="U245" t="s">
        <v>97</v>
      </c>
      <c r="V245">
        <v>3.6</v>
      </c>
      <c r="W245" t="s">
        <v>85</v>
      </c>
      <c r="X245">
        <v>2</v>
      </c>
      <c r="Y245" t="s">
        <v>105</v>
      </c>
      <c r="Z245">
        <v>0</v>
      </c>
      <c r="AA245" t="s">
        <v>94</v>
      </c>
      <c r="AB245">
        <v>0</v>
      </c>
      <c r="AC245">
        <v>2</v>
      </c>
      <c r="AD245">
        <v>0</v>
      </c>
      <c r="AE245">
        <v>0</v>
      </c>
      <c r="AF245">
        <v>0</v>
      </c>
      <c r="AG245">
        <v>0</v>
      </c>
      <c r="AH245" t="s">
        <v>653</v>
      </c>
      <c r="AI245">
        <f>getTotalCount(ScoutingData[[#This Row],[autoScoredGrid]])</f>
        <v>1</v>
      </c>
      <c r="AJ245">
        <f>getCubeCount(ScoutingData[[#This Row],[autoScoredGrid]])</f>
        <v>0</v>
      </c>
      <c r="AK245">
        <f>getConeCount(ScoutingData[[#This Row],[autoScoredGrid]])</f>
        <v>1</v>
      </c>
      <c r="AL245">
        <f>getHighCount(ScoutingData[[#This Row],[autoScoredGrid]])</f>
        <v>1</v>
      </c>
      <c r="AM245">
        <f>getMedCount(ScoutingData[[#This Row],[autoScoredGrid]])</f>
        <v>0</v>
      </c>
      <c r="AN245">
        <f>getLowCount(ScoutingData[[#This Row],[autoScoredGrid]])</f>
        <v>0</v>
      </c>
      <c r="AO245">
        <f>getAvgCycleTime(ScoutingData[[#This Row],[cycleTimes]])</f>
        <v>28.1</v>
      </c>
      <c r="AP245">
        <f>getTotalCount(ScoutingData[[#This Row],[scoredGrid]])</f>
        <v>4</v>
      </c>
      <c r="AQ245">
        <f>getCubeCount(ScoutingData[[#This Row],[scoredGrid]])</f>
        <v>3</v>
      </c>
      <c r="AR245">
        <f>getConeCount(ScoutingData[[#This Row],[scoredGrid]])</f>
        <v>1</v>
      </c>
      <c r="AS245">
        <f>getHighCount(ScoutingData[[#This Row],[scoredGrid]])</f>
        <v>0</v>
      </c>
      <c r="AT245">
        <f>getMedCount(ScoutingData[[#This Row],[scoredGrid]])</f>
        <v>1</v>
      </c>
      <c r="AU245">
        <f>getLowCount(ScoutingData[[#This Row],[scoredGrid]])</f>
        <v>3</v>
      </c>
      <c r="AV245">
        <f>ScoutingData[[#This Row],[autoGamePieces]]+ScoutingData[[#This Row],[teleopGamePieces]]</f>
        <v>5</v>
      </c>
      <c r="AW245">
        <f>ScoutingData[[#This Row],[autoCubes]]+ScoutingData[[#This Row],[teleopCubes]]</f>
        <v>3</v>
      </c>
      <c r="AX245">
        <f>ScoutingData[[#This Row],[autoCones]]+ScoutingData[[#This Row],[teleopCones]]</f>
        <v>2</v>
      </c>
      <c r="AY245">
        <f>ScoutingData[[#This Row],[autoHigh]]+ScoutingData[[#This Row],[teleopHigh]]</f>
        <v>1</v>
      </c>
      <c r="AZ245">
        <f>ScoutingData[[#This Row],[autoMed]]+ScoutingData[[#This Row],[teleopMed]]</f>
        <v>1</v>
      </c>
      <c r="BA245">
        <f>ScoutingData[[#This Row],[autoLow]]+ScoutingData[[#This Row],[teleopLow]]</f>
        <v>3</v>
      </c>
    </row>
    <row r="246" spans="1:53">
      <c r="A246" t="s">
        <v>91</v>
      </c>
      <c r="B246" t="s">
        <v>81</v>
      </c>
      <c r="C246" t="s">
        <v>82</v>
      </c>
      <c r="D246">
        <v>54</v>
      </c>
      <c r="E246" t="str">
        <f>ScoutingData[[#This Row],[eventCode]]&amp;"_"&amp;ScoutingData[[#This Row],[matchLevel]]&amp;ScoutingData[[#This Row],[matchNumber]]</f>
        <v>2023njwas_qm54</v>
      </c>
      <c r="F246" t="s">
        <v>83</v>
      </c>
      <c r="G246">
        <v>11</v>
      </c>
      <c r="H246">
        <v>38</v>
      </c>
      <c r="I246" t="s">
        <v>93</v>
      </c>
      <c r="J246">
        <v>0</v>
      </c>
      <c r="K246">
        <v>0</v>
      </c>
      <c r="L246">
        <v>1</v>
      </c>
      <c r="M246" t="s">
        <v>94</v>
      </c>
      <c r="N246" t="s">
        <v>654</v>
      </c>
      <c r="O246" t="s">
        <v>655</v>
      </c>
      <c r="P246">
        <v>0</v>
      </c>
      <c r="Q246">
        <v>0</v>
      </c>
      <c r="R246">
        <v>0</v>
      </c>
      <c r="T246">
        <v>0</v>
      </c>
      <c r="U246" t="s">
        <v>94</v>
      </c>
      <c r="V246">
        <v>9.5</v>
      </c>
      <c r="W246" t="s">
        <v>85</v>
      </c>
      <c r="X246">
        <v>2</v>
      </c>
      <c r="Y246" t="s">
        <v>105</v>
      </c>
      <c r="Z246">
        <v>2</v>
      </c>
      <c r="AA246" t="s">
        <v>94</v>
      </c>
      <c r="AB246">
        <v>0</v>
      </c>
      <c r="AC246">
        <v>3</v>
      </c>
      <c r="AD246">
        <v>0</v>
      </c>
      <c r="AE246">
        <v>0</v>
      </c>
      <c r="AF246">
        <v>0</v>
      </c>
      <c r="AG246">
        <v>1</v>
      </c>
      <c r="AH246" t="s">
        <v>656</v>
      </c>
      <c r="AI246">
        <f>getTotalCount(ScoutingData[[#This Row],[autoScoredGrid]])</f>
        <v>0</v>
      </c>
      <c r="AJ246">
        <f>getCubeCount(ScoutingData[[#This Row],[autoScoredGrid]])</f>
        <v>0</v>
      </c>
      <c r="AK246">
        <f>getConeCount(ScoutingData[[#This Row],[autoScoredGrid]])</f>
        <v>0</v>
      </c>
      <c r="AL246">
        <f>getHighCount(ScoutingData[[#This Row],[autoScoredGrid]])</f>
        <v>0</v>
      </c>
      <c r="AM246">
        <f>getMedCount(ScoutingData[[#This Row],[autoScoredGrid]])</f>
        <v>0</v>
      </c>
      <c r="AN246">
        <f>getLowCount(ScoutingData[[#This Row],[autoScoredGrid]])</f>
        <v>0</v>
      </c>
      <c r="AO246">
        <f>getAvgCycleTime(ScoutingData[[#This Row],[cycleTimes]])</f>
        <v>19.359999999999996</v>
      </c>
      <c r="AP246">
        <f>getTotalCount(ScoutingData[[#This Row],[scoredGrid]])</f>
        <v>5</v>
      </c>
      <c r="AQ246">
        <f>getCubeCount(ScoutingData[[#This Row],[scoredGrid]])</f>
        <v>1</v>
      </c>
      <c r="AR246">
        <f>getConeCount(ScoutingData[[#This Row],[scoredGrid]])</f>
        <v>4</v>
      </c>
      <c r="AS246">
        <f>getHighCount(ScoutingData[[#This Row],[scoredGrid]])</f>
        <v>3</v>
      </c>
      <c r="AT246">
        <f>getMedCount(ScoutingData[[#This Row],[scoredGrid]])</f>
        <v>2</v>
      </c>
      <c r="AU246">
        <f>getLowCount(ScoutingData[[#This Row],[scoredGrid]])</f>
        <v>0</v>
      </c>
      <c r="AV246">
        <f>ScoutingData[[#This Row],[autoGamePieces]]+ScoutingData[[#This Row],[teleopGamePieces]]</f>
        <v>5</v>
      </c>
      <c r="AW246">
        <f>ScoutingData[[#This Row],[autoCubes]]+ScoutingData[[#This Row],[teleopCubes]]</f>
        <v>1</v>
      </c>
      <c r="AX246">
        <f>ScoutingData[[#This Row],[autoCones]]+ScoutingData[[#This Row],[teleopCones]]</f>
        <v>4</v>
      </c>
      <c r="AY246">
        <f>ScoutingData[[#This Row],[autoHigh]]+ScoutingData[[#This Row],[teleopHigh]]</f>
        <v>3</v>
      </c>
      <c r="AZ246">
        <f>ScoutingData[[#This Row],[autoMed]]+ScoutingData[[#This Row],[teleopMed]]</f>
        <v>2</v>
      </c>
      <c r="BA246">
        <f>ScoutingData[[#This Row],[autoLow]]+ScoutingData[[#This Row],[teleopLow]]</f>
        <v>0</v>
      </c>
    </row>
    <row r="247" spans="1:53">
      <c r="A247" t="s">
        <v>147</v>
      </c>
      <c r="B247" t="s">
        <v>81</v>
      </c>
      <c r="C247" t="s">
        <v>82</v>
      </c>
      <c r="D247">
        <v>54</v>
      </c>
      <c r="E247" t="str">
        <f>ScoutingData[[#This Row],[eventCode]]&amp;"_"&amp;ScoutingData[[#This Row],[matchLevel]]&amp;ScoutingData[[#This Row],[matchNumber]]</f>
        <v>2023njwas_qm54</v>
      </c>
      <c r="F247" t="s">
        <v>117</v>
      </c>
      <c r="G247">
        <v>3142</v>
      </c>
      <c r="H247">
        <v>47</v>
      </c>
      <c r="I247" t="s">
        <v>118</v>
      </c>
      <c r="J247">
        <v>0</v>
      </c>
      <c r="K247">
        <v>1</v>
      </c>
      <c r="L247">
        <v>0</v>
      </c>
      <c r="M247" t="s">
        <v>85</v>
      </c>
      <c r="N247" t="s">
        <v>657</v>
      </c>
      <c r="O247" t="s">
        <v>658</v>
      </c>
      <c r="P247">
        <v>0</v>
      </c>
      <c r="Q247">
        <v>0</v>
      </c>
      <c r="R247">
        <v>0</v>
      </c>
      <c r="T247">
        <v>1</v>
      </c>
      <c r="U247" t="s">
        <v>124</v>
      </c>
      <c r="V247">
        <v>3.9</v>
      </c>
      <c r="W247" t="s">
        <v>137</v>
      </c>
      <c r="X247">
        <v>2</v>
      </c>
      <c r="Y247" t="s">
        <v>105</v>
      </c>
      <c r="Z247">
        <v>2</v>
      </c>
      <c r="AA247" t="s">
        <v>94</v>
      </c>
      <c r="AB247">
        <v>1</v>
      </c>
      <c r="AC247">
        <v>4</v>
      </c>
      <c r="AD247">
        <v>0</v>
      </c>
      <c r="AE247">
        <v>0</v>
      </c>
      <c r="AF247">
        <v>0</v>
      </c>
      <c r="AG247">
        <v>1</v>
      </c>
      <c r="AH247" t="s">
        <v>222</v>
      </c>
      <c r="AI247">
        <f>getTotalCount(ScoutingData[[#This Row],[autoScoredGrid]])</f>
        <v>1</v>
      </c>
      <c r="AJ247">
        <f>getCubeCount(ScoutingData[[#This Row],[autoScoredGrid]])</f>
        <v>0</v>
      </c>
      <c r="AK247">
        <f>getConeCount(ScoutingData[[#This Row],[autoScoredGrid]])</f>
        <v>1</v>
      </c>
      <c r="AL247">
        <f>getHighCount(ScoutingData[[#This Row],[autoScoredGrid]])</f>
        <v>0</v>
      </c>
      <c r="AM247">
        <f>getMedCount(ScoutingData[[#This Row],[autoScoredGrid]])</f>
        <v>1</v>
      </c>
      <c r="AN247">
        <f>getLowCount(ScoutingData[[#This Row],[autoScoredGrid]])</f>
        <v>0</v>
      </c>
      <c r="AO247">
        <f>getAvgCycleTime(ScoutingData[[#This Row],[cycleTimes]])</f>
        <v>30.175000000000001</v>
      </c>
      <c r="AP247">
        <f>getTotalCount(ScoutingData[[#This Row],[scoredGrid]])</f>
        <v>4</v>
      </c>
      <c r="AQ247">
        <f>getCubeCount(ScoutingData[[#This Row],[scoredGrid]])</f>
        <v>4</v>
      </c>
      <c r="AR247">
        <f>getConeCount(ScoutingData[[#This Row],[scoredGrid]])</f>
        <v>0</v>
      </c>
      <c r="AS247">
        <f>getHighCount(ScoutingData[[#This Row],[scoredGrid]])</f>
        <v>0</v>
      </c>
      <c r="AT247">
        <f>getMedCount(ScoutingData[[#This Row],[scoredGrid]])</f>
        <v>1</v>
      </c>
      <c r="AU247">
        <f>getLowCount(ScoutingData[[#This Row],[scoredGrid]])</f>
        <v>3</v>
      </c>
      <c r="AV247">
        <f>ScoutingData[[#This Row],[autoGamePieces]]+ScoutingData[[#This Row],[teleopGamePieces]]</f>
        <v>5</v>
      </c>
      <c r="AW247">
        <f>ScoutingData[[#This Row],[autoCubes]]+ScoutingData[[#This Row],[teleopCubes]]</f>
        <v>4</v>
      </c>
      <c r="AX247">
        <f>ScoutingData[[#This Row],[autoCones]]+ScoutingData[[#This Row],[teleopCones]]</f>
        <v>1</v>
      </c>
      <c r="AY247">
        <f>ScoutingData[[#This Row],[autoHigh]]+ScoutingData[[#This Row],[teleopHigh]]</f>
        <v>0</v>
      </c>
      <c r="AZ247">
        <f>ScoutingData[[#This Row],[autoMed]]+ScoutingData[[#This Row],[teleopMed]]</f>
        <v>2</v>
      </c>
      <c r="BA247">
        <f>ScoutingData[[#This Row],[autoLow]]+ScoutingData[[#This Row],[teleopLow]]</f>
        <v>3</v>
      </c>
    </row>
    <row r="248" spans="1:53">
      <c r="A248" t="s">
        <v>151</v>
      </c>
      <c r="B248" t="s">
        <v>81</v>
      </c>
      <c r="C248" t="s">
        <v>82</v>
      </c>
      <c r="D248">
        <v>55</v>
      </c>
      <c r="E248" t="str">
        <f>ScoutingData[[#This Row],[eventCode]]&amp;"_"&amp;ScoutingData[[#This Row],[matchLevel]]&amp;ScoutingData[[#This Row],[matchNumber]]</f>
        <v>2023njwas_qm55</v>
      </c>
      <c r="F248" t="s">
        <v>117</v>
      </c>
      <c r="G248">
        <v>193</v>
      </c>
      <c r="H248">
        <v>47</v>
      </c>
      <c r="I248" t="s">
        <v>84</v>
      </c>
      <c r="J248">
        <v>0</v>
      </c>
      <c r="K248">
        <v>0</v>
      </c>
      <c r="L248">
        <v>0</v>
      </c>
      <c r="M248" t="s">
        <v>85</v>
      </c>
      <c r="N248" t="s">
        <v>660</v>
      </c>
      <c r="O248" t="s">
        <v>661</v>
      </c>
      <c r="P248">
        <v>0</v>
      </c>
      <c r="Q248">
        <v>1</v>
      </c>
      <c r="R248">
        <v>1</v>
      </c>
      <c r="S248">
        <v>8706</v>
      </c>
      <c r="T248">
        <v>1</v>
      </c>
      <c r="U248" t="s">
        <v>97</v>
      </c>
      <c r="V248">
        <v>35.4</v>
      </c>
      <c r="W248" t="s">
        <v>85</v>
      </c>
      <c r="X248">
        <v>2</v>
      </c>
      <c r="Y248" t="s">
        <v>105</v>
      </c>
      <c r="Z248">
        <v>0</v>
      </c>
      <c r="AA248" t="s">
        <v>94</v>
      </c>
      <c r="AB248">
        <v>0</v>
      </c>
      <c r="AC248">
        <v>2</v>
      </c>
      <c r="AD248">
        <v>0</v>
      </c>
      <c r="AE248">
        <v>0</v>
      </c>
      <c r="AF248">
        <v>1</v>
      </c>
      <c r="AG248">
        <v>1</v>
      </c>
      <c r="AH248" t="s">
        <v>662</v>
      </c>
      <c r="AI248">
        <f>getTotalCount(ScoutingData[[#This Row],[autoScoredGrid]])</f>
        <v>1</v>
      </c>
      <c r="AJ248">
        <f>getCubeCount(ScoutingData[[#This Row],[autoScoredGrid]])</f>
        <v>0</v>
      </c>
      <c r="AK248">
        <f>getConeCount(ScoutingData[[#This Row],[autoScoredGrid]])</f>
        <v>1</v>
      </c>
      <c r="AL248">
        <f>getHighCount(ScoutingData[[#This Row],[autoScoredGrid]])</f>
        <v>0</v>
      </c>
      <c r="AM248">
        <f>getMedCount(ScoutingData[[#This Row],[autoScoredGrid]])</f>
        <v>1</v>
      </c>
      <c r="AN248">
        <f>getLowCount(ScoutingData[[#This Row],[autoScoredGrid]])</f>
        <v>0</v>
      </c>
      <c r="AO248">
        <f>getAvgCycleTime(ScoutingData[[#This Row],[cycleTimes]])</f>
        <v>33.9</v>
      </c>
      <c r="AP248">
        <f>getTotalCount(ScoutingData[[#This Row],[scoredGrid]])</f>
        <v>3</v>
      </c>
      <c r="AQ248">
        <f>getCubeCount(ScoutingData[[#This Row],[scoredGrid]])</f>
        <v>2</v>
      </c>
      <c r="AR248">
        <f>getConeCount(ScoutingData[[#This Row],[scoredGrid]])</f>
        <v>1</v>
      </c>
      <c r="AS248">
        <f>getHighCount(ScoutingData[[#This Row],[scoredGrid]])</f>
        <v>0</v>
      </c>
      <c r="AT248">
        <f>getMedCount(ScoutingData[[#This Row],[scoredGrid]])</f>
        <v>2</v>
      </c>
      <c r="AU248">
        <f>getLowCount(ScoutingData[[#This Row],[scoredGrid]])</f>
        <v>1</v>
      </c>
      <c r="AV248">
        <f>ScoutingData[[#This Row],[autoGamePieces]]+ScoutingData[[#This Row],[teleopGamePieces]]</f>
        <v>4</v>
      </c>
      <c r="AW248">
        <f>ScoutingData[[#This Row],[autoCubes]]+ScoutingData[[#This Row],[teleopCubes]]</f>
        <v>2</v>
      </c>
      <c r="AX248">
        <f>ScoutingData[[#This Row],[autoCones]]+ScoutingData[[#This Row],[teleopCones]]</f>
        <v>2</v>
      </c>
      <c r="AY248">
        <f>ScoutingData[[#This Row],[autoHigh]]+ScoutingData[[#This Row],[teleopHigh]]</f>
        <v>0</v>
      </c>
      <c r="AZ248">
        <f>ScoutingData[[#This Row],[autoMed]]+ScoutingData[[#This Row],[teleopMed]]</f>
        <v>3</v>
      </c>
      <c r="BA248">
        <f>ScoutingData[[#This Row],[autoLow]]+ScoutingData[[#This Row],[teleopLow]]</f>
        <v>1</v>
      </c>
    </row>
    <row r="249" spans="1:53">
      <c r="A249" t="s">
        <v>154</v>
      </c>
      <c r="B249" t="s">
        <v>81</v>
      </c>
      <c r="C249" t="s">
        <v>82</v>
      </c>
      <c r="D249">
        <v>55</v>
      </c>
      <c r="E249" t="str">
        <f>ScoutingData[[#This Row],[eventCode]]&amp;"_"&amp;ScoutingData[[#This Row],[matchLevel]]&amp;ScoutingData[[#This Row],[matchNumber]]</f>
        <v>2023njwas_qm55</v>
      </c>
      <c r="F249" t="s">
        <v>140</v>
      </c>
      <c r="G249">
        <v>8706</v>
      </c>
      <c r="H249">
        <v>71</v>
      </c>
      <c r="I249" t="s">
        <v>93</v>
      </c>
      <c r="J249">
        <v>0</v>
      </c>
      <c r="K249">
        <v>0</v>
      </c>
      <c r="L249">
        <v>0</v>
      </c>
      <c r="M249" t="s">
        <v>94</v>
      </c>
      <c r="N249" t="s">
        <v>93</v>
      </c>
      <c r="O249" t="s">
        <v>663</v>
      </c>
      <c r="P249">
        <v>0</v>
      </c>
      <c r="Q249">
        <v>0</v>
      </c>
      <c r="R249">
        <v>1</v>
      </c>
      <c r="S249">
        <v>4573</v>
      </c>
      <c r="T249">
        <v>0</v>
      </c>
      <c r="U249" t="s">
        <v>88</v>
      </c>
      <c r="V249">
        <v>0</v>
      </c>
      <c r="W249" t="s">
        <v>85</v>
      </c>
      <c r="X249">
        <v>2</v>
      </c>
      <c r="Y249" t="s">
        <v>96</v>
      </c>
      <c r="Z249">
        <v>1</v>
      </c>
      <c r="AA249" t="s">
        <v>94</v>
      </c>
      <c r="AB249">
        <v>1</v>
      </c>
      <c r="AC249">
        <v>5</v>
      </c>
      <c r="AD249">
        <v>1</v>
      </c>
      <c r="AE249">
        <v>0</v>
      </c>
      <c r="AF249">
        <v>0</v>
      </c>
      <c r="AG249">
        <v>0</v>
      </c>
      <c r="AH249" t="s">
        <v>664</v>
      </c>
      <c r="AI249">
        <f>getTotalCount(ScoutingData[[#This Row],[autoScoredGrid]])</f>
        <v>0</v>
      </c>
      <c r="AJ249">
        <f>getCubeCount(ScoutingData[[#This Row],[autoScoredGrid]])</f>
        <v>0</v>
      </c>
      <c r="AK249">
        <f>getConeCount(ScoutingData[[#This Row],[autoScoredGrid]])</f>
        <v>0</v>
      </c>
      <c r="AL249">
        <f>getHighCount(ScoutingData[[#This Row],[autoScoredGrid]])</f>
        <v>0</v>
      </c>
      <c r="AM249">
        <f>getMedCount(ScoutingData[[#This Row],[autoScoredGrid]])</f>
        <v>0</v>
      </c>
      <c r="AN249">
        <f>getLowCount(ScoutingData[[#This Row],[autoScoredGrid]])</f>
        <v>0</v>
      </c>
      <c r="AO249">
        <f>getAvgCycleTime(ScoutingData[[#This Row],[cycleTimes]])</f>
        <v>0</v>
      </c>
      <c r="AP249">
        <f>getTotalCount(ScoutingData[[#This Row],[scoredGrid]])</f>
        <v>4</v>
      </c>
      <c r="AQ249">
        <f>getCubeCount(ScoutingData[[#This Row],[scoredGrid]])</f>
        <v>2</v>
      </c>
      <c r="AR249">
        <f>getConeCount(ScoutingData[[#This Row],[scoredGrid]])</f>
        <v>2</v>
      </c>
      <c r="AS249">
        <f>getHighCount(ScoutingData[[#This Row],[scoredGrid]])</f>
        <v>0</v>
      </c>
      <c r="AT249">
        <f>getMedCount(ScoutingData[[#This Row],[scoredGrid]])</f>
        <v>2</v>
      </c>
      <c r="AU249">
        <f>getLowCount(ScoutingData[[#This Row],[scoredGrid]])</f>
        <v>2</v>
      </c>
      <c r="AV249">
        <f>ScoutingData[[#This Row],[autoGamePieces]]+ScoutingData[[#This Row],[teleopGamePieces]]</f>
        <v>4</v>
      </c>
      <c r="AW249">
        <f>ScoutingData[[#This Row],[autoCubes]]+ScoutingData[[#This Row],[teleopCubes]]</f>
        <v>2</v>
      </c>
      <c r="AX249">
        <f>ScoutingData[[#This Row],[autoCones]]+ScoutingData[[#This Row],[teleopCones]]</f>
        <v>2</v>
      </c>
      <c r="AY249">
        <f>ScoutingData[[#This Row],[autoHigh]]+ScoutingData[[#This Row],[teleopHigh]]</f>
        <v>0</v>
      </c>
      <c r="AZ249">
        <f>ScoutingData[[#This Row],[autoMed]]+ScoutingData[[#This Row],[teleopMed]]</f>
        <v>2</v>
      </c>
      <c r="BA249">
        <f>ScoutingData[[#This Row],[autoLow]]+ScoutingData[[#This Row],[teleopLow]]</f>
        <v>2</v>
      </c>
    </row>
    <row r="250" spans="1:53">
      <c r="A250" t="s">
        <v>139</v>
      </c>
      <c r="B250" t="s">
        <v>81</v>
      </c>
      <c r="C250" t="s">
        <v>82</v>
      </c>
      <c r="D250">
        <v>55</v>
      </c>
      <c r="E250" t="str">
        <f>ScoutingData[[#This Row],[eventCode]]&amp;"_"&amp;ScoutingData[[#This Row],[matchLevel]]&amp;ScoutingData[[#This Row],[matchNumber]]</f>
        <v>2023njwas_qm55</v>
      </c>
      <c r="F250" t="s">
        <v>111</v>
      </c>
      <c r="G250">
        <v>1676</v>
      </c>
      <c r="H250">
        <v>50</v>
      </c>
      <c r="I250" t="s">
        <v>112</v>
      </c>
      <c r="J250">
        <v>0</v>
      </c>
      <c r="K250">
        <v>0</v>
      </c>
      <c r="L250">
        <v>0</v>
      </c>
      <c r="M250" t="s">
        <v>105</v>
      </c>
      <c r="N250" t="s">
        <v>665</v>
      </c>
      <c r="O250" t="s">
        <v>666</v>
      </c>
      <c r="P250">
        <v>0</v>
      </c>
      <c r="Q250">
        <v>1</v>
      </c>
      <c r="R250">
        <v>0</v>
      </c>
      <c r="T250">
        <v>1</v>
      </c>
      <c r="U250" t="s">
        <v>88</v>
      </c>
      <c r="V250">
        <v>5.2</v>
      </c>
      <c r="W250" t="s">
        <v>85</v>
      </c>
      <c r="X250">
        <v>2</v>
      </c>
      <c r="Y250" t="s">
        <v>89</v>
      </c>
      <c r="Z250">
        <v>4</v>
      </c>
      <c r="AA250" t="s">
        <v>94</v>
      </c>
      <c r="AB250">
        <v>1</v>
      </c>
      <c r="AC250">
        <v>5</v>
      </c>
      <c r="AD250">
        <v>0</v>
      </c>
      <c r="AE250">
        <v>0</v>
      </c>
      <c r="AF250">
        <v>0</v>
      </c>
      <c r="AG250">
        <v>1</v>
      </c>
      <c r="AH250" t="s">
        <v>667</v>
      </c>
      <c r="AI250">
        <f>getTotalCount(ScoutingData[[#This Row],[autoScoredGrid]])</f>
        <v>1</v>
      </c>
      <c r="AJ250">
        <f>getCubeCount(ScoutingData[[#This Row],[autoScoredGrid]])</f>
        <v>1</v>
      </c>
      <c r="AK250">
        <f>getConeCount(ScoutingData[[#This Row],[autoScoredGrid]])</f>
        <v>0</v>
      </c>
      <c r="AL250">
        <f>getHighCount(ScoutingData[[#This Row],[autoScoredGrid]])</f>
        <v>1</v>
      </c>
      <c r="AM250">
        <f>getMedCount(ScoutingData[[#This Row],[autoScoredGrid]])</f>
        <v>0</v>
      </c>
      <c r="AN250">
        <f>getLowCount(ScoutingData[[#This Row],[autoScoredGrid]])</f>
        <v>0</v>
      </c>
      <c r="AO250">
        <f>getAvgCycleTime(ScoutingData[[#This Row],[cycleTimes]])</f>
        <v>15.483333333333334</v>
      </c>
      <c r="AP250">
        <f>getTotalCount(ScoutingData[[#This Row],[scoredGrid]])</f>
        <v>6</v>
      </c>
      <c r="AQ250">
        <f>getCubeCount(ScoutingData[[#This Row],[scoredGrid]])</f>
        <v>3</v>
      </c>
      <c r="AR250">
        <f>getConeCount(ScoutingData[[#This Row],[scoredGrid]])</f>
        <v>3</v>
      </c>
      <c r="AS250">
        <f>getHighCount(ScoutingData[[#This Row],[scoredGrid]])</f>
        <v>2</v>
      </c>
      <c r="AT250">
        <f>getMedCount(ScoutingData[[#This Row],[scoredGrid]])</f>
        <v>2</v>
      </c>
      <c r="AU250">
        <f>getLowCount(ScoutingData[[#This Row],[scoredGrid]])</f>
        <v>2</v>
      </c>
      <c r="AV250">
        <f>ScoutingData[[#This Row],[autoGamePieces]]+ScoutingData[[#This Row],[teleopGamePieces]]</f>
        <v>7</v>
      </c>
      <c r="AW250">
        <f>ScoutingData[[#This Row],[autoCubes]]+ScoutingData[[#This Row],[teleopCubes]]</f>
        <v>4</v>
      </c>
      <c r="AX250">
        <f>ScoutingData[[#This Row],[autoCones]]+ScoutingData[[#This Row],[teleopCones]]</f>
        <v>3</v>
      </c>
      <c r="AY250">
        <f>ScoutingData[[#This Row],[autoHigh]]+ScoutingData[[#This Row],[teleopHigh]]</f>
        <v>3</v>
      </c>
      <c r="AZ250">
        <f>ScoutingData[[#This Row],[autoMed]]+ScoutingData[[#This Row],[teleopMed]]</f>
        <v>2</v>
      </c>
      <c r="BA250">
        <f>ScoutingData[[#This Row],[autoLow]]+ScoutingData[[#This Row],[teleopLow]]</f>
        <v>2</v>
      </c>
    </row>
    <row r="251" spans="1:53">
      <c r="A251" t="s">
        <v>553</v>
      </c>
      <c r="B251" t="s">
        <v>81</v>
      </c>
      <c r="C251" t="s">
        <v>82</v>
      </c>
      <c r="D251">
        <v>55</v>
      </c>
      <c r="E251" t="str">
        <f>ScoutingData[[#This Row],[eventCode]]&amp;"_"&amp;ScoutingData[[#This Row],[matchLevel]]&amp;ScoutingData[[#This Row],[matchNumber]]</f>
        <v>2023njwas_qm55</v>
      </c>
      <c r="F251" t="s">
        <v>83</v>
      </c>
      <c r="G251">
        <v>4573</v>
      </c>
      <c r="H251">
        <v>26</v>
      </c>
      <c r="I251" t="s">
        <v>93</v>
      </c>
      <c r="J251">
        <v>1</v>
      </c>
      <c r="K251">
        <v>1</v>
      </c>
      <c r="L251">
        <v>0</v>
      </c>
      <c r="M251" t="s">
        <v>94</v>
      </c>
      <c r="N251" t="s">
        <v>668</v>
      </c>
      <c r="O251" t="s">
        <v>669</v>
      </c>
      <c r="P251">
        <v>0</v>
      </c>
      <c r="Q251">
        <v>0</v>
      </c>
      <c r="R251">
        <v>0</v>
      </c>
      <c r="T251">
        <v>1</v>
      </c>
      <c r="U251" t="s">
        <v>124</v>
      </c>
      <c r="V251">
        <v>0</v>
      </c>
      <c r="W251" t="s">
        <v>85</v>
      </c>
      <c r="X251">
        <v>2</v>
      </c>
      <c r="Y251" t="s">
        <v>105</v>
      </c>
      <c r="Z251">
        <v>1</v>
      </c>
      <c r="AA251" t="s">
        <v>94</v>
      </c>
      <c r="AB251">
        <v>1</v>
      </c>
      <c r="AC251">
        <v>4</v>
      </c>
      <c r="AD251">
        <v>0</v>
      </c>
      <c r="AE251">
        <v>0</v>
      </c>
      <c r="AF251">
        <v>0</v>
      </c>
      <c r="AG251">
        <v>0</v>
      </c>
      <c r="AH251" t="s">
        <v>670</v>
      </c>
      <c r="AI251">
        <f>getTotalCount(ScoutingData[[#This Row],[autoScoredGrid]])</f>
        <v>0</v>
      </c>
      <c r="AJ251">
        <f>getCubeCount(ScoutingData[[#This Row],[autoScoredGrid]])</f>
        <v>0</v>
      </c>
      <c r="AK251">
        <f>getConeCount(ScoutingData[[#This Row],[autoScoredGrid]])</f>
        <v>0</v>
      </c>
      <c r="AL251">
        <f>getHighCount(ScoutingData[[#This Row],[autoScoredGrid]])</f>
        <v>0</v>
      </c>
      <c r="AM251">
        <f>getMedCount(ScoutingData[[#This Row],[autoScoredGrid]])</f>
        <v>0</v>
      </c>
      <c r="AN251">
        <f>getLowCount(ScoutingData[[#This Row],[autoScoredGrid]])</f>
        <v>0</v>
      </c>
      <c r="AO251">
        <f>getAvgCycleTime(ScoutingData[[#This Row],[cycleTimes]])</f>
        <v>32.1</v>
      </c>
      <c r="AP251">
        <f>getTotalCount(ScoutingData[[#This Row],[scoredGrid]])</f>
        <v>3</v>
      </c>
      <c r="AQ251">
        <f>getCubeCount(ScoutingData[[#This Row],[scoredGrid]])</f>
        <v>2</v>
      </c>
      <c r="AR251">
        <f>getConeCount(ScoutingData[[#This Row],[scoredGrid]])</f>
        <v>1</v>
      </c>
      <c r="AS251">
        <f>getHighCount(ScoutingData[[#This Row],[scoredGrid]])</f>
        <v>0</v>
      </c>
      <c r="AT251">
        <f>getMedCount(ScoutingData[[#This Row],[scoredGrid]])</f>
        <v>0</v>
      </c>
      <c r="AU251">
        <f>getLowCount(ScoutingData[[#This Row],[scoredGrid]])</f>
        <v>3</v>
      </c>
      <c r="AV251">
        <f>ScoutingData[[#This Row],[autoGamePieces]]+ScoutingData[[#This Row],[teleopGamePieces]]</f>
        <v>3</v>
      </c>
      <c r="AW251">
        <f>ScoutingData[[#This Row],[autoCubes]]+ScoutingData[[#This Row],[teleopCubes]]</f>
        <v>2</v>
      </c>
      <c r="AX251">
        <f>ScoutingData[[#This Row],[autoCones]]+ScoutingData[[#This Row],[teleopCones]]</f>
        <v>1</v>
      </c>
      <c r="AY251">
        <f>ScoutingData[[#This Row],[autoHigh]]+ScoutingData[[#This Row],[teleopHigh]]</f>
        <v>0</v>
      </c>
      <c r="AZ251">
        <f>ScoutingData[[#This Row],[autoMed]]+ScoutingData[[#This Row],[teleopMed]]</f>
        <v>0</v>
      </c>
      <c r="BA251">
        <f>ScoutingData[[#This Row],[autoLow]]+ScoutingData[[#This Row],[teleopLow]]</f>
        <v>3</v>
      </c>
    </row>
    <row r="252" spans="1:53">
      <c r="A252" t="s">
        <v>413</v>
      </c>
      <c r="B252" t="s">
        <v>81</v>
      </c>
      <c r="C252" t="s">
        <v>82</v>
      </c>
      <c r="D252">
        <v>55</v>
      </c>
      <c r="E252" t="str">
        <f>ScoutingData[[#This Row],[eventCode]]&amp;"_"&amp;ScoutingData[[#This Row],[matchLevel]]&amp;ScoutingData[[#This Row],[matchNumber]]</f>
        <v>2023njwas_qm55</v>
      </c>
      <c r="F252" t="s">
        <v>117</v>
      </c>
      <c r="G252">
        <v>193</v>
      </c>
      <c r="H252">
        <v>47</v>
      </c>
      <c r="I252" t="s">
        <v>118</v>
      </c>
      <c r="J252">
        <v>0</v>
      </c>
      <c r="K252">
        <v>1</v>
      </c>
      <c r="L252">
        <v>1</v>
      </c>
      <c r="M252" t="s">
        <v>85</v>
      </c>
      <c r="N252" t="s">
        <v>671</v>
      </c>
      <c r="O252" t="s">
        <v>672</v>
      </c>
      <c r="P252">
        <v>0</v>
      </c>
      <c r="Q252">
        <v>1</v>
      </c>
      <c r="R252">
        <v>0</v>
      </c>
      <c r="T252">
        <v>0</v>
      </c>
      <c r="U252" t="s">
        <v>94</v>
      </c>
      <c r="V252">
        <v>3.9</v>
      </c>
      <c r="W252" t="s">
        <v>85</v>
      </c>
      <c r="X252">
        <v>2</v>
      </c>
      <c r="Y252" t="s">
        <v>89</v>
      </c>
      <c r="Z252">
        <v>1</v>
      </c>
      <c r="AA252" t="s">
        <v>129</v>
      </c>
      <c r="AB252">
        <v>1</v>
      </c>
      <c r="AC252">
        <v>4</v>
      </c>
      <c r="AD252">
        <v>0</v>
      </c>
      <c r="AE252">
        <v>0</v>
      </c>
      <c r="AF252">
        <v>0</v>
      </c>
      <c r="AG252">
        <v>1</v>
      </c>
      <c r="AH252" t="s">
        <v>673</v>
      </c>
      <c r="AI252">
        <f>getTotalCount(ScoutingData[[#This Row],[autoScoredGrid]])</f>
        <v>1</v>
      </c>
      <c r="AJ252">
        <f>getCubeCount(ScoutingData[[#This Row],[autoScoredGrid]])</f>
        <v>0</v>
      </c>
      <c r="AK252">
        <f>getConeCount(ScoutingData[[#This Row],[autoScoredGrid]])</f>
        <v>1</v>
      </c>
      <c r="AL252">
        <f>getHighCount(ScoutingData[[#This Row],[autoScoredGrid]])</f>
        <v>0</v>
      </c>
      <c r="AM252">
        <f>getMedCount(ScoutingData[[#This Row],[autoScoredGrid]])</f>
        <v>1</v>
      </c>
      <c r="AN252">
        <f>getLowCount(ScoutingData[[#This Row],[autoScoredGrid]])</f>
        <v>0</v>
      </c>
      <c r="AO252">
        <f>getAvgCycleTime(ScoutingData[[#This Row],[cycleTimes]])</f>
        <v>30.4</v>
      </c>
      <c r="AP252">
        <f>getTotalCount(ScoutingData[[#This Row],[scoredGrid]])</f>
        <v>3</v>
      </c>
      <c r="AQ252">
        <f>getCubeCount(ScoutingData[[#This Row],[scoredGrid]])</f>
        <v>1</v>
      </c>
      <c r="AR252">
        <f>getConeCount(ScoutingData[[#This Row],[scoredGrid]])</f>
        <v>2</v>
      </c>
      <c r="AS252">
        <f>getHighCount(ScoutingData[[#This Row],[scoredGrid]])</f>
        <v>0</v>
      </c>
      <c r="AT252">
        <f>getMedCount(ScoutingData[[#This Row],[scoredGrid]])</f>
        <v>2</v>
      </c>
      <c r="AU252">
        <f>getLowCount(ScoutingData[[#This Row],[scoredGrid]])</f>
        <v>1</v>
      </c>
      <c r="AV252">
        <f>ScoutingData[[#This Row],[autoGamePieces]]+ScoutingData[[#This Row],[teleopGamePieces]]</f>
        <v>4</v>
      </c>
      <c r="AW252">
        <f>ScoutingData[[#This Row],[autoCubes]]+ScoutingData[[#This Row],[teleopCubes]]</f>
        <v>1</v>
      </c>
      <c r="AX252">
        <f>ScoutingData[[#This Row],[autoCones]]+ScoutingData[[#This Row],[teleopCones]]</f>
        <v>3</v>
      </c>
      <c r="AY252">
        <f>ScoutingData[[#This Row],[autoHigh]]+ScoutingData[[#This Row],[teleopHigh]]</f>
        <v>0</v>
      </c>
      <c r="AZ252">
        <f>ScoutingData[[#This Row],[autoMed]]+ScoutingData[[#This Row],[teleopMed]]</f>
        <v>3</v>
      </c>
      <c r="BA252">
        <f>ScoutingData[[#This Row],[autoLow]]+ScoutingData[[#This Row],[teleopLow]]</f>
        <v>1</v>
      </c>
    </row>
    <row r="253" spans="1:53">
      <c r="A253" t="s">
        <v>179</v>
      </c>
      <c r="B253" t="s">
        <v>81</v>
      </c>
      <c r="C253" t="s">
        <v>82</v>
      </c>
      <c r="D253">
        <v>56</v>
      </c>
      <c r="E253" t="str">
        <f>ScoutingData[[#This Row],[eventCode]]&amp;"_"&amp;ScoutingData[[#This Row],[matchLevel]]&amp;ScoutingData[[#This Row],[matchNumber]]</f>
        <v>2023njwas_qm56</v>
      </c>
      <c r="F253" t="s">
        <v>100</v>
      </c>
      <c r="G253">
        <v>4652</v>
      </c>
      <c r="H253">
        <v>47</v>
      </c>
      <c r="I253" t="s">
        <v>259</v>
      </c>
      <c r="J253">
        <v>1</v>
      </c>
      <c r="K253">
        <v>0</v>
      </c>
      <c r="L253">
        <v>1</v>
      </c>
      <c r="M253" t="s">
        <v>94</v>
      </c>
      <c r="N253" t="s">
        <v>93</v>
      </c>
      <c r="O253" t="s">
        <v>674</v>
      </c>
      <c r="P253">
        <v>0</v>
      </c>
      <c r="Q253">
        <v>0</v>
      </c>
      <c r="R253">
        <v>0</v>
      </c>
      <c r="T253">
        <v>0</v>
      </c>
      <c r="U253" t="s">
        <v>124</v>
      </c>
      <c r="V253">
        <v>0</v>
      </c>
      <c r="W253" t="s">
        <v>113</v>
      </c>
      <c r="X253">
        <v>2</v>
      </c>
      <c r="Y253" t="s">
        <v>89</v>
      </c>
      <c r="Z253">
        <v>2</v>
      </c>
      <c r="AA253" t="s">
        <v>94</v>
      </c>
      <c r="AB253">
        <v>1</v>
      </c>
      <c r="AC253">
        <v>4</v>
      </c>
      <c r="AD253">
        <v>0</v>
      </c>
      <c r="AE253">
        <v>0</v>
      </c>
      <c r="AF253">
        <v>0</v>
      </c>
      <c r="AG253">
        <v>1</v>
      </c>
      <c r="AH253" t="s">
        <v>675</v>
      </c>
      <c r="AI253">
        <f>getTotalCount(ScoutingData[[#This Row],[autoScoredGrid]])</f>
        <v>1</v>
      </c>
      <c r="AJ253">
        <f>getCubeCount(ScoutingData[[#This Row],[autoScoredGrid]])</f>
        <v>1</v>
      </c>
      <c r="AK253">
        <f>getConeCount(ScoutingData[[#This Row],[autoScoredGrid]])</f>
        <v>0</v>
      </c>
      <c r="AL253">
        <f>getHighCount(ScoutingData[[#This Row],[autoScoredGrid]])</f>
        <v>0</v>
      </c>
      <c r="AM253">
        <f>getMedCount(ScoutingData[[#This Row],[autoScoredGrid]])</f>
        <v>1</v>
      </c>
      <c r="AN253">
        <f>getLowCount(ScoutingData[[#This Row],[autoScoredGrid]])</f>
        <v>0</v>
      </c>
      <c r="AO253">
        <f>getAvgCycleTime(ScoutingData[[#This Row],[cycleTimes]])</f>
        <v>0</v>
      </c>
      <c r="AP253">
        <f>getTotalCount(ScoutingData[[#This Row],[scoredGrid]])</f>
        <v>4</v>
      </c>
      <c r="AQ253">
        <f>getCubeCount(ScoutingData[[#This Row],[scoredGrid]])</f>
        <v>4</v>
      </c>
      <c r="AR253">
        <f>getConeCount(ScoutingData[[#This Row],[scoredGrid]])</f>
        <v>0</v>
      </c>
      <c r="AS253">
        <f>getHighCount(ScoutingData[[#This Row],[scoredGrid]])</f>
        <v>0</v>
      </c>
      <c r="AT253">
        <f>getMedCount(ScoutingData[[#This Row],[scoredGrid]])</f>
        <v>0</v>
      </c>
      <c r="AU253">
        <f>getLowCount(ScoutingData[[#This Row],[scoredGrid]])</f>
        <v>4</v>
      </c>
      <c r="AV253">
        <f>ScoutingData[[#This Row],[autoGamePieces]]+ScoutingData[[#This Row],[teleopGamePieces]]</f>
        <v>5</v>
      </c>
      <c r="AW253">
        <f>ScoutingData[[#This Row],[autoCubes]]+ScoutingData[[#This Row],[teleopCubes]]</f>
        <v>5</v>
      </c>
      <c r="AX253">
        <f>ScoutingData[[#This Row],[autoCones]]+ScoutingData[[#This Row],[teleopCones]]</f>
        <v>0</v>
      </c>
      <c r="AY253">
        <f>ScoutingData[[#This Row],[autoHigh]]+ScoutingData[[#This Row],[teleopHigh]]</f>
        <v>0</v>
      </c>
      <c r="AZ253">
        <f>ScoutingData[[#This Row],[autoMed]]+ScoutingData[[#This Row],[teleopMed]]</f>
        <v>1</v>
      </c>
      <c r="BA253">
        <f>ScoutingData[[#This Row],[autoLow]]+ScoutingData[[#This Row],[teleopLow]]</f>
        <v>4</v>
      </c>
    </row>
    <row r="254" spans="1:53">
      <c r="A254" t="s">
        <v>568</v>
      </c>
      <c r="B254" t="s">
        <v>81</v>
      </c>
      <c r="C254" t="s">
        <v>82</v>
      </c>
      <c r="D254">
        <v>56</v>
      </c>
      <c r="E254" t="str">
        <f>ScoutingData[[#This Row],[eventCode]]&amp;"_"&amp;ScoutingData[[#This Row],[matchLevel]]&amp;ScoutingData[[#This Row],[matchNumber]]</f>
        <v>2023njwas_qm56</v>
      </c>
      <c r="F254" t="s">
        <v>111</v>
      </c>
      <c r="G254">
        <v>1143</v>
      </c>
      <c r="H254">
        <v>63</v>
      </c>
      <c r="I254" t="s">
        <v>93</v>
      </c>
      <c r="J254">
        <v>0</v>
      </c>
      <c r="K254">
        <v>0</v>
      </c>
      <c r="L254">
        <v>1</v>
      </c>
      <c r="M254" t="s">
        <v>94</v>
      </c>
      <c r="N254" t="s">
        <v>93</v>
      </c>
      <c r="O254" t="s">
        <v>676</v>
      </c>
      <c r="P254">
        <v>0</v>
      </c>
      <c r="Q254">
        <v>0</v>
      </c>
      <c r="R254">
        <v>0</v>
      </c>
      <c r="T254">
        <v>1</v>
      </c>
      <c r="U254" t="s">
        <v>97</v>
      </c>
      <c r="V254">
        <v>0</v>
      </c>
      <c r="W254" t="s">
        <v>137</v>
      </c>
      <c r="X254">
        <v>1</v>
      </c>
      <c r="Y254" t="s">
        <v>105</v>
      </c>
      <c r="Z254">
        <v>0</v>
      </c>
      <c r="AA254" t="s">
        <v>94</v>
      </c>
      <c r="AB254">
        <v>0</v>
      </c>
      <c r="AC254">
        <v>3</v>
      </c>
      <c r="AD254">
        <v>0</v>
      </c>
      <c r="AE254">
        <v>0</v>
      </c>
      <c r="AF254">
        <v>0</v>
      </c>
      <c r="AG254">
        <v>0</v>
      </c>
      <c r="AH254" t="s">
        <v>677</v>
      </c>
      <c r="AI254">
        <f>getTotalCount(ScoutingData[[#This Row],[autoScoredGrid]])</f>
        <v>0</v>
      </c>
      <c r="AJ254">
        <f>getCubeCount(ScoutingData[[#This Row],[autoScoredGrid]])</f>
        <v>0</v>
      </c>
      <c r="AK254">
        <f>getConeCount(ScoutingData[[#This Row],[autoScoredGrid]])</f>
        <v>0</v>
      </c>
      <c r="AL254">
        <f>getHighCount(ScoutingData[[#This Row],[autoScoredGrid]])</f>
        <v>0</v>
      </c>
      <c r="AM254">
        <f>getMedCount(ScoutingData[[#This Row],[autoScoredGrid]])</f>
        <v>0</v>
      </c>
      <c r="AN254">
        <f>getLowCount(ScoutingData[[#This Row],[autoScoredGrid]])</f>
        <v>0</v>
      </c>
      <c r="AO254">
        <f>getAvgCycleTime(ScoutingData[[#This Row],[cycleTimes]])</f>
        <v>0</v>
      </c>
      <c r="AP254">
        <f>getTotalCount(ScoutingData[[#This Row],[scoredGrid]])</f>
        <v>3</v>
      </c>
      <c r="AQ254">
        <f>getCubeCount(ScoutingData[[#This Row],[scoredGrid]])</f>
        <v>2</v>
      </c>
      <c r="AR254">
        <f>getConeCount(ScoutingData[[#This Row],[scoredGrid]])</f>
        <v>1</v>
      </c>
      <c r="AS254">
        <f>getHighCount(ScoutingData[[#This Row],[scoredGrid]])</f>
        <v>3</v>
      </c>
      <c r="AT254">
        <f>getMedCount(ScoutingData[[#This Row],[scoredGrid]])</f>
        <v>0</v>
      </c>
      <c r="AU254">
        <f>getLowCount(ScoutingData[[#This Row],[scoredGrid]])</f>
        <v>0</v>
      </c>
      <c r="AV254">
        <f>ScoutingData[[#This Row],[autoGamePieces]]+ScoutingData[[#This Row],[teleopGamePieces]]</f>
        <v>3</v>
      </c>
      <c r="AW254">
        <f>ScoutingData[[#This Row],[autoCubes]]+ScoutingData[[#This Row],[teleopCubes]]</f>
        <v>2</v>
      </c>
      <c r="AX254">
        <f>ScoutingData[[#This Row],[autoCones]]+ScoutingData[[#This Row],[teleopCones]]</f>
        <v>1</v>
      </c>
      <c r="AY254">
        <f>ScoutingData[[#This Row],[autoHigh]]+ScoutingData[[#This Row],[teleopHigh]]</f>
        <v>3</v>
      </c>
      <c r="AZ254">
        <f>ScoutingData[[#This Row],[autoMed]]+ScoutingData[[#This Row],[teleopMed]]</f>
        <v>0</v>
      </c>
      <c r="BA254">
        <f>ScoutingData[[#This Row],[autoLow]]+ScoutingData[[#This Row],[teleopLow]]</f>
        <v>0</v>
      </c>
    </row>
    <row r="255" spans="1:53">
      <c r="A255" t="s">
        <v>168</v>
      </c>
      <c r="B255" t="s">
        <v>81</v>
      </c>
      <c r="C255" t="s">
        <v>82</v>
      </c>
      <c r="D255">
        <v>56</v>
      </c>
      <c r="E255" t="str">
        <f>ScoutingData[[#This Row],[eventCode]]&amp;"_"&amp;ScoutingData[[#This Row],[matchLevel]]&amp;ScoutingData[[#This Row],[matchNumber]]</f>
        <v>2023njwas_qm56</v>
      </c>
      <c r="F255" t="s">
        <v>83</v>
      </c>
      <c r="G255">
        <v>1811</v>
      </c>
      <c r="H255">
        <v>38</v>
      </c>
      <c r="I255" t="s">
        <v>93</v>
      </c>
      <c r="J255">
        <v>1</v>
      </c>
      <c r="K255">
        <v>0</v>
      </c>
      <c r="L255">
        <v>1</v>
      </c>
      <c r="M255" t="s">
        <v>85</v>
      </c>
      <c r="N255" t="s">
        <v>678</v>
      </c>
      <c r="O255" t="s">
        <v>679</v>
      </c>
      <c r="P255">
        <v>0</v>
      </c>
      <c r="Q255">
        <v>1</v>
      </c>
      <c r="R255">
        <v>0</v>
      </c>
      <c r="T255">
        <v>0</v>
      </c>
      <c r="U255" t="s">
        <v>94</v>
      </c>
      <c r="V255">
        <v>8.6999999999999993</v>
      </c>
      <c r="W255" t="s">
        <v>94</v>
      </c>
      <c r="X255">
        <v>1</v>
      </c>
      <c r="Y255" t="s">
        <v>105</v>
      </c>
      <c r="Z255">
        <v>0</v>
      </c>
      <c r="AA255" t="s">
        <v>105</v>
      </c>
      <c r="AB255">
        <v>0</v>
      </c>
      <c r="AC255">
        <v>3</v>
      </c>
      <c r="AD255">
        <v>0</v>
      </c>
      <c r="AE255">
        <v>0</v>
      </c>
      <c r="AF255">
        <v>0</v>
      </c>
      <c r="AG255">
        <v>0</v>
      </c>
      <c r="AH255" t="s">
        <v>680</v>
      </c>
      <c r="AI255">
        <f>getTotalCount(ScoutingData[[#This Row],[autoScoredGrid]])</f>
        <v>0</v>
      </c>
      <c r="AJ255">
        <f>getCubeCount(ScoutingData[[#This Row],[autoScoredGrid]])</f>
        <v>0</v>
      </c>
      <c r="AK255">
        <f>getConeCount(ScoutingData[[#This Row],[autoScoredGrid]])</f>
        <v>0</v>
      </c>
      <c r="AL255">
        <f>getHighCount(ScoutingData[[#This Row],[autoScoredGrid]])</f>
        <v>0</v>
      </c>
      <c r="AM255">
        <f>getMedCount(ScoutingData[[#This Row],[autoScoredGrid]])</f>
        <v>0</v>
      </c>
      <c r="AN255">
        <f>getLowCount(ScoutingData[[#This Row],[autoScoredGrid]])</f>
        <v>0</v>
      </c>
      <c r="AO255">
        <f>getAvgCycleTime(ScoutingData[[#This Row],[cycleTimes]])</f>
        <v>18.7</v>
      </c>
      <c r="AP255">
        <f>getTotalCount(ScoutingData[[#This Row],[scoredGrid]])</f>
        <v>2</v>
      </c>
      <c r="AQ255">
        <f>getCubeCount(ScoutingData[[#This Row],[scoredGrid]])</f>
        <v>2</v>
      </c>
      <c r="AR255">
        <f>getConeCount(ScoutingData[[#This Row],[scoredGrid]])</f>
        <v>0</v>
      </c>
      <c r="AS255">
        <f>getHighCount(ScoutingData[[#This Row],[scoredGrid]])</f>
        <v>2</v>
      </c>
      <c r="AT255">
        <f>getMedCount(ScoutingData[[#This Row],[scoredGrid]])</f>
        <v>0</v>
      </c>
      <c r="AU255">
        <f>getLowCount(ScoutingData[[#This Row],[scoredGrid]])</f>
        <v>0</v>
      </c>
      <c r="AV255">
        <f>ScoutingData[[#This Row],[autoGamePieces]]+ScoutingData[[#This Row],[teleopGamePieces]]</f>
        <v>2</v>
      </c>
      <c r="AW255">
        <f>ScoutingData[[#This Row],[autoCubes]]+ScoutingData[[#This Row],[teleopCubes]]</f>
        <v>2</v>
      </c>
      <c r="AX255">
        <f>ScoutingData[[#This Row],[autoCones]]+ScoutingData[[#This Row],[teleopCones]]</f>
        <v>0</v>
      </c>
      <c r="AY255">
        <f>ScoutingData[[#This Row],[autoHigh]]+ScoutingData[[#This Row],[teleopHigh]]</f>
        <v>2</v>
      </c>
      <c r="AZ255">
        <f>ScoutingData[[#This Row],[autoMed]]+ScoutingData[[#This Row],[teleopMed]]</f>
        <v>0</v>
      </c>
      <c r="BA255">
        <f>ScoutingData[[#This Row],[autoLow]]+ScoutingData[[#This Row],[teleopLow]]</f>
        <v>0</v>
      </c>
    </row>
    <row r="256" spans="1:53">
      <c r="A256" t="s">
        <v>121</v>
      </c>
      <c r="B256" t="s">
        <v>81</v>
      </c>
      <c r="C256" t="s">
        <v>82</v>
      </c>
      <c r="D256">
        <v>56</v>
      </c>
      <c r="E256" t="str">
        <f>ScoutingData[[#This Row],[eventCode]]&amp;"_"&amp;ScoutingData[[#This Row],[matchLevel]]&amp;ScoutingData[[#This Row],[matchNumber]]</f>
        <v>2023njwas_qm56</v>
      </c>
      <c r="F256" t="s">
        <v>140</v>
      </c>
      <c r="G256">
        <v>834</v>
      </c>
      <c r="H256">
        <v>35</v>
      </c>
      <c r="I256" t="s">
        <v>263</v>
      </c>
      <c r="J256">
        <v>1</v>
      </c>
      <c r="K256">
        <v>1</v>
      </c>
      <c r="L256">
        <v>1</v>
      </c>
      <c r="M256" t="s">
        <v>94</v>
      </c>
      <c r="N256" t="s">
        <v>681</v>
      </c>
      <c r="O256" t="s">
        <v>682</v>
      </c>
      <c r="P256">
        <v>0</v>
      </c>
      <c r="Q256">
        <v>0</v>
      </c>
      <c r="R256">
        <v>0</v>
      </c>
      <c r="T256">
        <v>0</v>
      </c>
      <c r="U256" t="s">
        <v>94</v>
      </c>
      <c r="V256">
        <v>5.3</v>
      </c>
      <c r="W256" t="s">
        <v>94</v>
      </c>
      <c r="X256">
        <v>2</v>
      </c>
      <c r="Y256" t="s">
        <v>89</v>
      </c>
      <c r="Z256">
        <v>0</v>
      </c>
      <c r="AA256" t="s">
        <v>94</v>
      </c>
      <c r="AB256">
        <v>1</v>
      </c>
      <c r="AC256">
        <v>4</v>
      </c>
      <c r="AD256">
        <v>0</v>
      </c>
      <c r="AE256">
        <v>0</v>
      </c>
      <c r="AF256">
        <v>0</v>
      </c>
      <c r="AG256">
        <v>1</v>
      </c>
      <c r="AH256" t="s">
        <v>683</v>
      </c>
      <c r="AI256">
        <f>getTotalCount(ScoutingData[[#This Row],[autoScoredGrid]])</f>
        <v>1</v>
      </c>
      <c r="AJ256">
        <f>getCubeCount(ScoutingData[[#This Row],[autoScoredGrid]])</f>
        <v>0</v>
      </c>
      <c r="AK256">
        <f>getConeCount(ScoutingData[[#This Row],[autoScoredGrid]])</f>
        <v>1</v>
      </c>
      <c r="AL256">
        <f>getHighCount(ScoutingData[[#This Row],[autoScoredGrid]])</f>
        <v>1</v>
      </c>
      <c r="AM256">
        <f>getMedCount(ScoutingData[[#This Row],[autoScoredGrid]])</f>
        <v>0</v>
      </c>
      <c r="AN256">
        <f>getLowCount(ScoutingData[[#This Row],[autoScoredGrid]])</f>
        <v>0</v>
      </c>
      <c r="AO256">
        <f>getAvgCycleTime(ScoutingData[[#This Row],[cycleTimes]])</f>
        <v>21.45</v>
      </c>
      <c r="AP256">
        <f>getTotalCount(ScoutingData[[#This Row],[scoredGrid]])</f>
        <v>4</v>
      </c>
      <c r="AQ256">
        <f>getCubeCount(ScoutingData[[#This Row],[scoredGrid]])</f>
        <v>1</v>
      </c>
      <c r="AR256">
        <f>getConeCount(ScoutingData[[#This Row],[scoredGrid]])</f>
        <v>3</v>
      </c>
      <c r="AS256">
        <f>getHighCount(ScoutingData[[#This Row],[scoredGrid]])</f>
        <v>4</v>
      </c>
      <c r="AT256">
        <f>getMedCount(ScoutingData[[#This Row],[scoredGrid]])</f>
        <v>0</v>
      </c>
      <c r="AU256">
        <f>getLowCount(ScoutingData[[#This Row],[scoredGrid]])</f>
        <v>0</v>
      </c>
      <c r="AV256">
        <f>ScoutingData[[#This Row],[autoGamePieces]]+ScoutingData[[#This Row],[teleopGamePieces]]</f>
        <v>5</v>
      </c>
      <c r="AW256">
        <f>ScoutingData[[#This Row],[autoCubes]]+ScoutingData[[#This Row],[teleopCubes]]</f>
        <v>1</v>
      </c>
      <c r="AX256">
        <f>ScoutingData[[#This Row],[autoCones]]+ScoutingData[[#This Row],[teleopCones]]</f>
        <v>4</v>
      </c>
      <c r="AY256">
        <f>ScoutingData[[#This Row],[autoHigh]]+ScoutingData[[#This Row],[teleopHigh]]</f>
        <v>5</v>
      </c>
      <c r="AZ256">
        <f>ScoutingData[[#This Row],[autoMed]]+ScoutingData[[#This Row],[teleopMed]]</f>
        <v>0</v>
      </c>
      <c r="BA256">
        <f>ScoutingData[[#This Row],[autoLow]]+ScoutingData[[#This Row],[teleopLow]]</f>
        <v>0</v>
      </c>
    </row>
    <row r="257" spans="1:53">
      <c r="A257" t="s">
        <v>575</v>
      </c>
      <c r="B257" t="s">
        <v>81</v>
      </c>
      <c r="C257" t="s">
        <v>82</v>
      </c>
      <c r="D257">
        <v>56</v>
      </c>
      <c r="E257" t="str">
        <f>ScoutingData[[#This Row],[eventCode]]&amp;"_"&amp;ScoutingData[[#This Row],[matchLevel]]&amp;ScoutingData[[#This Row],[matchNumber]]</f>
        <v>2023njwas_qm56</v>
      </c>
      <c r="F257" t="s">
        <v>92</v>
      </c>
      <c r="G257">
        <v>3340</v>
      </c>
      <c r="H257">
        <v>26</v>
      </c>
      <c r="I257" t="s">
        <v>93</v>
      </c>
      <c r="J257">
        <v>1</v>
      </c>
      <c r="K257">
        <v>1</v>
      </c>
      <c r="L257">
        <v>1</v>
      </c>
      <c r="M257" t="s">
        <v>94</v>
      </c>
      <c r="N257" t="s">
        <v>684</v>
      </c>
      <c r="O257" t="s">
        <v>309</v>
      </c>
      <c r="P257">
        <v>0</v>
      </c>
      <c r="Q257">
        <v>0</v>
      </c>
      <c r="R257">
        <v>1</v>
      </c>
      <c r="S257">
        <v>555</v>
      </c>
      <c r="T257">
        <v>0</v>
      </c>
      <c r="U257" t="s">
        <v>94</v>
      </c>
      <c r="V257">
        <v>0</v>
      </c>
      <c r="W257" t="s">
        <v>94</v>
      </c>
      <c r="X257">
        <v>1</v>
      </c>
      <c r="Y257" t="s">
        <v>96</v>
      </c>
      <c r="Z257">
        <v>0</v>
      </c>
      <c r="AA257" t="s">
        <v>94</v>
      </c>
      <c r="AB257">
        <v>1</v>
      </c>
      <c r="AC257">
        <v>2</v>
      </c>
      <c r="AD257">
        <v>1</v>
      </c>
      <c r="AE257">
        <v>0</v>
      </c>
      <c r="AF257">
        <v>0</v>
      </c>
      <c r="AG257">
        <v>0</v>
      </c>
      <c r="AH257" t="s">
        <v>685</v>
      </c>
      <c r="AI257">
        <f>getTotalCount(ScoutingData[[#This Row],[autoScoredGrid]])</f>
        <v>0</v>
      </c>
      <c r="AJ257">
        <f>getCubeCount(ScoutingData[[#This Row],[autoScoredGrid]])</f>
        <v>0</v>
      </c>
      <c r="AK257">
        <f>getConeCount(ScoutingData[[#This Row],[autoScoredGrid]])</f>
        <v>0</v>
      </c>
      <c r="AL257">
        <f>getHighCount(ScoutingData[[#This Row],[autoScoredGrid]])</f>
        <v>0</v>
      </c>
      <c r="AM257">
        <f>getMedCount(ScoutingData[[#This Row],[autoScoredGrid]])</f>
        <v>0</v>
      </c>
      <c r="AN257">
        <f>getLowCount(ScoutingData[[#This Row],[autoScoredGrid]])</f>
        <v>0</v>
      </c>
      <c r="AO257">
        <f>getAvgCycleTime(ScoutingData[[#This Row],[cycleTimes]])</f>
        <v>10.9</v>
      </c>
      <c r="AP257">
        <f>getTotalCount(ScoutingData[[#This Row],[scoredGrid]])</f>
        <v>1</v>
      </c>
      <c r="AQ257">
        <f>getCubeCount(ScoutingData[[#This Row],[scoredGrid]])</f>
        <v>0</v>
      </c>
      <c r="AR257">
        <f>getConeCount(ScoutingData[[#This Row],[scoredGrid]])</f>
        <v>1</v>
      </c>
      <c r="AS257">
        <f>getHighCount(ScoutingData[[#This Row],[scoredGrid]])</f>
        <v>0</v>
      </c>
      <c r="AT257">
        <f>getMedCount(ScoutingData[[#This Row],[scoredGrid]])</f>
        <v>0</v>
      </c>
      <c r="AU257">
        <f>getLowCount(ScoutingData[[#This Row],[scoredGrid]])</f>
        <v>1</v>
      </c>
      <c r="AV257">
        <f>ScoutingData[[#This Row],[autoGamePieces]]+ScoutingData[[#This Row],[teleopGamePieces]]</f>
        <v>1</v>
      </c>
      <c r="AW257">
        <f>ScoutingData[[#This Row],[autoCubes]]+ScoutingData[[#This Row],[teleopCubes]]</f>
        <v>0</v>
      </c>
      <c r="AX257">
        <f>ScoutingData[[#This Row],[autoCones]]+ScoutingData[[#This Row],[teleopCones]]</f>
        <v>1</v>
      </c>
      <c r="AY257">
        <f>ScoutingData[[#This Row],[autoHigh]]+ScoutingData[[#This Row],[teleopHigh]]</f>
        <v>0</v>
      </c>
      <c r="AZ257">
        <f>ScoutingData[[#This Row],[autoMed]]+ScoutingData[[#This Row],[teleopMed]]</f>
        <v>0</v>
      </c>
      <c r="BA257">
        <f>ScoutingData[[#This Row],[autoLow]]+ScoutingData[[#This Row],[teleopLow]]</f>
        <v>1</v>
      </c>
    </row>
    <row r="258" spans="1:53">
      <c r="A258" t="s">
        <v>110</v>
      </c>
      <c r="B258" t="s">
        <v>81</v>
      </c>
      <c r="C258" t="s">
        <v>82</v>
      </c>
      <c r="D258">
        <v>55</v>
      </c>
      <c r="E258" t="str">
        <f>ScoutingData[[#This Row],[eventCode]]&amp;"_"&amp;ScoutingData[[#This Row],[matchLevel]]&amp;ScoutingData[[#This Row],[matchNumber]]</f>
        <v>2023njwas_qm55</v>
      </c>
      <c r="F258" t="s">
        <v>100</v>
      </c>
      <c r="G258">
        <v>8707</v>
      </c>
      <c r="H258">
        <v>47</v>
      </c>
      <c r="I258" t="s">
        <v>93</v>
      </c>
      <c r="J258">
        <v>1</v>
      </c>
      <c r="K258">
        <v>1</v>
      </c>
      <c r="L258">
        <v>1</v>
      </c>
      <c r="M258" t="s">
        <v>94</v>
      </c>
      <c r="N258" t="s">
        <v>93</v>
      </c>
      <c r="O258" t="s">
        <v>469</v>
      </c>
      <c r="P258">
        <v>0</v>
      </c>
      <c r="Q258">
        <v>0</v>
      </c>
      <c r="R258">
        <v>0</v>
      </c>
      <c r="T258">
        <v>0</v>
      </c>
      <c r="U258" t="s">
        <v>94</v>
      </c>
      <c r="V258">
        <v>0</v>
      </c>
      <c r="W258" t="s">
        <v>94</v>
      </c>
      <c r="X258">
        <v>0</v>
      </c>
      <c r="Y258" t="s">
        <v>96</v>
      </c>
      <c r="Z258">
        <v>0</v>
      </c>
      <c r="AA258" t="s">
        <v>97</v>
      </c>
      <c r="AB258">
        <v>0</v>
      </c>
      <c r="AC258">
        <v>1</v>
      </c>
      <c r="AD258">
        <v>0</v>
      </c>
      <c r="AE258">
        <v>0</v>
      </c>
      <c r="AF258">
        <v>0</v>
      </c>
      <c r="AG258">
        <v>0</v>
      </c>
      <c r="AH258" t="s">
        <v>687</v>
      </c>
      <c r="AI258">
        <f>getTotalCount(ScoutingData[[#This Row],[autoScoredGrid]])</f>
        <v>0</v>
      </c>
      <c r="AJ258">
        <f>getCubeCount(ScoutingData[[#This Row],[autoScoredGrid]])</f>
        <v>0</v>
      </c>
      <c r="AK258">
        <f>getConeCount(ScoutingData[[#This Row],[autoScoredGrid]])</f>
        <v>0</v>
      </c>
      <c r="AL258">
        <f>getHighCount(ScoutingData[[#This Row],[autoScoredGrid]])</f>
        <v>0</v>
      </c>
      <c r="AM258">
        <f>getMedCount(ScoutingData[[#This Row],[autoScoredGrid]])</f>
        <v>0</v>
      </c>
      <c r="AN258">
        <f>getLowCount(ScoutingData[[#This Row],[autoScoredGrid]])</f>
        <v>0</v>
      </c>
      <c r="AO258">
        <f>getAvgCycleTime(ScoutingData[[#This Row],[cycleTimes]])</f>
        <v>0</v>
      </c>
      <c r="AP258">
        <f>getTotalCount(ScoutingData[[#This Row],[scoredGrid]])</f>
        <v>1</v>
      </c>
      <c r="AQ258">
        <f>getCubeCount(ScoutingData[[#This Row],[scoredGrid]])</f>
        <v>1</v>
      </c>
      <c r="AR258">
        <f>getConeCount(ScoutingData[[#This Row],[scoredGrid]])</f>
        <v>0</v>
      </c>
      <c r="AS258">
        <f>getHighCount(ScoutingData[[#This Row],[scoredGrid]])</f>
        <v>0</v>
      </c>
      <c r="AT258">
        <f>getMedCount(ScoutingData[[#This Row],[scoredGrid]])</f>
        <v>0</v>
      </c>
      <c r="AU258">
        <f>getLowCount(ScoutingData[[#This Row],[scoredGrid]])</f>
        <v>1</v>
      </c>
      <c r="AV258">
        <f>ScoutingData[[#This Row],[autoGamePieces]]+ScoutingData[[#This Row],[teleopGamePieces]]</f>
        <v>1</v>
      </c>
      <c r="AW258">
        <f>ScoutingData[[#This Row],[autoCubes]]+ScoutingData[[#This Row],[teleopCubes]]</f>
        <v>1</v>
      </c>
      <c r="AX258">
        <f>ScoutingData[[#This Row],[autoCones]]+ScoutingData[[#This Row],[teleopCones]]</f>
        <v>0</v>
      </c>
      <c r="AY258">
        <f>ScoutingData[[#This Row],[autoHigh]]+ScoutingData[[#This Row],[teleopHigh]]</f>
        <v>0</v>
      </c>
      <c r="AZ258">
        <f>ScoutingData[[#This Row],[autoMed]]+ScoutingData[[#This Row],[teleopMed]]</f>
        <v>0</v>
      </c>
      <c r="BA258">
        <f>ScoutingData[[#This Row],[autoLow]]+ScoutingData[[#This Row],[teleopLow]]</f>
        <v>1</v>
      </c>
    </row>
    <row r="259" spans="1:53">
      <c r="A259" t="s">
        <v>131</v>
      </c>
      <c r="B259" t="s">
        <v>81</v>
      </c>
      <c r="C259" t="s">
        <v>82</v>
      </c>
      <c r="D259">
        <v>57</v>
      </c>
      <c r="E259" t="str">
        <f>ScoutingData[[#This Row],[eventCode]]&amp;"_"&amp;ScoutingData[[#This Row],[matchLevel]]&amp;ScoutingData[[#This Row],[matchNumber]]</f>
        <v>2023njwas_qm57</v>
      </c>
      <c r="F259" t="s">
        <v>140</v>
      </c>
      <c r="G259">
        <v>56</v>
      </c>
      <c r="H259">
        <v>35</v>
      </c>
      <c r="I259" t="s">
        <v>216</v>
      </c>
      <c r="J259">
        <v>0</v>
      </c>
      <c r="K259">
        <v>1</v>
      </c>
      <c r="L259">
        <v>1</v>
      </c>
      <c r="M259" t="s">
        <v>94</v>
      </c>
      <c r="N259" t="s">
        <v>689</v>
      </c>
      <c r="O259" t="s">
        <v>266</v>
      </c>
      <c r="P259">
        <v>0</v>
      </c>
      <c r="Q259">
        <v>0</v>
      </c>
      <c r="R259">
        <v>0</v>
      </c>
      <c r="T259">
        <v>0</v>
      </c>
      <c r="U259" t="s">
        <v>94</v>
      </c>
      <c r="V259">
        <v>0</v>
      </c>
      <c r="W259" t="s">
        <v>105</v>
      </c>
      <c r="X259">
        <v>0</v>
      </c>
      <c r="Y259" t="s">
        <v>105</v>
      </c>
      <c r="Z259">
        <v>0</v>
      </c>
      <c r="AA259" t="s">
        <v>105</v>
      </c>
      <c r="AB259">
        <v>1</v>
      </c>
      <c r="AC259">
        <v>3</v>
      </c>
      <c r="AD259">
        <v>0</v>
      </c>
      <c r="AE259">
        <v>0</v>
      </c>
      <c r="AF259">
        <v>0</v>
      </c>
      <c r="AG259">
        <v>0</v>
      </c>
      <c r="AH259" t="s">
        <v>690</v>
      </c>
      <c r="AI259">
        <f>getTotalCount(ScoutingData[[#This Row],[autoScoredGrid]])</f>
        <v>1</v>
      </c>
      <c r="AJ259">
        <f>getCubeCount(ScoutingData[[#This Row],[autoScoredGrid]])</f>
        <v>0</v>
      </c>
      <c r="AK259">
        <f>getConeCount(ScoutingData[[#This Row],[autoScoredGrid]])</f>
        <v>1</v>
      </c>
      <c r="AL259">
        <f>getHighCount(ScoutingData[[#This Row],[autoScoredGrid]])</f>
        <v>0</v>
      </c>
      <c r="AM259">
        <f>getMedCount(ScoutingData[[#This Row],[autoScoredGrid]])</f>
        <v>0</v>
      </c>
      <c r="AN259">
        <f>getLowCount(ScoutingData[[#This Row],[autoScoredGrid]])</f>
        <v>1</v>
      </c>
      <c r="AO259">
        <f>getAvgCycleTime(ScoutingData[[#This Row],[cycleTimes]])</f>
        <v>38.5</v>
      </c>
      <c r="AP259">
        <f>getTotalCount(ScoutingData[[#This Row],[scoredGrid]])</f>
        <v>1</v>
      </c>
      <c r="AQ259">
        <f>getCubeCount(ScoutingData[[#This Row],[scoredGrid]])</f>
        <v>0</v>
      </c>
      <c r="AR259">
        <f>getConeCount(ScoutingData[[#This Row],[scoredGrid]])</f>
        <v>1</v>
      </c>
      <c r="AS259">
        <f>getHighCount(ScoutingData[[#This Row],[scoredGrid]])</f>
        <v>0</v>
      </c>
      <c r="AT259">
        <f>getMedCount(ScoutingData[[#This Row],[scoredGrid]])</f>
        <v>0</v>
      </c>
      <c r="AU259">
        <f>getLowCount(ScoutingData[[#This Row],[scoredGrid]])</f>
        <v>1</v>
      </c>
      <c r="AV259">
        <f>ScoutingData[[#This Row],[autoGamePieces]]+ScoutingData[[#This Row],[teleopGamePieces]]</f>
        <v>2</v>
      </c>
      <c r="AW259">
        <f>ScoutingData[[#This Row],[autoCubes]]+ScoutingData[[#This Row],[teleopCubes]]</f>
        <v>0</v>
      </c>
      <c r="AX259">
        <f>ScoutingData[[#This Row],[autoCones]]+ScoutingData[[#This Row],[teleopCones]]</f>
        <v>2</v>
      </c>
      <c r="AY259">
        <f>ScoutingData[[#This Row],[autoHigh]]+ScoutingData[[#This Row],[teleopHigh]]</f>
        <v>0</v>
      </c>
      <c r="AZ259">
        <f>ScoutingData[[#This Row],[autoMed]]+ScoutingData[[#This Row],[teleopMed]]</f>
        <v>0</v>
      </c>
      <c r="BA259">
        <f>ScoutingData[[#This Row],[autoLow]]+ScoutingData[[#This Row],[teleopLow]]</f>
        <v>2</v>
      </c>
    </row>
    <row r="260" spans="1:53">
      <c r="A260" t="s">
        <v>135</v>
      </c>
      <c r="B260" t="s">
        <v>81</v>
      </c>
      <c r="C260" t="s">
        <v>82</v>
      </c>
      <c r="D260">
        <v>57</v>
      </c>
      <c r="E260" t="str">
        <f>ScoutingData[[#This Row],[eventCode]]&amp;"_"&amp;ScoutingData[[#This Row],[matchLevel]]&amp;ScoutingData[[#This Row],[matchNumber]]</f>
        <v>2023njwas_qm57</v>
      </c>
      <c r="F260" t="s">
        <v>83</v>
      </c>
      <c r="G260">
        <v>303</v>
      </c>
      <c r="H260">
        <v>38</v>
      </c>
      <c r="I260" t="s">
        <v>93</v>
      </c>
      <c r="J260">
        <v>1</v>
      </c>
      <c r="K260">
        <v>1</v>
      </c>
      <c r="L260">
        <v>1</v>
      </c>
      <c r="M260" t="s">
        <v>105</v>
      </c>
      <c r="N260" t="s">
        <v>93</v>
      </c>
      <c r="O260" t="s">
        <v>691</v>
      </c>
      <c r="P260">
        <v>0</v>
      </c>
      <c r="Q260">
        <v>1</v>
      </c>
      <c r="R260">
        <v>0</v>
      </c>
      <c r="T260">
        <v>0</v>
      </c>
      <c r="U260" t="s">
        <v>124</v>
      </c>
      <c r="V260">
        <v>0</v>
      </c>
      <c r="W260" t="s">
        <v>85</v>
      </c>
      <c r="X260">
        <v>2</v>
      </c>
      <c r="Y260" t="s">
        <v>105</v>
      </c>
      <c r="Z260">
        <v>0</v>
      </c>
      <c r="AA260" t="s">
        <v>94</v>
      </c>
      <c r="AB260">
        <v>1</v>
      </c>
      <c r="AC260">
        <v>3</v>
      </c>
      <c r="AD260">
        <v>0</v>
      </c>
      <c r="AE260">
        <v>0</v>
      </c>
      <c r="AF260">
        <v>0</v>
      </c>
      <c r="AG260">
        <v>0</v>
      </c>
      <c r="AH260" t="s">
        <v>692</v>
      </c>
      <c r="AI260">
        <f>getTotalCount(ScoutingData[[#This Row],[autoScoredGrid]])</f>
        <v>0</v>
      </c>
      <c r="AJ260">
        <f>getCubeCount(ScoutingData[[#This Row],[autoScoredGrid]])</f>
        <v>0</v>
      </c>
      <c r="AK260">
        <f>getConeCount(ScoutingData[[#This Row],[autoScoredGrid]])</f>
        <v>0</v>
      </c>
      <c r="AL260">
        <f>getHighCount(ScoutingData[[#This Row],[autoScoredGrid]])</f>
        <v>0</v>
      </c>
      <c r="AM260">
        <f>getMedCount(ScoutingData[[#This Row],[autoScoredGrid]])</f>
        <v>0</v>
      </c>
      <c r="AN260">
        <f>getLowCount(ScoutingData[[#This Row],[autoScoredGrid]])</f>
        <v>0</v>
      </c>
      <c r="AO260">
        <f>getAvgCycleTime(ScoutingData[[#This Row],[cycleTimes]])</f>
        <v>0</v>
      </c>
      <c r="AP260">
        <f>getTotalCount(ScoutingData[[#This Row],[scoredGrid]])</f>
        <v>4</v>
      </c>
      <c r="AQ260">
        <f>getCubeCount(ScoutingData[[#This Row],[scoredGrid]])</f>
        <v>4</v>
      </c>
      <c r="AR260">
        <f>getConeCount(ScoutingData[[#This Row],[scoredGrid]])</f>
        <v>0</v>
      </c>
      <c r="AS260">
        <f>getHighCount(ScoutingData[[#This Row],[scoredGrid]])</f>
        <v>0</v>
      </c>
      <c r="AT260">
        <f>getMedCount(ScoutingData[[#This Row],[scoredGrid]])</f>
        <v>3</v>
      </c>
      <c r="AU260">
        <f>getLowCount(ScoutingData[[#This Row],[scoredGrid]])</f>
        <v>1</v>
      </c>
      <c r="AV260">
        <f>ScoutingData[[#This Row],[autoGamePieces]]+ScoutingData[[#This Row],[teleopGamePieces]]</f>
        <v>4</v>
      </c>
      <c r="AW260">
        <f>ScoutingData[[#This Row],[autoCubes]]+ScoutingData[[#This Row],[teleopCubes]]</f>
        <v>4</v>
      </c>
      <c r="AX260">
        <f>ScoutingData[[#This Row],[autoCones]]+ScoutingData[[#This Row],[teleopCones]]</f>
        <v>0</v>
      </c>
      <c r="AY260">
        <f>ScoutingData[[#This Row],[autoHigh]]+ScoutingData[[#This Row],[teleopHigh]]</f>
        <v>0</v>
      </c>
      <c r="AZ260">
        <f>ScoutingData[[#This Row],[autoMed]]+ScoutingData[[#This Row],[teleopMed]]</f>
        <v>3</v>
      </c>
      <c r="BA260">
        <f>ScoutingData[[#This Row],[autoLow]]+ScoutingData[[#This Row],[teleopLow]]</f>
        <v>1</v>
      </c>
    </row>
    <row r="261" spans="1:53">
      <c r="A261" t="s">
        <v>153</v>
      </c>
      <c r="B261" t="s">
        <v>81</v>
      </c>
      <c r="C261" t="s">
        <v>82</v>
      </c>
      <c r="D261">
        <v>57</v>
      </c>
      <c r="E261" t="str">
        <f>ScoutingData[[#This Row],[eventCode]]&amp;"_"&amp;ScoutingData[[#This Row],[matchLevel]]&amp;ScoutingData[[#This Row],[matchNumber]]</f>
        <v>2023njwas_qm57</v>
      </c>
      <c r="F261" t="s">
        <v>111</v>
      </c>
      <c r="G261">
        <v>1989</v>
      </c>
      <c r="H261">
        <v>26</v>
      </c>
      <c r="I261" t="s">
        <v>93</v>
      </c>
      <c r="J261">
        <v>0</v>
      </c>
      <c r="K261">
        <v>0</v>
      </c>
      <c r="L261">
        <v>0</v>
      </c>
      <c r="M261" t="s">
        <v>94</v>
      </c>
      <c r="N261" t="s">
        <v>93</v>
      </c>
      <c r="O261" t="s">
        <v>693</v>
      </c>
      <c r="P261">
        <v>0</v>
      </c>
      <c r="Q261">
        <v>1</v>
      </c>
      <c r="R261">
        <v>0</v>
      </c>
      <c r="T261">
        <v>0</v>
      </c>
      <c r="U261" t="s">
        <v>94</v>
      </c>
      <c r="V261">
        <v>0</v>
      </c>
      <c r="W261" t="s">
        <v>94</v>
      </c>
      <c r="X261">
        <v>0</v>
      </c>
      <c r="Y261" t="s">
        <v>96</v>
      </c>
      <c r="Z261">
        <v>0</v>
      </c>
      <c r="AA261" t="s">
        <v>97</v>
      </c>
      <c r="AB261">
        <v>0</v>
      </c>
      <c r="AC261">
        <v>2</v>
      </c>
      <c r="AD261">
        <v>0</v>
      </c>
      <c r="AE261">
        <v>0</v>
      </c>
      <c r="AF261">
        <v>0</v>
      </c>
      <c r="AG261">
        <v>0</v>
      </c>
      <c r="AH261" t="s">
        <v>694</v>
      </c>
      <c r="AI261">
        <f>getTotalCount(ScoutingData[[#This Row],[autoScoredGrid]])</f>
        <v>0</v>
      </c>
      <c r="AJ261">
        <f>getCubeCount(ScoutingData[[#This Row],[autoScoredGrid]])</f>
        <v>0</v>
      </c>
      <c r="AK261">
        <f>getConeCount(ScoutingData[[#This Row],[autoScoredGrid]])</f>
        <v>0</v>
      </c>
      <c r="AL261">
        <f>getHighCount(ScoutingData[[#This Row],[autoScoredGrid]])</f>
        <v>0</v>
      </c>
      <c r="AM261">
        <f>getMedCount(ScoutingData[[#This Row],[autoScoredGrid]])</f>
        <v>0</v>
      </c>
      <c r="AN261">
        <f>getLowCount(ScoutingData[[#This Row],[autoScoredGrid]])</f>
        <v>0</v>
      </c>
      <c r="AO261">
        <f>getAvgCycleTime(ScoutingData[[#This Row],[cycleTimes]])</f>
        <v>0</v>
      </c>
      <c r="AP261">
        <f>getTotalCount(ScoutingData[[#This Row],[scoredGrid]])</f>
        <v>2</v>
      </c>
      <c r="AQ261">
        <f>getCubeCount(ScoutingData[[#This Row],[scoredGrid]])</f>
        <v>1</v>
      </c>
      <c r="AR261">
        <f>getConeCount(ScoutingData[[#This Row],[scoredGrid]])</f>
        <v>1</v>
      </c>
      <c r="AS261">
        <f>getHighCount(ScoutingData[[#This Row],[scoredGrid]])</f>
        <v>0</v>
      </c>
      <c r="AT261">
        <f>getMedCount(ScoutingData[[#This Row],[scoredGrid]])</f>
        <v>0</v>
      </c>
      <c r="AU261">
        <f>getLowCount(ScoutingData[[#This Row],[scoredGrid]])</f>
        <v>2</v>
      </c>
      <c r="AV261">
        <f>ScoutingData[[#This Row],[autoGamePieces]]+ScoutingData[[#This Row],[teleopGamePieces]]</f>
        <v>2</v>
      </c>
      <c r="AW261">
        <f>ScoutingData[[#This Row],[autoCubes]]+ScoutingData[[#This Row],[teleopCubes]]</f>
        <v>1</v>
      </c>
      <c r="AX261">
        <f>ScoutingData[[#This Row],[autoCones]]+ScoutingData[[#This Row],[teleopCones]]</f>
        <v>1</v>
      </c>
      <c r="AY261">
        <f>ScoutingData[[#This Row],[autoHigh]]+ScoutingData[[#This Row],[teleopHigh]]</f>
        <v>0</v>
      </c>
      <c r="AZ261">
        <f>ScoutingData[[#This Row],[autoMed]]+ScoutingData[[#This Row],[teleopMed]]</f>
        <v>0</v>
      </c>
      <c r="BA261">
        <f>ScoutingData[[#This Row],[autoLow]]+ScoutingData[[#This Row],[teleopLow]]</f>
        <v>2</v>
      </c>
    </row>
    <row r="262" spans="1:53">
      <c r="A262" t="s">
        <v>172</v>
      </c>
      <c r="B262" t="s">
        <v>81</v>
      </c>
      <c r="C262" t="s">
        <v>82</v>
      </c>
      <c r="D262">
        <v>57</v>
      </c>
      <c r="E262" t="str">
        <f>ScoutingData[[#This Row],[eventCode]]&amp;"_"&amp;ScoutingData[[#This Row],[matchLevel]]&amp;ScoutingData[[#This Row],[matchNumber]]</f>
        <v>2023njwas_qm57</v>
      </c>
      <c r="F262" t="s">
        <v>100</v>
      </c>
      <c r="G262">
        <v>222</v>
      </c>
      <c r="H262">
        <v>47</v>
      </c>
      <c r="I262" t="s">
        <v>112</v>
      </c>
      <c r="J262">
        <v>0</v>
      </c>
      <c r="K262">
        <v>0</v>
      </c>
      <c r="L262">
        <v>0</v>
      </c>
      <c r="M262" t="s">
        <v>105</v>
      </c>
      <c r="N262" t="s">
        <v>695</v>
      </c>
      <c r="O262" t="s">
        <v>696</v>
      </c>
      <c r="P262">
        <v>0</v>
      </c>
      <c r="Q262">
        <v>0</v>
      </c>
      <c r="R262">
        <v>0</v>
      </c>
      <c r="T262">
        <v>0</v>
      </c>
      <c r="U262" t="s">
        <v>97</v>
      </c>
      <c r="V262">
        <v>21.7</v>
      </c>
      <c r="W262" t="s">
        <v>105</v>
      </c>
      <c r="X262">
        <v>0</v>
      </c>
      <c r="Y262" t="s">
        <v>89</v>
      </c>
      <c r="Z262">
        <v>2</v>
      </c>
      <c r="AA262" t="s">
        <v>129</v>
      </c>
      <c r="AB262">
        <v>1</v>
      </c>
      <c r="AC262">
        <v>3</v>
      </c>
      <c r="AD262">
        <v>0</v>
      </c>
      <c r="AE262">
        <v>0</v>
      </c>
      <c r="AF262">
        <v>0</v>
      </c>
      <c r="AG262">
        <v>1</v>
      </c>
      <c r="AH262" t="s">
        <v>697</v>
      </c>
      <c r="AI262">
        <f>getTotalCount(ScoutingData[[#This Row],[autoScoredGrid]])</f>
        <v>1</v>
      </c>
      <c r="AJ262">
        <f>getCubeCount(ScoutingData[[#This Row],[autoScoredGrid]])</f>
        <v>1</v>
      </c>
      <c r="AK262">
        <f>getConeCount(ScoutingData[[#This Row],[autoScoredGrid]])</f>
        <v>0</v>
      </c>
      <c r="AL262">
        <f>getHighCount(ScoutingData[[#This Row],[autoScoredGrid]])</f>
        <v>1</v>
      </c>
      <c r="AM262">
        <f>getMedCount(ScoutingData[[#This Row],[autoScoredGrid]])</f>
        <v>0</v>
      </c>
      <c r="AN262">
        <f>getLowCount(ScoutingData[[#This Row],[autoScoredGrid]])</f>
        <v>0</v>
      </c>
      <c r="AO262">
        <f>getAvgCycleTime(ScoutingData[[#This Row],[cycleTimes]])</f>
        <v>17.2</v>
      </c>
      <c r="AP262">
        <f>getTotalCount(ScoutingData[[#This Row],[scoredGrid]])</f>
        <v>5</v>
      </c>
      <c r="AQ262">
        <f>getCubeCount(ScoutingData[[#This Row],[scoredGrid]])</f>
        <v>2</v>
      </c>
      <c r="AR262">
        <f>getConeCount(ScoutingData[[#This Row],[scoredGrid]])</f>
        <v>3</v>
      </c>
      <c r="AS262">
        <f>getHighCount(ScoutingData[[#This Row],[scoredGrid]])</f>
        <v>3</v>
      </c>
      <c r="AT262">
        <f>getMedCount(ScoutingData[[#This Row],[scoredGrid]])</f>
        <v>0</v>
      </c>
      <c r="AU262">
        <f>getLowCount(ScoutingData[[#This Row],[scoredGrid]])</f>
        <v>2</v>
      </c>
      <c r="AV262">
        <f>ScoutingData[[#This Row],[autoGamePieces]]+ScoutingData[[#This Row],[teleopGamePieces]]</f>
        <v>6</v>
      </c>
      <c r="AW262">
        <f>ScoutingData[[#This Row],[autoCubes]]+ScoutingData[[#This Row],[teleopCubes]]</f>
        <v>3</v>
      </c>
      <c r="AX262">
        <f>ScoutingData[[#This Row],[autoCones]]+ScoutingData[[#This Row],[teleopCones]]</f>
        <v>3</v>
      </c>
      <c r="AY262">
        <f>ScoutingData[[#This Row],[autoHigh]]+ScoutingData[[#This Row],[teleopHigh]]</f>
        <v>4</v>
      </c>
      <c r="AZ262">
        <f>ScoutingData[[#This Row],[autoMed]]+ScoutingData[[#This Row],[teleopMed]]</f>
        <v>0</v>
      </c>
      <c r="BA262">
        <f>ScoutingData[[#This Row],[autoLow]]+ScoutingData[[#This Row],[teleopLow]]</f>
        <v>2</v>
      </c>
    </row>
    <row r="263" spans="1:53">
      <c r="A263" t="s">
        <v>91</v>
      </c>
      <c r="B263" t="s">
        <v>81</v>
      </c>
      <c r="C263" t="s">
        <v>82</v>
      </c>
      <c r="D263">
        <v>57</v>
      </c>
      <c r="E263" t="str">
        <f>ScoutingData[[#This Row],[eventCode]]&amp;"_"&amp;ScoutingData[[#This Row],[matchLevel]]&amp;ScoutingData[[#This Row],[matchNumber]]</f>
        <v>2023njwas_qm57</v>
      </c>
      <c r="F263" t="s">
        <v>83</v>
      </c>
      <c r="G263">
        <v>303</v>
      </c>
      <c r="H263">
        <v>38</v>
      </c>
      <c r="I263" t="s">
        <v>93</v>
      </c>
      <c r="J263">
        <v>0</v>
      </c>
      <c r="K263">
        <v>0</v>
      </c>
      <c r="L263">
        <v>1</v>
      </c>
      <c r="M263" t="s">
        <v>113</v>
      </c>
      <c r="N263" t="s">
        <v>698</v>
      </c>
      <c r="O263" t="s">
        <v>699</v>
      </c>
      <c r="P263">
        <v>0</v>
      </c>
      <c r="Q263">
        <v>0</v>
      </c>
      <c r="R263">
        <v>0</v>
      </c>
      <c r="T263">
        <v>0</v>
      </c>
      <c r="U263" t="s">
        <v>94</v>
      </c>
      <c r="V263">
        <v>0</v>
      </c>
      <c r="W263" t="s">
        <v>85</v>
      </c>
      <c r="X263">
        <v>2</v>
      </c>
      <c r="Y263" t="s">
        <v>105</v>
      </c>
      <c r="Z263">
        <v>0</v>
      </c>
      <c r="AA263" t="s">
        <v>94</v>
      </c>
      <c r="AB263">
        <v>0</v>
      </c>
      <c r="AC263">
        <v>3</v>
      </c>
      <c r="AD263">
        <v>0</v>
      </c>
      <c r="AE263">
        <v>0</v>
      </c>
      <c r="AF263">
        <v>0</v>
      </c>
      <c r="AG263">
        <v>1</v>
      </c>
      <c r="AH263" t="s">
        <v>700</v>
      </c>
      <c r="AI263">
        <f>getTotalCount(ScoutingData[[#This Row],[autoScoredGrid]])</f>
        <v>0</v>
      </c>
      <c r="AJ263">
        <f>getCubeCount(ScoutingData[[#This Row],[autoScoredGrid]])</f>
        <v>0</v>
      </c>
      <c r="AK263">
        <f>getConeCount(ScoutingData[[#This Row],[autoScoredGrid]])</f>
        <v>0</v>
      </c>
      <c r="AL263">
        <f>getHighCount(ScoutingData[[#This Row],[autoScoredGrid]])</f>
        <v>0</v>
      </c>
      <c r="AM263">
        <f>getMedCount(ScoutingData[[#This Row],[autoScoredGrid]])</f>
        <v>0</v>
      </c>
      <c r="AN263">
        <f>getLowCount(ScoutingData[[#This Row],[autoScoredGrid]])</f>
        <v>0</v>
      </c>
      <c r="AO263">
        <f>getAvgCycleTime(ScoutingData[[#This Row],[cycleTimes]])</f>
        <v>27.675000000000001</v>
      </c>
      <c r="AP263">
        <f>getTotalCount(ScoutingData[[#This Row],[scoredGrid]])</f>
        <v>4</v>
      </c>
      <c r="AQ263">
        <f>getCubeCount(ScoutingData[[#This Row],[scoredGrid]])</f>
        <v>4</v>
      </c>
      <c r="AR263">
        <f>getConeCount(ScoutingData[[#This Row],[scoredGrid]])</f>
        <v>0</v>
      </c>
      <c r="AS263">
        <f>getHighCount(ScoutingData[[#This Row],[scoredGrid]])</f>
        <v>0</v>
      </c>
      <c r="AT263">
        <f>getMedCount(ScoutingData[[#This Row],[scoredGrid]])</f>
        <v>3</v>
      </c>
      <c r="AU263">
        <f>getLowCount(ScoutingData[[#This Row],[scoredGrid]])</f>
        <v>1</v>
      </c>
      <c r="AV263">
        <f>ScoutingData[[#This Row],[autoGamePieces]]+ScoutingData[[#This Row],[teleopGamePieces]]</f>
        <v>4</v>
      </c>
      <c r="AW263">
        <f>ScoutingData[[#This Row],[autoCubes]]+ScoutingData[[#This Row],[teleopCubes]]</f>
        <v>4</v>
      </c>
      <c r="AX263">
        <f>ScoutingData[[#This Row],[autoCones]]+ScoutingData[[#This Row],[teleopCones]]</f>
        <v>0</v>
      </c>
      <c r="AY263">
        <f>ScoutingData[[#This Row],[autoHigh]]+ScoutingData[[#This Row],[teleopHigh]]</f>
        <v>0</v>
      </c>
      <c r="AZ263">
        <f>ScoutingData[[#This Row],[autoMed]]+ScoutingData[[#This Row],[teleopMed]]</f>
        <v>3</v>
      </c>
      <c r="BA263">
        <f>ScoutingData[[#This Row],[autoLow]]+ScoutingData[[#This Row],[teleopLow]]</f>
        <v>1</v>
      </c>
    </row>
    <row r="264" spans="1:53">
      <c r="A264" t="s">
        <v>154</v>
      </c>
      <c r="B264" t="s">
        <v>81</v>
      </c>
      <c r="C264" t="s">
        <v>82</v>
      </c>
      <c r="D264">
        <v>58</v>
      </c>
      <c r="E264" t="str">
        <f>ScoutingData[[#This Row],[eventCode]]&amp;"_"&amp;ScoutingData[[#This Row],[matchLevel]]&amp;ScoutingData[[#This Row],[matchNumber]]</f>
        <v>2023njwas_qm58</v>
      </c>
      <c r="F264" t="s">
        <v>140</v>
      </c>
      <c r="G264">
        <v>8588</v>
      </c>
      <c r="H264">
        <v>35</v>
      </c>
      <c r="I264" t="s">
        <v>93</v>
      </c>
      <c r="J264">
        <v>0</v>
      </c>
      <c r="K264">
        <v>0</v>
      </c>
      <c r="L264">
        <v>0</v>
      </c>
      <c r="M264" t="s">
        <v>94</v>
      </c>
      <c r="N264" t="s">
        <v>93</v>
      </c>
      <c r="O264" t="s">
        <v>701</v>
      </c>
      <c r="P264">
        <v>0</v>
      </c>
      <c r="Q264">
        <v>0</v>
      </c>
      <c r="R264">
        <v>0</v>
      </c>
      <c r="T264">
        <v>1</v>
      </c>
      <c r="U264" t="s">
        <v>97</v>
      </c>
      <c r="V264">
        <v>0</v>
      </c>
      <c r="W264" t="s">
        <v>105</v>
      </c>
      <c r="X264">
        <v>1</v>
      </c>
      <c r="Y264" t="s">
        <v>105</v>
      </c>
      <c r="Z264">
        <v>3</v>
      </c>
      <c r="AA264" t="s">
        <v>94</v>
      </c>
      <c r="AB264">
        <v>1</v>
      </c>
      <c r="AC264">
        <v>4</v>
      </c>
      <c r="AD264">
        <v>0</v>
      </c>
      <c r="AE264">
        <v>1</v>
      </c>
      <c r="AF264">
        <v>0</v>
      </c>
      <c r="AG264">
        <v>0</v>
      </c>
      <c r="AH264" t="s">
        <v>702</v>
      </c>
      <c r="AI264">
        <f>getTotalCount(ScoutingData[[#This Row],[autoScoredGrid]])</f>
        <v>0</v>
      </c>
      <c r="AJ264">
        <f>getCubeCount(ScoutingData[[#This Row],[autoScoredGrid]])</f>
        <v>0</v>
      </c>
      <c r="AK264">
        <f>getConeCount(ScoutingData[[#This Row],[autoScoredGrid]])</f>
        <v>0</v>
      </c>
      <c r="AL264">
        <f>getHighCount(ScoutingData[[#This Row],[autoScoredGrid]])</f>
        <v>0</v>
      </c>
      <c r="AM264">
        <f>getMedCount(ScoutingData[[#This Row],[autoScoredGrid]])</f>
        <v>0</v>
      </c>
      <c r="AN264">
        <f>getLowCount(ScoutingData[[#This Row],[autoScoredGrid]])</f>
        <v>0</v>
      </c>
      <c r="AO264">
        <f>getAvgCycleTime(ScoutingData[[#This Row],[cycleTimes]])</f>
        <v>0</v>
      </c>
      <c r="AP264">
        <f>getTotalCount(ScoutingData[[#This Row],[scoredGrid]])</f>
        <v>5</v>
      </c>
      <c r="AQ264">
        <f>getCubeCount(ScoutingData[[#This Row],[scoredGrid]])</f>
        <v>4</v>
      </c>
      <c r="AR264">
        <f>getConeCount(ScoutingData[[#This Row],[scoredGrid]])</f>
        <v>1</v>
      </c>
      <c r="AS264">
        <f>getHighCount(ScoutingData[[#This Row],[scoredGrid]])</f>
        <v>0</v>
      </c>
      <c r="AT264">
        <f>getMedCount(ScoutingData[[#This Row],[scoredGrid]])</f>
        <v>1</v>
      </c>
      <c r="AU264">
        <f>getLowCount(ScoutingData[[#This Row],[scoredGrid]])</f>
        <v>4</v>
      </c>
      <c r="AV264">
        <f>ScoutingData[[#This Row],[autoGamePieces]]+ScoutingData[[#This Row],[teleopGamePieces]]</f>
        <v>5</v>
      </c>
      <c r="AW264">
        <f>ScoutingData[[#This Row],[autoCubes]]+ScoutingData[[#This Row],[teleopCubes]]</f>
        <v>4</v>
      </c>
      <c r="AX264">
        <f>ScoutingData[[#This Row],[autoCones]]+ScoutingData[[#This Row],[teleopCones]]</f>
        <v>1</v>
      </c>
      <c r="AY264">
        <f>ScoutingData[[#This Row],[autoHigh]]+ScoutingData[[#This Row],[teleopHigh]]</f>
        <v>0</v>
      </c>
      <c r="AZ264">
        <f>ScoutingData[[#This Row],[autoMed]]+ScoutingData[[#This Row],[teleopMed]]</f>
        <v>1</v>
      </c>
      <c r="BA264">
        <f>ScoutingData[[#This Row],[autoLow]]+ScoutingData[[#This Row],[teleopLow]]</f>
        <v>4</v>
      </c>
    </row>
    <row r="265" spans="1:53">
      <c r="A265" t="s">
        <v>139</v>
      </c>
      <c r="B265" t="s">
        <v>81</v>
      </c>
      <c r="C265" t="s">
        <v>82</v>
      </c>
      <c r="D265">
        <v>58</v>
      </c>
      <c r="E265" t="str">
        <f>ScoutingData[[#This Row],[eventCode]]&amp;"_"&amp;ScoutingData[[#This Row],[matchLevel]]&amp;ScoutingData[[#This Row],[matchNumber]]</f>
        <v>2023njwas_qm58</v>
      </c>
      <c r="F265" t="s">
        <v>111</v>
      </c>
      <c r="G265">
        <v>4285</v>
      </c>
      <c r="H265">
        <v>62</v>
      </c>
      <c r="I265" t="s">
        <v>251</v>
      </c>
      <c r="J265">
        <v>0</v>
      </c>
      <c r="K265">
        <v>0</v>
      </c>
      <c r="L265">
        <v>0</v>
      </c>
      <c r="M265" t="s">
        <v>94</v>
      </c>
      <c r="N265" t="s">
        <v>703</v>
      </c>
      <c r="O265" t="s">
        <v>704</v>
      </c>
      <c r="P265">
        <v>0</v>
      </c>
      <c r="Q265">
        <v>1</v>
      </c>
      <c r="R265">
        <v>1</v>
      </c>
      <c r="S265">
        <v>714</v>
      </c>
      <c r="T265">
        <v>1</v>
      </c>
      <c r="U265" t="s">
        <v>94</v>
      </c>
      <c r="V265">
        <v>0</v>
      </c>
      <c r="W265" t="s">
        <v>85</v>
      </c>
      <c r="X265">
        <v>2</v>
      </c>
      <c r="Y265" t="s">
        <v>89</v>
      </c>
      <c r="Z265">
        <v>2</v>
      </c>
      <c r="AA265" t="s">
        <v>94</v>
      </c>
      <c r="AB265">
        <v>1</v>
      </c>
      <c r="AC265">
        <v>4</v>
      </c>
      <c r="AD265">
        <v>0</v>
      </c>
      <c r="AE265">
        <v>0</v>
      </c>
      <c r="AF265">
        <v>0</v>
      </c>
      <c r="AG265">
        <v>1</v>
      </c>
      <c r="AH265" t="s">
        <v>705</v>
      </c>
      <c r="AI265">
        <f>getTotalCount(ScoutingData[[#This Row],[autoScoredGrid]])</f>
        <v>1</v>
      </c>
      <c r="AJ265">
        <f>getCubeCount(ScoutingData[[#This Row],[autoScoredGrid]])</f>
        <v>1</v>
      </c>
      <c r="AK265">
        <f>getConeCount(ScoutingData[[#This Row],[autoScoredGrid]])</f>
        <v>0</v>
      </c>
      <c r="AL265">
        <f>getHighCount(ScoutingData[[#This Row],[autoScoredGrid]])</f>
        <v>0</v>
      </c>
      <c r="AM265">
        <f>getMedCount(ScoutingData[[#This Row],[autoScoredGrid]])</f>
        <v>1</v>
      </c>
      <c r="AN265">
        <f>getLowCount(ScoutingData[[#This Row],[autoScoredGrid]])</f>
        <v>0</v>
      </c>
      <c r="AO265">
        <f>getAvgCycleTime(ScoutingData[[#This Row],[cycleTimes]])</f>
        <v>24.18</v>
      </c>
      <c r="AP265">
        <f>getTotalCount(ScoutingData[[#This Row],[scoredGrid]])</f>
        <v>5</v>
      </c>
      <c r="AQ265">
        <f>getCubeCount(ScoutingData[[#This Row],[scoredGrid]])</f>
        <v>2</v>
      </c>
      <c r="AR265">
        <f>getConeCount(ScoutingData[[#This Row],[scoredGrid]])</f>
        <v>3</v>
      </c>
      <c r="AS265">
        <f>getHighCount(ScoutingData[[#This Row],[scoredGrid]])</f>
        <v>0</v>
      </c>
      <c r="AT265">
        <f>getMedCount(ScoutingData[[#This Row],[scoredGrid]])</f>
        <v>5</v>
      </c>
      <c r="AU265">
        <f>getLowCount(ScoutingData[[#This Row],[scoredGrid]])</f>
        <v>0</v>
      </c>
      <c r="AV265">
        <f>ScoutingData[[#This Row],[autoGamePieces]]+ScoutingData[[#This Row],[teleopGamePieces]]</f>
        <v>6</v>
      </c>
      <c r="AW265">
        <f>ScoutingData[[#This Row],[autoCubes]]+ScoutingData[[#This Row],[teleopCubes]]</f>
        <v>3</v>
      </c>
      <c r="AX265">
        <f>ScoutingData[[#This Row],[autoCones]]+ScoutingData[[#This Row],[teleopCones]]</f>
        <v>3</v>
      </c>
      <c r="AY265">
        <f>ScoutingData[[#This Row],[autoHigh]]+ScoutingData[[#This Row],[teleopHigh]]</f>
        <v>0</v>
      </c>
      <c r="AZ265">
        <f>ScoutingData[[#This Row],[autoMed]]+ScoutingData[[#This Row],[teleopMed]]</f>
        <v>6</v>
      </c>
      <c r="BA265">
        <f>ScoutingData[[#This Row],[autoLow]]+ScoutingData[[#This Row],[teleopLow]]</f>
        <v>0</v>
      </c>
    </row>
    <row r="266" spans="1:53">
      <c r="A266" t="s">
        <v>110</v>
      </c>
      <c r="B266" t="s">
        <v>81</v>
      </c>
      <c r="C266" t="s">
        <v>82</v>
      </c>
      <c r="D266">
        <v>58</v>
      </c>
      <c r="E266" t="str">
        <f>ScoutingData[[#This Row],[eventCode]]&amp;"_"&amp;ScoutingData[[#This Row],[matchLevel]]&amp;ScoutingData[[#This Row],[matchNumber]]</f>
        <v>2023njwas_qm58</v>
      </c>
      <c r="F266" t="s">
        <v>100</v>
      </c>
      <c r="G266">
        <v>3142</v>
      </c>
      <c r="H266">
        <v>47</v>
      </c>
      <c r="I266" t="s">
        <v>118</v>
      </c>
      <c r="J266">
        <v>0</v>
      </c>
      <c r="K266">
        <v>1</v>
      </c>
      <c r="L266">
        <v>1</v>
      </c>
      <c r="M266" t="s">
        <v>85</v>
      </c>
      <c r="N266" t="s">
        <v>93</v>
      </c>
      <c r="O266" t="s">
        <v>706</v>
      </c>
      <c r="P266">
        <v>0</v>
      </c>
      <c r="Q266">
        <v>0</v>
      </c>
      <c r="R266">
        <v>0</v>
      </c>
      <c r="T266">
        <v>0</v>
      </c>
      <c r="U266" t="s">
        <v>94</v>
      </c>
      <c r="V266">
        <v>0</v>
      </c>
      <c r="W266" t="s">
        <v>94</v>
      </c>
      <c r="X266">
        <v>0</v>
      </c>
      <c r="Y266" t="s">
        <v>89</v>
      </c>
      <c r="Z266">
        <v>2</v>
      </c>
      <c r="AA266" t="s">
        <v>129</v>
      </c>
      <c r="AB266">
        <v>1</v>
      </c>
      <c r="AC266">
        <v>4</v>
      </c>
      <c r="AD266">
        <v>0</v>
      </c>
      <c r="AE266">
        <v>0</v>
      </c>
      <c r="AF266">
        <v>0</v>
      </c>
      <c r="AG266">
        <v>1</v>
      </c>
      <c r="AH266" t="s">
        <v>707</v>
      </c>
      <c r="AI266">
        <f>getTotalCount(ScoutingData[[#This Row],[autoScoredGrid]])</f>
        <v>1</v>
      </c>
      <c r="AJ266">
        <f>getCubeCount(ScoutingData[[#This Row],[autoScoredGrid]])</f>
        <v>0</v>
      </c>
      <c r="AK266">
        <f>getConeCount(ScoutingData[[#This Row],[autoScoredGrid]])</f>
        <v>1</v>
      </c>
      <c r="AL266">
        <f>getHighCount(ScoutingData[[#This Row],[autoScoredGrid]])</f>
        <v>0</v>
      </c>
      <c r="AM266">
        <f>getMedCount(ScoutingData[[#This Row],[autoScoredGrid]])</f>
        <v>1</v>
      </c>
      <c r="AN266">
        <f>getLowCount(ScoutingData[[#This Row],[autoScoredGrid]])</f>
        <v>0</v>
      </c>
      <c r="AO266">
        <f>getAvgCycleTime(ScoutingData[[#This Row],[cycleTimes]])</f>
        <v>0</v>
      </c>
      <c r="AP266">
        <f>getTotalCount(ScoutingData[[#This Row],[scoredGrid]])</f>
        <v>6</v>
      </c>
      <c r="AQ266">
        <f>getCubeCount(ScoutingData[[#This Row],[scoredGrid]])</f>
        <v>6</v>
      </c>
      <c r="AR266">
        <f>getConeCount(ScoutingData[[#This Row],[scoredGrid]])</f>
        <v>0</v>
      </c>
      <c r="AS266">
        <f>getHighCount(ScoutingData[[#This Row],[scoredGrid]])</f>
        <v>0</v>
      </c>
      <c r="AT266">
        <f>getMedCount(ScoutingData[[#This Row],[scoredGrid]])</f>
        <v>1</v>
      </c>
      <c r="AU266">
        <f>getLowCount(ScoutingData[[#This Row],[scoredGrid]])</f>
        <v>5</v>
      </c>
      <c r="AV266">
        <f>ScoutingData[[#This Row],[autoGamePieces]]+ScoutingData[[#This Row],[teleopGamePieces]]</f>
        <v>7</v>
      </c>
      <c r="AW266">
        <f>ScoutingData[[#This Row],[autoCubes]]+ScoutingData[[#This Row],[teleopCubes]]</f>
        <v>6</v>
      </c>
      <c r="AX266">
        <f>ScoutingData[[#This Row],[autoCones]]+ScoutingData[[#This Row],[teleopCones]]</f>
        <v>1</v>
      </c>
      <c r="AY266">
        <f>ScoutingData[[#This Row],[autoHigh]]+ScoutingData[[#This Row],[teleopHigh]]</f>
        <v>0</v>
      </c>
      <c r="AZ266">
        <f>ScoutingData[[#This Row],[autoMed]]+ScoutingData[[#This Row],[teleopMed]]</f>
        <v>2</v>
      </c>
      <c r="BA266">
        <f>ScoutingData[[#This Row],[autoLow]]+ScoutingData[[#This Row],[teleopLow]]</f>
        <v>5</v>
      </c>
    </row>
    <row r="267" spans="1:53">
      <c r="A267" t="s">
        <v>559</v>
      </c>
      <c r="B267" t="s">
        <v>81</v>
      </c>
      <c r="C267" t="s">
        <v>82</v>
      </c>
      <c r="D267">
        <v>58</v>
      </c>
      <c r="E267" t="str">
        <f>ScoutingData[[#This Row],[eventCode]]&amp;"_"&amp;ScoutingData[[#This Row],[matchLevel]]&amp;ScoutingData[[#This Row],[matchNumber]]</f>
        <v>2023njwas_qm58</v>
      </c>
      <c r="F267" t="s">
        <v>92</v>
      </c>
      <c r="G267">
        <v>8117</v>
      </c>
      <c r="H267">
        <v>61</v>
      </c>
      <c r="I267" t="s">
        <v>708</v>
      </c>
      <c r="J267">
        <v>1</v>
      </c>
      <c r="K267">
        <v>0</v>
      </c>
      <c r="L267">
        <v>1</v>
      </c>
      <c r="M267" t="s">
        <v>85</v>
      </c>
      <c r="N267" t="s">
        <v>93</v>
      </c>
      <c r="O267" t="s">
        <v>93</v>
      </c>
      <c r="P267">
        <v>0</v>
      </c>
      <c r="Q267">
        <v>0</v>
      </c>
      <c r="R267">
        <v>0</v>
      </c>
      <c r="T267">
        <v>0</v>
      </c>
      <c r="U267" t="s">
        <v>94</v>
      </c>
      <c r="V267">
        <v>0</v>
      </c>
      <c r="W267" t="s">
        <v>94</v>
      </c>
      <c r="X267">
        <v>0</v>
      </c>
      <c r="Y267" t="s">
        <v>94</v>
      </c>
      <c r="Z267">
        <v>0</v>
      </c>
      <c r="AA267" t="s">
        <v>94</v>
      </c>
      <c r="AB267">
        <v>0</v>
      </c>
      <c r="AC267">
        <v>3</v>
      </c>
      <c r="AD267">
        <v>0</v>
      </c>
      <c r="AE267">
        <v>0</v>
      </c>
      <c r="AF267">
        <v>0</v>
      </c>
      <c r="AI267">
        <f>getTotalCount(ScoutingData[[#This Row],[autoScoredGrid]])</f>
        <v>2</v>
      </c>
      <c r="AJ267">
        <f>getCubeCount(ScoutingData[[#This Row],[autoScoredGrid]])</f>
        <v>0</v>
      </c>
      <c r="AK267">
        <f>getConeCount(ScoutingData[[#This Row],[autoScoredGrid]])</f>
        <v>2</v>
      </c>
      <c r="AL267">
        <f>getHighCount(ScoutingData[[#This Row],[autoScoredGrid]])</f>
        <v>0</v>
      </c>
      <c r="AM267">
        <f>getMedCount(ScoutingData[[#This Row],[autoScoredGrid]])</f>
        <v>1</v>
      </c>
      <c r="AN267">
        <f>getLowCount(ScoutingData[[#This Row],[autoScoredGrid]])</f>
        <v>1</v>
      </c>
      <c r="AO267">
        <f>getAvgCycleTime(ScoutingData[[#This Row],[cycleTimes]])</f>
        <v>0</v>
      </c>
      <c r="AP267">
        <f>getTotalCount(ScoutingData[[#This Row],[scoredGrid]])</f>
        <v>0</v>
      </c>
      <c r="AQ267">
        <f>getCubeCount(ScoutingData[[#This Row],[scoredGrid]])</f>
        <v>0</v>
      </c>
      <c r="AR267">
        <f>getConeCount(ScoutingData[[#This Row],[scoredGrid]])</f>
        <v>0</v>
      </c>
      <c r="AS267">
        <f>getHighCount(ScoutingData[[#This Row],[scoredGrid]])</f>
        <v>0</v>
      </c>
      <c r="AT267">
        <f>getMedCount(ScoutingData[[#This Row],[scoredGrid]])</f>
        <v>0</v>
      </c>
      <c r="AU267">
        <f>getLowCount(ScoutingData[[#This Row],[scoredGrid]])</f>
        <v>0</v>
      </c>
      <c r="AV267">
        <f>ScoutingData[[#This Row],[autoGamePieces]]+ScoutingData[[#This Row],[teleopGamePieces]]</f>
        <v>2</v>
      </c>
      <c r="AW267">
        <f>ScoutingData[[#This Row],[autoCubes]]+ScoutingData[[#This Row],[teleopCubes]]</f>
        <v>0</v>
      </c>
      <c r="AX267">
        <f>ScoutingData[[#This Row],[autoCones]]+ScoutingData[[#This Row],[teleopCones]]</f>
        <v>2</v>
      </c>
      <c r="AY267">
        <f>ScoutingData[[#This Row],[autoHigh]]+ScoutingData[[#This Row],[teleopHigh]]</f>
        <v>0</v>
      </c>
      <c r="AZ267">
        <f>ScoutingData[[#This Row],[autoMed]]+ScoutingData[[#This Row],[teleopMed]]</f>
        <v>1</v>
      </c>
      <c r="BA267">
        <f>ScoutingData[[#This Row],[autoLow]]+ScoutingData[[#This Row],[teleopLow]]</f>
        <v>1</v>
      </c>
    </row>
    <row r="268" spans="1:53">
      <c r="A268" t="s">
        <v>553</v>
      </c>
      <c r="B268" t="s">
        <v>81</v>
      </c>
      <c r="C268" t="s">
        <v>82</v>
      </c>
      <c r="D268">
        <v>58</v>
      </c>
      <c r="E268" t="str">
        <f>ScoutingData[[#This Row],[eventCode]]&amp;"_"&amp;ScoutingData[[#This Row],[matchLevel]]&amp;ScoutingData[[#This Row],[matchNumber]]</f>
        <v>2023njwas_qm58</v>
      </c>
      <c r="F268" t="s">
        <v>83</v>
      </c>
      <c r="G268">
        <v>8707</v>
      </c>
      <c r="H268">
        <v>26</v>
      </c>
      <c r="I268" t="s">
        <v>93</v>
      </c>
      <c r="J268">
        <v>1</v>
      </c>
      <c r="K268">
        <v>0</v>
      </c>
      <c r="L268">
        <v>0</v>
      </c>
      <c r="M268" t="s">
        <v>94</v>
      </c>
      <c r="N268" t="s">
        <v>93</v>
      </c>
      <c r="O268" t="s">
        <v>93</v>
      </c>
      <c r="P268">
        <v>0</v>
      </c>
      <c r="Q268">
        <v>0</v>
      </c>
      <c r="R268">
        <v>0</v>
      </c>
      <c r="T268">
        <v>0</v>
      </c>
      <c r="U268" t="s">
        <v>94</v>
      </c>
      <c r="V268">
        <v>55.6</v>
      </c>
      <c r="W268" t="s">
        <v>94</v>
      </c>
      <c r="X268">
        <v>2</v>
      </c>
      <c r="Y268" t="s">
        <v>105</v>
      </c>
      <c r="Z268">
        <v>0</v>
      </c>
      <c r="AA268" t="s">
        <v>105</v>
      </c>
      <c r="AB268">
        <v>1</v>
      </c>
      <c r="AC268">
        <v>4</v>
      </c>
      <c r="AD268">
        <v>0</v>
      </c>
      <c r="AE268">
        <v>0</v>
      </c>
      <c r="AF268">
        <v>0</v>
      </c>
      <c r="AG268">
        <v>0</v>
      </c>
      <c r="AH268" t="s">
        <v>709</v>
      </c>
      <c r="AI268">
        <f>getTotalCount(ScoutingData[[#This Row],[autoScoredGrid]])</f>
        <v>0</v>
      </c>
      <c r="AJ268">
        <f>getCubeCount(ScoutingData[[#This Row],[autoScoredGrid]])</f>
        <v>0</v>
      </c>
      <c r="AK268">
        <f>getConeCount(ScoutingData[[#This Row],[autoScoredGrid]])</f>
        <v>0</v>
      </c>
      <c r="AL268">
        <f>getHighCount(ScoutingData[[#This Row],[autoScoredGrid]])</f>
        <v>0</v>
      </c>
      <c r="AM268">
        <f>getMedCount(ScoutingData[[#This Row],[autoScoredGrid]])</f>
        <v>0</v>
      </c>
      <c r="AN268">
        <f>getLowCount(ScoutingData[[#This Row],[autoScoredGrid]])</f>
        <v>0</v>
      </c>
      <c r="AO268">
        <f>getAvgCycleTime(ScoutingData[[#This Row],[cycleTimes]])</f>
        <v>0</v>
      </c>
      <c r="AP268">
        <f>getTotalCount(ScoutingData[[#This Row],[scoredGrid]])</f>
        <v>0</v>
      </c>
      <c r="AQ268">
        <f>getCubeCount(ScoutingData[[#This Row],[scoredGrid]])</f>
        <v>0</v>
      </c>
      <c r="AR268">
        <f>getConeCount(ScoutingData[[#This Row],[scoredGrid]])</f>
        <v>0</v>
      </c>
      <c r="AS268">
        <f>getHighCount(ScoutingData[[#This Row],[scoredGrid]])</f>
        <v>0</v>
      </c>
      <c r="AT268">
        <f>getMedCount(ScoutingData[[#This Row],[scoredGrid]])</f>
        <v>0</v>
      </c>
      <c r="AU268">
        <f>getLowCount(ScoutingData[[#This Row],[scoredGrid]])</f>
        <v>0</v>
      </c>
      <c r="AV268">
        <f>ScoutingData[[#This Row],[autoGamePieces]]+ScoutingData[[#This Row],[teleopGamePieces]]</f>
        <v>0</v>
      </c>
      <c r="AW268">
        <f>ScoutingData[[#This Row],[autoCubes]]+ScoutingData[[#This Row],[teleopCubes]]</f>
        <v>0</v>
      </c>
      <c r="AX268">
        <f>ScoutingData[[#This Row],[autoCones]]+ScoutingData[[#This Row],[teleopCones]]</f>
        <v>0</v>
      </c>
      <c r="AY268">
        <f>ScoutingData[[#This Row],[autoHigh]]+ScoutingData[[#This Row],[teleopHigh]]</f>
        <v>0</v>
      </c>
      <c r="AZ268">
        <f>ScoutingData[[#This Row],[autoMed]]+ScoutingData[[#This Row],[teleopMed]]</f>
        <v>0</v>
      </c>
      <c r="BA268">
        <f>ScoutingData[[#This Row],[autoLow]]+ScoutingData[[#This Row],[teleopLow]]</f>
        <v>0</v>
      </c>
    </row>
    <row r="269" spans="1:53">
      <c r="A269" t="s">
        <v>413</v>
      </c>
      <c r="B269" t="s">
        <v>81</v>
      </c>
      <c r="C269" t="s">
        <v>82</v>
      </c>
      <c r="D269">
        <v>58</v>
      </c>
      <c r="E269" t="str">
        <f>ScoutingData[[#This Row],[eventCode]]&amp;"_"&amp;ScoutingData[[#This Row],[matchLevel]]&amp;ScoutingData[[#This Row],[matchNumber]]</f>
        <v>2023njwas_qm58</v>
      </c>
      <c r="F269" t="s">
        <v>117</v>
      </c>
      <c r="G269">
        <v>714</v>
      </c>
      <c r="H269">
        <v>71</v>
      </c>
      <c r="I269" t="s">
        <v>95</v>
      </c>
      <c r="J269">
        <v>0</v>
      </c>
      <c r="K269">
        <v>1</v>
      </c>
      <c r="L269">
        <v>1</v>
      </c>
      <c r="M269" t="s">
        <v>94</v>
      </c>
      <c r="N269" t="s">
        <v>710</v>
      </c>
      <c r="O269" t="s">
        <v>469</v>
      </c>
      <c r="P269">
        <v>0</v>
      </c>
      <c r="Q269">
        <v>0</v>
      </c>
      <c r="R269">
        <v>0</v>
      </c>
      <c r="T269">
        <v>0</v>
      </c>
      <c r="U269" t="s">
        <v>94</v>
      </c>
      <c r="V269">
        <v>0</v>
      </c>
      <c r="W269" t="s">
        <v>113</v>
      </c>
      <c r="X269">
        <v>0</v>
      </c>
      <c r="Y269" t="s">
        <v>105</v>
      </c>
      <c r="Z269">
        <v>0</v>
      </c>
      <c r="AA269" t="s">
        <v>129</v>
      </c>
      <c r="AB269">
        <v>0</v>
      </c>
      <c r="AC269">
        <v>3</v>
      </c>
      <c r="AD269">
        <v>0</v>
      </c>
      <c r="AE269">
        <v>0</v>
      </c>
      <c r="AF269">
        <v>0</v>
      </c>
      <c r="AG269">
        <v>0</v>
      </c>
      <c r="AH269" t="s">
        <v>711</v>
      </c>
      <c r="AI269">
        <f>getTotalCount(ScoutingData[[#This Row],[autoScoredGrid]])</f>
        <v>1</v>
      </c>
      <c r="AJ269">
        <f>getCubeCount(ScoutingData[[#This Row],[autoScoredGrid]])</f>
        <v>1</v>
      </c>
      <c r="AK269">
        <f>getConeCount(ScoutingData[[#This Row],[autoScoredGrid]])</f>
        <v>0</v>
      </c>
      <c r="AL269">
        <f>getHighCount(ScoutingData[[#This Row],[autoScoredGrid]])</f>
        <v>0</v>
      </c>
      <c r="AM269">
        <f>getMedCount(ScoutingData[[#This Row],[autoScoredGrid]])</f>
        <v>0</v>
      </c>
      <c r="AN269">
        <f>getLowCount(ScoutingData[[#This Row],[autoScoredGrid]])</f>
        <v>1</v>
      </c>
      <c r="AO269">
        <f>getAvgCycleTime(ScoutingData[[#This Row],[cycleTimes]])</f>
        <v>13.2</v>
      </c>
      <c r="AP269">
        <f>getTotalCount(ScoutingData[[#This Row],[scoredGrid]])</f>
        <v>1</v>
      </c>
      <c r="AQ269">
        <f>getCubeCount(ScoutingData[[#This Row],[scoredGrid]])</f>
        <v>1</v>
      </c>
      <c r="AR269">
        <f>getConeCount(ScoutingData[[#This Row],[scoredGrid]])</f>
        <v>0</v>
      </c>
      <c r="AS269">
        <f>getHighCount(ScoutingData[[#This Row],[scoredGrid]])</f>
        <v>0</v>
      </c>
      <c r="AT269">
        <f>getMedCount(ScoutingData[[#This Row],[scoredGrid]])</f>
        <v>0</v>
      </c>
      <c r="AU269">
        <f>getLowCount(ScoutingData[[#This Row],[scoredGrid]])</f>
        <v>1</v>
      </c>
      <c r="AV269">
        <f>ScoutingData[[#This Row],[autoGamePieces]]+ScoutingData[[#This Row],[teleopGamePieces]]</f>
        <v>2</v>
      </c>
      <c r="AW269">
        <f>ScoutingData[[#This Row],[autoCubes]]+ScoutingData[[#This Row],[teleopCubes]]</f>
        <v>2</v>
      </c>
      <c r="AX269">
        <f>ScoutingData[[#This Row],[autoCones]]+ScoutingData[[#This Row],[teleopCones]]</f>
        <v>0</v>
      </c>
      <c r="AY269">
        <f>ScoutingData[[#This Row],[autoHigh]]+ScoutingData[[#This Row],[teleopHigh]]</f>
        <v>0</v>
      </c>
      <c r="AZ269">
        <f>ScoutingData[[#This Row],[autoMed]]+ScoutingData[[#This Row],[teleopMed]]</f>
        <v>0</v>
      </c>
      <c r="BA269">
        <f>ScoutingData[[#This Row],[autoLow]]+ScoutingData[[#This Row],[teleopLow]]</f>
        <v>2</v>
      </c>
    </row>
    <row r="270" spans="1:53">
      <c r="A270" t="s">
        <v>553</v>
      </c>
      <c r="B270" t="s">
        <v>81</v>
      </c>
      <c r="C270" t="s">
        <v>82</v>
      </c>
      <c r="D270">
        <v>58</v>
      </c>
      <c r="E270" t="str">
        <f>ScoutingData[[#This Row],[eventCode]]&amp;"_"&amp;ScoutingData[[#This Row],[matchLevel]]&amp;ScoutingData[[#This Row],[matchNumber]]</f>
        <v>2023njwas_qm58</v>
      </c>
      <c r="F270" t="s">
        <v>83</v>
      </c>
      <c r="G270">
        <v>8707</v>
      </c>
      <c r="H270">
        <v>26</v>
      </c>
      <c r="I270" t="s">
        <v>93</v>
      </c>
      <c r="J270">
        <v>1</v>
      </c>
      <c r="K270">
        <v>0</v>
      </c>
      <c r="L270">
        <v>0</v>
      </c>
      <c r="M270" t="s">
        <v>94</v>
      </c>
      <c r="N270" t="s">
        <v>93</v>
      </c>
      <c r="O270" t="s">
        <v>93</v>
      </c>
      <c r="P270">
        <v>0</v>
      </c>
      <c r="Q270">
        <v>0</v>
      </c>
      <c r="R270">
        <v>0</v>
      </c>
      <c r="T270">
        <v>0</v>
      </c>
      <c r="U270" t="s">
        <v>94</v>
      </c>
      <c r="V270">
        <v>55.6</v>
      </c>
      <c r="W270" t="s">
        <v>94</v>
      </c>
      <c r="X270">
        <v>2</v>
      </c>
      <c r="Y270" t="s">
        <v>105</v>
      </c>
      <c r="Z270">
        <v>0</v>
      </c>
      <c r="AA270" t="s">
        <v>105</v>
      </c>
      <c r="AB270">
        <v>1</v>
      </c>
      <c r="AC270">
        <v>4</v>
      </c>
      <c r="AD270">
        <v>0</v>
      </c>
      <c r="AE270">
        <v>0</v>
      </c>
      <c r="AF270">
        <v>0</v>
      </c>
      <c r="AG270">
        <v>0</v>
      </c>
      <c r="AH270" t="s">
        <v>709</v>
      </c>
      <c r="AI270">
        <f>getTotalCount(ScoutingData[[#This Row],[autoScoredGrid]])</f>
        <v>0</v>
      </c>
      <c r="AJ270">
        <f>getCubeCount(ScoutingData[[#This Row],[autoScoredGrid]])</f>
        <v>0</v>
      </c>
      <c r="AK270">
        <f>getConeCount(ScoutingData[[#This Row],[autoScoredGrid]])</f>
        <v>0</v>
      </c>
      <c r="AL270">
        <f>getHighCount(ScoutingData[[#This Row],[autoScoredGrid]])</f>
        <v>0</v>
      </c>
      <c r="AM270">
        <f>getMedCount(ScoutingData[[#This Row],[autoScoredGrid]])</f>
        <v>0</v>
      </c>
      <c r="AN270">
        <f>getLowCount(ScoutingData[[#This Row],[autoScoredGrid]])</f>
        <v>0</v>
      </c>
      <c r="AO270">
        <f>getAvgCycleTime(ScoutingData[[#This Row],[cycleTimes]])</f>
        <v>0</v>
      </c>
      <c r="AP270">
        <f>getTotalCount(ScoutingData[[#This Row],[scoredGrid]])</f>
        <v>0</v>
      </c>
      <c r="AQ270">
        <f>getCubeCount(ScoutingData[[#This Row],[scoredGrid]])</f>
        <v>0</v>
      </c>
      <c r="AR270">
        <f>getConeCount(ScoutingData[[#This Row],[scoredGrid]])</f>
        <v>0</v>
      </c>
      <c r="AS270">
        <f>getHighCount(ScoutingData[[#This Row],[scoredGrid]])</f>
        <v>0</v>
      </c>
      <c r="AT270">
        <f>getMedCount(ScoutingData[[#This Row],[scoredGrid]])</f>
        <v>0</v>
      </c>
      <c r="AU270">
        <f>getLowCount(ScoutingData[[#This Row],[scoredGrid]])</f>
        <v>0</v>
      </c>
      <c r="AV270">
        <f>ScoutingData[[#This Row],[autoGamePieces]]+ScoutingData[[#This Row],[teleopGamePieces]]</f>
        <v>0</v>
      </c>
      <c r="AW270">
        <f>ScoutingData[[#This Row],[autoCubes]]+ScoutingData[[#This Row],[teleopCubes]]</f>
        <v>0</v>
      </c>
      <c r="AX270">
        <f>ScoutingData[[#This Row],[autoCones]]+ScoutingData[[#This Row],[teleopCones]]</f>
        <v>0</v>
      </c>
      <c r="AY270">
        <f>ScoutingData[[#This Row],[autoHigh]]+ScoutingData[[#This Row],[teleopHigh]]</f>
        <v>0</v>
      </c>
      <c r="AZ270">
        <f>ScoutingData[[#This Row],[autoMed]]+ScoutingData[[#This Row],[teleopMed]]</f>
        <v>0</v>
      </c>
      <c r="BA270">
        <f>ScoutingData[[#This Row],[autoLow]]+ScoutingData[[#This Row],[teleopLow]]</f>
        <v>0</v>
      </c>
    </row>
    <row r="271" spans="1:53">
      <c r="A271" t="s">
        <v>168</v>
      </c>
      <c r="B271" t="s">
        <v>81</v>
      </c>
      <c r="C271" t="s">
        <v>82</v>
      </c>
      <c r="D271">
        <v>59</v>
      </c>
      <c r="E271" t="str">
        <f>ScoutingData[[#This Row],[eventCode]]&amp;"_"&amp;ScoutingData[[#This Row],[matchLevel]]&amp;ScoutingData[[#This Row],[matchNumber]]</f>
        <v>2023njwas_qm59</v>
      </c>
      <c r="F271" t="s">
        <v>83</v>
      </c>
      <c r="G271">
        <v>3340</v>
      </c>
      <c r="H271">
        <v>26</v>
      </c>
      <c r="I271" t="s">
        <v>93</v>
      </c>
      <c r="J271">
        <v>1</v>
      </c>
      <c r="K271">
        <v>1</v>
      </c>
      <c r="L271">
        <v>1</v>
      </c>
      <c r="M271" t="s">
        <v>94</v>
      </c>
      <c r="N271" t="s">
        <v>712</v>
      </c>
      <c r="O271" t="s">
        <v>713</v>
      </c>
      <c r="P271">
        <v>0</v>
      </c>
      <c r="Q271">
        <v>0</v>
      </c>
      <c r="R271">
        <v>1</v>
      </c>
      <c r="S271">
        <v>1676</v>
      </c>
      <c r="T271">
        <v>0</v>
      </c>
      <c r="U271" t="s">
        <v>88</v>
      </c>
      <c r="V271">
        <v>6.2</v>
      </c>
      <c r="W271" t="s">
        <v>94</v>
      </c>
      <c r="X271">
        <v>2</v>
      </c>
      <c r="Y271" t="s">
        <v>96</v>
      </c>
      <c r="Z271">
        <v>0</v>
      </c>
      <c r="AA271" t="s">
        <v>97</v>
      </c>
      <c r="AB271">
        <v>0</v>
      </c>
      <c r="AC271">
        <v>1</v>
      </c>
      <c r="AD271">
        <v>0</v>
      </c>
      <c r="AE271">
        <v>0</v>
      </c>
      <c r="AF271">
        <v>0</v>
      </c>
      <c r="AG271">
        <v>0</v>
      </c>
      <c r="AH271" t="s">
        <v>714</v>
      </c>
      <c r="AI271">
        <f>getTotalCount(ScoutingData[[#This Row],[autoScoredGrid]])</f>
        <v>0</v>
      </c>
      <c r="AJ271">
        <f>getCubeCount(ScoutingData[[#This Row],[autoScoredGrid]])</f>
        <v>0</v>
      </c>
      <c r="AK271">
        <f>getConeCount(ScoutingData[[#This Row],[autoScoredGrid]])</f>
        <v>0</v>
      </c>
      <c r="AL271">
        <f>getHighCount(ScoutingData[[#This Row],[autoScoredGrid]])</f>
        <v>0</v>
      </c>
      <c r="AM271">
        <f>getMedCount(ScoutingData[[#This Row],[autoScoredGrid]])</f>
        <v>0</v>
      </c>
      <c r="AN271">
        <f>getLowCount(ScoutingData[[#This Row],[autoScoredGrid]])</f>
        <v>0</v>
      </c>
      <c r="AO271">
        <f>getAvgCycleTime(ScoutingData[[#This Row],[cycleTimes]])</f>
        <v>33.799999999999997</v>
      </c>
      <c r="AP271">
        <f>getTotalCount(ScoutingData[[#This Row],[scoredGrid]])</f>
        <v>2</v>
      </c>
      <c r="AQ271">
        <f>getCubeCount(ScoutingData[[#This Row],[scoredGrid]])</f>
        <v>0</v>
      </c>
      <c r="AR271">
        <f>getConeCount(ScoutingData[[#This Row],[scoredGrid]])</f>
        <v>2</v>
      </c>
      <c r="AS271">
        <f>getHighCount(ScoutingData[[#This Row],[scoredGrid]])</f>
        <v>0</v>
      </c>
      <c r="AT271">
        <f>getMedCount(ScoutingData[[#This Row],[scoredGrid]])</f>
        <v>0</v>
      </c>
      <c r="AU271">
        <f>getLowCount(ScoutingData[[#This Row],[scoredGrid]])</f>
        <v>2</v>
      </c>
      <c r="AV271">
        <f>ScoutingData[[#This Row],[autoGamePieces]]+ScoutingData[[#This Row],[teleopGamePieces]]</f>
        <v>2</v>
      </c>
      <c r="AW271">
        <f>ScoutingData[[#This Row],[autoCubes]]+ScoutingData[[#This Row],[teleopCubes]]</f>
        <v>0</v>
      </c>
      <c r="AX271">
        <f>ScoutingData[[#This Row],[autoCones]]+ScoutingData[[#This Row],[teleopCones]]</f>
        <v>2</v>
      </c>
      <c r="AY271">
        <f>ScoutingData[[#This Row],[autoHigh]]+ScoutingData[[#This Row],[teleopHigh]]</f>
        <v>0</v>
      </c>
      <c r="AZ271">
        <f>ScoutingData[[#This Row],[autoMed]]+ScoutingData[[#This Row],[teleopMed]]</f>
        <v>0</v>
      </c>
      <c r="BA271">
        <f>ScoutingData[[#This Row],[autoLow]]+ScoutingData[[#This Row],[teleopLow]]</f>
        <v>2</v>
      </c>
    </row>
    <row r="272" spans="1:53">
      <c r="A272" t="s">
        <v>568</v>
      </c>
      <c r="B272" t="s">
        <v>81</v>
      </c>
      <c r="C272" t="s">
        <v>82</v>
      </c>
      <c r="D272">
        <v>59</v>
      </c>
      <c r="E272" t="str">
        <f>ScoutingData[[#This Row],[eventCode]]&amp;"_"&amp;ScoutingData[[#This Row],[matchLevel]]&amp;ScoutingData[[#This Row],[matchNumber]]</f>
        <v>2023njwas_qm59</v>
      </c>
      <c r="F272" t="s">
        <v>111</v>
      </c>
      <c r="G272">
        <v>6945</v>
      </c>
      <c r="H272">
        <v>63</v>
      </c>
      <c r="I272" t="s">
        <v>93</v>
      </c>
      <c r="J272">
        <v>0</v>
      </c>
      <c r="K272">
        <v>0</v>
      </c>
      <c r="L272">
        <v>1</v>
      </c>
      <c r="M272" t="s">
        <v>94</v>
      </c>
      <c r="N272" t="s">
        <v>715</v>
      </c>
      <c r="O272" t="s">
        <v>716</v>
      </c>
      <c r="P272">
        <v>0</v>
      </c>
      <c r="Q272">
        <v>0</v>
      </c>
      <c r="R272">
        <v>0</v>
      </c>
      <c r="T272">
        <v>1</v>
      </c>
      <c r="U272" t="s">
        <v>88</v>
      </c>
      <c r="V272">
        <v>2.9</v>
      </c>
      <c r="W272" t="s">
        <v>85</v>
      </c>
      <c r="X272">
        <v>2</v>
      </c>
      <c r="Y272" t="s">
        <v>105</v>
      </c>
      <c r="Z272">
        <v>1</v>
      </c>
      <c r="AA272" t="s">
        <v>94</v>
      </c>
      <c r="AB272">
        <v>0</v>
      </c>
      <c r="AC272">
        <v>3</v>
      </c>
      <c r="AD272">
        <v>0</v>
      </c>
      <c r="AE272">
        <v>0</v>
      </c>
      <c r="AF272">
        <v>0</v>
      </c>
      <c r="AG272">
        <v>0</v>
      </c>
      <c r="AH272" t="s">
        <v>717</v>
      </c>
      <c r="AI272">
        <f>getTotalCount(ScoutingData[[#This Row],[autoScoredGrid]])</f>
        <v>0</v>
      </c>
      <c r="AJ272">
        <f>getCubeCount(ScoutingData[[#This Row],[autoScoredGrid]])</f>
        <v>0</v>
      </c>
      <c r="AK272">
        <f>getConeCount(ScoutingData[[#This Row],[autoScoredGrid]])</f>
        <v>0</v>
      </c>
      <c r="AL272">
        <f>getHighCount(ScoutingData[[#This Row],[autoScoredGrid]])</f>
        <v>0</v>
      </c>
      <c r="AM272">
        <f>getMedCount(ScoutingData[[#This Row],[autoScoredGrid]])</f>
        <v>0</v>
      </c>
      <c r="AN272">
        <f>getLowCount(ScoutingData[[#This Row],[autoScoredGrid]])</f>
        <v>0</v>
      </c>
      <c r="AO272">
        <f>getAvgCycleTime(ScoutingData[[#This Row],[cycleTimes]])</f>
        <v>6.2</v>
      </c>
      <c r="AP272">
        <f>getTotalCount(ScoutingData[[#This Row],[scoredGrid]])</f>
        <v>3</v>
      </c>
      <c r="AQ272">
        <f>getCubeCount(ScoutingData[[#This Row],[scoredGrid]])</f>
        <v>0</v>
      </c>
      <c r="AR272">
        <f>getConeCount(ScoutingData[[#This Row],[scoredGrid]])</f>
        <v>3</v>
      </c>
      <c r="AS272">
        <f>getHighCount(ScoutingData[[#This Row],[scoredGrid]])</f>
        <v>0</v>
      </c>
      <c r="AT272">
        <f>getMedCount(ScoutingData[[#This Row],[scoredGrid]])</f>
        <v>2</v>
      </c>
      <c r="AU272">
        <f>getLowCount(ScoutingData[[#This Row],[scoredGrid]])</f>
        <v>1</v>
      </c>
      <c r="AV272">
        <f>ScoutingData[[#This Row],[autoGamePieces]]+ScoutingData[[#This Row],[teleopGamePieces]]</f>
        <v>3</v>
      </c>
      <c r="AW272">
        <f>ScoutingData[[#This Row],[autoCubes]]+ScoutingData[[#This Row],[teleopCubes]]</f>
        <v>0</v>
      </c>
      <c r="AX272">
        <f>ScoutingData[[#This Row],[autoCones]]+ScoutingData[[#This Row],[teleopCones]]</f>
        <v>3</v>
      </c>
      <c r="AY272">
        <f>ScoutingData[[#This Row],[autoHigh]]+ScoutingData[[#This Row],[teleopHigh]]</f>
        <v>0</v>
      </c>
      <c r="AZ272">
        <f>ScoutingData[[#This Row],[autoMed]]+ScoutingData[[#This Row],[teleopMed]]</f>
        <v>2</v>
      </c>
      <c r="BA272">
        <f>ScoutingData[[#This Row],[autoLow]]+ScoutingData[[#This Row],[teleopLow]]</f>
        <v>1</v>
      </c>
    </row>
    <row r="273" spans="1:53">
      <c r="A273" t="s">
        <v>575</v>
      </c>
      <c r="B273" t="s">
        <v>81</v>
      </c>
      <c r="C273" t="s">
        <v>82</v>
      </c>
      <c r="D273">
        <v>59</v>
      </c>
      <c r="E273" t="str">
        <f>ScoutingData[[#This Row],[eventCode]]&amp;"_"&amp;ScoutingData[[#This Row],[matchLevel]]&amp;ScoutingData[[#This Row],[matchNumber]]</f>
        <v>2023njwas_qm59</v>
      </c>
      <c r="F273" t="s">
        <v>92</v>
      </c>
      <c r="G273">
        <v>4361</v>
      </c>
      <c r="H273">
        <v>50</v>
      </c>
      <c r="I273" t="s">
        <v>112</v>
      </c>
      <c r="J273">
        <v>1</v>
      </c>
      <c r="K273">
        <v>0</v>
      </c>
      <c r="L273">
        <v>1</v>
      </c>
      <c r="M273" t="s">
        <v>85</v>
      </c>
      <c r="N273" t="s">
        <v>718</v>
      </c>
      <c r="O273" t="s">
        <v>719</v>
      </c>
      <c r="P273">
        <v>0</v>
      </c>
      <c r="Q273">
        <v>1</v>
      </c>
      <c r="R273">
        <v>0</v>
      </c>
      <c r="T273">
        <v>0</v>
      </c>
      <c r="U273" t="s">
        <v>94</v>
      </c>
      <c r="V273">
        <v>4.0999999999999996</v>
      </c>
      <c r="W273" t="s">
        <v>137</v>
      </c>
      <c r="X273">
        <v>2</v>
      </c>
      <c r="Y273" t="s">
        <v>89</v>
      </c>
      <c r="Z273">
        <v>0</v>
      </c>
      <c r="AA273" t="s">
        <v>94</v>
      </c>
      <c r="AB273">
        <v>1</v>
      </c>
      <c r="AC273">
        <v>5</v>
      </c>
      <c r="AD273">
        <v>0</v>
      </c>
      <c r="AE273">
        <v>1</v>
      </c>
      <c r="AF273">
        <v>0</v>
      </c>
      <c r="AG273">
        <v>1</v>
      </c>
      <c r="AH273" t="s">
        <v>720</v>
      </c>
      <c r="AI273">
        <f>getTotalCount(ScoutingData[[#This Row],[autoScoredGrid]])</f>
        <v>1</v>
      </c>
      <c r="AJ273">
        <f>getCubeCount(ScoutingData[[#This Row],[autoScoredGrid]])</f>
        <v>1</v>
      </c>
      <c r="AK273">
        <f>getConeCount(ScoutingData[[#This Row],[autoScoredGrid]])</f>
        <v>0</v>
      </c>
      <c r="AL273">
        <f>getHighCount(ScoutingData[[#This Row],[autoScoredGrid]])</f>
        <v>1</v>
      </c>
      <c r="AM273">
        <f>getMedCount(ScoutingData[[#This Row],[autoScoredGrid]])</f>
        <v>0</v>
      </c>
      <c r="AN273">
        <f>getLowCount(ScoutingData[[#This Row],[autoScoredGrid]])</f>
        <v>0</v>
      </c>
      <c r="AO273">
        <f>getAvgCycleTime(ScoutingData[[#This Row],[cycleTimes]])</f>
        <v>14.883333333333335</v>
      </c>
      <c r="AP273">
        <f>getTotalCount(ScoutingData[[#This Row],[scoredGrid]])</f>
        <v>6</v>
      </c>
      <c r="AQ273">
        <f>getCubeCount(ScoutingData[[#This Row],[scoredGrid]])</f>
        <v>6</v>
      </c>
      <c r="AR273">
        <f>getConeCount(ScoutingData[[#This Row],[scoredGrid]])</f>
        <v>0</v>
      </c>
      <c r="AS273">
        <f>getHighCount(ScoutingData[[#This Row],[scoredGrid]])</f>
        <v>0</v>
      </c>
      <c r="AT273">
        <f>getMedCount(ScoutingData[[#This Row],[scoredGrid]])</f>
        <v>2</v>
      </c>
      <c r="AU273">
        <f>getLowCount(ScoutingData[[#This Row],[scoredGrid]])</f>
        <v>4</v>
      </c>
      <c r="AV273">
        <f>ScoutingData[[#This Row],[autoGamePieces]]+ScoutingData[[#This Row],[teleopGamePieces]]</f>
        <v>7</v>
      </c>
      <c r="AW273">
        <f>ScoutingData[[#This Row],[autoCubes]]+ScoutingData[[#This Row],[teleopCubes]]</f>
        <v>7</v>
      </c>
      <c r="AX273">
        <f>ScoutingData[[#This Row],[autoCones]]+ScoutingData[[#This Row],[teleopCones]]</f>
        <v>0</v>
      </c>
      <c r="AY273">
        <f>ScoutingData[[#This Row],[autoHigh]]+ScoutingData[[#This Row],[teleopHigh]]</f>
        <v>1</v>
      </c>
      <c r="AZ273">
        <f>ScoutingData[[#This Row],[autoMed]]+ScoutingData[[#This Row],[teleopMed]]</f>
        <v>2</v>
      </c>
      <c r="BA273">
        <f>ScoutingData[[#This Row],[autoLow]]+ScoutingData[[#This Row],[teleopLow]]</f>
        <v>4</v>
      </c>
    </row>
    <row r="274" spans="1:53">
      <c r="A274" t="s">
        <v>566</v>
      </c>
      <c r="B274" t="s">
        <v>81</v>
      </c>
      <c r="C274" t="s">
        <v>82</v>
      </c>
      <c r="D274">
        <v>59</v>
      </c>
      <c r="E274" t="str">
        <f>ScoutingData[[#This Row],[eventCode]]&amp;"_"&amp;ScoutingData[[#This Row],[matchLevel]]&amp;ScoutingData[[#This Row],[matchNumber]]</f>
        <v>2023njwas_qm59</v>
      </c>
      <c r="F274" t="s">
        <v>117</v>
      </c>
      <c r="G274">
        <v>1676</v>
      </c>
      <c r="H274">
        <v>47</v>
      </c>
      <c r="I274" t="s">
        <v>93</v>
      </c>
      <c r="J274">
        <v>1</v>
      </c>
      <c r="K274">
        <v>1</v>
      </c>
      <c r="L274">
        <v>1</v>
      </c>
      <c r="M274" t="s">
        <v>113</v>
      </c>
      <c r="N274" t="s">
        <v>93</v>
      </c>
      <c r="O274" t="s">
        <v>93</v>
      </c>
      <c r="P274">
        <v>0</v>
      </c>
      <c r="Q274">
        <v>1</v>
      </c>
      <c r="R274">
        <v>0</v>
      </c>
      <c r="T274">
        <v>1</v>
      </c>
      <c r="U274" t="s">
        <v>88</v>
      </c>
      <c r="V274">
        <v>4.5</v>
      </c>
      <c r="W274" t="s">
        <v>85</v>
      </c>
      <c r="X274">
        <v>2</v>
      </c>
      <c r="Y274" t="s">
        <v>89</v>
      </c>
      <c r="Z274">
        <v>2</v>
      </c>
      <c r="AA274" t="s">
        <v>94</v>
      </c>
      <c r="AB274">
        <v>0</v>
      </c>
      <c r="AC274">
        <v>3</v>
      </c>
      <c r="AD274">
        <v>0</v>
      </c>
      <c r="AE274">
        <v>0</v>
      </c>
      <c r="AF274">
        <v>0</v>
      </c>
      <c r="AG274">
        <v>1</v>
      </c>
      <c r="AH274" t="s">
        <v>721</v>
      </c>
      <c r="AI274">
        <f>getTotalCount(ScoutingData[[#This Row],[autoScoredGrid]])</f>
        <v>0</v>
      </c>
      <c r="AJ274">
        <f>getCubeCount(ScoutingData[[#This Row],[autoScoredGrid]])</f>
        <v>0</v>
      </c>
      <c r="AK274">
        <f>getConeCount(ScoutingData[[#This Row],[autoScoredGrid]])</f>
        <v>0</v>
      </c>
      <c r="AL274">
        <f>getHighCount(ScoutingData[[#This Row],[autoScoredGrid]])</f>
        <v>0</v>
      </c>
      <c r="AM274">
        <f>getMedCount(ScoutingData[[#This Row],[autoScoredGrid]])</f>
        <v>0</v>
      </c>
      <c r="AN274">
        <f>getLowCount(ScoutingData[[#This Row],[autoScoredGrid]])</f>
        <v>0</v>
      </c>
      <c r="AO274">
        <f>getAvgCycleTime(ScoutingData[[#This Row],[cycleTimes]])</f>
        <v>0</v>
      </c>
      <c r="AP274">
        <f>getTotalCount(ScoutingData[[#This Row],[scoredGrid]])</f>
        <v>0</v>
      </c>
      <c r="AQ274">
        <f>getCubeCount(ScoutingData[[#This Row],[scoredGrid]])</f>
        <v>0</v>
      </c>
      <c r="AR274">
        <f>getConeCount(ScoutingData[[#This Row],[scoredGrid]])</f>
        <v>0</v>
      </c>
      <c r="AS274">
        <f>getHighCount(ScoutingData[[#This Row],[scoredGrid]])</f>
        <v>0</v>
      </c>
      <c r="AT274">
        <f>getMedCount(ScoutingData[[#This Row],[scoredGrid]])</f>
        <v>0</v>
      </c>
      <c r="AU274">
        <f>getLowCount(ScoutingData[[#This Row],[scoredGrid]])</f>
        <v>0</v>
      </c>
      <c r="AV274">
        <f>ScoutingData[[#This Row],[autoGamePieces]]+ScoutingData[[#This Row],[teleopGamePieces]]</f>
        <v>0</v>
      </c>
      <c r="AW274">
        <f>ScoutingData[[#This Row],[autoCubes]]+ScoutingData[[#This Row],[teleopCubes]]</f>
        <v>0</v>
      </c>
      <c r="AX274">
        <f>ScoutingData[[#This Row],[autoCones]]+ScoutingData[[#This Row],[teleopCones]]</f>
        <v>0</v>
      </c>
      <c r="AY274">
        <f>ScoutingData[[#This Row],[autoHigh]]+ScoutingData[[#This Row],[teleopHigh]]</f>
        <v>0</v>
      </c>
      <c r="AZ274">
        <f>ScoutingData[[#This Row],[autoMed]]+ScoutingData[[#This Row],[teleopMed]]</f>
        <v>0</v>
      </c>
      <c r="BA274">
        <f>ScoutingData[[#This Row],[autoLow]]+ScoutingData[[#This Row],[teleopLow]]</f>
        <v>0</v>
      </c>
    </row>
    <row r="275" spans="1:53">
      <c r="A275" t="s">
        <v>121</v>
      </c>
      <c r="B275" t="s">
        <v>81</v>
      </c>
      <c r="C275" t="s">
        <v>82</v>
      </c>
      <c r="D275">
        <v>59</v>
      </c>
      <c r="E275" t="str">
        <f>ScoutingData[[#This Row],[eventCode]]&amp;"_"&amp;ScoutingData[[#This Row],[matchLevel]]&amp;ScoutingData[[#This Row],[matchNumber]]</f>
        <v>2023njwas_qm59</v>
      </c>
      <c r="F275" t="s">
        <v>140</v>
      </c>
      <c r="G275">
        <v>1811</v>
      </c>
      <c r="H275">
        <v>35</v>
      </c>
      <c r="I275" t="s">
        <v>197</v>
      </c>
      <c r="J275">
        <v>0</v>
      </c>
      <c r="K275">
        <v>0</v>
      </c>
      <c r="L275">
        <v>0</v>
      </c>
      <c r="M275" t="s">
        <v>94</v>
      </c>
      <c r="N275" t="s">
        <v>722</v>
      </c>
      <c r="O275" t="s">
        <v>723</v>
      </c>
      <c r="P275">
        <v>0</v>
      </c>
      <c r="Q275">
        <v>0</v>
      </c>
      <c r="R275">
        <v>0</v>
      </c>
      <c r="T275">
        <v>0</v>
      </c>
      <c r="U275" t="s">
        <v>94</v>
      </c>
      <c r="V275">
        <v>10</v>
      </c>
      <c r="W275" t="s">
        <v>137</v>
      </c>
      <c r="X275">
        <v>2</v>
      </c>
      <c r="Y275" t="s">
        <v>96</v>
      </c>
      <c r="Z275">
        <v>0</v>
      </c>
      <c r="AA275" t="s">
        <v>94</v>
      </c>
      <c r="AB275">
        <v>0</v>
      </c>
      <c r="AC275">
        <v>1</v>
      </c>
      <c r="AD275">
        <v>0</v>
      </c>
      <c r="AE275">
        <v>0</v>
      </c>
      <c r="AF275">
        <v>0</v>
      </c>
      <c r="AG275">
        <v>0</v>
      </c>
      <c r="AH275" t="s">
        <v>724</v>
      </c>
      <c r="AI275">
        <f>getTotalCount(ScoutingData[[#This Row],[autoScoredGrid]])</f>
        <v>1</v>
      </c>
      <c r="AJ275">
        <f>getCubeCount(ScoutingData[[#This Row],[autoScoredGrid]])</f>
        <v>1</v>
      </c>
      <c r="AK275">
        <f>getConeCount(ScoutingData[[#This Row],[autoScoredGrid]])</f>
        <v>0</v>
      </c>
      <c r="AL275">
        <f>getHighCount(ScoutingData[[#This Row],[autoScoredGrid]])</f>
        <v>1</v>
      </c>
      <c r="AM275">
        <f>getMedCount(ScoutingData[[#This Row],[autoScoredGrid]])</f>
        <v>0</v>
      </c>
      <c r="AN275">
        <f>getLowCount(ScoutingData[[#This Row],[autoScoredGrid]])</f>
        <v>0</v>
      </c>
      <c r="AO275">
        <f>getAvgCycleTime(ScoutingData[[#This Row],[cycleTimes]])</f>
        <v>26.833333333333332</v>
      </c>
      <c r="AP275">
        <f>getTotalCount(ScoutingData[[#This Row],[scoredGrid]])</f>
        <v>4</v>
      </c>
      <c r="AQ275">
        <f>getCubeCount(ScoutingData[[#This Row],[scoredGrid]])</f>
        <v>4</v>
      </c>
      <c r="AR275">
        <f>getConeCount(ScoutingData[[#This Row],[scoredGrid]])</f>
        <v>0</v>
      </c>
      <c r="AS275">
        <f>getHighCount(ScoutingData[[#This Row],[scoredGrid]])</f>
        <v>1</v>
      </c>
      <c r="AT275">
        <f>getMedCount(ScoutingData[[#This Row],[scoredGrid]])</f>
        <v>2</v>
      </c>
      <c r="AU275">
        <f>getLowCount(ScoutingData[[#This Row],[scoredGrid]])</f>
        <v>1</v>
      </c>
      <c r="AV275">
        <f>ScoutingData[[#This Row],[autoGamePieces]]+ScoutingData[[#This Row],[teleopGamePieces]]</f>
        <v>5</v>
      </c>
      <c r="AW275">
        <f>ScoutingData[[#This Row],[autoCubes]]+ScoutingData[[#This Row],[teleopCubes]]</f>
        <v>5</v>
      </c>
      <c r="AX275">
        <f>ScoutingData[[#This Row],[autoCones]]+ScoutingData[[#This Row],[teleopCones]]</f>
        <v>0</v>
      </c>
      <c r="AY275">
        <f>ScoutingData[[#This Row],[autoHigh]]+ScoutingData[[#This Row],[teleopHigh]]</f>
        <v>2</v>
      </c>
      <c r="AZ275">
        <f>ScoutingData[[#This Row],[autoMed]]+ScoutingData[[#This Row],[teleopMed]]</f>
        <v>2</v>
      </c>
      <c r="BA275">
        <f>ScoutingData[[#This Row],[autoLow]]+ScoutingData[[#This Row],[teleopLow]]</f>
        <v>1</v>
      </c>
    </row>
    <row r="276" spans="1:53">
      <c r="A276" t="s">
        <v>179</v>
      </c>
      <c r="B276" t="s">
        <v>81</v>
      </c>
      <c r="C276" t="s">
        <v>82</v>
      </c>
      <c r="D276">
        <v>59</v>
      </c>
      <c r="E276" t="str">
        <f>ScoutingData[[#This Row],[eventCode]]&amp;"_"&amp;ScoutingData[[#This Row],[matchLevel]]&amp;ScoutingData[[#This Row],[matchNumber]]</f>
        <v>2023njwas_qm59</v>
      </c>
      <c r="F276" t="s">
        <v>100</v>
      </c>
      <c r="G276">
        <v>8628</v>
      </c>
      <c r="H276">
        <v>71</v>
      </c>
      <c r="I276" t="s">
        <v>93</v>
      </c>
      <c r="J276">
        <v>1</v>
      </c>
      <c r="K276">
        <v>0</v>
      </c>
      <c r="L276">
        <v>1</v>
      </c>
      <c r="M276" t="s">
        <v>94</v>
      </c>
      <c r="N276" t="s">
        <v>93</v>
      </c>
      <c r="O276" t="s">
        <v>725</v>
      </c>
      <c r="P276">
        <v>0</v>
      </c>
      <c r="Q276">
        <v>0</v>
      </c>
      <c r="R276">
        <v>0</v>
      </c>
      <c r="S276">
        <v>0</v>
      </c>
      <c r="T276">
        <v>0</v>
      </c>
      <c r="U276" t="s">
        <v>94</v>
      </c>
      <c r="V276">
        <v>0</v>
      </c>
      <c r="W276" t="s">
        <v>94</v>
      </c>
      <c r="X276">
        <v>2</v>
      </c>
      <c r="Y276" t="s">
        <v>96</v>
      </c>
      <c r="Z276">
        <v>0</v>
      </c>
      <c r="AA276" t="s">
        <v>94</v>
      </c>
      <c r="AB276">
        <v>0</v>
      </c>
      <c r="AC276">
        <v>2</v>
      </c>
      <c r="AD276">
        <v>0</v>
      </c>
      <c r="AE276">
        <v>0</v>
      </c>
      <c r="AF276">
        <v>0</v>
      </c>
      <c r="AG276">
        <v>0</v>
      </c>
      <c r="AH276" t="s">
        <v>291</v>
      </c>
      <c r="AI276">
        <f>getTotalCount(ScoutingData[[#This Row],[autoScoredGrid]])</f>
        <v>0</v>
      </c>
      <c r="AJ276">
        <f>getCubeCount(ScoutingData[[#This Row],[autoScoredGrid]])</f>
        <v>0</v>
      </c>
      <c r="AK276">
        <f>getConeCount(ScoutingData[[#This Row],[autoScoredGrid]])</f>
        <v>0</v>
      </c>
      <c r="AL276">
        <f>getHighCount(ScoutingData[[#This Row],[autoScoredGrid]])</f>
        <v>0</v>
      </c>
      <c r="AM276">
        <f>getMedCount(ScoutingData[[#This Row],[autoScoredGrid]])</f>
        <v>0</v>
      </c>
      <c r="AN276">
        <f>getLowCount(ScoutingData[[#This Row],[autoScoredGrid]])</f>
        <v>0</v>
      </c>
      <c r="AO276">
        <f>getAvgCycleTime(ScoutingData[[#This Row],[cycleTimes]])</f>
        <v>0</v>
      </c>
      <c r="AP276">
        <f>getTotalCount(ScoutingData[[#This Row],[scoredGrid]])</f>
        <v>1</v>
      </c>
      <c r="AQ276">
        <f>getCubeCount(ScoutingData[[#This Row],[scoredGrid]])</f>
        <v>0</v>
      </c>
      <c r="AR276">
        <f>getConeCount(ScoutingData[[#This Row],[scoredGrid]])</f>
        <v>1</v>
      </c>
      <c r="AS276">
        <f>getHighCount(ScoutingData[[#This Row],[scoredGrid]])</f>
        <v>0</v>
      </c>
      <c r="AT276">
        <f>getMedCount(ScoutingData[[#This Row],[scoredGrid]])</f>
        <v>0</v>
      </c>
      <c r="AU276">
        <f>getLowCount(ScoutingData[[#This Row],[scoredGrid]])</f>
        <v>1</v>
      </c>
      <c r="AV276">
        <f>ScoutingData[[#This Row],[autoGamePieces]]+ScoutingData[[#This Row],[teleopGamePieces]]</f>
        <v>1</v>
      </c>
      <c r="AW276">
        <f>ScoutingData[[#This Row],[autoCubes]]+ScoutingData[[#This Row],[teleopCubes]]</f>
        <v>0</v>
      </c>
      <c r="AX276">
        <f>ScoutingData[[#This Row],[autoCones]]+ScoutingData[[#This Row],[teleopCones]]</f>
        <v>1</v>
      </c>
      <c r="AY276">
        <f>ScoutingData[[#This Row],[autoHigh]]+ScoutingData[[#This Row],[teleopHigh]]</f>
        <v>0</v>
      </c>
      <c r="AZ276">
        <f>ScoutingData[[#This Row],[autoMed]]+ScoutingData[[#This Row],[teleopMed]]</f>
        <v>0</v>
      </c>
      <c r="BA276">
        <f>ScoutingData[[#This Row],[autoLow]]+ScoutingData[[#This Row],[teleopLow]]</f>
        <v>1</v>
      </c>
    </row>
    <row r="277" spans="1:53">
      <c r="A277" t="s">
        <v>131</v>
      </c>
      <c r="B277" t="s">
        <v>81</v>
      </c>
      <c r="C277" t="s">
        <v>82</v>
      </c>
      <c r="D277">
        <v>60</v>
      </c>
      <c r="E277" t="str">
        <f>ScoutingData[[#This Row],[eventCode]]&amp;"_"&amp;ScoutingData[[#This Row],[matchLevel]]&amp;ScoutingData[[#This Row],[matchNumber]]</f>
        <v>2023njwas_qm60</v>
      </c>
      <c r="F277" t="s">
        <v>140</v>
      </c>
      <c r="G277">
        <v>8706</v>
      </c>
      <c r="H277">
        <v>70</v>
      </c>
      <c r="I277" t="s">
        <v>93</v>
      </c>
      <c r="J277">
        <v>0</v>
      </c>
      <c r="K277">
        <v>0</v>
      </c>
      <c r="L277">
        <v>0</v>
      </c>
      <c r="M277" t="s">
        <v>94</v>
      </c>
      <c r="N277" t="s">
        <v>93</v>
      </c>
      <c r="O277" t="s">
        <v>93</v>
      </c>
      <c r="P277">
        <v>0</v>
      </c>
      <c r="Q277">
        <v>0</v>
      </c>
      <c r="R277">
        <v>0</v>
      </c>
      <c r="T277">
        <v>0</v>
      </c>
      <c r="U277" t="s">
        <v>94</v>
      </c>
      <c r="V277">
        <v>0</v>
      </c>
      <c r="W277" t="s">
        <v>85</v>
      </c>
      <c r="X277">
        <v>1</v>
      </c>
      <c r="Y277" t="s">
        <v>105</v>
      </c>
      <c r="Z277">
        <v>0</v>
      </c>
      <c r="AA277" t="s">
        <v>105</v>
      </c>
      <c r="AB277">
        <v>0</v>
      </c>
      <c r="AC277">
        <v>3</v>
      </c>
      <c r="AD277">
        <v>0</v>
      </c>
      <c r="AE277">
        <v>0</v>
      </c>
      <c r="AF277">
        <v>0</v>
      </c>
      <c r="AG277">
        <v>0</v>
      </c>
      <c r="AH277" t="s">
        <v>726</v>
      </c>
      <c r="AI277">
        <f>getTotalCount(ScoutingData[[#This Row],[autoScoredGrid]])</f>
        <v>0</v>
      </c>
      <c r="AJ277">
        <f>getCubeCount(ScoutingData[[#This Row],[autoScoredGrid]])</f>
        <v>0</v>
      </c>
      <c r="AK277">
        <f>getConeCount(ScoutingData[[#This Row],[autoScoredGrid]])</f>
        <v>0</v>
      </c>
      <c r="AL277">
        <f>getHighCount(ScoutingData[[#This Row],[autoScoredGrid]])</f>
        <v>0</v>
      </c>
      <c r="AM277">
        <f>getMedCount(ScoutingData[[#This Row],[autoScoredGrid]])</f>
        <v>0</v>
      </c>
      <c r="AN277">
        <f>getLowCount(ScoutingData[[#This Row],[autoScoredGrid]])</f>
        <v>0</v>
      </c>
      <c r="AO277">
        <f>getAvgCycleTime(ScoutingData[[#This Row],[cycleTimes]])</f>
        <v>0</v>
      </c>
      <c r="AP277">
        <f>getTotalCount(ScoutingData[[#This Row],[scoredGrid]])</f>
        <v>0</v>
      </c>
      <c r="AQ277">
        <f>getCubeCount(ScoutingData[[#This Row],[scoredGrid]])</f>
        <v>0</v>
      </c>
      <c r="AR277">
        <f>getConeCount(ScoutingData[[#This Row],[scoredGrid]])</f>
        <v>0</v>
      </c>
      <c r="AS277">
        <f>getHighCount(ScoutingData[[#This Row],[scoredGrid]])</f>
        <v>0</v>
      </c>
      <c r="AT277">
        <f>getMedCount(ScoutingData[[#This Row],[scoredGrid]])</f>
        <v>0</v>
      </c>
      <c r="AU277">
        <f>getLowCount(ScoutingData[[#This Row],[scoredGrid]])</f>
        <v>0</v>
      </c>
      <c r="AV277">
        <f>ScoutingData[[#This Row],[autoGamePieces]]+ScoutingData[[#This Row],[teleopGamePieces]]</f>
        <v>0</v>
      </c>
      <c r="AW277">
        <f>ScoutingData[[#This Row],[autoCubes]]+ScoutingData[[#This Row],[teleopCubes]]</f>
        <v>0</v>
      </c>
      <c r="AX277">
        <f>ScoutingData[[#This Row],[autoCones]]+ScoutingData[[#This Row],[teleopCones]]</f>
        <v>0</v>
      </c>
      <c r="AY277">
        <f>ScoutingData[[#This Row],[autoHigh]]+ScoutingData[[#This Row],[teleopHigh]]</f>
        <v>0</v>
      </c>
      <c r="AZ277">
        <f>ScoutingData[[#This Row],[autoMed]]+ScoutingData[[#This Row],[teleopMed]]</f>
        <v>0</v>
      </c>
      <c r="BA277">
        <f>ScoutingData[[#This Row],[autoLow]]+ScoutingData[[#This Row],[teleopLow]]</f>
        <v>0</v>
      </c>
    </row>
    <row r="278" spans="1:53">
      <c r="A278" t="s">
        <v>153</v>
      </c>
      <c r="B278" t="s">
        <v>81</v>
      </c>
      <c r="C278" t="s">
        <v>82</v>
      </c>
      <c r="D278">
        <v>60</v>
      </c>
      <c r="E278" t="str">
        <f>ScoutingData[[#This Row],[eventCode]]&amp;"_"&amp;ScoutingData[[#This Row],[matchLevel]]&amp;ScoutingData[[#This Row],[matchNumber]]</f>
        <v>2023njwas_qm60</v>
      </c>
      <c r="F278" t="s">
        <v>111</v>
      </c>
      <c r="G278">
        <v>1672</v>
      </c>
      <c r="H278">
        <v>26</v>
      </c>
      <c r="I278" t="s">
        <v>93</v>
      </c>
      <c r="J278">
        <v>1</v>
      </c>
      <c r="K278">
        <v>1</v>
      </c>
      <c r="L278">
        <v>1</v>
      </c>
      <c r="M278" t="s">
        <v>94</v>
      </c>
      <c r="N278" t="s">
        <v>727</v>
      </c>
      <c r="O278" t="s">
        <v>728</v>
      </c>
      <c r="P278">
        <v>0</v>
      </c>
      <c r="Q278">
        <v>0</v>
      </c>
      <c r="R278">
        <v>0</v>
      </c>
      <c r="T278">
        <v>0</v>
      </c>
      <c r="U278" t="s">
        <v>88</v>
      </c>
      <c r="V278">
        <v>0</v>
      </c>
      <c r="W278" t="s">
        <v>94</v>
      </c>
      <c r="X278">
        <v>2</v>
      </c>
      <c r="Y278" t="s">
        <v>89</v>
      </c>
      <c r="Z278">
        <v>0</v>
      </c>
      <c r="AA278" t="s">
        <v>129</v>
      </c>
      <c r="AB278">
        <v>0</v>
      </c>
      <c r="AC278">
        <v>3</v>
      </c>
      <c r="AD278">
        <v>0</v>
      </c>
      <c r="AE278">
        <v>0</v>
      </c>
      <c r="AF278">
        <v>0</v>
      </c>
      <c r="AG278">
        <v>0</v>
      </c>
      <c r="AH278" t="s">
        <v>729</v>
      </c>
      <c r="AI278">
        <f>getTotalCount(ScoutingData[[#This Row],[autoScoredGrid]])</f>
        <v>0</v>
      </c>
      <c r="AJ278">
        <f>getCubeCount(ScoutingData[[#This Row],[autoScoredGrid]])</f>
        <v>0</v>
      </c>
      <c r="AK278">
        <f>getConeCount(ScoutingData[[#This Row],[autoScoredGrid]])</f>
        <v>0</v>
      </c>
      <c r="AL278">
        <f>getHighCount(ScoutingData[[#This Row],[autoScoredGrid]])</f>
        <v>0</v>
      </c>
      <c r="AM278">
        <f>getMedCount(ScoutingData[[#This Row],[autoScoredGrid]])</f>
        <v>0</v>
      </c>
      <c r="AN278">
        <f>getLowCount(ScoutingData[[#This Row],[autoScoredGrid]])</f>
        <v>0</v>
      </c>
      <c r="AO278">
        <f>getAvgCycleTime(ScoutingData[[#This Row],[cycleTimes]])</f>
        <v>32.4</v>
      </c>
      <c r="AP278">
        <f>getTotalCount(ScoutingData[[#This Row],[scoredGrid]])</f>
        <v>4</v>
      </c>
      <c r="AQ278">
        <f>getCubeCount(ScoutingData[[#This Row],[scoredGrid]])</f>
        <v>0</v>
      </c>
      <c r="AR278">
        <f>getConeCount(ScoutingData[[#This Row],[scoredGrid]])</f>
        <v>4</v>
      </c>
      <c r="AS278">
        <f>getHighCount(ScoutingData[[#This Row],[scoredGrid]])</f>
        <v>1</v>
      </c>
      <c r="AT278">
        <f>getMedCount(ScoutingData[[#This Row],[scoredGrid]])</f>
        <v>3</v>
      </c>
      <c r="AU278">
        <f>getLowCount(ScoutingData[[#This Row],[scoredGrid]])</f>
        <v>0</v>
      </c>
      <c r="AV278">
        <f>ScoutingData[[#This Row],[autoGamePieces]]+ScoutingData[[#This Row],[teleopGamePieces]]</f>
        <v>4</v>
      </c>
      <c r="AW278">
        <f>ScoutingData[[#This Row],[autoCubes]]+ScoutingData[[#This Row],[teleopCubes]]</f>
        <v>0</v>
      </c>
      <c r="AX278">
        <f>ScoutingData[[#This Row],[autoCones]]+ScoutingData[[#This Row],[teleopCones]]</f>
        <v>4</v>
      </c>
      <c r="AY278">
        <f>ScoutingData[[#This Row],[autoHigh]]+ScoutingData[[#This Row],[teleopHigh]]</f>
        <v>1</v>
      </c>
      <c r="AZ278">
        <f>ScoutingData[[#This Row],[autoMed]]+ScoutingData[[#This Row],[teleopMed]]</f>
        <v>3</v>
      </c>
      <c r="BA278">
        <f>ScoutingData[[#This Row],[autoLow]]+ScoutingData[[#This Row],[teleopLow]]</f>
        <v>0</v>
      </c>
    </row>
    <row r="279" spans="1:53">
      <c r="A279" t="s">
        <v>236</v>
      </c>
      <c r="B279" t="s">
        <v>81</v>
      </c>
      <c r="C279" t="s">
        <v>82</v>
      </c>
      <c r="D279">
        <v>60</v>
      </c>
      <c r="E279" t="str">
        <f>ScoutingData[[#This Row],[eventCode]]&amp;"_"&amp;ScoutingData[[#This Row],[matchLevel]]&amp;ScoutingData[[#This Row],[matchNumber]]</f>
        <v>2023njwas_qm60</v>
      </c>
      <c r="F279" t="s">
        <v>100</v>
      </c>
      <c r="G279">
        <v>223</v>
      </c>
      <c r="H279">
        <v>47</v>
      </c>
      <c r="I279" t="s">
        <v>112</v>
      </c>
      <c r="J279">
        <v>1</v>
      </c>
      <c r="K279">
        <v>1</v>
      </c>
      <c r="L279">
        <v>1</v>
      </c>
      <c r="M279" t="s">
        <v>85</v>
      </c>
      <c r="N279" t="s">
        <v>730</v>
      </c>
      <c r="O279" t="s">
        <v>731</v>
      </c>
      <c r="P279">
        <v>0</v>
      </c>
      <c r="Q279">
        <v>0</v>
      </c>
      <c r="R279">
        <v>0</v>
      </c>
      <c r="T279">
        <v>0</v>
      </c>
      <c r="U279" t="s">
        <v>124</v>
      </c>
      <c r="V279">
        <v>15.8</v>
      </c>
      <c r="W279" t="s">
        <v>94</v>
      </c>
      <c r="X279">
        <v>1</v>
      </c>
      <c r="Y279" t="s">
        <v>105</v>
      </c>
      <c r="Z279">
        <v>0</v>
      </c>
      <c r="AA279" t="s">
        <v>129</v>
      </c>
      <c r="AB279">
        <v>1</v>
      </c>
      <c r="AC279">
        <v>4</v>
      </c>
      <c r="AD279">
        <v>0</v>
      </c>
      <c r="AE279">
        <v>0</v>
      </c>
      <c r="AF279">
        <v>0</v>
      </c>
      <c r="AG279">
        <v>1</v>
      </c>
      <c r="AH279" t="s">
        <v>732</v>
      </c>
      <c r="AI279">
        <f>getTotalCount(ScoutingData[[#This Row],[autoScoredGrid]])</f>
        <v>1</v>
      </c>
      <c r="AJ279">
        <f>getCubeCount(ScoutingData[[#This Row],[autoScoredGrid]])</f>
        <v>1</v>
      </c>
      <c r="AK279">
        <f>getConeCount(ScoutingData[[#This Row],[autoScoredGrid]])</f>
        <v>0</v>
      </c>
      <c r="AL279">
        <f>getHighCount(ScoutingData[[#This Row],[autoScoredGrid]])</f>
        <v>1</v>
      </c>
      <c r="AM279">
        <f>getMedCount(ScoutingData[[#This Row],[autoScoredGrid]])</f>
        <v>0</v>
      </c>
      <c r="AN279">
        <f>getLowCount(ScoutingData[[#This Row],[autoScoredGrid]])</f>
        <v>0</v>
      </c>
      <c r="AO279">
        <f>getAvgCycleTime(ScoutingData[[#This Row],[cycleTimes]])</f>
        <v>15.466666666666669</v>
      </c>
      <c r="AP279">
        <f>getTotalCount(ScoutingData[[#This Row],[scoredGrid]])</f>
        <v>6</v>
      </c>
      <c r="AQ279">
        <f>getCubeCount(ScoutingData[[#This Row],[scoredGrid]])</f>
        <v>6</v>
      </c>
      <c r="AR279">
        <f>getConeCount(ScoutingData[[#This Row],[scoredGrid]])</f>
        <v>0</v>
      </c>
      <c r="AS279">
        <f>getHighCount(ScoutingData[[#This Row],[scoredGrid]])</f>
        <v>0</v>
      </c>
      <c r="AT279">
        <f>getMedCount(ScoutingData[[#This Row],[scoredGrid]])</f>
        <v>0</v>
      </c>
      <c r="AU279">
        <f>getLowCount(ScoutingData[[#This Row],[scoredGrid]])</f>
        <v>6</v>
      </c>
      <c r="AV279">
        <f>ScoutingData[[#This Row],[autoGamePieces]]+ScoutingData[[#This Row],[teleopGamePieces]]</f>
        <v>7</v>
      </c>
      <c r="AW279">
        <f>ScoutingData[[#This Row],[autoCubes]]+ScoutingData[[#This Row],[teleopCubes]]</f>
        <v>7</v>
      </c>
      <c r="AX279">
        <f>ScoutingData[[#This Row],[autoCones]]+ScoutingData[[#This Row],[teleopCones]]</f>
        <v>0</v>
      </c>
      <c r="AY279">
        <f>ScoutingData[[#This Row],[autoHigh]]+ScoutingData[[#This Row],[teleopHigh]]</f>
        <v>1</v>
      </c>
      <c r="AZ279">
        <f>ScoutingData[[#This Row],[autoMed]]+ScoutingData[[#This Row],[teleopMed]]</f>
        <v>0</v>
      </c>
      <c r="BA279">
        <f>ScoutingData[[#This Row],[autoLow]]+ScoutingData[[#This Row],[teleopLow]]</f>
        <v>6</v>
      </c>
    </row>
    <row r="280" spans="1:53">
      <c r="A280" t="s">
        <v>147</v>
      </c>
      <c r="B280" t="s">
        <v>81</v>
      </c>
      <c r="C280" t="s">
        <v>82</v>
      </c>
      <c r="D280">
        <v>60</v>
      </c>
      <c r="E280" t="str">
        <f>ScoutingData[[#This Row],[eventCode]]&amp;"_"&amp;ScoutingData[[#This Row],[matchLevel]]&amp;ScoutingData[[#This Row],[matchNumber]]</f>
        <v>2023njwas_qm60</v>
      </c>
      <c r="F280" t="s">
        <v>117</v>
      </c>
      <c r="G280">
        <v>1143</v>
      </c>
      <c r="H280">
        <v>35</v>
      </c>
      <c r="I280" t="s">
        <v>93</v>
      </c>
      <c r="J280">
        <v>0</v>
      </c>
      <c r="K280">
        <v>0</v>
      </c>
      <c r="L280">
        <v>0</v>
      </c>
      <c r="M280" t="s">
        <v>94</v>
      </c>
      <c r="N280" t="s">
        <v>93</v>
      </c>
      <c r="O280" t="s">
        <v>197</v>
      </c>
      <c r="P280">
        <v>0</v>
      </c>
      <c r="Q280">
        <v>0</v>
      </c>
      <c r="R280">
        <v>0</v>
      </c>
      <c r="T280">
        <v>0</v>
      </c>
      <c r="U280" t="s">
        <v>94</v>
      </c>
      <c r="V280">
        <v>0</v>
      </c>
      <c r="W280" t="s">
        <v>94</v>
      </c>
      <c r="X280">
        <v>1</v>
      </c>
      <c r="Y280" t="s">
        <v>105</v>
      </c>
      <c r="Z280">
        <v>0</v>
      </c>
      <c r="AA280" t="s">
        <v>94</v>
      </c>
      <c r="AB280">
        <v>1</v>
      </c>
      <c r="AC280">
        <v>3</v>
      </c>
      <c r="AD280">
        <v>0</v>
      </c>
      <c r="AE280">
        <v>0</v>
      </c>
      <c r="AF280">
        <v>0</v>
      </c>
      <c r="AG280">
        <v>0</v>
      </c>
      <c r="AH280" t="s">
        <v>733</v>
      </c>
      <c r="AI280">
        <f>getTotalCount(ScoutingData[[#This Row],[autoScoredGrid]])</f>
        <v>0</v>
      </c>
      <c r="AJ280">
        <f>getCubeCount(ScoutingData[[#This Row],[autoScoredGrid]])</f>
        <v>0</v>
      </c>
      <c r="AK280">
        <f>getConeCount(ScoutingData[[#This Row],[autoScoredGrid]])</f>
        <v>0</v>
      </c>
      <c r="AL280">
        <f>getHighCount(ScoutingData[[#This Row],[autoScoredGrid]])</f>
        <v>0</v>
      </c>
      <c r="AM280">
        <f>getMedCount(ScoutingData[[#This Row],[autoScoredGrid]])</f>
        <v>0</v>
      </c>
      <c r="AN280">
        <f>getLowCount(ScoutingData[[#This Row],[autoScoredGrid]])</f>
        <v>0</v>
      </c>
      <c r="AO280">
        <f>getAvgCycleTime(ScoutingData[[#This Row],[cycleTimes]])</f>
        <v>0</v>
      </c>
      <c r="AP280">
        <f>getTotalCount(ScoutingData[[#This Row],[scoredGrid]])</f>
        <v>1</v>
      </c>
      <c r="AQ280">
        <f>getCubeCount(ScoutingData[[#This Row],[scoredGrid]])</f>
        <v>1</v>
      </c>
      <c r="AR280">
        <f>getConeCount(ScoutingData[[#This Row],[scoredGrid]])</f>
        <v>0</v>
      </c>
      <c r="AS280">
        <f>getHighCount(ScoutingData[[#This Row],[scoredGrid]])</f>
        <v>1</v>
      </c>
      <c r="AT280">
        <f>getMedCount(ScoutingData[[#This Row],[scoredGrid]])</f>
        <v>0</v>
      </c>
      <c r="AU280">
        <f>getLowCount(ScoutingData[[#This Row],[scoredGrid]])</f>
        <v>0</v>
      </c>
      <c r="AV280">
        <f>ScoutingData[[#This Row],[autoGamePieces]]+ScoutingData[[#This Row],[teleopGamePieces]]</f>
        <v>1</v>
      </c>
      <c r="AW280">
        <f>ScoutingData[[#This Row],[autoCubes]]+ScoutingData[[#This Row],[teleopCubes]]</f>
        <v>1</v>
      </c>
      <c r="AX280">
        <f>ScoutingData[[#This Row],[autoCones]]+ScoutingData[[#This Row],[teleopCones]]</f>
        <v>0</v>
      </c>
      <c r="AY280">
        <f>ScoutingData[[#This Row],[autoHigh]]+ScoutingData[[#This Row],[teleopHigh]]</f>
        <v>1</v>
      </c>
      <c r="AZ280">
        <f>ScoutingData[[#This Row],[autoMed]]+ScoutingData[[#This Row],[teleopMed]]</f>
        <v>0</v>
      </c>
      <c r="BA280">
        <f>ScoutingData[[#This Row],[autoLow]]+ScoutingData[[#This Row],[teleopLow]]</f>
        <v>0</v>
      </c>
    </row>
    <row r="281" spans="1:53">
      <c r="A281" t="s">
        <v>91</v>
      </c>
      <c r="B281" t="s">
        <v>81</v>
      </c>
      <c r="C281" t="s">
        <v>82</v>
      </c>
      <c r="D281">
        <v>60</v>
      </c>
      <c r="E281" t="str">
        <f>ScoutingData[[#This Row],[eventCode]]&amp;"_"&amp;ScoutingData[[#This Row],[matchLevel]]&amp;ScoutingData[[#This Row],[matchNumber]]</f>
        <v>2023njwas_qm60</v>
      </c>
      <c r="F281" t="s">
        <v>83</v>
      </c>
      <c r="G281">
        <v>7045</v>
      </c>
      <c r="H281">
        <v>38</v>
      </c>
      <c r="I281" t="s">
        <v>112</v>
      </c>
      <c r="J281">
        <v>0</v>
      </c>
      <c r="K281">
        <v>0</v>
      </c>
      <c r="L281">
        <v>1</v>
      </c>
      <c r="M281" t="s">
        <v>113</v>
      </c>
      <c r="N281" t="s">
        <v>734</v>
      </c>
      <c r="O281" t="s">
        <v>735</v>
      </c>
      <c r="P281">
        <v>0</v>
      </c>
      <c r="Q281">
        <v>0</v>
      </c>
      <c r="R281">
        <v>0</v>
      </c>
      <c r="T281">
        <v>0</v>
      </c>
      <c r="U281" t="s">
        <v>94</v>
      </c>
      <c r="V281">
        <v>11.7</v>
      </c>
      <c r="W281" t="s">
        <v>85</v>
      </c>
      <c r="X281">
        <v>2</v>
      </c>
      <c r="Y281" t="s">
        <v>105</v>
      </c>
      <c r="Z281">
        <v>0</v>
      </c>
      <c r="AA281" t="s">
        <v>94</v>
      </c>
      <c r="AB281">
        <v>1</v>
      </c>
      <c r="AC281">
        <v>4</v>
      </c>
      <c r="AD281">
        <v>0</v>
      </c>
      <c r="AE281">
        <v>0</v>
      </c>
      <c r="AF281">
        <v>0</v>
      </c>
      <c r="AG281">
        <v>1</v>
      </c>
      <c r="AH281" t="s">
        <v>736</v>
      </c>
      <c r="AI281">
        <f>getTotalCount(ScoutingData[[#This Row],[autoScoredGrid]])</f>
        <v>1</v>
      </c>
      <c r="AJ281">
        <f>getCubeCount(ScoutingData[[#This Row],[autoScoredGrid]])</f>
        <v>1</v>
      </c>
      <c r="AK281">
        <f>getConeCount(ScoutingData[[#This Row],[autoScoredGrid]])</f>
        <v>0</v>
      </c>
      <c r="AL281">
        <f>getHighCount(ScoutingData[[#This Row],[autoScoredGrid]])</f>
        <v>1</v>
      </c>
      <c r="AM281">
        <f>getMedCount(ScoutingData[[#This Row],[autoScoredGrid]])</f>
        <v>0</v>
      </c>
      <c r="AN281">
        <f>getLowCount(ScoutingData[[#This Row],[autoScoredGrid]])</f>
        <v>0</v>
      </c>
      <c r="AO281">
        <f>getAvgCycleTime(ScoutingData[[#This Row],[cycleTimes]])</f>
        <v>27.55</v>
      </c>
      <c r="AP281">
        <f>getTotalCount(ScoutingData[[#This Row],[scoredGrid]])</f>
        <v>4</v>
      </c>
      <c r="AQ281">
        <f>getCubeCount(ScoutingData[[#This Row],[scoredGrid]])</f>
        <v>0</v>
      </c>
      <c r="AR281">
        <f>getConeCount(ScoutingData[[#This Row],[scoredGrid]])</f>
        <v>4</v>
      </c>
      <c r="AS281">
        <f>getHighCount(ScoutingData[[#This Row],[scoredGrid]])</f>
        <v>4</v>
      </c>
      <c r="AT281">
        <f>getMedCount(ScoutingData[[#This Row],[scoredGrid]])</f>
        <v>0</v>
      </c>
      <c r="AU281">
        <f>getLowCount(ScoutingData[[#This Row],[scoredGrid]])</f>
        <v>0</v>
      </c>
      <c r="AV281">
        <f>ScoutingData[[#This Row],[autoGamePieces]]+ScoutingData[[#This Row],[teleopGamePieces]]</f>
        <v>5</v>
      </c>
      <c r="AW281">
        <f>ScoutingData[[#This Row],[autoCubes]]+ScoutingData[[#This Row],[teleopCubes]]</f>
        <v>1</v>
      </c>
      <c r="AX281">
        <f>ScoutingData[[#This Row],[autoCones]]+ScoutingData[[#This Row],[teleopCones]]</f>
        <v>4</v>
      </c>
      <c r="AY281">
        <f>ScoutingData[[#This Row],[autoHigh]]+ScoutingData[[#This Row],[teleopHigh]]</f>
        <v>5</v>
      </c>
      <c r="AZ281">
        <f>ScoutingData[[#This Row],[autoMed]]+ScoutingData[[#This Row],[teleopMed]]</f>
        <v>0</v>
      </c>
      <c r="BA281">
        <f>ScoutingData[[#This Row],[autoLow]]+ScoutingData[[#This Row],[teleopLow]]</f>
        <v>0</v>
      </c>
    </row>
    <row r="282" spans="1:53">
      <c r="A282" t="s">
        <v>541</v>
      </c>
      <c r="B282" t="s">
        <v>81</v>
      </c>
      <c r="C282" t="s">
        <v>82</v>
      </c>
      <c r="D282">
        <v>60</v>
      </c>
      <c r="E282" t="str">
        <f>ScoutingData[[#This Row],[eventCode]]&amp;"_"&amp;ScoutingData[[#This Row],[matchLevel]]&amp;ScoutingData[[#This Row],[matchNumber]]</f>
        <v>2023njwas_qm60</v>
      </c>
      <c r="F282" t="s">
        <v>92</v>
      </c>
      <c r="G282">
        <v>193</v>
      </c>
      <c r="H282">
        <v>62</v>
      </c>
      <c r="I282" t="s">
        <v>253</v>
      </c>
      <c r="J282">
        <v>1</v>
      </c>
      <c r="K282">
        <v>0</v>
      </c>
      <c r="L282">
        <v>1</v>
      </c>
      <c r="M282" t="s">
        <v>94</v>
      </c>
      <c r="N282" t="s">
        <v>737</v>
      </c>
      <c r="O282" t="s">
        <v>738</v>
      </c>
      <c r="P282">
        <v>0</v>
      </c>
      <c r="Q282">
        <v>1</v>
      </c>
      <c r="R282">
        <v>0</v>
      </c>
      <c r="T282">
        <v>1</v>
      </c>
      <c r="U282" t="s">
        <v>97</v>
      </c>
      <c r="V282">
        <v>0</v>
      </c>
      <c r="W282" t="s">
        <v>85</v>
      </c>
      <c r="X282">
        <v>2</v>
      </c>
      <c r="Y282" t="s">
        <v>89</v>
      </c>
      <c r="Z282">
        <v>2</v>
      </c>
      <c r="AA282" t="s">
        <v>94</v>
      </c>
      <c r="AB282">
        <v>0</v>
      </c>
      <c r="AC282">
        <v>3</v>
      </c>
      <c r="AD282">
        <v>0</v>
      </c>
      <c r="AE282">
        <v>0</v>
      </c>
      <c r="AF282">
        <v>0</v>
      </c>
      <c r="AG282">
        <v>1</v>
      </c>
      <c r="AH282" t="s">
        <v>739</v>
      </c>
      <c r="AI282">
        <f>getTotalCount(ScoutingData[[#This Row],[autoScoredGrid]])</f>
        <v>1</v>
      </c>
      <c r="AJ282">
        <f>getCubeCount(ScoutingData[[#This Row],[autoScoredGrid]])</f>
        <v>0</v>
      </c>
      <c r="AK282">
        <f>getConeCount(ScoutingData[[#This Row],[autoScoredGrid]])</f>
        <v>1</v>
      </c>
      <c r="AL282">
        <f>getHighCount(ScoutingData[[#This Row],[autoScoredGrid]])</f>
        <v>0</v>
      </c>
      <c r="AM282">
        <f>getMedCount(ScoutingData[[#This Row],[autoScoredGrid]])</f>
        <v>1</v>
      </c>
      <c r="AN282">
        <f>getLowCount(ScoutingData[[#This Row],[autoScoredGrid]])</f>
        <v>0</v>
      </c>
      <c r="AO282">
        <f>getAvgCycleTime(ScoutingData[[#This Row],[cycleTimes]])</f>
        <v>22.5</v>
      </c>
      <c r="AP282">
        <f>getTotalCount(ScoutingData[[#This Row],[scoredGrid]])</f>
        <v>4</v>
      </c>
      <c r="AQ282">
        <f>getCubeCount(ScoutingData[[#This Row],[scoredGrid]])</f>
        <v>2</v>
      </c>
      <c r="AR282">
        <f>getConeCount(ScoutingData[[#This Row],[scoredGrid]])</f>
        <v>2</v>
      </c>
      <c r="AS282">
        <f>getHighCount(ScoutingData[[#This Row],[scoredGrid]])</f>
        <v>0</v>
      </c>
      <c r="AT282">
        <f>getMedCount(ScoutingData[[#This Row],[scoredGrid]])</f>
        <v>4</v>
      </c>
      <c r="AU282">
        <f>getLowCount(ScoutingData[[#This Row],[scoredGrid]])</f>
        <v>0</v>
      </c>
      <c r="AV282">
        <f>ScoutingData[[#This Row],[autoGamePieces]]+ScoutingData[[#This Row],[teleopGamePieces]]</f>
        <v>5</v>
      </c>
      <c r="AW282">
        <f>ScoutingData[[#This Row],[autoCubes]]+ScoutingData[[#This Row],[teleopCubes]]</f>
        <v>2</v>
      </c>
      <c r="AX282">
        <f>ScoutingData[[#This Row],[autoCones]]+ScoutingData[[#This Row],[teleopCones]]</f>
        <v>3</v>
      </c>
      <c r="AY282">
        <f>ScoutingData[[#This Row],[autoHigh]]+ScoutingData[[#This Row],[teleopHigh]]</f>
        <v>0</v>
      </c>
      <c r="AZ282">
        <f>ScoutingData[[#This Row],[autoMed]]+ScoutingData[[#This Row],[teleopMed]]</f>
        <v>5</v>
      </c>
      <c r="BA282">
        <f>ScoutingData[[#This Row],[autoLow]]+ScoutingData[[#This Row],[teleopLow]]</f>
        <v>0</v>
      </c>
    </row>
    <row r="283" spans="1:53">
      <c r="A283" t="s">
        <v>154</v>
      </c>
      <c r="B283" t="s">
        <v>81</v>
      </c>
      <c r="C283" t="s">
        <v>82</v>
      </c>
      <c r="D283">
        <v>61</v>
      </c>
      <c r="E283" t="str">
        <f>ScoutingData[[#This Row],[eventCode]]&amp;"_"&amp;ScoutingData[[#This Row],[matchLevel]]&amp;ScoutingData[[#This Row],[matchNumber]]</f>
        <v>2023njwas_qm61</v>
      </c>
      <c r="F283" t="s">
        <v>140</v>
      </c>
      <c r="G283">
        <v>303</v>
      </c>
      <c r="H283">
        <v>59</v>
      </c>
      <c r="I283" t="s">
        <v>93</v>
      </c>
      <c r="J283">
        <v>0</v>
      </c>
      <c r="K283">
        <v>0</v>
      </c>
      <c r="L283">
        <v>0</v>
      </c>
      <c r="M283" t="s">
        <v>85</v>
      </c>
      <c r="N283" t="s">
        <v>93</v>
      </c>
      <c r="O283" t="s">
        <v>740</v>
      </c>
      <c r="P283">
        <v>0</v>
      </c>
      <c r="Q283">
        <v>1</v>
      </c>
      <c r="R283">
        <v>0</v>
      </c>
      <c r="T283">
        <v>1</v>
      </c>
      <c r="U283" t="s">
        <v>94</v>
      </c>
      <c r="V283">
        <v>0</v>
      </c>
      <c r="W283" t="s">
        <v>85</v>
      </c>
      <c r="X283">
        <v>2</v>
      </c>
      <c r="Y283" t="s">
        <v>105</v>
      </c>
      <c r="Z283">
        <v>3</v>
      </c>
      <c r="AA283" t="s">
        <v>94</v>
      </c>
      <c r="AB283">
        <v>1</v>
      </c>
      <c r="AC283">
        <v>5</v>
      </c>
      <c r="AD283">
        <v>0</v>
      </c>
      <c r="AE283">
        <v>0</v>
      </c>
      <c r="AF283">
        <v>0</v>
      </c>
      <c r="AG283">
        <v>1</v>
      </c>
      <c r="AH283" t="s">
        <v>741</v>
      </c>
      <c r="AI283">
        <f>getTotalCount(ScoutingData[[#This Row],[autoScoredGrid]])</f>
        <v>0</v>
      </c>
      <c r="AJ283">
        <f>getCubeCount(ScoutingData[[#This Row],[autoScoredGrid]])</f>
        <v>0</v>
      </c>
      <c r="AK283">
        <f>getConeCount(ScoutingData[[#This Row],[autoScoredGrid]])</f>
        <v>0</v>
      </c>
      <c r="AL283">
        <f>getHighCount(ScoutingData[[#This Row],[autoScoredGrid]])</f>
        <v>0</v>
      </c>
      <c r="AM283">
        <f>getMedCount(ScoutingData[[#This Row],[autoScoredGrid]])</f>
        <v>0</v>
      </c>
      <c r="AN283">
        <f>getLowCount(ScoutingData[[#This Row],[autoScoredGrid]])</f>
        <v>0</v>
      </c>
      <c r="AO283">
        <f>getAvgCycleTime(ScoutingData[[#This Row],[cycleTimes]])</f>
        <v>0</v>
      </c>
      <c r="AP283">
        <f>getTotalCount(ScoutingData[[#This Row],[scoredGrid]])</f>
        <v>7</v>
      </c>
      <c r="AQ283">
        <f>getCubeCount(ScoutingData[[#This Row],[scoredGrid]])</f>
        <v>3</v>
      </c>
      <c r="AR283">
        <f>getConeCount(ScoutingData[[#This Row],[scoredGrid]])</f>
        <v>4</v>
      </c>
      <c r="AS283">
        <f>getHighCount(ScoutingData[[#This Row],[scoredGrid]])</f>
        <v>6</v>
      </c>
      <c r="AT283">
        <f>getMedCount(ScoutingData[[#This Row],[scoredGrid]])</f>
        <v>0</v>
      </c>
      <c r="AU283">
        <f>getLowCount(ScoutingData[[#This Row],[scoredGrid]])</f>
        <v>1</v>
      </c>
      <c r="AV283">
        <f>ScoutingData[[#This Row],[autoGamePieces]]+ScoutingData[[#This Row],[teleopGamePieces]]</f>
        <v>7</v>
      </c>
      <c r="AW283">
        <f>ScoutingData[[#This Row],[autoCubes]]+ScoutingData[[#This Row],[teleopCubes]]</f>
        <v>3</v>
      </c>
      <c r="AX283">
        <f>ScoutingData[[#This Row],[autoCones]]+ScoutingData[[#This Row],[teleopCones]]</f>
        <v>4</v>
      </c>
      <c r="AY283">
        <f>ScoutingData[[#This Row],[autoHigh]]+ScoutingData[[#This Row],[teleopHigh]]</f>
        <v>6</v>
      </c>
      <c r="AZ283">
        <f>ScoutingData[[#This Row],[autoMed]]+ScoutingData[[#This Row],[teleopMed]]</f>
        <v>0</v>
      </c>
      <c r="BA283">
        <f>ScoutingData[[#This Row],[autoLow]]+ScoutingData[[#This Row],[teleopLow]]</f>
        <v>1</v>
      </c>
    </row>
    <row r="284" spans="1:53">
      <c r="A284" t="s">
        <v>413</v>
      </c>
      <c r="B284" t="s">
        <v>81</v>
      </c>
      <c r="C284" t="s">
        <v>82</v>
      </c>
      <c r="D284">
        <v>61</v>
      </c>
      <c r="E284" t="str">
        <f>ScoutingData[[#This Row],[eventCode]]&amp;"_"&amp;ScoutingData[[#This Row],[matchLevel]]&amp;ScoutingData[[#This Row],[matchNumber]]</f>
        <v>2023njwas_qm61</v>
      </c>
      <c r="F284" t="s">
        <v>117</v>
      </c>
      <c r="G284">
        <v>6943</v>
      </c>
      <c r="H284">
        <v>71</v>
      </c>
      <c r="I284" t="s">
        <v>93</v>
      </c>
      <c r="J284">
        <v>0</v>
      </c>
      <c r="K284">
        <v>0</v>
      </c>
      <c r="L284">
        <v>0</v>
      </c>
      <c r="M284" t="s">
        <v>94</v>
      </c>
      <c r="N284" t="s">
        <v>93</v>
      </c>
      <c r="O284" t="s">
        <v>93</v>
      </c>
      <c r="P284">
        <v>0</v>
      </c>
      <c r="Q284">
        <v>0</v>
      </c>
      <c r="R284">
        <v>0</v>
      </c>
      <c r="T284">
        <v>0</v>
      </c>
      <c r="U284" t="s">
        <v>94</v>
      </c>
      <c r="V284">
        <v>0</v>
      </c>
      <c r="W284" t="s">
        <v>94</v>
      </c>
      <c r="X284">
        <v>2</v>
      </c>
      <c r="Y284" t="s">
        <v>96</v>
      </c>
      <c r="Z284">
        <v>0</v>
      </c>
      <c r="AA284" t="s">
        <v>94</v>
      </c>
      <c r="AB284">
        <v>1</v>
      </c>
      <c r="AC284">
        <v>1</v>
      </c>
      <c r="AD284">
        <v>0</v>
      </c>
      <c r="AE284">
        <v>0</v>
      </c>
      <c r="AF284">
        <v>0</v>
      </c>
      <c r="AG284">
        <v>0</v>
      </c>
      <c r="AH284" t="s">
        <v>742</v>
      </c>
      <c r="AI284">
        <f>getTotalCount(ScoutingData[[#This Row],[autoScoredGrid]])</f>
        <v>0</v>
      </c>
      <c r="AJ284">
        <f>getCubeCount(ScoutingData[[#This Row],[autoScoredGrid]])</f>
        <v>0</v>
      </c>
      <c r="AK284">
        <f>getConeCount(ScoutingData[[#This Row],[autoScoredGrid]])</f>
        <v>0</v>
      </c>
      <c r="AL284">
        <f>getHighCount(ScoutingData[[#This Row],[autoScoredGrid]])</f>
        <v>0</v>
      </c>
      <c r="AM284">
        <f>getMedCount(ScoutingData[[#This Row],[autoScoredGrid]])</f>
        <v>0</v>
      </c>
      <c r="AN284">
        <f>getLowCount(ScoutingData[[#This Row],[autoScoredGrid]])</f>
        <v>0</v>
      </c>
      <c r="AO284">
        <f>getAvgCycleTime(ScoutingData[[#This Row],[cycleTimes]])</f>
        <v>0</v>
      </c>
      <c r="AP284">
        <f>getTotalCount(ScoutingData[[#This Row],[scoredGrid]])</f>
        <v>0</v>
      </c>
      <c r="AQ284">
        <f>getCubeCount(ScoutingData[[#This Row],[scoredGrid]])</f>
        <v>0</v>
      </c>
      <c r="AR284">
        <f>getConeCount(ScoutingData[[#This Row],[scoredGrid]])</f>
        <v>0</v>
      </c>
      <c r="AS284">
        <f>getHighCount(ScoutingData[[#This Row],[scoredGrid]])</f>
        <v>0</v>
      </c>
      <c r="AT284">
        <f>getMedCount(ScoutingData[[#This Row],[scoredGrid]])</f>
        <v>0</v>
      </c>
      <c r="AU284">
        <f>getLowCount(ScoutingData[[#This Row],[scoredGrid]])</f>
        <v>0</v>
      </c>
      <c r="AV284">
        <f>ScoutingData[[#This Row],[autoGamePieces]]+ScoutingData[[#This Row],[teleopGamePieces]]</f>
        <v>0</v>
      </c>
      <c r="AW284">
        <f>ScoutingData[[#This Row],[autoCubes]]+ScoutingData[[#This Row],[teleopCubes]]</f>
        <v>0</v>
      </c>
      <c r="AX284">
        <f>ScoutingData[[#This Row],[autoCones]]+ScoutingData[[#This Row],[teleopCones]]</f>
        <v>0</v>
      </c>
      <c r="AY284">
        <f>ScoutingData[[#This Row],[autoHigh]]+ScoutingData[[#This Row],[teleopHigh]]</f>
        <v>0</v>
      </c>
      <c r="AZ284">
        <f>ScoutingData[[#This Row],[autoMed]]+ScoutingData[[#This Row],[teleopMed]]</f>
        <v>0</v>
      </c>
      <c r="BA284">
        <f>ScoutingData[[#This Row],[autoLow]]+ScoutingData[[#This Row],[teleopLow]]</f>
        <v>0</v>
      </c>
    </row>
    <row r="285" spans="1:53">
      <c r="A285" t="s">
        <v>553</v>
      </c>
      <c r="B285" t="s">
        <v>81</v>
      </c>
      <c r="C285" t="s">
        <v>82</v>
      </c>
      <c r="D285">
        <v>61</v>
      </c>
      <c r="E285" t="str">
        <f>ScoutingData[[#This Row],[eventCode]]&amp;"_"&amp;ScoutingData[[#This Row],[matchLevel]]&amp;ScoutingData[[#This Row],[matchNumber]]</f>
        <v>2023njwas_qm61</v>
      </c>
      <c r="F285" t="s">
        <v>83</v>
      </c>
      <c r="G285">
        <v>219</v>
      </c>
      <c r="H285">
        <v>26</v>
      </c>
      <c r="I285" t="s">
        <v>237</v>
      </c>
      <c r="J285">
        <v>1</v>
      </c>
      <c r="K285">
        <v>1</v>
      </c>
      <c r="L285">
        <v>0</v>
      </c>
      <c r="M285" t="s">
        <v>94</v>
      </c>
      <c r="N285" t="s">
        <v>743</v>
      </c>
      <c r="O285" t="s">
        <v>744</v>
      </c>
      <c r="P285">
        <v>0</v>
      </c>
      <c r="Q285">
        <v>0</v>
      </c>
      <c r="R285">
        <v>0</v>
      </c>
      <c r="T285">
        <v>1</v>
      </c>
      <c r="U285" t="s">
        <v>94</v>
      </c>
      <c r="V285">
        <v>0</v>
      </c>
      <c r="W285" t="s">
        <v>85</v>
      </c>
      <c r="X285">
        <v>2</v>
      </c>
      <c r="Y285" t="s">
        <v>105</v>
      </c>
      <c r="Z285">
        <v>1</v>
      </c>
      <c r="AA285" t="s">
        <v>105</v>
      </c>
      <c r="AB285">
        <v>1</v>
      </c>
      <c r="AC285">
        <v>4</v>
      </c>
      <c r="AD285">
        <v>0</v>
      </c>
      <c r="AE285">
        <v>0</v>
      </c>
      <c r="AF285">
        <v>0</v>
      </c>
      <c r="AG285">
        <v>0</v>
      </c>
      <c r="AH285" t="s">
        <v>745</v>
      </c>
      <c r="AI285">
        <f>getTotalCount(ScoutingData[[#This Row],[autoScoredGrid]])</f>
        <v>1</v>
      </c>
      <c r="AJ285">
        <f>getCubeCount(ScoutingData[[#This Row],[autoScoredGrid]])</f>
        <v>0</v>
      </c>
      <c r="AK285">
        <f>getConeCount(ScoutingData[[#This Row],[autoScoredGrid]])</f>
        <v>1</v>
      </c>
      <c r="AL285">
        <f>getHighCount(ScoutingData[[#This Row],[autoScoredGrid]])</f>
        <v>1</v>
      </c>
      <c r="AM285">
        <f>getMedCount(ScoutingData[[#This Row],[autoScoredGrid]])</f>
        <v>0</v>
      </c>
      <c r="AN285">
        <f>getLowCount(ScoutingData[[#This Row],[autoScoredGrid]])</f>
        <v>0</v>
      </c>
      <c r="AO285">
        <f>getAvgCycleTime(ScoutingData[[#This Row],[cycleTimes]])</f>
        <v>43.7</v>
      </c>
      <c r="AP285">
        <f>getTotalCount(ScoutingData[[#This Row],[scoredGrid]])</f>
        <v>2</v>
      </c>
      <c r="AQ285">
        <f>getCubeCount(ScoutingData[[#This Row],[scoredGrid]])</f>
        <v>0</v>
      </c>
      <c r="AR285">
        <f>getConeCount(ScoutingData[[#This Row],[scoredGrid]])</f>
        <v>2</v>
      </c>
      <c r="AS285">
        <f>getHighCount(ScoutingData[[#This Row],[scoredGrid]])</f>
        <v>0</v>
      </c>
      <c r="AT285">
        <f>getMedCount(ScoutingData[[#This Row],[scoredGrid]])</f>
        <v>0</v>
      </c>
      <c r="AU285">
        <f>getLowCount(ScoutingData[[#This Row],[scoredGrid]])</f>
        <v>2</v>
      </c>
      <c r="AV285">
        <f>ScoutingData[[#This Row],[autoGamePieces]]+ScoutingData[[#This Row],[teleopGamePieces]]</f>
        <v>3</v>
      </c>
      <c r="AW285">
        <f>ScoutingData[[#This Row],[autoCubes]]+ScoutingData[[#This Row],[teleopCubes]]</f>
        <v>0</v>
      </c>
      <c r="AX285">
        <f>ScoutingData[[#This Row],[autoCones]]+ScoutingData[[#This Row],[teleopCones]]</f>
        <v>3</v>
      </c>
      <c r="AY285">
        <f>ScoutingData[[#This Row],[autoHigh]]+ScoutingData[[#This Row],[teleopHigh]]</f>
        <v>1</v>
      </c>
      <c r="AZ285">
        <f>ScoutingData[[#This Row],[autoMed]]+ScoutingData[[#This Row],[teleopMed]]</f>
        <v>0</v>
      </c>
      <c r="BA285">
        <f>ScoutingData[[#This Row],[autoLow]]+ScoutingData[[#This Row],[teleopLow]]</f>
        <v>2</v>
      </c>
    </row>
    <row r="286" spans="1:53">
      <c r="A286" t="s">
        <v>139</v>
      </c>
      <c r="B286" t="s">
        <v>81</v>
      </c>
      <c r="C286" t="s">
        <v>82</v>
      </c>
      <c r="D286">
        <v>61</v>
      </c>
      <c r="E286" t="str">
        <f>ScoutingData[[#This Row],[eventCode]]&amp;"_"&amp;ScoutingData[[#This Row],[matchLevel]]&amp;ScoutingData[[#This Row],[matchNumber]]</f>
        <v>2023njwas_qm61</v>
      </c>
      <c r="F286" t="s">
        <v>111</v>
      </c>
      <c r="G286">
        <v>11</v>
      </c>
      <c r="H286">
        <v>38</v>
      </c>
      <c r="I286" t="s">
        <v>190</v>
      </c>
      <c r="J286">
        <v>0</v>
      </c>
      <c r="K286">
        <v>1</v>
      </c>
      <c r="L286">
        <v>0</v>
      </c>
      <c r="M286" t="s">
        <v>85</v>
      </c>
      <c r="N286" t="s">
        <v>746</v>
      </c>
      <c r="O286" t="s">
        <v>747</v>
      </c>
      <c r="P286">
        <v>0</v>
      </c>
      <c r="Q286">
        <v>1</v>
      </c>
      <c r="R286">
        <v>0</v>
      </c>
      <c r="T286">
        <v>1</v>
      </c>
      <c r="U286" t="s">
        <v>94</v>
      </c>
      <c r="V286">
        <v>0</v>
      </c>
      <c r="W286" t="s">
        <v>94</v>
      </c>
      <c r="X286">
        <v>2</v>
      </c>
      <c r="Y286" t="s">
        <v>89</v>
      </c>
      <c r="Z286">
        <v>3</v>
      </c>
      <c r="AA286" t="s">
        <v>94</v>
      </c>
      <c r="AB286">
        <v>1</v>
      </c>
      <c r="AC286">
        <v>5</v>
      </c>
      <c r="AD286">
        <v>0</v>
      </c>
      <c r="AE286">
        <v>0</v>
      </c>
      <c r="AF286">
        <v>0</v>
      </c>
      <c r="AG286">
        <v>1</v>
      </c>
      <c r="AH286" t="s">
        <v>748</v>
      </c>
      <c r="AI286">
        <f>getTotalCount(ScoutingData[[#This Row],[autoScoredGrid]])</f>
        <v>1</v>
      </c>
      <c r="AJ286">
        <f>getCubeCount(ScoutingData[[#This Row],[autoScoredGrid]])</f>
        <v>0</v>
      </c>
      <c r="AK286">
        <f>getConeCount(ScoutingData[[#This Row],[autoScoredGrid]])</f>
        <v>1</v>
      </c>
      <c r="AL286">
        <f>getHighCount(ScoutingData[[#This Row],[autoScoredGrid]])</f>
        <v>1</v>
      </c>
      <c r="AM286">
        <f>getMedCount(ScoutingData[[#This Row],[autoScoredGrid]])</f>
        <v>0</v>
      </c>
      <c r="AN286">
        <f>getLowCount(ScoutingData[[#This Row],[autoScoredGrid]])</f>
        <v>0</v>
      </c>
      <c r="AO286">
        <f>getAvgCycleTime(ScoutingData[[#This Row],[cycleTimes]])</f>
        <v>15.974999999999998</v>
      </c>
      <c r="AP286">
        <f>getTotalCount(ScoutingData[[#This Row],[scoredGrid]])</f>
        <v>7</v>
      </c>
      <c r="AQ286">
        <f>getCubeCount(ScoutingData[[#This Row],[scoredGrid]])</f>
        <v>3</v>
      </c>
      <c r="AR286">
        <f>getConeCount(ScoutingData[[#This Row],[scoredGrid]])</f>
        <v>4</v>
      </c>
      <c r="AS286">
        <f>getHighCount(ScoutingData[[#This Row],[scoredGrid]])</f>
        <v>5</v>
      </c>
      <c r="AT286">
        <f>getMedCount(ScoutingData[[#This Row],[scoredGrid]])</f>
        <v>1</v>
      </c>
      <c r="AU286">
        <f>getLowCount(ScoutingData[[#This Row],[scoredGrid]])</f>
        <v>1</v>
      </c>
      <c r="AV286">
        <f>ScoutingData[[#This Row],[autoGamePieces]]+ScoutingData[[#This Row],[teleopGamePieces]]</f>
        <v>8</v>
      </c>
      <c r="AW286">
        <f>ScoutingData[[#This Row],[autoCubes]]+ScoutingData[[#This Row],[teleopCubes]]</f>
        <v>3</v>
      </c>
      <c r="AX286">
        <f>ScoutingData[[#This Row],[autoCones]]+ScoutingData[[#This Row],[teleopCones]]</f>
        <v>5</v>
      </c>
      <c r="AY286">
        <f>ScoutingData[[#This Row],[autoHigh]]+ScoutingData[[#This Row],[teleopHigh]]</f>
        <v>6</v>
      </c>
      <c r="AZ286">
        <f>ScoutingData[[#This Row],[autoMed]]+ScoutingData[[#This Row],[teleopMed]]</f>
        <v>1</v>
      </c>
      <c r="BA286">
        <f>ScoutingData[[#This Row],[autoLow]]+ScoutingData[[#This Row],[teleopLow]]</f>
        <v>1</v>
      </c>
    </row>
    <row r="287" spans="1:53">
      <c r="A287" t="s">
        <v>110</v>
      </c>
      <c r="B287" t="s">
        <v>81</v>
      </c>
      <c r="C287" t="s">
        <v>82</v>
      </c>
      <c r="D287">
        <v>61</v>
      </c>
      <c r="E287" t="str">
        <f>ScoutingData[[#This Row],[eventCode]]&amp;"_"&amp;ScoutingData[[#This Row],[matchLevel]]&amp;ScoutingData[[#This Row],[matchNumber]]</f>
        <v>2023njwas_qm61</v>
      </c>
      <c r="F287" t="s">
        <v>100</v>
      </c>
      <c r="G287">
        <v>834</v>
      </c>
      <c r="H287">
        <v>47</v>
      </c>
      <c r="I287" t="s">
        <v>749</v>
      </c>
      <c r="J287">
        <v>1</v>
      </c>
      <c r="K287">
        <v>1</v>
      </c>
      <c r="L287">
        <v>1</v>
      </c>
      <c r="M287" t="s">
        <v>94</v>
      </c>
      <c r="N287" t="s">
        <v>93</v>
      </c>
      <c r="O287" t="s">
        <v>750</v>
      </c>
      <c r="P287">
        <v>0</v>
      </c>
      <c r="Q287">
        <v>1</v>
      </c>
      <c r="R287">
        <v>0</v>
      </c>
      <c r="T287">
        <v>0</v>
      </c>
      <c r="U287" t="s">
        <v>94</v>
      </c>
      <c r="V287">
        <v>0</v>
      </c>
      <c r="W287" t="s">
        <v>85</v>
      </c>
      <c r="X287">
        <v>2</v>
      </c>
      <c r="Y287" t="s">
        <v>89</v>
      </c>
      <c r="Z287">
        <v>0</v>
      </c>
      <c r="AA287" t="s">
        <v>94</v>
      </c>
      <c r="AB287">
        <v>1</v>
      </c>
      <c r="AC287">
        <v>5</v>
      </c>
      <c r="AD287">
        <v>0</v>
      </c>
      <c r="AE287">
        <v>0</v>
      </c>
      <c r="AF287">
        <v>0</v>
      </c>
      <c r="AG287">
        <v>1</v>
      </c>
      <c r="AH287" t="s">
        <v>751</v>
      </c>
      <c r="AI287">
        <f>getTotalCount(ScoutingData[[#This Row],[autoScoredGrid]])</f>
        <v>2</v>
      </c>
      <c r="AJ287">
        <f>getCubeCount(ScoutingData[[#This Row],[autoScoredGrid]])</f>
        <v>1</v>
      </c>
      <c r="AK287">
        <f>getConeCount(ScoutingData[[#This Row],[autoScoredGrid]])</f>
        <v>1</v>
      </c>
      <c r="AL287">
        <f>getHighCount(ScoutingData[[#This Row],[autoScoredGrid]])</f>
        <v>1</v>
      </c>
      <c r="AM287">
        <f>getMedCount(ScoutingData[[#This Row],[autoScoredGrid]])</f>
        <v>1</v>
      </c>
      <c r="AN287">
        <f>getLowCount(ScoutingData[[#This Row],[autoScoredGrid]])</f>
        <v>0</v>
      </c>
      <c r="AO287">
        <f>getAvgCycleTime(ScoutingData[[#This Row],[cycleTimes]])</f>
        <v>0</v>
      </c>
      <c r="AP287">
        <f>getTotalCount(ScoutingData[[#This Row],[scoredGrid]])</f>
        <v>5</v>
      </c>
      <c r="AQ287">
        <f>getCubeCount(ScoutingData[[#This Row],[scoredGrid]])</f>
        <v>0</v>
      </c>
      <c r="AR287">
        <f>getConeCount(ScoutingData[[#This Row],[scoredGrid]])</f>
        <v>5</v>
      </c>
      <c r="AS287">
        <f>getHighCount(ScoutingData[[#This Row],[scoredGrid]])</f>
        <v>5</v>
      </c>
      <c r="AT287">
        <f>getMedCount(ScoutingData[[#This Row],[scoredGrid]])</f>
        <v>0</v>
      </c>
      <c r="AU287">
        <f>getLowCount(ScoutingData[[#This Row],[scoredGrid]])</f>
        <v>0</v>
      </c>
      <c r="AV287">
        <f>ScoutingData[[#This Row],[autoGamePieces]]+ScoutingData[[#This Row],[teleopGamePieces]]</f>
        <v>7</v>
      </c>
      <c r="AW287">
        <f>ScoutingData[[#This Row],[autoCubes]]+ScoutingData[[#This Row],[teleopCubes]]</f>
        <v>1</v>
      </c>
      <c r="AX287">
        <f>ScoutingData[[#This Row],[autoCones]]+ScoutingData[[#This Row],[teleopCones]]</f>
        <v>6</v>
      </c>
      <c r="AY287">
        <f>ScoutingData[[#This Row],[autoHigh]]+ScoutingData[[#This Row],[teleopHigh]]</f>
        <v>6</v>
      </c>
      <c r="AZ287">
        <f>ScoutingData[[#This Row],[autoMed]]+ScoutingData[[#This Row],[teleopMed]]</f>
        <v>1</v>
      </c>
      <c r="BA287">
        <f>ScoutingData[[#This Row],[autoLow]]+ScoutingData[[#This Row],[teleopLow]]</f>
        <v>0</v>
      </c>
    </row>
    <row r="288" spans="1:53">
      <c r="A288" t="s">
        <v>168</v>
      </c>
      <c r="B288" t="s">
        <v>81</v>
      </c>
      <c r="C288" t="s">
        <v>82</v>
      </c>
      <c r="D288">
        <v>62</v>
      </c>
      <c r="E288" t="str">
        <f>ScoutingData[[#This Row],[eventCode]]&amp;"_"&amp;ScoutingData[[#This Row],[matchLevel]]&amp;ScoutingData[[#This Row],[matchNumber]]</f>
        <v>2023njwas_qm62</v>
      </c>
      <c r="F288" t="s">
        <v>83</v>
      </c>
      <c r="G288">
        <v>2070</v>
      </c>
      <c r="H288">
        <v>26</v>
      </c>
      <c r="I288" t="s">
        <v>93</v>
      </c>
      <c r="J288">
        <v>0</v>
      </c>
      <c r="K288">
        <v>0</v>
      </c>
      <c r="L288">
        <v>0</v>
      </c>
      <c r="M288" t="s">
        <v>94</v>
      </c>
      <c r="N288" t="s">
        <v>753</v>
      </c>
      <c r="O288" t="s">
        <v>754</v>
      </c>
      <c r="P288">
        <v>0</v>
      </c>
      <c r="Q288">
        <v>1</v>
      </c>
      <c r="R288">
        <v>0</v>
      </c>
      <c r="T288">
        <v>1</v>
      </c>
      <c r="U288" t="s">
        <v>94</v>
      </c>
      <c r="V288">
        <v>6</v>
      </c>
      <c r="W288" t="s">
        <v>105</v>
      </c>
      <c r="X288">
        <v>0</v>
      </c>
      <c r="Y288" t="s">
        <v>105</v>
      </c>
      <c r="Z288">
        <v>1</v>
      </c>
      <c r="AA288" t="s">
        <v>105</v>
      </c>
      <c r="AB288">
        <v>0</v>
      </c>
      <c r="AC288">
        <v>3</v>
      </c>
      <c r="AD288">
        <v>0</v>
      </c>
      <c r="AE288">
        <v>0</v>
      </c>
      <c r="AF288">
        <v>1</v>
      </c>
      <c r="AG288">
        <v>0</v>
      </c>
      <c r="AH288" t="s">
        <v>755</v>
      </c>
      <c r="AI288">
        <f>getTotalCount(ScoutingData[[#This Row],[autoScoredGrid]])</f>
        <v>0</v>
      </c>
      <c r="AJ288">
        <f>getCubeCount(ScoutingData[[#This Row],[autoScoredGrid]])</f>
        <v>0</v>
      </c>
      <c r="AK288">
        <f>getConeCount(ScoutingData[[#This Row],[autoScoredGrid]])</f>
        <v>0</v>
      </c>
      <c r="AL288">
        <f>getHighCount(ScoutingData[[#This Row],[autoScoredGrid]])</f>
        <v>0</v>
      </c>
      <c r="AM288">
        <f>getMedCount(ScoutingData[[#This Row],[autoScoredGrid]])</f>
        <v>0</v>
      </c>
      <c r="AN288">
        <f>getLowCount(ScoutingData[[#This Row],[autoScoredGrid]])</f>
        <v>0</v>
      </c>
      <c r="AO288">
        <f>getAvgCycleTime(ScoutingData[[#This Row],[cycleTimes]])</f>
        <v>34.93333333333333</v>
      </c>
      <c r="AP288">
        <f>getTotalCount(ScoutingData[[#This Row],[scoredGrid]])</f>
        <v>3</v>
      </c>
      <c r="AQ288">
        <f>getCubeCount(ScoutingData[[#This Row],[scoredGrid]])</f>
        <v>0</v>
      </c>
      <c r="AR288">
        <f>getConeCount(ScoutingData[[#This Row],[scoredGrid]])</f>
        <v>3</v>
      </c>
      <c r="AS288">
        <f>getHighCount(ScoutingData[[#This Row],[scoredGrid]])</f>
        <v>2</v>
      </c>
      <c r="AT288">
        <f>getMedCount(ScoutingData[[#This Row],[scoredGrid]])</f>
        <v>0</v>
      </c>
      <c r="AU288">
        <f>getLowCount(ScoutingData[[#This Row],[scoredGrid]])</f>
        <v>1</v>
      </c>
      <c r="AV288">
        <f>ScoutingData[[#This Row],[autoGamePieces]]+ScoutingData[[#This Row],[teleopGamePieces]]</f>
        <v>3</v>
      </c>
      <c r="AW288">
        <f>ScoutingData[[#This Row],[autoCubes]]+ScoutingData[[#This Row],[teleopCubes]]</f>
        <v>0</v>
      </c>
      <c r="AX288">
        <f>ScoutingData[[#This Row],[autoCones]]+ScoutingData[[#This Row],[teleopCones]]</f>
        <v>3</v>
      </c>
      <c r="AY288">
        <f>ScoutingData[[#This Row],[autoHigh]]+ScoutingData[[#This Row],[teleopHigh]]</f>
        <v>2</v>
      </c>
      <c r="AZ288">
        <f>ScoutingData[[#This Row],[autoMed]]+ScoutingData[[#This Row],[teleopMed]]</f>
        <v>0</v>
      </c>
      <c r="BA288">
        <f>ScoutingData[[#This Row],[autoLow]]+ScoutingData[[#This Row],[teleopLow]]</f>
        <v>1</v>
      </c>
    </row>
    <row r="289" spans="1:53">
      <c r="A289" t="s">
        <v>575</v>
      </c>
      <c r="B289" t="s">
        <v>81</v>
      </c>
      <c r="C289" t="s">
        <v>82</v>
      </c>
      <c r="D289">
        <v>62</v>
      </c>
      <c r="E289" t="str">
        <f>ScoutingData[[#This Row],[eventCode]]&amp;"_"&amp;ScoutingData[[#This Row],[matchLevel]]&amp;ScoutingData[[#This Row],[matchNumber]]</f>
        <v>2023njwas_qm62</v>
      </c>
      <c r="F289" t="s">
        <v>92</v>
      </c>
      <c r="G289">
        <v>1989</v>
      </c>
      <c r="H289">
        <v>62</v>
      </c>
      <c r="I289" t="s">
        <v>93</v>
      </c>
      <c r="J289">
        <v>0</v>
      </c>
      <c r="K289">
        <v>0</v>
      </c>
      <c r="L289">
        <v>0</v>
      </c>
      <c r="M289" t="s">
        <v>94</v>
      </c>
      <c r="N289" t="s">
        <v>93</v>
      </c>
      <c r="O289" t="s">
        <v>93</v>
      </c>
      <c r="P289">
        <v>0</v>
      </c>
      <c r="Q289">
        <v>0</v>
      </c>
      <c r="R289">
        <v>0</v>
      </c>
      <c r="T289">
        <v>0</v>
      </c>
      <c r="U289" t="s">
        <v>94</v>
      </c>
      <c r="V289">
        <v>0</v>
      </c>
      <c r="W289" t="s">
        <v>94</v>
      </c>
      <c r="X289">
        <v>0</v>
      </c>
      <c r="Y289" t="s">
        <v>96</v>
      </c>
      <c r="Z289">
        <v>0</v>
      </c>
      <c r="AA289" t="s">
        <v>94</v>
      </c>
      <c r="AB289">
        <v>0</v>
      </c>
      <c r="AC289">
        <v>1</v>
      </c>
      <c r="AD289">
        <v>1</v>
      </c>
      <c r="AE289">
        <v>0</v>
      </c>
      <c r="AF289">
        <v>0</v>
      </c>
      <c r="AG289">
        <v>0</v>
      </c>
      <c r="AH289" t="s">
        <v>756</v>
      </c>
      <c r="AI289">
        <f>getTotalCount(ScoutingData[[#This Row],[autoScoredGrid]])</f>
        <v>0</v>
      </c>
      <c r="AJ289">
        <f>getCubeCount(ScoutingData[[#This Row],[autoScoredGrid]])</f>
        <v>0</v>
      </c>
      <c r="AK289">
        <f>getConeCount(ScoutingData[[#This Row],[autoScoredGrid]])</f>
        <v>0</v>
      </c>
      <c r="AL289">
        <f>getHighCount(ScoutingData[[#This Row],[autoScoredGrid]])</f>
        <v>0</v>
      </c>
      <c r="AM289">
        <f>getMedCount(ScoutingData[[#This Row],[autoScoredGrid]])</f>
        <v>0</v>
      </c>
      <c r="AN289">
        <f>getLowCount(ScoutingData[[#This Row],[autoScoredGrid]])</f>
        <v>0</v>
      </c>
      <c r="AO289">
        <f>getAvgCycleTime(ScoutingData[[#This Row],[cycleTimes]])</f>
        <v>0</v>
      </c>
      <c r="AP289">
        <f>getTotalCount(ScoutingData[[#This Row],[scoredGrid]])</f>
        <v>0</v>
      </c>
      <c r="AQ289">
        <f>getCubeCount(ScoutingData[[#This Row],[scoredGrid]])</f>
        <v>0</v>
      </c>
      <c r="AR289">
        <f>getConeCount(ScoutingData[[#This Row],[scoredGrid]])</f>
        <v>0</v>
      </c>
      <c r="AS289">
        <f>getHighCount(ScoutingData[[#This Row],[scoredGrid]])</f>
        <v>0</v>
      </c>
      <c r="AT289">
        <f>getMedCount(ScoutingData[[#This Row],[scoredGrid]])</f>
        <v>0</v>
      </c>
      <c r="AU289">
        <f>getLowCount(ScoutingData[[#This Row],[scoredGrid]])</f>
        <v>0</v>
      </c>
      <c r="AV289">
        <f>ScoutingData[[#This Row],[autoGamePieces]]+ScoutingData[[#This Row],[teleopGamePieces]]</f>
        <v>0</v>
      </c>
      <c r="AW289">
        <f>ScoutingData[[#This Row],[autoCubes]]+ScoutingData[[#This Row],[teleopCubes]]</f>
        <v>0</v>
      </c>
      <c r="AX289">
        <f>ScoutingData[[#This Row],[autoCones]]+ScoutingData[[#This Row],[teleopCones]]</f>
        <v>0</v>
      </c>
      <c r="AY289">
        <f>ScoutingData[[#This Row],[autoHigh]]+ScoutingData[[#This Row],[teleopHigh]]</f>
        <v>0</v>
      </c>
      <c r="AZ289">
        <f>ScoutingData[[#This Row],[autoMed]]+ScoutingData[[#This Row],[teleopMed]]</f>
        <v>0</v>
      </c>
      <c r="BA289">
        <f>ScoutingData[[#This Row],[autoLow]]+ScoutingData[[#This Row],[teleopLow]]</f>
        <v>0</v>
      </c>
    </row>
    <row r="290" spans="1:53">
      <c r="A290" t="s">
        <v>566</v>
      </c>
      <c r="B290" t="s">
        <v>81</v>
      </c>
      <c r="C290" t="s">
        <v>82</v>
      </c>
      <c r="D290">
        <v>62</v>
      </c>
      <c r="E290" t="str">
        <f>ScoutingData[[#This Row],[eventCode]]&amp;"_"&amp;ScoutingData[[#This Row],[matchLevel]]&amp;ScoutingData[[#This Row],[matchNumber]]</f>
        <v>2023njwas_qm62</v>
      </c>
      <c r="F290" t="s">
        <v>117</v>
      </c>
      <c r="G290">
        <v>9015</v>
      </c>
      <c r="H290">
        <v>48</v>
      </c>
      <c r="I290" t="s">
        <v>93</v>
      </c>
      <c r="J290">
        <v>1</v>
      </c>
      <c r="K290">
        <v>1</v>
      </c>
      <c r="L290">
        <v>1</v>
      </c>
      <c r="M290" t="s">
        <v>94</v>
      </c>
      <c r="N290" t="s">
        <v>93</v>
      </c>
      <c r="O290" t="s">
        <v>93</v>
      </c>
      <c r="P290">
        <v>0</v>
      </c>
      <c r="Q290">
        <v>1</v>
      </c>
      <c r="R290">
        <v>0</v>
      </c>
      <c r="T290">
        <v>1</v>
      </c>
      <c r="U290" t="s">
        <v>124</v>
      </c>
      <c r="V290">
        <v>6.8</v>
      </c>
      <c r="W290" t="s">
        <v>105</v>
      </c>
      <c r="X290">
        <v>0</v>
      </c>
      <c r="Y290" t="s">
        <v>105</v>
      </c>
      <c r="Z290">
        <v>0</v>
      </c>
      <c r="AA290" t="s">
        <v>129</v>
      </c>
      <c r="AB290">
        <v>0</v>
      </c>
      <c r="AC290">
        <v>2</v>
      </c>
      <c r="AD290">
        <v>0</v>
      </c>
      <c r="AE290">
        <v>0</v>
      </c>
      <c r="AF290">
        <v>0</v>
      </c>
      <c r="AI290">
        <f>getTotalCount(ScoutingData[[#This Row],[autoScoredGrid]])</f>
        <v>0</v>
      </c>
      <c r="AJ290">
        <f>getCubeCount(ScoutingData[[#This Row],[autoScoredGrid]])</f>
        <v>0</v>
      </c>
      <c r="AK290">
        <f>getConeCount(ScoutingData[[#This Row],[autoScoredGrid]])</f>
        <v>0</v>
      </c>
      <c r="AL290">
        <f>getHighCount(ScoutingData[[#This Row],[autoScoredGrid]])</f>
        <v>0</v>
      </c>
      <c r="AM290">
        <f>getMedCount(ScoutingData[[#This Row],[autoScoredGrid]])</f>
        <v>0</v>
      </c>
      <c r="AN290">
        <f>getLowCount(ScoutingData[[#This Row],[autoScoredGrid]])</f>
        <v>0</v>
      </c>
      <c r="AO290">
        <f>getAvgCycleTime(ScoutingData[[#This Row],[cycleTimes]])</f>
        <v>0</v>
      </c>
      <c r="AP290">
        <f>getTotalCount(ScoutingData[[#This Row],[scoredGrid]])</f>
        <v>0</v>
      </c>
      <c r="AQ290">
        <f>getCubeCount(ScoutingData[[#This Row],[scoredGrid]])</f>
        <v>0</v>
      </c>
      <c r="AR290">
        <f>getConeCount(ScoutingData[[#This Row],[scoredGrid]])</f>
        <v>0</v>
      </c>
      <c r="AS290">
        <f>getHighCount(ScoutingData[[#This Row],[scoredGrid]])</f>
        <v>0</v>
      </c>
      <c r="AT290">
        <f>getMedCount(ScoutingData[[#This Row],[scoredGrid]])</f>
        <v>0</v>
      </c>
      <c r="AU290">
        <f>getLowCount(ScoutingData[[#This Row],[scoredGrid]])</f>
        <v>0</v>
      </c>
      <c r="AV290">
        <f>ScoutingData[[#This Row],[autoGamePieces]]+ScoutingData[[#This Row],[teleopGamePieces]]</f>
        <v>0</v>
      </c>
      <c r="AW290">
        <f>ScoutingData[[#This Row],[autoCubes]]+ScoutingData[[#This Row],[teleopCubes]]</f>
        <v>0</v>
      </c>
      <c r="AX290">
        <f>ScoutingData[[#This Row],[autoCones]]+ScoutingData[[#This Row],[teleopCones]]</f>
        <v>0</v>
      </c>
      <c r="AY290">
        <f>ScoutingData[[#This Row],[autoHigh]]+ScoutingData[[#This Row],[teleopHigh]]</f>
        <v>0</v>
      </c>
      <c r="AZ290">
        <f>ScoutingData[[#This Row],[autoMed]]+ScoutingData[[#This Row],[teleopMed]]</f>
        <v>0</v>
      </c>
      <c r="BA290">
        <f>ScoutingData[[#This Row],[autoLow]]+ScoutingData[[#This Row],[teleopLow]]</f>
        <v>0</v>
      </c>
    </row>
    <row r="291" spans="1:53">
      <c r="A291" t="s">
        <v>568</v>
      </c>
      <c r="B291" t="s">
        <v>81</v>
      </c>
      <c r="C291" t="s">
        <v>82</v>
      </c>
      <c r="D291">
        <v>62</v>
      </c>
      <c r="E291" t="str">
        <f>ScoutingData[[#This Row],[eventCode]]&amp;"_"&amp;ScoutingData[[#This Row],[matchLevel]]&amp;ScoutingData[[#This Row],[matchNumber]]</f>
        <v>2023njwas_qm62</v>
      </c>
      <c r="F291" t="s">
        <v>111</v>
      </c>
      <c r="G291">
        <v>222</v>
      </c>
      <c r="H291">
        <v>38</v>
      </c>
      <c r="I291" t="s">
        <v>112</v>
      </c>
      <c r="J291">
        <v>0</v>
      </c>
      <c r="K291">
        <v>0</v>
      </c>
      <c r="L291">
        <v>0</v>
      </c>
      <c r="M291" t="s">
        <v>85</v>
      </c>
      <c r="N291" t="s">
        <v>757</v>
      </c>
      <c r="O291" t="s">
        <v>758</v>
      </c>
      <c r="P291">
        <v>0</v>
      </c>
      <c r="Q291">
        <v>0</v>
      </c>
      <c r="R291">
        <v>0</v>
      </c>
      <c r="T291">
        <v>1</v>
      </c>
      <c r="U291" t="s">
        <v>97</v>
      </c>
      <c r="V291">
        <v>0</v>
      </c>
      <c r="W291" t="s">
        <v>94</v>
      </c>
      <c r="X291">
        <v>0</v>
      </c>
      <c r="Y291" t="s">
        <v>105</v>
      </c>
      <c r="Z291">
        <v>3</v>
      </c>
      <c r="AA291" t="s">
        <v>94</v>
      </c>
      <c r="AB291">
        <v>0</v>
      </c>
      <c r="AC291">
        <v>4</v>
      </c>
      <c r="AD291">
        <v>0</v>
      </c>
      <c r="AE291">
        <v>0</v>
      </c>
      <c r="AF291">
        <v>0</v>
      </c>
      <c r="AG291">
        <v>1</v>
      </c>
      <c r="AH291" t="s">
        <v>759</v>
      </c>
      <c r="AI291">
        <f>getTotalCount(ScoutingData[[#This Row],[autoScoredGrid]])</f>
        <v>1</v>
      </c>
      <c r="AJ291">
        <f>getCubeCount(ScoutingData[[#This Row],[autoScoredGrid]])</f>
        <v>1</v>
      </c>
      <c r="AK291">
        <f>getConeCount(ScoutingData[[#This Row],[autoScoredGrid]])</f>
        <v>0</v>
      </c>
      <c r="AL291">
        <f>getHighCount(ScoutingData[[#This Row],[autoScoredGrid]])</f>
        <v>1</v>
      </c>
      <c r="AM291">
        <f>getMedCount(ScoutingData[[#This Row],[autoScoredGrid]])</f>
        <v>0</v>
      </c>
      <c r="AN291">
        <f>getLowCount(ScoutingData[[#This Row],[autoScoredGrid]])</f>
        <v>0</v>
      </c>
      <c r="AO291">
        <f>getAvgCycleTime(ScoutingData[[#This Row],[cycleTimes]])</f>
        <v>2.4</v>
      </c>
      <c r="AP291">
        <f>getTotalCount(ScoutingData[[#This Row],[scoredGrid]])</f>
        <v>6</v>
      </c>
      <c r="AQ291">
        <f>getCubeCount(ScoutingData[[#This Row],[scoredGrid]])</f>
        <v>1</v>
      </c>
      <c r="AR291">
        <f>getConeCount(ScoutingData[[#This Row],[scoredGrid]])</f>
        <v>5</v>
      </c>
      <c r="AS291">
        <f>getHighCount(ScoutingData[[#This Row],[scoredGrid]])</f>
        <v>3</v>
      </c>
      <c r="AT291">
        <f>getMedCount(ScoutingData[[#This Row],[scoredGrid]])</f>
        <v>3</v>
      </c>
      <c r="AU291">
        <f>getLowCount(ScoutingData[[#This Row],[scoredGrid]])</f>
        <v>0</v>
      </c>
      <c r="AV291">
        <f>ScoutingData[[#This Row],[autoGamePieces]]+ScoutingData[[#This Row],[teleopGamePieces]]</f>
        <v>7</v>
      </c>
      <c r="AW291">
        <f>ScoutingData[[#This Row],[autoCubes]]+ScoutingData[[#This Row],[teleopCubes]]</f>
        <v>2</v>
      </c>
      <c r="AX291">
        <f>ScoutingData[[#This Row],[autoCones]]+ScoutingData[[#This Row],[teleopCones]]</f>
        <v>5</v>
      </c>
      <c r="AY291">
        <f>ScoutingData[[#This Row],[autoHigh]]+ScoutingData[[#This Row],[teleopHigh]]</f>
        <v>4</v>
      </c>
      <c r="AZ291">
        <f>ScoutingData[[#This Row],[autoMed]]+ScoutingData[[#This Row],[teleopMed]]</f>
        <v>3</v>
      </c>
      <c r="BA291">
        <f>ScoutingData[[#This Row],[autoLow]]+ScoutingData[[#This Row],[teleopLow]]</f>
        <v>0</v>
      </c>
    </row>
    <row r="292" spans="1:53">
      <c r="A292" t="s">
        <v>151</v>
      </c>
      <c r="B292" t="s">
        <v>81</v>
      </c>
      <c r="C292" t="s">
        <v>82</v>
      </c>
      <c r="D292">
        <v>61</v>
      </c>
      <c r="E292" t="str">
        <f>ScoutingData[[#This Row],[eventCode]]&amp;"_"&amp;ScoutingData[[#This Row],[matchLevel]]&amp;ScoutingData[[#This Row],[matchNumber]]</f>
        <v>2023njwas_qm61</v>
      </c>
      <c r="F292" t="s">
        <v>117</v>
      </c>
      <c r="G292">
        <v>6943</v>
      </c>
      <c r="H292">
        <v>71</v>
      </c>
      <c r="I292" t="s">
        <v>93</v>
      </c>
      <c r="J292">
        <v>0</v>
      </c>
      <c r="K292">
        <v>0</v>
      </c>
      <c r="L292">
        <v>0</v>
      </c>
      <c r="M292" t="s">
        <v>94</v>
      </c>
      <c r="N292" t="s">
        <v>93</v>
      </c>
      <c r="O292" t="s">
        <v>93</v>
      </c>
      <c r="P292">
        <v>0</v>
      </c>
      <c r="Q292">
        <v>0</v>
      </c>
      <c r="R292">
        <v>0</v>
      </c>
      <c r="T292">
        <v>0</v>
      </c>
      <c r="U292" t="s">
        <v>94</v>
      </c>
      <c r="V292">
        <v>0</v>
      </c>
      <c r="W292" t="s">
        <v>94</v>
      </c>
      <c r="X292">
        <v>0</v>
      </c>
      <c r="Y292" t="s">
        <v>96</v>
      </c>
      <c r="Z292">
        <v>0</v>
      </c>
      <c r="AA292" t="s">
        <v>97</v>
      </c>
      <c r="AB292">
        <v>0</v>
      </c>
      <c r="AC292">
        <v>1</v>
      </c>
      <c r="AD292">
        <v>0</v>
      </c>
      <c r="AE292">
        <v>0</v>
      </c>
      <c r="AF292">
        <v>0</v>
      </c>
      <c r="AG292">
        <v>0</v>
      </c>
      <c r="AH292" t="s">
        <v>760</v>
      </c>
      <c r="AI292">
        <f>getTotalCount(ScoutingData[[#This Row],[autoScoredGrid]])</f>
        <v>0</v>
      </c>
      <c r="AJ292">
        <f>getCubeCount(ScoutingData[[#This Row],[autoScoredGrid]])</f>
        <v>0</v>
      </c>
      <c r="AK292">
        <f>getConeCount(ScoutingData[[#This Row],[autoScoredGrid]])</f>
        <v>0</v>
      </c>
      <c r="AL292">
        <f>getHighCount(ScoutingData[[#This Row],[autoScoredGrid]])</f>
        <v>0</v>
      </c>
      <c r="AM292">
        <f>getMedCount(ScoutingData[[#This Row],[autoScoredGrid]])</f>
        <v>0</v>
      </c>
      <c r="AN292">
        <f>getLowCount(ScoutingData[[#This Row],[autoScoredGrid]])</f>
        <v>0</v>
      </c>
      <c r="AO292">
        <f>getAvgCycleTime(ScoutingData[[#This Row],[cycleTimes]])</f>
        <v>0</v>
      </c>
      <c r="AP292">
        <f>getTotalCount(ScoutingData[[#This Row],[scoredGrid]])</f>
        <v>0</v>
      </c>
      <c r="AQ292">
        <f>getCubeCount(ScoutingData[[#This Row],[scoredGrid]])</f>
        <v>0</v>
      </c>
      <c r="AR292">
        <f>getConeCount(ScoutingData[[#This Row],[scoredGrid]])</f>
        <v>0</v>
      </c>
      <c r="AS292">
        <f>getHighCount(ScoutingData[[#This Row],[scoredGrid]])</f>
        <v>0</v>
      </c>
      <c r="AT292">
        <f>getMedCount(ScoutingData[[#This Row],[scoredGrid]])</f>
        <v>0</v>
      </c>
      <c r="AU292">
        <f>getLowCount(ScoutingData[[#This Row],[scoredGrid]])</f>
        <v>0</v>
      </c>
      <c r="AV292">
        <f>ScoutingData[[#This Row],[autoGamePieces]]+ScoutingData[[#This Row],[teleopGamePieces]]</f>
        <v>0</v>
      </c>
      <c r="AW292">
        <f>ScoutingData[[#This Row],[autoCubes]]+ScoutingData[[#This Row],[teleopCubes]]</f>
        <v>0</v>
      </c>
      <c r="AX292">
        <f>ScoutingData[[#This Row],[autoCones]]+ScoutingData[[#This Row],[teleopCones]]</f>
        <v>0</v>
      </c>
      <c r="AY292">
        <f>ScoutingData[[#This Row],[autoHigh]]+ScoutingData[[#This Row],[teleopHigh]]</f>
        <v>0</v>
      </c>
      <c r="AZ292">
        <f>ScoutingData[[#This Row],[autoMed]]+ScoutingData[[#This Row],[teleopMed]]</f>
        <v>0</v>
      </c>
      <c r="BA292">
        <f>ScoutingData[[#This Row],[autoLow]]+ScoutingData[[#This Row],[teleopLow]]</f>
        <v>0</v>
      </c>
    </row>
  </sheetData>
  <sheetProtection selectLockedCells="1"/>
  <phoneticPr fontId="13" type="noConversion"/>
  <conditionalFormatting sqref="I1 I293:I1048576">
    <cfRule type="expression" dxfId="53" priority="7">
      <formula>INDIRECT("ScoutingData[@taxi]")&lt;&gt;LEFT(INDIRECT("ScoutingData[@apiTaxi]"),1)</formula>
    </cfRule>
  </conditionalFormatting>
  <conditionalFormatting sqref="S1 S293:S1048576">
    <cfRule type="expression" dxfId="52" priority="5">
      <formula>INDIRECT("ScoutingData[@climb]")&lt;&gt;INDIRECT("ScoutingData[@apiClimbNum]")</formula>
    </cfRule>
  </conditionalFormatting>
  <pageMargins left="0.7" right="0.7" top="0.75" bottom="0.75" header="0.3" footer="0.3"/>
  <pageSetup orientation="portrait" r:id="rId1"/>
  <legacy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9AE9E6-2A2D-4CEE-B2F2-BA3789D1C6D3}">
  <sheetPr codeName="Sheet1">
    <tabColor rgb="FF919194"/>
  </sheetPr>
  <dimension ref="A1:L1"/>
  <sheetViews>
    <sheetView workbookViewId="0">
      <selection activeCell="B12" sqref="B12"/>
    </sheetView>
  </sheetViews>
  <sheetFormatPr baseColWidth="10" defaultColWidth="8.83203125" defaultRowHeight="15"/>
  <cols>
    <col min="1" max="1" width="14.1640625" customWidth="1"/>
    <col min="2" max="2" width="7.6640625" customWidth="1"/>
    <col min="3" max="3" width="8.5" customWidth="1"/>
    <col min="4" max="4" width="11" customWidth="1"/>
    <col min="5" max="5" width="15.6640625" customWidth="1"/>
    <col min="6" max="6" width="13.1640625" customWidth="1"/>
    <col min="7" max="8" width="16.33203125" customWidth="1"/>
    <col min="9" max="10" width="17.83203125" customWidth="1"/>
    <col min="11" max="11" width="20.5" customWidth="1"/>
    <col min="12" max="12" width="32.5" bestFit="1" customWidth="1"/>
  </cols>
  <sheetData>
    <row r="1" spans="1:12">
      <c r="A1" t="s">
        <v>3</v>
      </c>
      <c r="B1" t="s">
        <v>55</v>
      </c>
      <c r="C1" t="s">
        <v>56</v>
      </c>
      <c r="D1" t="s">
        <v>57</v>
      </c>
      <c r="E1" t="s">
        <v>58</v>
      </c>
      <c r="F1" t="s">
        <v>59</v>
      </c>
      <c r="G1" t="s">
        <v>60</v>
      </c>
      <c r="H1" t="s">
        <v>65</v>
      </c>
      <c r="I1" t="s">
        <v>61</v>
      </c>
      <c r="J1" t="s">
        <v>62</v>
      </c>
      <c r="K1" t="s">
        <v>64</v>
      </c>
      <c r="L1" t="s">
        <v>63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4F20A3-E8E8-054A-9714-8F046FE2F0B7}">
  <sheetPr codeName="HeatMap">
    <tabColor rgb="FF545454"/>
  </sheetPr>
  <dimension ref="A1:M13"/>
  <sheetViews>
    <sheetView workbookViewId="0">
      <selection activeCell="B2" sqref="B2"/>
    </sheetView>
  </sheetViews>
  <sheetFormatPr baseColWidth="10" defaultColWidth="8.83203125" defaultRowHeight="15"/>
  <cols>
    <col min="2" max="13" width="6.83203125" customWidth="1"/>
  </cols>
  <sheetData>
    <row r="1" spans="1:13" ht="25.25" customHeight="1">
      <c r="A1" s="24" t="s">
        <v>79</v>
      </c>
      <c r="B1" s="9">
        <v>11</v>
      </c>
      <c r="D1" s="25"/>
    </row>
    <row r="2" spans="1:13" ht="30" customHeight="1"/>
    <row r="3" spans="1:13" ht="40" customHeight="1">
      <c r="B3" s="26">
        <v>0</v>
      </c>
      <c r="C3" s="26">
        <v>0</v>
      </c>
      <c r="D3" s="26">
        <v>0</v>
      </c>
      <c r="E3" s="26">
        <v>0</v>
      </c>
      <c r="F3" s="26">
        <v>0</v>
      </c>
      <c r="G3" s="26">
        <v>0</v>
      </c>
      <c r="H3" s="26">
        <v>0</v>
      </c>
      <c r="I3" s="26">
        <v>0</v>
      </c>
      <c r="J3" s="26">
        <v>0</v>
      </c>
      <c r="K3" s="26">
        <v>0</v>
      </c>
      <c r="L3" s="26">
        <v>0</v>
      </c>
      <c r="M3" s="26">
        <v>0</v>
      </c>
    </row>
    <row r="4" spans="1:13" ht="40" customHeight="1">
      <c r="B4" s="26">
        <v>0</v>
      </c>
      <c r="C4" s="26">
        <v>0</v>
      </c>
      <c r="D4" s="26">
        <v>0</v>
      </c>
      <c r="E4" s="26">
        <v>0</v>
      </c>
      <c r="F4" s="26">
        <v>0</v>
      </c>
      <c r="G4" s="26">
        <v>0</v>
      </c>
      <c r="H4" s="26">
        <v>0</v>
      </c>
      <c r="I4" s="26">
        <v>0</v>
      </c>
      <c r="J4" s="26">
        <v>0</v>
      </c>
      <c r="K4" s="26">
        <v>0</v>
      </c>
      <c r="L4" s="26">
        <v>0</v>
      </c>
      <c r="M4" s="26">
        <v>0</v>
      </c>
    </row>
    <row r="5" spans="1:13" ht="40" customHeight="1">
      <c r="B5" s="26">
        <v>0</v>
      </c>
      <c r="C5" s="26">
        <v>0</v>
      </c>
      <c r="D5" s="26">
        <v>0</v>
      </c>
      <c r="E5" s="26">
        <v>0</v>
      </c>
      <c r="F5" s="26">
        <v>0</v>
      </c>
      <c r="G5" s="26">
        <v>0</v>
      </c>
      <c r="H5" s="26">
        <v>0</v>
      </c>
      <c r="I5" s="26">
        <v>0</v>
      </c>
      <c r="J5" s="26">
        <v>0</v>
      </c>
      <c r="K5" s="26">
        <v>0</v>
      </c>
      <c r="L5" s="26">
        <v>0</v>
      </c>
      <c r="M5" s="26">
        <v>0</v>
      </c>
    </row>
    <row r="6" spans="1:13" ht="40" customHeight="1">
      <c r="B6" s="26">
        <v>0</v>
      </c>
      <c r="C6" s="26">
        <v>3</v>
      </c>
      <c r="D6" s="26">
        <v>0</v>
      </c>
      <c r="E6" s="26">
        <v>0</v>
      </c>
      <c r="F6" s="26">
        <v>0</v>
      </c>
      <c r="G6" s="26">
        <v>0</v>
      </c>
      <c r="H6" s="26">
        <v>0</v>
      </c>
      <c r="I6" s="26">
        <v>0</v>
      </c>
      <c r="J6" s="26">
        <v>0</v>
      </c>
      <c r="K6" s="26">
        <v>0</v>
      </c>
      <c r="L6" s="26">
        <v>3</v>
      </c>
      <c r="M6" s="26">
        <v>0</v>
      </c>
    </row>
    <row r="7" spans="1:13" ht="40" customHeight="1">
      <c r="B7" s="26">
        <v>0</v>
      </c>
      <c r="C7" s="26">
        <v>2</v>
      </c>
      <c r="D7" s="26">
        <v>0</v>
      </c>
      <c r="E7" s="26">
        <v>0</v>
      </c>
      <c r="F7" s="26">
        <v>0</v>
      </c>
      <c r="G7" s="26">
        <v>0</v>
      </c>
      <c r="H7" s="26">
        <v>0</v>
      </c>
      <c r="I7" s="26">
        <v>0</v>
      </c>
      <c r="J7" s="26">
        <v>0</v>
      </c>
      <c r="K7" s="26">
        <v>0</v>
      </c>
      <c r="L7" s="26">
        <v>0</v>
      </c>
      <c r="M7" s="26">
        <v>1</v>
      </c>
    </row>
    <row r="8" spans="1:13" ht="40" customHeight="1">
      <c r="B8" s="26">
        <v>0</v>
      </c>
      <c r="C8" s="26">
        <v>0</v>
      </c>
      <c r="D8" s="26">
        <v>0</v>
      </c>
      <c r="E8" s="26">
        <v>0</v>
      </c>
      <c r="F8" s="26">
        <v>0</v>
      </c>
      <c r="G8" s="26">
        <v>0</v>
      </c>
      <c r="H8" s="26">
        <v>0</v>
      </c>
      <c r="I8" s="26">
        <v>0</v>
      </c>
      <c r="J8" s="26">
        <v>0</v>
      </c>
      <c r="K8" s="26">
        <v>0</v>
      </c>
      <c r="L8" s="26">
        <v>0</v>
      </c>
      <c r="M8" s="26">
        <v>1</v>
      </c>
    </row>
    <row r="12" spans="1:13">
      <c r="D12" s="17"/>
    </row>
    <row r="13" spans="1:13">
      <c r="D13" s="17"/>
    </row>
  </sheetData>
  <conditionalFormatting sqref="B3:M8">
    <cfRule type="colorScale" priority="1">
      <colorScale>
        <cfvo type="min"/>
        <cfvo type="max"/>
        <color rgb="FFFCFCFF"/>
        <color rgb="FF63BE7B"/>
      </colorScale>
    </cfRule>
  </conditionalFormatting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27BA64-8987-7646-A222-67EEB3416449}">
  <sheetPr codeName="Sheet2">
    <tabColor theme="0"/>
  </sheetPr>
  <dimension ref="A1:L32"/>
  <sheetViews>
    <sheetView workbookViewId="0">
      <selection activeCell="E3" sqref="E3"/>
    </sheetView>
  </sheetViews>
  <sheetFormatPr baseColWidth="10" defaultRowHeight="15"/>
  <cols>
    <col min="1" max="1" width="13.6640625" bestFit="1" customWidth="1"/>
    <col min="2" max="8" width="12.1640625" bestFit="1" customWidth="1"/>
    <col min="9" max="9" width="13.5" bestFit="1" customWidth="1"/>
    <col min="10" max="10" width="14.6640625" bestFit="1" customWidth="1"/>
    <col min="11" max="11" width="12.6640625" bestFit="1" customWidth="1"/>
    <col min="12" max="12" width="13" bestFit="1" customWidth="1"/>
    <col min="13" max="13" width="17.33203125" bestFit="1" customWidth="1"/>
  </cols>
  <sheetData>
    <row r="1" spans="1:12">
      <c r="A1" s="21" t="s">
        <v>3</v>
      </c>
      <c r="B1" t="s">
        <v>66</v>
      </c>
      <c r="C1" t="s">
        <v>67</v>
      </c>
      <c r="D1" t="s">
        <v>68</v>
      </c>
      <c r="E1" t="s">
        <v>69</v>
      </c>
      <c r="F1" t="s">
        <v>70</v>
      </c>
      <c r="G1" t="s">
        <v>71</v>
      </c>
      <c r="H1" t="s">
        <v>72</v>
      </c>
      <c r="I1" t="s">
        <v>73</v>
      </c>
      <c r="J1" t="s">
        <v>74</v>
      </c>
      <c r="K1" t="s">
        <v>75</v>
      </c>
      <c r="L1" t="s">
        <v>76</v>
      </c>
    </row>
    <row r="2" spans="1:12">
      <c r="A2">
        <v>11</v>
      </c>
      <c r="B2" s="27">
        <v>0</v>
      </c>
      <c r="C2" s="27">
        <v>0</v>
      </c>
      <c r="D2" s="27">
        <v>1.2</v>
      </c>
      <c r="E2" s="27">
        <v>0.8</v>
      </c>
      <c r="F2" s="27">
        <v>0.4</v>
      </c>
      <c r="G2" s="27">
        <v>3.4</v>
      </c>
      <c r="H2" s="27">
        <v>11.982071428571428</v>
      </c>
      <c r="I2" s="27">
        <v>6.2700000000000005</v>
      </c>
      <c r="J2" s="27">
        <v>1.8</v>
      </c>
      <c r="K2" s="27">
        <v>4.5</v>
      </c>
      <c r="L2" s="27">
        <v>1</v>
      </c>
    </row>
    <row r="3" spans="1:12">
      <c r="A3">
        <v>7045</v>
      </c>
      <c r="B3" s="27">
        <v>0</v>
      </c>
      <c r="C3" s="27">
        <v>0</v>
      </c>
      <c r="D3" s="27">
        <v>1</v>
      </c>
      <c r="E3" s="27">
        <v>1.3</v>
      </c>
      <c r="F3" s="27">
        <v>0.8</v>
      </c>
      <c r="G3" s="27">
        <v>1.6</v>
      </c>
      <c r="H3" s="27">
        <v>11.810166666666667</v>
      </c>
      <c r="I3" s="27">
        <v>5.38</v>
      </c>
      <c r="J3" s="27">
        <v>1.4</v>
      </c>
      <c r="K3" s="27">
        <v>3.9</v>
      </c>
      <c r="L3" s="27">
        <v>0.88888888888888884</v>
      </c>
    </row>
    <row r="4" spans="1:12">
      <c r="A4">
        <v>834</v>
      </c>
      <c r="B4" s="27">
        <v>0.1111111111111111</v>
      </c>
      <c r="C4" s="27">
        <v>0.1111111111111111</v>
      </c>
      <c r="D4" s="27">
        <v>1</v>
      </c>
      <c r="E4" s="27">
        <v>0.44444444444444442</v>
      </c>
      <c r="F4" s="27">
        <v>0.1111111111111111</v>
      </c>
      <c r="G4" s="27">
        <v>3.8888888888888888</v>
      </c>
      <c r="H4" s="27">
        <v>19.786666666666669</v>
      </c>
      <c r="I4" s="27">
        <v>10.744444444444445</v>
      </c>
      <c r="J4" s="27">
        <v>1.8888888888888888</v>
      </c>
      <c r="K4" s="27">
        <v>4.5555555555555554</v>
      </c>
      <c r="L4" s="27">
        <v>1</v>
      </c>
    </row>
    <row r="5" spans="1:12">
      <c r="A5">
        <v>222</v>
      </c>
      <c r="B5" s="27">
        <v>0</v>
      </c>
      <c r="C5" s="27">
        <v>0</v>
      </c>
      <c r="D5" s="27">
        <v>1</v>
      </c>
      <c r="E5" s="27">
        <v>0.77777777777777779</v>
      </c>
      <c r="F5" s="27">
        <v>0.77777777777777779</v>
      </c>
      <c r="G5" s="27">
        <v>3.8888888888888888</v>
      </c>
      <c r="H5" s="27">
        <v>12.344074074074076</v>
      </c>
      <c r="I5" s="27">
        <v>4.5222222222222221</v>
      </c>
      <c r="J5" s="27">
        <v>0.88888888888888884</v>
      </c>
      <c r="K5" s="27">
        <v>3.8888888888888888</v>
      </c>
      <c r="L5" s="27">
        <v>1</v>
      </c>
    </row>
    <row r="6" spans="1:12">
      <c r="A6">
        <v>555</v>
      </c>
      <c r="B6" s="27">
        <v>0</v>
      </c>
      <c r="C6" s="27">
        <v>0</v>
      </c>
      <c r="D6" s="27">
        <v>1</v>
      </c>
      <c r="E6" s="27">
        <v>18</v>
      </c>
      <c r="F6" s="27">
        <v>9</v>
      </c>
      <c r="G6" s="27">
        <v>9</v>
      </c>
      <c r="H6" s="27">
        <v>0</v>
      </c>
      <c r="I6" s="27">
        <v>0</v>
      </c>
      <c r="J6" s="27">
        <v>12</v>
      </c>
      <c r="K6" s="27"/>
      <c r="L6" s="27"/>
    </row>
    <row r="7" spans="1:12">
      <c r="A7">
        <v>1676</v>
      </c>
      <c r="B7" s="27">
        <v>8.3333333333333329E-2</v>
      </c>
      <c r="C7" s="27">
        <v>0</v>
      </c>
      <c r="D7" s="27">
        <v>0.91666666666666663</v>
      </c>
      <c r="E7" s="27">
        <v>1.4166666666666667</v>
      </c>
      <c r="F7" s="27">
        <v>0.41666666666666669</v>
      </c>
      <c r="G7" s="27">
        <v>2.75</v>
      </c>
      <c r="H7" s="27">
        <v>10.15388888888889</v>
      </c>
      <c r="I7" s="27">
        <v>3.8916666666666671</v>
      </c>
      <c r="J7" s="27">
        <v>1.5833333333333333</v>
      </c>
      <c r="K7" s="27">
        <v>3.9166666666666665</v>
      </c>
      <c r="L7" s="27">
        <v>0.90909090909090906</v>
      </c>
    </row>
    <row r="8" spans="1:12">
      <c r="A8">
        <v>223</v>
      </c>
      <c r="B8" s="27">
        <v>0.1111111111111111</v>
      </c>
      <c r="C8" s="27">
        <v>0.1111111111111111</v>
      </c>
      <c r="D8" s="27">
        <v>0.88888888888888884</v>
      </c>
      <c r="E8" s="27">
        <v>3</v>
      </c>
      <c r="F8" s="27">
        <v>0.88888888888888884</v>
      </c>
      <c r="G8" s="27">
        <v>1.1111111111111112</v>
      </c>
      <c r="H8" s="27">
        <v>8.6462962962962955</v>
      </c>
      <c r="I8" s="27">
        <v>6.0333333333333332</v>
      </c>
      <c r="J8" s="27">
        <v>1.5555555555555556</v>
      </c>
      <c r="K8" s="27">
        <v>3.8888888888888888</v>
      </c>
      <c r="L8" s="27">
        <v>0.625</v>
      </c>
    </row>
    <row r="9" spans="1:12">
      <c r="A9">
        <v>2070</v>
      </c>
      <c r="B9" s="27">
        <v>0</v>
      </c>
      <c r="C9" s="27">
        <v>0.125</v>
      </c>
      <c r="D9" s="27">
        <v>0.875</v>
      </c>
      <c r="E9" s="27">
        <v>1.25</v>
      </c>
      <c r="F9" s="27">
        <v>0.125</v>
      </c>
      <c r="G9" s="27">
        <v>2.125</v>
      </c>
      <c r="H9" s="27">
        <v>22.147916666666667</v>
      </c>
      <c r="I9" s="27">
        <v>5.4499999999999993</v>
      </c>
      <c r="J9" s="27">
        <v>1.25</v>
      </c>
      <c r="K9" s="27">
        <v>3</v>
      </c>
      <c r="L9" s="27">
        <v>0.375</v>
      </c>
    </row>
    <row r="10" spans="1:12">
      <c r="A10">
        <v>4361</v>
      </c>
      <c r="B10" s="27">
        <v>0</v>
      </c>
      <c r="C10" s="27">
        <v>0</v>
      </c>
      <c r="D10" s="27">
        <v>0.83333333333333337</v>
      </c>
      <c r="E10" s="27">
        <v>2.8333333333333335</v>
      </c>
      <c r="F10" s="27">
        <v>0.33333333333333331</v>
      </c>
      <c r="G10" s="27">
        <v>0.5</v>
      </c>
      <c r="H10" s="27">
        <v>20.147222222222222</v>
      </c>
      <c r="I10" s="27">
        <v>6.5500000000000007</v>
      </c>
      <c r="J10" s="27">
        <v>1.8333333333333333</v>
      </c>
      <c r="K10" s="27">
        <v>3.5</v>
      </c>
      <c r="L10" s="27">
        <v>0.66666666666666663</v>
      </c>
    </row>
    <row r="11" spans="1:12">
      <c r="A11">
        <v>56</v>
      </c>
      <c r="B11" s="27">
        <v>0.125</v>
      </c>
      <c r="C11" s="27">
        <v>0</v>
      </c>
      <c r="D11" s="27">
        <v>0.625</v>
      </c>
      <c r="E11" s="27">
        <v>0.5</v>
      </c>
      <c r="F11" s="27">
        <v>0.5</v>
      </c>
      <c r="G11" s="27">
        <v>1.125</v>
      </c>
      <c r="H11" s="27">
        <v>15.751250000000001</v>
      </c>
      <c r="I11" s="27">
        <v>6.0625</v>
      </c>
      <c r="J11" s="27">
        <v>1.5</v>
      </c>
      <c r="K11" s="27">
        <v>2.625</v>
      </c>
      <c r="L11" s="27">
        <v>0.375</v>
      </c>
    </row>
    <row r="12" spans="1:12">
      <c r="A12">
        <v>8117</v>
      </c>
      <c r="B12" s="27">
        <v>0.1</v>
      </c>
      <c r="C12" s="27">
        <v>0.1</v>
      </c>
      <c r="D12" s="27">
        <v>0.6</v>
      </c>
      <c r="E12" s="27">
        <v>1.3</v>
      </c>
      <c r="F12" s="27">
        <v>0.1</v>
      </c>
      <c r="G12" s="27">
        <v>2</v>
      </c>
      <c r="H12" s="27">
        <v>16.133809523809525</v>
      </c>
      <c r="I12" s="27">
        <v>5.38</v>
      </c>
      <c r="J12" s="27">
        <v>1.7</v>
      </c>
      <c r="K12" s="27">
        <v>2.9</v>
      </c>
      <c r="L12" s="27">
        <v>0.125</v>
      </c>
    </row>
    <row r="13" spans="1:12">
      <c r="A13">
        <v>1811</v>
      </c>
      <c r="B13" s="27">
        <v>0</v>
      </c>
      <c r="C13" s="27">
        <v>0</v>
      </c>
      <c r="D13" s="27">
        <v>0.42857142857142855</v>
      </c>
      <c r="E13" s="27">
        <v>0.14285714285714285</v>
      </c>
      <c r="F13" s="27">
        <v>1.4285714285714286</v>
      </c>
      <c r="G13" s="27">
        <v>1.8571428571428572</v>
      </c>
      <c r="H13" s="27">
        <v>13.421428571428573</v>
      </c>
      <c r="I13" s="27">
        <v>4.7</v>
      </c>
      <c r="J13" s="27">
        <v>1.8571428571428572</v>
      </c>
      <c r="K13" s="27">
        <v>2.2857142857142856</v>
      </c>
      <c r="L13" s="27">
        <v>0.2857142857142857</v>
      </c>
    </row>
    <row r="14" spans="1:12">
      <c r="A14">
        <v>219</v>
      </c>
      <c r="B14" s="27">
        <v>0.44444444444444442</v>
      </c>
      <c r="C14" s="27">
        <v>0</v>
      </c>
      <c r="D14" s="27">
        <v>0.33333333333333331</v>
      </c>
      <c r="E14" s="27">
        <v>1.4444444444444444</v>
      </c>
      <c r="F14" s="27">
        <v>0</v>
      </c>
      <c r="G14" s="27">
        <v>0.44444444444444442</v>
      </c>
      <c r="H14" s="27">
        <v>25.157777777777781</v>
      </c>
      <c r="I14" s="27">
        <v>8.2999999999999989</v>
      </c>
      <c r="J14" s="27">
        <v>1.5555555555555556</v>
      </c>
      <c r="K14" s="27">
        <v>3.2222222222222223</v>
      </c>
      <c r="L14" s="27">
        <v>0.22222222222222221</v>
      </c>
    </row>
    <row r="15" spans="1:12">
      <c r="A15">
        <v>4652</v>
      </c>
      <c r="B15" s="27">
        <v>0</v>
      </c>
      <c r="C15" s="27">
        <v>0.54545454545454541</v>
      </c>
      <c r="D15" s="27">
        <v>0.18181818181818182</v>
      </c>
      <c r="E15" s="27">
        <v>2.7272727272727271</v>
      </c>
      <c r="F15" s="27">
        <v>0.45454545454545453</v>
      </c>
      <c r="G15" s="27">
        <v>0.18181818181818182</v>
      </c>
      <c r="H15" s="27">
        <v>23.377575757575755</v>
      </c>
      <c r="I15" s="27">
        <v>6.1818181818181817</v>
      </c>
      <c r="J15" s="27">
        <v>1.5454545454545454</v>
      </c>
      <c r="K15" s="27">
        <v>3.2727272727272729</v>
      </c>
      <c r="L15" s="27">
        <v>0.45454545454545453</v>
      </c>
    </row>
    <row r="16" spans="1:12">
      <c r="A16">
        <v>9015</v>
      </c>
      <c r="B16" s="27">
        <v>0</v>
      </c>
      <c r="C16" s="27">
        <v>0.36363636363636365</v>
      </c>
      <c r="D16" s="27">
        <v>0.18181818181818182</v>
      </c>
      <c r="E16" s="27">
        <v>2</v>
      </c>
      <c r="F16" s="27">
        <v>0</v>
      </c>
      <c r="G16" s="27">
        <v>0.18181818181818182</v>
      </c>
      <c r="H16" s="27">
        <v>18.030303030303031</v>
      </c>
      <c r="I16" s="27">
        <v>2.3909090909090911</v>
      </c>
      <c r="J16" s="27">
        <v>1.9090909090909092</v>
      </c>
      <c r="K16" s="27">
        <v>2.8181818181818183</v>
      </c>
      <c r="L16" s="27">
        <v>0.1</v>
      </c>
    </row>
    <row r="17" spans="1:12">
      <c r="A17">
        <v>3340</v>
      </c>
      <c r="B17" s="27">
        <v>0</v>
      </c>
      <c r="C17" s="27">
        <v>0</v>
      </c>
      <c r="D17" s="27">
        <v>0.125</v>
      </c>
      <c r="E17" s="27">
        <v>0.875</v>
      </c>
      <c r="F17" s="27">
        <v>0</v>
      </c>
      <c r="G17" s="27">
        <v>0.375</v>
      </c>
      <c r="H17" s="27">
        <v>5.5874999999999995</v>
      </c>
      <c r="I17" s="27">
        <v>5.1375000000000002</v>
      </c>
      <c r="J17" s="27">
        <v>1.25</v>
      </c>
      <c r="K17" s="27">
        <v>2</v>
      </c>
      <c r="L17" s="27">
        <v>0.125</v>
      </c>
    </row>
    <row r="18" spans="1:12">
      <c r="A18">
        <v>1672</v>
      </c>
      <c r="B18" s="27">
        <v>0.25</v>
      </c>
      <c r="C18" s="27">
        <v>0</v>
      </c>
      <c r="D18" s="27">
        <v>0</v>
      </c>
      <c r="E18" s="27">
        <v>0.375</v>
      </c>
      <c r="F18" s="27">
        <v>0.5</v>
      </c>
      <c r="G18" s="27">
        <v>1.75</v>
      </c>
      <c r="H18" s="27">
        <v>21.431250000000002</v>
      </c>
      <c r="I18" s="27">
        <v>5.2750000000000004</v>
      </c>
      <c r="J18" s="27">
        <v>1.75</v>
      </c>
      <c r="K18" s="27">
        <v>2.375</v>
      </c>
      <c r="L18" s="27">
        <v>0.375</v>
      </c>
    </row>
    <row r="19" spans="1:12">
      <c r="A19">
        <v>3142</v>
      </c>
      <c r="B19" s="27">
        <v>9.0909090909090912E-2</v>
      </c>
      <c r="C19" s="27">
        <v>0.63636363636363635</v>
      </c>
      <c r="D19" s="27">
        <v>0</v>
      </c>
      <c r="E19" s="27">
        <v>3.9090909090909092</v>
      </c>
      <c r="F19" s="27">
        <v>0.54545454545454541</v>
      </c>
      <c r="G19" s="27">
        <v>0</v>
      </c>
      <c r="H19" s="27">
        <v>19.671969696969697</v>
      </c>
      <c r="I19" s="27">
        <v>4.4090909090909083</v>
      </c>
      <c r="J19" s="27">
        <v>1.7272727272727273</v>
      </c>
      <c r="K19" s="27">
        <v>3.6363636363636362</v>
      </c>
      <c r="L19" s="27">
        <v>0.7</v>
      </c>
    </row>
    <row r="20" spans="1:12">
      <c r="A20">
        <v>8588</v>
      </c>
      <c r="B20" s="27">
        <v>0.1111111111111111</v>
      </c>
      <c r="C20" s="27">
        <v>0</v>
      </c>
      <c r="D20" s="27">
        <v>0</v>
      </c>
      <c r="E20" s="27">
        <v>1.4444444444444444</v>
      </c>
      <c r="F20" s="27">
        <v>0.1111111111111111</v>
      </c>
      <c r="G20" s="27">
        <v>0.55555555555555558</v>
      </c>
      <c r="H20" s="27">
        <v>5.666666666666667</v>
      </c>
      <c r="I20" s="27">
        <v>5.833333333333333</v>
      </c>
      <c r="J20" s="27">
        <v>1.7777777777777777</v>
      </c>
      <c r="K20" s="27">
        <v>3</v>
      </c>
      <c r="L20" s="27">
        <v>0.1111111111111111</v>
      </c>
    </row>
    <row r="21" spans="1:12">
      <c r="A21">
        <v>8706</v>
      </c>
      <c r="B21" s="27">
        <v>0</v>
      </c>
      <c r="C21" s="27">
        <v>0</v>
      </c>
      <c r="D21" s="27">
        <v>0</v>
      </c>
      <c r="E21" s="27">
        <v>0.36363636363636365</v>
      </c>
      <c r="F21" s="27">
        <v>0.18181818181818182</v>
      </c>
      <c r="G21" s="27">
        <v>0</v>
      </c>
      <c r="H21" s="27">
        <v>14.768181818181819</v>
      </c>
      <c r="I21" s="27">
        <v>7.9727272727272718</v>
      </c>
      <c r="J21" s="27">
        <v>1.4545454545454546</v>
      </c>
      <c r="K21" s="27">
        <v>2.8181818181818183</v>
      </c>
      <c r="L21" s="27">
        <v>0</v>
      </c>
    </row>
    <row r="22" spans="1:12">
      <c r="A22">
        <v>303</v>
      </c>
      <c r="B22" s="27">
        <v>0.1</v>
      </c>
      <c r="C22" s="27">
        <v>0.1</v>
      </c>
      <c r="D22" s="27">
        <v>0</v>
      </c>
      <c r="E22" s="27">
        <v>1.3</v>
      </c>
      <c r="F22" s="27">
        <v>0.8</v>
      </c>
      <c r="G22" s="27">
        <v>0.8</v>
      </c>
      <c r="H22" s="27">
        <v>15.201500000000001</v>
      </c>
      <c r="I22" s="27">
        <v>1.7600000000000002</v>
      </c>
      <c r="J22" s="27">
        <v>1.9</v>
      </c>
      <c r="K22" s="27">
        <v>3.5</v>
      </c>
      <c r="L22" s="27">
        <v>0.33333333333333331</v>
      </c>
    </row>
    <row r="23" spans="1:12">
      <c r="A23">
        <v>6945</v>
      </c>
      <c r="B23" s="27">
        <v>0</v>
      </c>
      <c r="C23" s="27">
        <v>9.0909090909090912E-2</v>
      </c>
      <c r="D23" s="27">
        <v>0</v>
      </c>
      <c r="E23" s="27">
        <v>1.8181818181818181</v>
      </c>
      <c r="F23" s="27">
        <v>0.54545454545454541</v>
      </c>
      <c r="G23" s="27">
        <v>0</v>
      </c>
      <c r="H23" s="27">
        <v>34.725757575757576</v>
      </c>
      <c r="I23" s="27">
        <v>7.1909090909090914</v>
      </c>
      <c r="J23" s="27">
        <v>1.8181818181818181</v>
      </c>
      <c r="K23" s="27">
        <v>2.3636363636363638</v>
      </c>
      <c r="L23" s="27">
        <v>9.0909090909090912E-2</v>
      </c>
    </row>
    <row r="24" spans="1:12">
      <c r="A24">
        <v>4285</v>
      </c>
      <c r="B24" s="27">
        <v>0</v>
      </c>
      <c r="C24" s="27">
        <v>0.66666666666666663</v>
      </c>
      <c r="D24" s="27">
        <v>0</v>
      </c>
      <c r="E24" s="27">
        <v>1.2222222222222223</v>
      </c>
      <c r="F24" s="27">
        <v>2.5555555555555554</v>
      </c>
      <c r="G24" s="27">
        <v>0</v>
      </c>
      <c r="H24" s="27">
        <v>16.163333333333334</v>
      </c>
      <c r="I24" s="27">
        <v>5.4222222222222216</v>
      </c>
      <c r="J24" s="27">
        <v>1.3333333333333333</v>
      </c>
      <c r="K24" s="27">
        <v>3.7777777777777777</v>
      </c>
      <c r="L24" s="27">
        <v>0.77777777777777779</v>
      </c>
    </row>
    <row r="25" spans="1:12">
      <c r="A25">
        <v>1989</v>
      </c>
      <c r="B25" s="27">
        <v>0</v>
      </c>
      <c r="C25" s="27">
        <v>0</v>
      </c>
      <c r="D25" s="27">
        <v>0</v>
      </c>
      <c r="E25" s="27">
        <v>0.46153846153846156</v>
      </c>
      <c r="F25" s="27">
        <v>0</v>
      </c>
      <c r="G25" s="27">
        <v>0</v>
      </c>
      <c r="H25" s="27">
        <v>0.16923076923076924</v>
      </c>
      <c r="I25" s="27">
        <v>0.97692307692307689</v>
      </c>
      <c r="J25" s="27">
        <v>1</v>
      </c>
      <c r="K25" s="27">
        <v>1.6153846153846154</v>
      </c>
      <c r="L25" s="27">
        <v>0</v>
      </c>
    </row>
    <row r="26" spans="1:12">
      <c r="A26">
        <v>1143</v>
      </c>
      <c r="B26" s="27">
        <v>0</v>
      </c>
      <c r="C26" s="27">
        <v>0</v>
      </c>
      <c r="D26" s="27">
        <v>0</v>
      </c>
      <c r="E26" s="27">
        <v>0.375</v>
      </c>
      <c r="F26" s="27">
        <v>0.125</v>
      </c>
      <c r="G26" s="27">
        <v>1</v>
      </c>
      <c r="H26" s="27">
        <v>13.275</v>
      </c>
      <c r="I26" s="27">
        <v>7.0749999999999993</v>
      </c>
      <c r="J26" s="27">
        <v>1.375</v>
      </c>
      <c r="K26" s="27">
        <v>2.625</v>
      </c>
      <c r="L26" s="27">
        <v>0</v>
      </c>
    </row>
    <row r="27" spans="1:12">
      <c r="A27">
        <v>8628</v>
      </c>
      <c r="B27" s="27">
        <v>0.15384615384615385</v>
      </c>
      <c r="C27" s="27">
        <v>0</v>
      </c>
      <c r="D27" s="27">
        <v>0</v>
      </c>
      <c r="E27" s="27">
        <v>0.61538461538461542</v>
      </c>
      <c r="F27" s="27">
        <v>0</v>
      </c>
      <c r="G27" s="27">
        <v>0</v>
      </c>
      <c r="H27" s="27">
        <v>6.3634615384615376</v>
      </c>
      <c r="I27" s="27">
        <v>5</v>
      </c>
      <c r="J27" s="27">
        <v>1.1538461538461537</v>
      </c>
      <c r="K27" s="27">
        <v>2.6153846153846154</v>
      </c>
      <c r="L27" s="27">
        <v>0</v>
      </c>
    </row>
    <row r="28" spans="1:12">
      <c r="A28">
        <v>4573</v>
      </c>
      <c r="B28" s="27">
        <v>0.1111111111111111</v>
      </c>
      <c r="C28" s="27">
        <v>0.66666666666666663</v>
      </c>
      <c r="D28" s="27">
        <v>0</v>
      </c>
      <c r="E28" s="27">
        <v>1.1111111111111112</v>
      </c>
      <c r="F28" s="27">
        <v>1.6666666666666667</v>
      </c>
      <c r="G28" s="27">
        <v>0.1111111111111111</v>
      </c>
      <c r="H28" s="27">
        <v>16.745370370370367</v>
      </c>
      <c r="I28" s="27">
        <v>2.5111111111111111</v>
      </c>
      <c r="J28" s="27">
        <v>1.6666666666666667</v>
      </c>
      <c r="K28" s="27">
        <v>3.6666666666666665</v>
      </c>
      <c r="L28" s="27">
        <v>0.55555555555555558</v>
      </c>
    </row>
    <row r="29" spans="1:12">
      <c r="A29">
        <v>8707</v>
      </c>
      <c r="B29" s="27">
        <v>0</v>
      </c>
      <c r="C29" s="27">
        <v>0</v>
      </c>
      <c r="D29" s="27">
        <v>0</v>
      </c>
      <c r="E29" s="27">
        <v>0.2</v>
      </c>
      <c r="F29" s="27">
        <v>0</v>
      </c>
      <c r="G29" s="27">
        <v>0.1</v>
      </c>
      <c r="H29" s="27">
        <v>14.99</v>
      </c>
      <c r="I29" s="27">
        <v>19.466666666666665</v>
      </c>
      <c r="J29" s="27">
        <v>1.1111111111111112</v>
      </c>
      <c r="K29" s="27">
        <v>3.1111111111111112</v>
      </c>
      <c r="L29" s="27">
        <v>0</v>
      </c>
    </row>
    <row r="30" spans="1:12">
      <c r="A30">
        <v>193</v>
      </c>
      <c r="B30" s="27">
        <v>0.16666666666666666</v>
      </c>
      <c r="C30" s="27">
        <v>0.75</v>
      </c>
      <c r="D30" s="27">
        <v>0</v>
      </c>
      <c r="E30" s="27">
        <v>0.5</v>
      </c>
      <c r="F30" s="27">
        <v>2.4166666666666665</v>
      </c>
      <c r="G30" s="27">
        <v>0.16666666666666666</v>
      </c>
      <c r="H30" s="27">
        <v>18.613888888888891</v>
      </c>
      <c r="I30" s="27">
        <v>6.3</v>
      </c>
      <c r="J30" s="27">
        <v>1.6666666666666667</v>
      </c>
      <c r="K30" s="27">
        <v>3.5833333333333335</v>
      </c>
      <c r="L30" s="27">
        <v>0.91666666666666663</v>
      </c>
    </row>
    <row r="31" spans="1:12">
      <c r="A31">
        <v>6943</v>
      </c>
      <c r="B31" s="27">
        <v>0</v>
      </c>
      <c r="C31" s="27">
        <v>0</v>
      </c>
      <c r="D31" s="27">
        <v>0</v>
      </c>
      <c r="E31" s="27">
        <v>0.8</v>
      </c>
      <c r="F31" s="27">
        <v>0</v>
      </c>
      <c r="G31" s="27">
        <v>0.4</v>
      </c>
      <c r="H31" s="27">
        <v>0</v>
      </c>
      <c r="I31" s="27">
        <v>0.74</v>
      </c>
      <c r="J31" s="27">
        <v>1.6</v>
      </c>
      <c r="K31" s="27">
        <v>2</v>
      </c>
      <c r="L31" s="27">
        <v>0</v>
      </c>
    </row>
    <row r="32" spans="1:12">
      <c r="A32">
        <v>714</v>
      </c>
      <c r="B32" s="27">
        <v>0.125</v>
      </c>
      <c r="C32" s="27">
        <v>0.125</v>
      </c>
      <c r="D32" s="27">
        <v>0</v>
      </c>
      <c r="E32" s="27">
        <v>1.125</v>
      </c>
      <c r="F32" s="27">
        <v>0</v>
      </c>
      <c r="G32" s="27">
        <v>0</v>
      </c>
      <c r="H32" s="27">
        <v>7.0124999999999993</v>
      </c>
      <c r="I32" s="27">
        <v>4.5</v>
      </c>
      <c r="J32" s="27">
        <v>1.375</v>
      </c>
      <c r="K32" s="27">
        <v>2.875</v>
      </c>
      <c r="L32" s="27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148</vt:i4>
      </vt:variant>
    </vt:vector>
  </HeadingPairs>
  <TitlesOfParts>
    <vt:vector size="154" baseType="lpstr">
      <vt:lpstr>Control</vt:lpstr>
      <vt:lpstr>Image Maps</vt:lpstr>
      <vt:lpstr>Match Scouting Data</vt:lpstr>
      <vt:lpstr>Pit Scouting Data</vt:lpstr>
      <vt:lpstr>Auto Start</vt:lpstr>
      <vt:lpstr>Match Data</vt:lpstr>
      <vt:lpstr>EVENT_NAME</vt:lpstr>
      <vt:lpstr>eventKey</vt:lpstr>
      <vt:lpstr>'Auto Start'!HEATMAP_TEAM_NUM</vt:lpstr>
      <vt:lpstr>'Auto Start'!HM_1</vt:lpstr>
      <vt:lpstr>'Image Maps'!HM_1</vt:lpstr>
      <vt:lpstr>'Auto Start'!HM_10</vt:lpstr>
      <vt:lpstr>'Image Maps'!HM_10</vt:lpstr>
      <vt:lpstr>'Auto Start'!HM_11</vt:lpstr>
      <vt:lpstr>'Image Maps'!HM_11</vt:lpstr>
      <vt:lpstr>'Auto Start'!HM_12</vt:lpstr>
      <vt:lpstr>'Image Maps'!HM_12</vt:lpstr>
      <vt:lpstr>'Auto Start'!HM_13</vt:lpstr>
      <vt:lpstr>'Image Maps'!HM_13</vt:lpstr>
      <vt:lpstr>'Auto Start'!HM_14</vt:lpstr>
      <vt:lpstr>'Image Maps'!HM_14</vt:lpstr>
      <vt:lpstr>'Auto Start'!HM_15</vt:lpstr>
      <vt:lpstr>'Image Maps'!HM_15</vt:lpstr>
      <vt:lpstr>'Auto Start'!HM_16</vt:lpstr>
      <vt:lpstr>'Image Maps'!HM_16</vt:lpstr>
      <vt:lpstr>'Auto Start'!HM_17</vt:lpstr>
      <vt:lpstr>'Image Maps'!HM_17</vt:lpstr>
      <vt:lpstr>'Auto Start'!HM_18</vt:lpstr>
      <vt:lpstr>'Image Maps'!HM_18</vt:lpstr>
      <vt:lpstr>'Auto Start'!HM_19</vt:lpstr>
      <vt:lpstr>'Image Maps'!HM_19</vt:lpstr>
      <vt:lpstr>'Auto Start'!HM_2</vt:lpstr>
      <vt:lpstr>'Image Maps'!HM_2</vt:lpstr>
      <vt:lpstr>'Auto Start'!HM_20</vt:lpstr>
      <vt:lpstr>'Image Maps'!HM_20</vt:lpstr>
      <vt:lpstr>'Auto Start'!HM_21</vt:lpstr>
      <vt:lpstr>'Image Maps'!HM_21</vt:lpstr>
      <vt:lpstr>'Auto Start'!HM_22</vt:lpstr>
      <vt:lpstr>'Image Maps'!HM_22</vt:lpstr>
      <vt:lpstr>'Auto Start'!HM_23</vt:lpstr>
      <vt:lpstr>'Image Maps'!HM_23</vt:lpstr>
      <vt:lpstr>'Auto Start'!HM_24</vt:lpstr>
      <vt:lpstr>'Image Maps'!HM_24</vt:lpstr>
      <vt:lpstr>'Auto Start'!HM_25</vt:lpstr>
      <vt:lpstr>'Image Maps'!HM_25</vt:lpstr>
      <vt:lpstr>'Auto Start'!HM_26</vt:lpstr>
      <vt:lpstr>'Image Maps'!HM_26</vt:lpstr>
      <vt:lpstr>'Auto Start'!HM_27</vt:lpstr>
      <vt:lpstr>'Image Maps'!HM_27</vt:lpstr>
      <vt:lpstr>'Auto Start'!HM_28</vt:lpstr>
      <vt:lpstr>'Image Maps'!HM_28</vt:lpstr>
      <vt:lpstr>'Auto Start'!HM_29</vt:lpstr>
      <vt:lpstr>'Image Maps'!HM_29</vt:lpstr>
      <vt:lpstr>'Auto Start'!HM_3</vt:lpstr>
      <vt:lpstr>'Image Maps'!HM_3</vt:lpstr>
      <vt:lpstr>'Auto Start'!HM_30</vt:lpstr>
      <vt:lpstr>'Image Maps'!HM_30</vt:lpstr>
      <vt:lpstr>'Auto Start'!HM_31</vt:lpstr>
      <vt:lpstr>'Image Maps'!HM_31</vt:lpstr>
      <vt:lpstr>'Auto Start'!HM_32</vt:lpstr>
      <vt:lpstr>'Image Maps'!HM_32</vt:lpstr>
      <vt:lpstr>'Auto Start'!HM_33</vt:lpstr>
      <vt:lpstr>'Image Maps'!HM_33</vt:lpstr>
      <vt:lpstr>'Auto Start'!HM_34</vt:lpstr>
      <vt:lpstr>'Image Maps'!HM_34</vt:lpstr>
      <vt:lpstr>'Auto Start'!HM_35</vt:lpstr>
      <vt:lpstr>'Image Maps'!HM_35</vt:lpstr>
      <vt:lpstr>'Auto Start'!HM_36</vt:lpstr>
      <vt:lpstr>'Image Maps'!HM_36</vt:lpstr>
      <vt:lpstr>'Auto Start'!HM_37</vt:lpstr>
      <vt:lpstr>'Image Maps'!HM_37</vt:lpstr>
      <vt:lpstr>'Auto Start'!HM_38</vt:lpstr>
      <vt:lpstr>'Image Maps'!HM_38</vt:lpstr>
      <vt:lpstr>'Auto Start'!HM_39</vt:lpstr>
      <vt:lpstr>'Image Maps'!HM_39</vt:lpstr>
      <vt:lpstr>'Auto Start'!HM_4</vt:lpstr>
      <vt:lpstr>'Image Maps'!HM_4</vt:lpstr>
      <vt:lpstr>'Auto Start'!HM_40</vt:lpstr>
      <vt:lpstr>'Image Maps'!HM_40</vt:lpstr>
      <vt:lpstr>'Auto Start'!HM_41</vt:lpstr>
      <vt:lpstr>'Image Maps'!HM_41</vt:lpstr>
      <vt:lpstr>'Auto Start'!HM_42</vt:lpstr>
      <vt:lpstr>'Image Maps'!HM_42</vt:lpstr>
      <vt:lpstr>'Auto Start'!HM_43</vt:lpstr>
      <vt:lpstr>'Image Maps'!HM_43</vt:lpstr>
      <vt:lpstr>'Auto Start'!HM_44</vt:lpstr>
      <vt:lpstr>'Image Maps'!HM_44</vt:lpstr>
      <vt:lpstr>'Auto Start'!HM_45</vt:lpstr>
      <vt:lpstr>'Image Maps'!HM_45</vt:lpstr>
      <vt:lpstr>'Auto Start'!HM_46</vt:lpstr>
      <vt:lpstr>'Image Maps'!HM_46</vt:lpstr>
      <vt:lpstr>'Auto Start'!HM_47</vt:lpstr>
      <vt:lpstr>'Image Maps'!HM_47</vt:lpstr>
      <vt:lpstr>'Auto Start'!HM_48</vt:lpstr>
      <vt:lpstr>'Image Maps'!HM_48</vt:lpstr>
      <vt:lpstr>'Auto Start'!HM_49</vt:lpstr>
      <vt:lpstr>'Image Maps'!HM_49</vt:lpstr>
      <vt:lpstr>'Auto Start'!HM_5</vt:lpstr>
      <vt:lpstr>'Image Maps'!HM_5</vt:lpstr>
      <vt:lpstr>'Auto Start'!HM_50</vt:lpstr>
      <vt:lpstr>'Image Maps'!HM_50</vt:lpstr>
      <vt:lpstr>'Auto Start'!HM_51</vt:lpstr>
      <vt:lpstr>'Image Maps'!HM_51</vt:lpstr>
      <vt:lpstr>'Auto Start'!HM_52</vt:lpstr>
      <vt:lpstr>'Image Maps'!HM_52</vt:lpstr>
      <vt:lpstr>'Auto Start'!HM_53</vt:lpstr>
      <vt:lpstr>'Image Maps'!HM_53</vt:lpstr>
      <vt:lpstr>'Auto Start'!HM_54</vt:lpstr>
      <vt:lpstr>'Image Maps'!HM_54</vt:lpstr>
      <vt:lpstr>'Auto Start'!HM_55</vt:lpstr>
      <vt:lpstr>'Image Maps'!HM_55</vt:lpstr>
      <vt:lpstr>'Auto Start'!HM_56</vt:lpstr>
      <vt:lpstr>'Image Maps'!HM_56</vt:lpstr>
      <vt:lpstr>'Auto Start'!HM_57</vt:lpstr>
      <vt:lpstr>'Image Maps'!HM_57</vt:lpstr>
      <vt:lpstr>'Auto Start'!HM_58</vt:lpstr>
      <vt:lpstr>'Image Maps'!HM_58</vt:lpstr>
      <vt:lpstr>'Auto Start'!HM_59</vt:lpstr>
      <vt:lpstr>'Image Maps'!HM_59</vt:lpstr>
      <vt:lpstr>'Auto Start'!HM_6</vt:lpstr>
      <vt:lpstr>'Image Maps'!HM_6</vt:lpstr>
      <vt:lpstr>'Auto Start'!HM_60</vt:lpstr>
      <vt:lpstr>'Image Maps'!HM_60</vt:lpstr>
      <vt:lpstr>'Auto Start'!HM_61</vt:lpstr>
      <vt:lpstr>'Image Maps'!HM_61</vt:lpstr>
      <vt:lpstr>'Auto Start'!HM_62</vt:lpstr>
      <vt:lpstr>'Image Maps'!HM_62</vt:lpstr>
      <vt:lpstr>'Auto Start'!HM_63</vt:lpstr>
      <vt:lpstr>'Image Maps'!HM_63</vt:lpstr>
      <vt:lpstr>'Auto Start'!HM_64</vt:lpstr>
      <vt:lpstr>'Image Maps'!HM_64</vt:lpstr>
      <vt:lpstr>'Auto Start'!HM_65</vt:lpstr>
      <vt:lpstr>'Image Maps'!HM_65</vt:lpstr>
      <vt:lpstr>'Auto Start'!HM_66</vt:lpstr>
      <vt:lpstr>'Image Maps'!HM_66</vt:lpstr>
      <vt:lpstr>'Auto Start'!HM_67</vt:lpstr>
      <vt:lpstr>'Image Maps'!HM_67</vt:lpstr>
      <vt:lpstr>'Auto Start'!HM_68</vt:lpstr>
      <vt:lpstr>'Image Maps'!HM_68</vt:lpstr>
      <vt:lpstr>'Auto Start'!HM_69</vt:lpstr>
      <vt:lpstr>'Image Maps'!HM_69</vt:lpstr>
      <vt:lpstr>'Auto Start'!HM_7</vt:lpstr>
      <vt:lpstr>'Image Maps'!HM_7</vt:lpstr>
      <vt:lpstr>'Auto Start'!HM_70</vt:lpstr>
      <vt:lpstr>'Image Maps'!HM_70</vt:lpstr>
      <vt:lpstr>'Auto Start'!HM_71</vt:lpstr>
      <vt:lpstr>'Image Maps'!HM_71</vt:lpstr>
      <vt:lpstr>'Auto Start'!HM_72</vt:lpstr>
      <vt:lpstr>'Image Maps'!HM_72</vt:lpstr>
      <vt:lpstr>'Auto Start'!HM_8</vt:lpstr>
      <vt:lpstr>'Image Maps'!HM_8</vt:lpstr>
      <vt:lpstr>'Auto Start'!HM_9</vt:lpstr>
      <vt:lpstr>'Image Maps'!HM_9</vt:lpstr>
      <vt:lpstr>'Image Maps'!Print_Area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Solid_Works3</dc:creator>
  <cp:lastModifiedBy>Microsoft Office User</cp:lastModifiedBy>
  <cp:lastPrinted>2022-10-13T02:17:35Z</cp:lastPrinted>
  <dcterms:created xsi:type="dcterms:W3CDTF">2020-02-08T00:47:28Z</dcterms:created>
  <dcterms:modified xsi:type="dcterms:W3CDTF">2023-03-27T12:04:56Z</dcterms:modified>
</cp:coreProperties>
</file>