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2E40FBED-63E4-FC4C-ADFB-33648FD62F79}" xr6:coauthVersionLast="47" xr6:coauthVersionMax="47" xr10:uidLastSave="{00000000-0000-0000-0000-000000000000}"/>
  <bookViews>
    <workbookView xWindow="0" yWindow="500" windowWidth="23260" windowHeight="12580" tabRatio="806" activeTab="3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2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2" i="8"/>
  <c r="AT3" i="8"/>
  <c r="AJ2" i="8"/>
  <c r="AI3" i="8"/>
  <c r="AL2" i="8"/>
  <c r="AS2" i="8"/>
  <c r="AO2" i="8"/>
  <c r="AK3" i="8"/>
  <c r="AM3" i="8"/>
  <c r="AI2" i="8"/>
  <c r="AJ3" i="8"/>
  <c r="AS3" i="8"/>
  <c r="AO3" i="8"/>
  <c r="AT2" i="8"/>
  <c r="AP2" i="8"/>
  <c r="AK2" i="8"/>
  <c r="AU2" i="8"/>
  <c r="AN2" i="8"/>
  <c r="AP3" i="8"/>
  <c r="AU3" i="8"/>
  <c r="AR3" i="8"/>
  <c r="AL3" i="8"/>
  <c r="AM2" i="8"/>
  <c r="AQ3" i="8"/>
  <c r="AN3" i="8"/>
  <c r="AQ2" i="8"/>
  <c r="AR2" i="8"/>
  <c r="BA3" i="8" l="1"/>
  <c r="AW3" i="8"/>
  <c r="AZ3" i="8"/>
  <c r="AV3" i="8"/>
  <c r="AX3" i="8"/>
  <c r="AY3" i="8"/>
  <c r="AW2" i="8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<sst xmlns="http://schemas.openxmlformats.org/spreadsheetml/2006/main" count="114" uniqueCount="102">
  <si>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</si>
  <si>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</si>
  <si>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</si>
  <si>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</si>
  <si>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</si>
  <si>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</si>
  <si>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</si>
  <si>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</si>
  <si>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</si>
  <si>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</si>
  <si>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</si>
  <si>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</si>
  <si>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</si>
  <si>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</si>
  <si>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</si>
  <si>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</si>
  <si>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</si>
  <si>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</si>
  <si>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</si>
  <si>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</si>
  <si>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</si>
  <si>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</si>
  <si>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</si>
  <si>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</si>
  <si>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</si>
  <si>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</si>
  <si>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</si>
  <si>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</si>
  <si>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</si>
  <si>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</si>
  <si>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</si>
  <si>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</si>
  <si>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</si>
  <si>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</si>
  <si>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</si>
  <si>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</si>
  <si>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</si>
  <si>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</si>
  <si>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</si>
  <si>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</si>
  <si>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</si>
  <si>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</si>
  <si>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</si>
  <si>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</si>
  <si>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</si>
  <si>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</si>
  <si>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</si>
  <si>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</si>
  <si>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</si>
  <si>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</si>
  <si>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</si>
  <si>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</si>
  <si>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</si>
  <si>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</si>
  <si>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</si>
  <si>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</si>
  <si>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</si>
  <si>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</si>
  <si>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</si>
  <si>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</si>
  <si>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</si>
  <si>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</si>
  <si>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</si>
  <si>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</si>
  <si>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[6,7]</t>
  </si>
  <si>
    <t>[10.7,11.1,10.3,11.5,12.4,9.3,5.8]</t>
  </si>
  <si>
    <t>[4,5,3,2,1,8,9]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</si>
  <si>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</si>
  <si>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</si>
  <si>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</si>
  <si>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</si>
  <si>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</si>
  <si>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</si>
  <si>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</si>
  <si>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</si>
  <si>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</si>
  <si>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</si>
  <si>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</si>
  <si>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</si>
  <si>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</si>
  <si>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</si>
  <si>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</si>
  <si>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</si>
  <si>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</si>
  <si>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</si>
  <si>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</si>
  <si>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</si>
  <si>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</si>
  <si>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</si>
  <si>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</si>
  <si>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</si>
  <si>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</si>
  <si>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</si>
  <si>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</si>
  <si>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</si>
  <si>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js</t>
  </si>
  <si>
    <t>r1</t>
  </si>
  <si>
    <t>[7,18]</t>
  </si>
  <si>
    <t>[3.0,3.0,0.8]</t>
  </si>
  <si>
    <t>[3,6,5,15]</t>
  </si>
  <si>
    <t>o</t>
  </si>
  <si>
    <t>Team: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</si>
</sst>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988.880429166667" createdVersion="8" refreshedVersion="8" minRefreshableVersion="3" recordCount="2" xr:uid="{3F9A99A7-87B3-B54B-8179-999C364C043E}">
  <cacheSource type="worksheet">
    <worksheetSource name="ScoutingData"/>
  </cacheSource>
  <cacheFields count="53">
    <cacheField name="scouter" numFmtId="0">
      <sharedItems/>
    </cacheField>
    <cacheField name="eventCode" numFmtId="0">
      <sharedItems/>
    </cacheField>
    <cacheField name="matchLevel" numFmtId="0">
      <sharedItems/>
    </cacheField>
    <cacheField name="matchNumber" numFmtId="0">
      <sharedItems containsSemiMixedTypes="0" containsString="0" containsNumber="1" containsInteger="1" minValue="1" maxValue="2"/>
    </cacheField>
    <cacheField name="match_key" numFmtId="0">
      <sharedItems/>
    </cacheField>
    <cacheField name="robot" numFmtId="0">
      <sharedItems/>
    </cacheField>
    <cacheField name="teamNumber" numFmtId="0">
      <sharedItems containsSemiMixedTypes="0" containsString="0" containsNumber="1" containsInteger="1" minValue="1885" maxValue="2451" count="2">
        <n v="2451"/>
        <n v="1885"/>
      </sharedItems>
    </cacheField>
    <cacheField name="autoStartingLocation" numFmtId="0">
      <sharedItems containsSemiMixedTypes="0" containsString="0" containsNumber="1" containsInteger="1" minValue="47" maxValue="47"/>
    </cacheField>
    <cacheField name="autoScoredGrid" numFmtId="0">
      <sharedItems/>
    </cacheField>
    <cacheField name="autoCrossedCable" numFmtId="0">
      <sharedItems containsSemiMixedTypes="0" containsString="0" containsNumber="1" containsInteger="1" minValue="0" maxValue="1"/>
    </cacheField>
    <cacheField name="autoCrossedChargingStation" numFmtId="0">
      <sharedItems containsSemiMixedTypes="0" containsString="0" containsNumber="1" containsInteger="1" minValue="0" maxValue="1"/>
    </cacheField>
    <cacheField name="autoMobility" numFmtId="0">
      <sharedItems containsSemiMixedTypes="0" containsString="0" containsNumber="1" containsInteger="1" minValue="1" maxValue="1"/>
    </cacheField>
    <cacheField name="autoDocked" numFmtId="0">
      <sharedItems/>
    </cacheField>
    <cacheField name="cycleTimes" numFmtId="0">
      <sharedItems/>
    </cacheField>
    <cacheField name="scoredGrid" numFmtId="0">
      <sharedItems/>
    </cacheField>
    <cacheField name="feedCount" numFmtId="0">
      <sharedItems containsSemiMixedTypes="0" containsString="0" containsNumber="1" containsInteger="1" minValue="0" maxValue="0"/>
    </cacheField>
    <cacheField name="wasFed" numFmtId="0">
      <sharedItems containsString="0" containsBlank="1" containsNumber="1" containsInteger="1" minValue="0" maxValue="0"/>
    </cacheField>
    <cacheField name="wasDefended" numFmtId="0">
      <sharedItems containsSemiMixedTypes="0" containsString="0" containsNumber="1" containsInteger="1" minValue="1" maxValue="1"/>
    </cacheField>
    <cacheField name="whoDefended" numFmtId="0">
      <sharedItems containsNonDate="0" containsString="0" containsBlank="1"/>
    </cacheField>
    <cacheField name="smartLinks" numFmtId="0">
      <sharedItems containsSemiMixedTypes="0" containsString="0" containsNumber="1" containsInteger="1" minValue="0" maxValue="1"/>
    </cacheField>
    <cacheField name="floorPickUp" numFmtId="0">
      <sharedItems/>
    </cacheField>
    <cacheField name="dockingTime" numFmtId="0">
      <sharedItems containsSemiMixedTypes="0" containsString="0" containsNumber="1" minValue="2" maxValue="9.5"/>
    </cacheField>
    <cacheField name="finalState" numFmtId="0">
      <sharedItems/>
    </cacheField>
    <cacheField name="numOfRobotsDocked" numFmtId="0">
      <sharedItems containsSemiMixedTypes="0" containsString="0" containsNumber="1" containsInteger="1" minValue="1" maxValue="2"/>
    </cacheField>
    <cacheField name="driverSkill" numFmtId="0">
      <sharedItems/>
    </cacheField>
    <cacheField name="linksScored" numFmtId="0">
      <sharedItems containsSemiMixedTypes="0" containsString="0" containsNumber="1" containsInteger="1" minValue="1" maxValue="5"/>
    </cacheField>
    <cacheField name="defenseRating" numFmtId="0">
      <sharedItems/>
    </cacheField>
    <cacheField name="swerveDrive" numFmtId="0">
      <sharedItems containsSemiMixedTypes="0" containsString="0" containsNumber="1" containsInteger="1" minValue="1" maxValue="1"/>
    </cacheField>
    <cacheField name="speedRating" numFmtId="0">
      <sharedItems containsSemiMixedTypes="0" containsString="0" containsNumber="1" containsInteger="1" minValue="3" maxValue="5"/>
    </cacheField>
    <cacheField name="diedOrTipped" numFmtId="0">
      <sharedItems containsSemiMixedTypes="0" containsString="0" containsNumber="1" containsInteger="1" minValue="0" maxValue="0"/>
    </cacheField>
    <cacheField name="tippy" numFmtId="0">
      <sharedItems containsSemiMixedTypes="0" containsString="0" containsNumber="1" containsInteger="1" minValue="0" maxValue="0"/>
    </cacheField>
    <cacheField name="droppedCones" numFmtId="0">
      <sharedItems containsSemiMixedTypes="0" containsString="0" containsNumber="1" containsInteger="1" minValue="0" maxValue="0"/>
    </cacheField>
    <cacheField name="goodPartner" numFmtId="0">
      <sharedItems containsSemiMixedTypes="0" containsString="0" containsNumber="1" containsInteger="1" minValue="0" maxValue="1"/>
    </cacheField>
    <cacheField name="comments" numFmtId="0">
      <sharedItems containsBlank="1"/>
    </cacheField>
    <cacheField name="autoGamePieces" numFmtId="0">
      <sharedItems containsSemiMixedTypes="0" containsString="0" containsNumber="1" containsInteger="1" minValue="2" maxValue="2"/>
    </cacheField>
    <cacheField name="autoCubes" numFmtId="0">
      <sharedItems containsSemiMixedTypes="0" containsString="0" containsNumber="1" containsInteger="1" minValue="0" maxValue="0"/>
    </cacheField>
    <cacheField name="autoCones" numFmtId="0">
      <sharedItems containsSemiMixedTypes="0" containsString="0" containsNumber="1" containsInteger="1" minValue="2" maxValue="2"/>
    </cacheField>
    <cacheField name="autoHigh" numFmtId="0">
      <sharedItems containsSemiMixedTypes="0" containsString="0" containsNumber="1" containsInteger="1" minValue="1" maxValue="2"/>
    </cacheField>
    <cacheField name="autoMed" numFmtId="0">
      <sharedItems containsSemiMixedTypes="0" containsString="0" containsNumber="1" containsInteger="1" minValue="0" maxValue="1"/>
    </cacheField>
    <cacheField name="autoLow" numFmtId="0">
      <sharedItems containsSemiMixedTypes="0" containsString="0" containsNumber="1" containsInteger="1" minValue="0" maxValue="0"/>
    </cacheField>
    <cacheField name="avgCycleTime" numFmtId="0">
      <sharedItems containsSemiMixedTypes="0" containsString="0" containsNumber="1" minValue="2.2666666666666666" maxValue="10.157142857142857"/>
    </cacheField>
    <cacheField name="teleopGamePieces" numFmtId="0">
      <sharedItems containsSemiMixedTypes="0" containsString="0" containsNumber="1" containsInteger="1" minValue="4" maxValue="7"/>
    </cacheField>
    <cacheField name="teleopCubes" numFmtId="0">
      <sharedItems containsSemiMixedTypes="0" containsString="0" containsNumber="1" containsInteger="1" minValue="1" maxValue="3"/>
    </cacheField>
    <cacheField name="teleopCones" numFmtId="0">
      <sharedItems containsSemiMixedTypes="0" containsString="0" containsNumber="1" containsInteger="1" minValue="3" maxValue="4"/>
    </cacheField>
    <cacheField name="teleopHigh" numFmtId="0">
      <sharedItems containsSemiMixedTypes="0" containsString="0" containsNumber="1" containsInteger="1" minValue="3" maxValue="7"/>
    </cacheField>
    <cacheField name="teleopMed" numFmtId="0">
      <sharedItems containsSemiMixedTypes="0" containsString="0" containsNumber="1" containsInteger="1" minValue="0" maxValue="1"/>
    </cacheField>
    <cacheField name="teleopLow" numFmtId="0">
      <sharedItems containsSemiMixedTypes="0" containsString="0" containsNumber="1" containsInteger="1" minValue="0" maxValue="0"/>
    </cacheField>
    <cacheField name="totalGamePieces" numFmtId="0">
      <sharedItems containsSemiMixedTypes="0" containsString="0" containsNumber="1" containsInteger="1" minValue="6" maxValue="9"/>
    </cacheField>
    <cacheField name="totalCubes" numFmtId="0">
      <sharedItems containsSemiMixedTypes="0" containsString="0" containsNumber="1" containsInteger="1" minValue="1" maxValue="3"/>
    </cacheField>
    <cacheField name="totalCones" numFmtId="0">
      <sharedItems containsSemiMixedTypes="0" containsString="0" containsNumber="1" containsInteger="1" minValue="5" maxValue="6"/>
    </cacheField>
    <cacheField name="totalHigh" numFmtId="0">
      <sharedItems containsSemiMixedTypes="0" containsString="0" containsNumber="1" containsInteger="1" minValue="4" maxValue="9"/>
    </cacheField>
    <cacheField name="totalMed" numFmtId="0">
      <sharedItems containsSemiMixedTypes="0" containsString="0" containsNumber="1" containsInteger="1" minValue="0" maxValue="2"/>
    </cacheField>
    <cacheField name="totalLow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fudd"/>
    <s v="2022carv"/>
    <s v="qm"/>
    <n v="2"/>
    <s v="2022carv_qm2"/>
    <s v="r2"/>
    <x v="0"/>
    <n v="47"/>
    <s v="[6,7]"/>
    <n v="0"/>
    <n v="1"/>
    <n v="1"/>
    <s v="e"/>
    <s v="[10.7,11.1,10.3,11.5,12.4,9.3,5.8]"/>
    <s v="[4,5,3,2,1,8,9]"/>
    <n v="0"/>
    <n v="0"/>
    <n v="1"/>
    <m/>
    <n v="1"/>
    <s v="b"/>
    <n v="9.5"/>
    <s v="e"/>
    <n v="2"/>
    <s v="v"/>
    <n v="5"/>
    <s v="x"/>
    <n v="1"/>
    <n v="5"/>
    <n v="0"/>
    <n v="0"/>
    <n v="0"/>
    <n v="1"/>
    <s v="PWNAGE"/>
    <n v="2"/>
    <n v="0"/>
    <n v="2"/>
    <n v="2"/>
    <n v="0"/>
    <n v="0"/>
    <n v="10.157142857142857"/>
    <n v="7"/>
    <n v="3"/>
    <n v="4"/>
    <n v="7"/>
    <n v="0"/>
    <n v="0"/>
    <n v="9"/>
    <n v="3"/>
    <n v="6"/>
    <n v="9"/>
    <n v="0"/>
    <n v="0"/>
  </r>
  <r>
    <s v="js"/>
    <s v="2022carv"/>
    <s v="qm"/>
    <n v="1"/>
    <s v="2022carv_qm1"/>
    <s v="r1"/>
    <x v="1"/>
    <n v="47"/>
    <s v="[7,18]"/>
    <n v="1"/>
    <n v="0"/>
    <n v="1"/>
    <s v="x"/>
    <s v="[3.0,3.0,0.8]"/>
    <s v="[3,6,5,15]"/>
    <n v="0"/>
    <m/>
    <n v="1"/>
    <m/>
    <n v="0"/>
    <s v="o"/>
    <n v="2"/>
    <s v="x"/>
    <n v="1"/>
    <s v="v"/>
    <n v="1"/>
    <s v="x"/>
    <n v="1"/>
    <n v="3"/>
    <n v="0"/>
    <n v="0"/>
    <n v="0"/>
    <n v="0"/>
    <m/>
    <n v="2"/>
    <n v="0"/>
    <n v="2"/>
    <n v="1"/>
    <n v="1"/>
    <n v="0"/>
    <n v="2.2666666666666666"/>
    <n v="4"/>
    <n v="1"/>
    <n v="3"/>
    <n v="3"/>
    <n v="1"/>
    <n v="0"/>
    <n v="6"/>
    <n v="1"/>
    <n v="5"/>
    <n v="4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2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2">
        <item x="1"/>
        <item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2">
    <i>
      <x/>
    </i>
    <i>
      <x v="1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3" totalsRowShown="0" headerRowDxfId="51" dataDxfId="50" tableBorderDxfId="49">
  <autoFilter ref="A1:BA3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zoomScale="85" zoomScaleNormal="85" workbookViewId="0">
      <selection activeCell="N11" sqref="N11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93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94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18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3"/>
  <sheetViews>
    <sheetView zoomScaleNormal="100" workbookViewId="0">
      <selection activeCell="B2" sqref="B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64</v>
      </c>
      <c r="J2">
        <v>0</v>
      </c>
      <c r="K2">
        <v>1</v>
      </c>
      <c r="L2">
        <v>1</v>
      </c>
      <c r="M2" t="s">
        <v>23</v>
      </c>
      <c r="N2" t="s">
        <v>65</v>
      </c>
      <c r="O2" t="s">
        <v>66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  <row r="3" spans="1:53">
      <c r="A3" t="s">
        <v>95</v>
      </c>
      <c r="B3" t="s">
        <v>44</v>
      </c>
      <c r="C3" t="s">
        <v>0</v>
      </c>
      <c r="D3">
        <v>1</v>
      </c>
      <c r="E3" t="str">
        <f>ScoutingData[[#This Row],[eventCode]]&amp;"_"&amp;ScoutingData[[#This Row],[matchLevel]]&amp;ScoutingData[[#This Row],[matchNumber]]</f>
        <v>2022carv_qm1</v>
      </c>
      <c r="F3" t="s">
        <v>96</v>
      </c>
      <c r="G3">
        <v>1885</v>
      </c>
      <c r="H3">
        <v>47</v>
      </c>
      <c r="I3" t="s">
        <v>97</v>
      </c>
      <c r="J3">
        <v>1</v>
      </c>
      <c r="K3">
        <v>0</v>
      </c>
      <c r="L3">
        <v>1</v>
      </c>
      <c r="M3" t="s">
        <v>19</v>
      </c>
      <c r="N3" t="s">
        <v>98</v>
      </c>
      <c r="O3" t="s">
        <v>99</v>
      </c>
      <c r="P3">
        <v>0</v>
      </c>
      <c r="R3">
        <v>1</v>
      </c>
      <c r="T3">
        <v>0</v>
      </c>
      <c r="U3" t="s">
        <v>100</v>
      </c>
      <c r="V3">
        <v>2</v>
      </c>
      <c r="W3" t="s">
        <v>19</v>
      </c>
      <c r="X3">
        <v>1</v>
      </c>
      <c r="Y3" t="s">
        <v>21</v>
      </c>
      <c r="Z3">
        <v>1</v>
      </c>
      <c r="AA3" t="s">
        <v>19</v>
      </c>
      <c r="AB3">
        <v>1</v>
      </c>
      <c r="AC3">
        <v>3</v>
      </c>
      <c r="AD3">
        <v>0</v>
      </c>
      <c r="AE3">
        <v>0</v>
      </c>
      <c r="AF3">
        <v>0</v>
      </c>
      <c r="AG3">
        <v>0</v>
      </c>
      <c r="AI3">
        <f>getTotalCount(ScoutingData[[#This Row],[autoScoredGrid]])</f>
        <v>2</v>
      </c>
      <c r="AJ3">
        <f>getCubeCount(ScoutingData[[#This Row],[autoScoredGrid]])</f>
        <v>0</v>
      </c>
      <c r="AK3">
        <f>getConeCount(ScoutingData[[#This Row],[autoScoredGrid]])</f>
        <v>2</v>
      </c>
      <c r="AL3">
        <f>getHighCount(ScoutingData[[#This Row],[autoScoredGrid]])</f>
        <v>1</v>
      </c>
      <c r="AM3">
        <f>getMedCount(ScoutingData[[#This Row],[autoScoredGrid]])</f>
        <v>1</v>
      </c>
      <c r="AN3">
        <f>getLowCount(ScoutingData[[#This Row],[autoScoredGrid]])</f>
        <v>0</v>
      </c>
      <c r="AO3">
        <f>getAvgCycleTime(ScoutingData[[#This Row],[cycleTimes]])</f>
        <v>2.2666666666666666</v>
      </c>
      <c r="AP3">
        <f>getTotalCount(ScoutingData[[#This Row],[scoredGrid]])</f>
        <v>4</v>
      </c>
      <c r="AQ3">
        <f>getCubeCount(ScoutingData[[#This Row],[scoredGrid]])</f>
        <v>1</v>
      </c>
      <c r="AR3">
        <f>getConeCount(ScoutingData[[#This Row],[scoredGrid]])</f>
        <v>3</v>
      </c>
      <c r="AS3">
        <f>getHighCount(ScoutingData[[#This Row],[scoredGrid]])</f>
        <v>3</v>
      </c>
      <c r="AT3">
        <f>getMedCount(ScoutingData[[#This Row],[scoredGrid]])</f>
        <v>1</v>
      </c>
      <c r="AU3">
        <f>getLowCount(ScoutingData[[#This Row],[scoredGrid]])</f>
        <v>0</v>
      </c>
      <c r="AV3">
        <f>ScoutingData[[#This Row],[autoGamePieces]]+ScoutingData[[#This Row],[teleopGamePieces]]</f>
        <v>6</v>
      </c>
      <c r="AW3">
        <f>ScoutingData[[#This Row],[autoCubes]]+ScoutingData[[#This Row],[teleopCubes]]</f>
        <v>1</v>
      </c>
      <c r="AX3">
        <f>ScoutingData[[#This Row],[autoCones]]+ScoutingData[[#This Row],[teleopCones]]</f>
        <v>5</v>
      </c>
      <c r="AY3">
        <f>ScoutingData[[#This Row],[autoHigh]]+ScoutingData[[#This Row],[teleopHigh]]</f>
        <v>4</v>
      </c>
      <c r="AZ3">
        <f>ScoutingData[[#This Row],[autoMed]]+ScoutingData[[#This Row],[teleopMed]]</f>
        <v>2</v>
      </c>
      <c r="BA3">
        <f>ScoutingData[[#This Row],[autoLow]]+ScoutingData[[#This Row],[teleopLow]]</f>
        <v>0</v>
      </c>
    </row>
  </sheetData>
  <sheetProtection selectLockedCells="1"/>
  <phoneticPr fontId="13" type="noConversion"/>
  <conditionalFormatting sqref="I1 I4:I1048576">
    <cfRule type="expression" dxfId="53" priority="7">
      <formula>INDIRECT("ScoutingData[@taxi]")&lt;&gt;LEFT(INDIRECT("ScoutingData[@apiTaxi]"),1)</formula>
    </cfRule>
  </conditionalFormatting>
  <conditionalFormatting sqref="S1 S4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2"/>
  <sheetViews>
    <sheetView tabSelected="1" workbookViewId="0">
      <selection activeCell="I20" sqref="I20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4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81</v>
      </c>
      <c r="I1" t="s">
        <v>73</v>
      </c>
      <c r="J1" t="s">
        <v>74</v>
      </c>
      <c r="K1" t="s">
        <v>79</v>
      </c>
      <c r="L1" t="s">
        <v>75</v>
      </c>
    </row>
    <row r="2" spans="1:12">
      <c r="A2">
        <v>2451</v>
      </c>
      <c r="B2">
        <v>120</v>
      </c>
      <c r="C2">
        <v>120</v>
      </c>
      <c r="D2" t="s">
        <v>76</v>
      </c>
      <c r="F2" t="s">
        <v>19</v>
      </c>
      <c r="G2" t="s">
        <v>77</v>
      </c>
      <c r="H2">
        <v>12</v>
      </c>
      <c r="I2" t="s">
        <v>78</v>
      </c>
      <c r="J2" t="s">
        <v>78</v>
      </c>
      <c r="K2" t="s">
        <v>78</v>
      </c>
      <c r="L2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C2" sqref="C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101</v>
      </c>
      <c r="B1" s="9">
        <v>0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>
    <tabColor theme="0"/>
  </sheetPr>
  <dimension ref="A1:L3"/>
  <sheetViews>
    <sheetView workbookViewId="0">
      <selection activeCell="F19" sqref="F19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4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</row>
    <row r="2" spans="1:12">
      <c r="A2">
        <v>1885</v>
      </c>
      <c r="B2" s="27">
        <v>0</v>
      </c>
      <c r="C2" s="27">
        <v>1</v>
      </c>
      <c r="D2" s="27">
        <v>1</v>
      </c>
      <c r="E2" s="27">
        <v>0</v>
      </c>
      <c r="F2" s="27">
        <v>1</v>
      </c>
      <c r="G2" s="27">
        <v>3</v>
      </c>
      <c r="H2" s="27">
        <v>2.2666666666666666</v>
      </c>
      <c r="I2" s="27">
        <v>2</v>
      </c>
      <c r="J2" s="27">
        <v>1</v>
      </c>
      <c r="K2" s="27">
        <v>3</v>
      </c>
      <c r="L2" s="27">
        <v>0</v>
      </c>
    </row>
    <row r="3" spans="1:12">
      <c r="A3">
        <v>2451</v>
      </c>
      <c r="B3" s="27">
        <v>0</v>
      </c>
      <c r="C3" s="27">
        <v>0</v>
      </c>
      <c r="D3" s="27">
        <v>2</v>
      </c>
      <c r="E3" s="27">
        <v>0</v>
      </c>
      <c r="F3" s="27">
        <v>0</v>
      </c>
      <c r="G3" s="27">
        <v>7</v>
      </c>
      <c r="H3" s="27">
        <v>10.157142857142857</v>
      </c>
      <c r="I3" s="27">
        <v>9.5</v>
      </c>
      <c r="J3" s="27">
        <v>2</v>
      </c>
      <c r="K3" s="27">
        <v>5</v>
      </c>
      <c r="L3" s="2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2023-03-04T02:08:41Z</dcterms:modified>
</cp:coreProperties>
</file>