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joshuastout/Desktop/Robotics Coding Files/ScoutingPASS/Excel/"/>
    </mc:Choice>
  </mc:AlternateContent>
  <xr:revisionPtr revIDLastSave="0" documentId="13_ncr:1_{CE4DBA92-27CB-8F44-B7BD-4A5C14F8EBAE}" xr6:coauthVersionLast="47" xr6:coauthVersionMax="47" xr10:uidLastSave="{00000000-0000-0000-0000-000000000000}"/>
  <bookViews>
    <workbookView xWindow="0" yWindow="500" windowWidth="28800" windowHeight="16640" tabRatio="806" xr2:uid="{BB1F9FFD-16FD-45DA-8769-054BD3DB5F31}"/>
  </bookViews>
  <sheets>
    <sheet name="Control" sheetId="3" r:id="rId1"/>
    <sheet name="Image Maps" sheetId="34" state="hidden" r:id="rId2"/>
    <sheet name="Match Scouting Data" sheetId="8" r:id="rId3"/>
    <sheet name="Pit Scouting Data" sheetId="35" r:id="rId4"/>
    <sheet name="Auto Start" sheetId="38" r:id="rId5"/>
    <sheet name="Match Data" sheetId="36" r:id="rId6"/>
  </sheets>
  <functionGroups builtInGroupCount="19"/>
  <externalReferences>
    <externalReference r:id="rId7"/>
    <externalReference r:id="rId8"/>
  </externalReferences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 localSheetId="4">#REF!</definedName>
    <definedName name="AAA" localSheetId="5">#REF!</definedName>
    <definedName name="AAA">#REF!</definedName>
    <definedName name="alliance_status_str" localSheetId="4">#REF!</definedName>
    <definedName name="alliance_status_str" localSheetId="5">#REF!</definedName>
    <definedName name="alliance_status_str">#REF!</definedName>
    <definedName name="AllianceColor" localSheetId="4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 localSheetId="4">'[1]Match Scouting Data'!#REF!</definedName>
    <definedName name="Data" localSheetId="5">'[2]Match Scouting Data'!#REF!</definedName>
    <definedName name="Data">'Match Scouting Data'!#REF!</definedName>
    <definedName name="DefenseType" localSheetId="4">#REF!</definedName>
    <definedName name="DefenseType" localSheetId="1">#REF!</definedName>
    <definedName name="DefenseType" localSheetId="5">#REF!</definedName>
    <definedName name="DefenseType">#REF!</definedName>
    <definedName name="dq" localSheetId="4">#REF!</definedName>
    <definedName name="dq" localSheetId="5">#REF!</definedName>
    <definedName name="dq">#REF!</definedName>
    <definedName name="DriverSkillValues" localSheetId="4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 localSheetId="4">#REF!</definedName>
    <definedName name="EVENT_NAME">Control!$E$2</definedName>
    <definedName name="eventKey" localSheetId="4">#REF!</definedName>
    <definedName name="eventKey">Control!$B$2</definedName>
    <definedName name="eventList" localSheetId="4">#REF!</definedName>
    <definedName name="eventList" localSheetId="1">#REF!</definedName>
    <definedName name="eventList" localSheetId="5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4">'Auto Start'!$B$1</definedName>
    <definedName name="HEATMAP_TEAM_NUM" localSheetId="1">'Image Maps'!#REF!</definedName>
    <definedName name="HEATMAP_TEAM_NUM" localSheetId="5">#REF!</definedName>
    <definedName name="HEATMAP_TEAM_NUM">#REF!</definedName>
    <definedName name="HL_CARGO" localSheetId="4">#REF!</definedName>
    <definedName name="HL_CARGO" localSheetId="5">#REF!</definedName>
    <definedName name="HL_CARGO">#REF!</definedName>
    <definedName name="HL_HATCHES" localSheetId="4">#REF!</definedName>
    <definedName name="HL_HATCHES" localSheetId="5">#REF!</definedName>
    <definedName name="HL_HATCHES">#REF!</definedName>
    <definedName name="HL_UPPER_CARGO" localSheetId="4">#REF!</definedName>
    <definedName name="HL_UPPER_CARGO">#REF!</definedName>
    <definedName name="HL_UPPER_HATCHES">#REF!</definedName>
    <definedName name="HM_1" localSheetId="4">'Auto Start'!$B$3</definedName>
    <definedName name="HM_1" localSheetId="1">'Image Maps'!$B$2</definedName>
    <definedName name="HM_1" localSheetId="5">#REF!</definedName>
    <definedName name="HM_1">#REF!</definedName>
    <definedName name="HM_1_B1" localSheetId="4">#REF!</definedName>
    <definedName name="HM_1_B1" localSheetId="5">#REF!</definedName>
    <definedName name="HM_1_B1">#REF!</definedName>
    <definedName name="HM_1_B2" localSheetId="4">#REF!</definedName>
    <definedName name="HM_1_B2" localSheetId="5">#REF!</definedName>
    <definedName name="HM_1_B2">#REF!</definedName>
    <definedName name="HM_1_B3" localSheetId="4">#REF!</definedName>
    <definedName name="HM_1_B3">#REF!</definedName>
    <definedName name="HM_1_R1">#REF!</definedName>
    <definedName name="HM_1_R2">#REF!</definedName>
    <definedName name="HM_1_R3">#REF!</definedName>
    <definedName name="HM_10" localSheetId="4">'Auto Start'!$K$3</definedName>
    <definedName name="HM_10" localSheetId="1">'Image Maps'!$K$2</definedName>
    <definedName name="HM_10" localSheetId="5">#REF!</definedName>
    <definedName name="HM_10">#REF!</definedName>
    <definedName name="HM_10_B1" localSheetId="4">#REF!</definedName>
    <definedName name="HM_10_B1" localSheetId="5">#REF!</definedName>
    <definedName name="HM_10_B1">#REF!</definedName>
    <definedName name="HM_10_B2" localSheetId="4">#REF!</definedName>
    <definedName name="HM_10_B2" localSheetId="5">#REF!</definedName>
    <definedName name="HM_10_B2">#REF!</definedName>
    <definedName name="HM_10_B3" localSheetId="4">#REF!</definedName>
    <definedName name="HM_10_B3">#REF!</definedName>
    <definedName name="HM_10_R1">#REF!</definedName>
    <definedName name="HM_10_R2">#REF!</definedName>
    <definedName name="HM_10_R3">#REF!</definedName>
    <definedName name="HM_11" localSheetId="4">'Auto Start'!$L$3</definedName>
    <definedName name="HM_11" localSheetId="1">'Image Maps'!$L$2</definedName>
    <definedName name="HM_11" localSheetId="5">#REF!</definedName>
    <definedName name="HM_11">#REF!</definedName>
    <definedName name="HM_11_B1" localSheetId="4">#REF!</definedName>
    <definedName name="HM_11_B1" localSheetId="5">#REF!</definedName>
    <definedName name="HM_11_B1">#REF!</definedName>
    <definedName name="HM_11_B2" localSheetId="4">#REF!</definedName>
    <definedName name="HM_11_B2" localSheetId="5">#REF!</definedName>
    <definedName name="HM_11_B2">#REF!</definedName>
    <definedName name="HM_11_B3" localSheetId="4">#REF!</definedName>
    <definedName name="HM_11_B3">#REF!</definedName>
    <definedName name="HM_11_R1">#REF!</definedName>
    <definedName name="HM_11_R2">#REF!</definedName>
    <definedName name="HM_11_R3">#REF!</definedName>
    <definedName name="HM_12" localSheetId="4">'Auto Start'!$M$3</definedName>
    <definedName name="HM_12" localSheetId="1">'Image Maps'!$M$2</definedName>
    <definedName name="HM_12" localSheetId="5">#REF!</definedName>
    <definedName name="HM_12">#REF!</definedName>
    <definedName name="HM_12_B1" localSheetId="4">#REF!</definedName>
    <definedName name="HM_12_B1" localSheetId="5">#REF!</definedName>
    <definedName name="HM_12_B1">#REF!</definedName>
    <definedName name="HM_12_B2" localSheetId="4">#REF!</definedName>
    <definedName name="HM_12_B2" localSheetId="5">#REF!</definedName>
    <definedName name="HM_12_B2">#REF!</definedName>
    <definedName name="HM_12_B3" localSheetId="4">#REF!</definedName>
    <definedName name="HM_12_B3">#REF!</definedName>
    <definedName name="HM_12_R1">#REF!</definedName>
    <definedName name="HM_12_R2">#REF!</definedName>
    <definedName name="HM_12_R3">#REF!</definedName>
    <definedName name="HM_13" localSheetId="4">'Auto Start'!$B$4</definedName>
    <definedName name="HM_13" localSheetId="1">'Image Maps'!$B$3</definedName>
    <definedName name="HM_13" localSheetId="5">#REF!</definedName>
    <definedName name="HM_13">#REF!</definedName>
    <definedName name="HM_13_B1" localSheetId="4">#REF!</definedName>
    <definedName name="HM_13_B1" localSheetId="5">#REF!</definedName>
    <definedName name="HM_13_B1">#REF!</definedName>
    <definedName name="HM_13_B2" localSheetId="4">#REF!</definedName>
    <definedName name="HM_13_B2" localSheetId="5">#REF!</definedName>
    <definedName name="HM_13_B2">#REF!</definedName>
    <definedName name="HM_13_B3" localSheetId="4">#REF!</definedName>
    <definedName name="HM_13_B3">#REF!</definedName>
    <definedName name="HM_13_R1">#REF!</definedName>
    <definedName name="HM_13_R2">#REF!</definedName>
    <definedName name="HM_13_R3">#REF!</definedName>
    <definedName name="HM_14" localSheetId="4">'Auto Start'!$C$4</definedName>
    <definedName name="HM_14" localSheetId="1">'Image Maps'!$C$3</definedName>
    <definedName name="HM_14" localSheetId="5">#REF!</definedName>
    <definedName name="HM_14">#REF!</definedName>
    <definedName name="HM_14_B1" localSheetId="4">#REF!</definedName>
    <definedName name="HM_14_B1" localSheetId="5">#REF!</definedName>
    <definedName name="HM_14_B1">#REF!</definedName>
    <definedName name="HM_14_B2" localSheetId="4">#REF!</definedName>
    <definedName name="HM_14_B2" localSheetId="5">#REF!</definedName>
    <definedName name="HM_14_B2">#REF!</definedName>
    <definedName name="HM_14_B3" localSheetId="4">#REF!</definedName>
    <definedName name="HM_14_B3">#REF!</definedName>
    <definedName name="HM_14_R1">#REF!</definedName>
    <definedName name="HM_14_R2">#REF!</definedName>
    <definedName name="HM_14_R3">#REF!</definedName>
    <definedName name="HM_15" localSheetId="4">'Auto Start'!$D$4</definedName>
    <definedName name="HM_15" localSheetId="1">'Image Maps'!$D$3</definedName>
    <definedName name="HM_15" localSheetId="5">#REF!</definedName>
    <definedName name="HM_15">#REF!</definedName>
    <definedName name="HM_15_B1" localSheetId="4">#REF!</definedName>
    <definedName name="HM_15_B1" localSheetId="5">#REF!</definedName>
    <definedName name="HM_15_B1">#REF!</definedName>
    <definedName name="HM_15_B2" localSheetId="4">#REF!</definedName>
    <definedName name="HM_15_B2" localSheetId="5">#REF!</definedName>
    <definedName name="HM_15_B2">#REF!</definedName>
    <definedName name="HM_15_B3" localSheetId="4">#REF!</definedName>
    <definedName name="HM_15_B3">#REF!</definedName>
    <definedName name="HM_15_R1">#REF!</definedName>
    <definedName name="HM_15_R2">#REF!</definedName>
    <definedName name="HM_15_R3">#REF!</definedName>
    <definedName name="HM_16" localSheetId="4">'Auto Start'!$E$4</definedName>
    <definedName name="HM_16" localSheetId="1">'Image Maps'!$E$3</definedName>
    <definedName name="HM_16" localSheetId="5">#REF!</definedName>
    <definedName name="HM_16">#REF!</definedName>
    <definedName name="HM_16_B1" localSheetId="4">#REF!</definedName>
    <definedName name="HM_16_B1" localSheetId="5">#REF!</definedName>
    <definedName name="HM_16_B1">#REF!</definedName>
    <definedName name="HM_16_B2" localSheetId="4">#REF!</definedName>
    <definedName name="HM_16_B2" localSheetId="5">#REF!</definedName>
    <definedName name="HM_16_B2">#REF!</definedName>
    <definedName name="HM_16_B3" localSheetId="4">#REF!</definedName>
    <definedName name="HM_16_B3">#REF!</definedName>
    <definedName name="HM_16_R1">#REF!</definedName>
    <definedName name="HM_16_R2">#REF!</definedName>
    <definedName name="HM_16_R3">#REF!</definedName>
    <definedName name="HM_17" localSheetId="4">'Auto Start'!$F$4</definedName>
    <definedName name="HM_17" localSheetId="1">'Image Maps'!$F$3</definedName>
    <definedName name="HM_17" localSheetId="5">#REF!</definedName>
    <definedName name="HM_17">#REF!</definedName>
    <definedName name="HM_17_B1" localSheetId="4">#REF!</definedName>
    <definedName name="HM_17_B1" localSheetId="5">#REF!</definedName>
    <definedName name="HM_17_B1">#REF!</definedName>
    <definedName name="HM_17_B2" localSheetId="4">#REF!</definedName>
    <definedName name="HM_17_B2" localSheetId="5">#REF!</definedName>
    <definedName name="HM_17_B2">#REF!</definedName>
    <definedName name="HM_17_B3" localSheetId="4">#REF!</definedName>
    <definedName name="HM_17_B3">#REF!</definedName>
    <definedName name="HM_17_R1">#REF!</definedName>
    <definedName name="HM_17_R2">#REF!</definedName>
    <definedName name="HM_17_R3">#REF!</definedName>
    <definedName name="HM_18" localSheetId="4">'Auto Start'!$G$4</definedName>
    <definedName name="HM_18" localSheetId="1">'Image Maps'!$G$3</definedName>
    <definedName name="HM_18" localSheetId="5">#REF!</definedName>
    <definedName name="HM_18">#REF!</definedName>
    <definedName name="HM_18_B1" localSheetId="4">#REF!</definedName>
    <definedName name="HM_18_B1" localSheetId="5">#REF!</definedName>
    <definedName name="HM_18_B1">#REF!</definedName>
    <definedName name="HM_18_B2" localSheetId="4">#REF!</definedName>
    <definedName name="HM_18_B2" localSheetId="5">#REF!</definedName>
    <definedName name="HM_18_B2">#REF!</definedName>
    <definedName name="HM_18_B3" localSheetId="4">#REF!</definedName>
    <definedName name="HM_18_B3">#REF!</definedName>
    <definedName name="HM_18_R1">#REF!</definedName>
    <definedName name="HM_18_R2">#REF!</definedName>
    <definedName name="HM_18_R3">#REF!</definedName>
    <definedName name="HM_19" localSheetId="4">'Auto Start'!$H$4</definedName>
    <definedName name="HM_19" localSheetId="1">'Image Maps'!$H$3</definedName>
    <definedName name="HM_19" localSheetId="5">#REF!</definedName>
    <definedName name="HM_19">#REF!</definedName>
    <definedName name="HM_19_B1" localSheetId="4">#REF!</definedName>
    <definedName name="HM_19_B1" localSheetId="5">#REF!</definedName>
    <definedName name="HM_19_B1">#REF!</definedName>
    <definedName name="HM_19_B2" localSheetId="4">#REF!</definedName>
    <definedName name="HM_19_B2" localSheetId="5">#REF!</definedName>
    <definedName name="HM_19_B2">#REF!</definedName>
    <definedName name="HM_19_B3" localSheetId="4">#REF!</definedName>
    <definedName name="HM_19_B3">#REF!</definedName>
    <definedName name="HM_19_R1">#REF!</definedName>
    <definedName name="HM_19_R2">#REF!</definedName>
    <definedName name="HM_19_R3">#REF!</definedName>
    <definedName name="HM_2" localSheetId="4">'Auto Start'!$C$3</definedName>
    <definedName name="HM_2" localSheetId="1">'Image Maps'!$C$2</definedName>
    <definedName name="HM_2" localSheetId="5">#REF!</definedName>
    <definedName name="HM_2">#REF!</definedName>
    <definedName name="HM_2_B1" localSheetId="4">#REF!</definedName>
    <definedName name="HM_2_B1" localSheetId="5">#REF!</definedName>
    <definedName name="HM_2_B1">#REF!</definedName>
    <definedName name="HM_2_B2" localSheetId="4">#REF!</definedName>
    <definedName name="HM_2_B2" localSheetId="5">#REF!</definedName>
    <definedName name="HM_2_B2">#REF!</definedName>
    <definedName name="HM_2_B3" localSheetId="4">#REF!</definedName>
    <definedName name="HM_2_B3">#REF!</definedName>
    <definedName name="HM_2_R1">#REF!</definedName>
    <definedName name="HM_2_R2">#REF!</definedName>
    <definedName name="HM_2_R3">#REF!</definedName>
    <definedName name="HM_20" localSheetId="4">'Auto Start'!$I$4</definedName>
    <definedName name="HM_20" localSheetId="1">'Image Maps'!$I$3</definedName>
    <definedName name="HM_20" localSheetId="5">#REF!</definedName>
    <definedName name="HM_20">#REF!</definedName>
    <definedName name="HM_20_B1" localSheetId="4">#REF!</definedName>
    <definedName name="HM_20_B1" localSheetId="5">#REF!</definedName>
    <definedName name="HM_20_B1">#REF!</definedName>
    <definedName name="HM_20_B2" localSheetId="4">#REF!</definedName>
    <definedName name="HM_20_B2" localSheetId="5">#REF!</definedName>
    <definedName name="HM_20_B2">#REF!</definedName>
    <definedName name="HM_20_B3" localSheetId="4">#REF!</definedName>
    <definedName name="HM_20_B3">#REF!</definedName>
    <definedName name="HM_20_R1">#REF!</definedName>
    <definedName name="HM_20_R2">#REF!</definedName>
    <definedName name="HM_20_R3">#REF!</definedName>
    <definedName name="HM_21" localSheetId="4">'Auto Start'!$J$4</definedName>
    <definedName name="HM_21" localSheetId="1">'Image Maps'!$J$3</definedName>
    <definedName name="HM_21" localSheetId="5">#REF!</definedName>
    <definedName name="HM_21">#REF!</definedName>
    <definedName name="HM_21_B1" localSheetId="4">#REF!</definedName>
    <definedName name="HM_21_B1" localSheetId="5">#REF!</definedName>
    <definedName name="HM_21_B1">#REF!</definedName>
    <definedName name="HM_21_B2" localSheetId="4">#REF!</definedName>
    <definedName name="HM_21_B2" localSheetId="5">#REF!</definedName>
    <definedName name="HM_21_B2">#REF!</definedName>
    <definedName name="HM_21_B3" localSheetId="4">#REF!</definedName>
    <definedName name="HM_21_B3">#REF!</definedName>
    <definedName name="HM_21_R1">#REF!</definedName>
    <definedName name="HM_21_R2">#REF!</definedName>
    <definedName name="HM_21_R3">#REF!</definedName>
    <definedName name="HM_22" localSheetId="4">'Auto Start'!$K$4</definedName>
    <definedName name="HM_22" localSheetId="1">'Image Maps'!$K$3</definedName>
    <definedName name="HM_22" localSheetId="5">#REF!</definedName>
    <definedName name="HM_22">#REF!</definedName>
    <definedName name="HM_22_B1" localSheetId="4">#REF!</definedName>
    <definedName name="HM_22_B1" localSheetId="5">#REF!</definedName>
    <definedName name="HM_22_B1">#REF!</definedName>
    <definedName name="HM_22_B2" localSheetId="4">#REF!</definedName>
    <definedName name="HM_22_B2" localSheetId="5">#REF!</definedName>
    <definedName name="HM_22_B2">#REF!</definedName>
    <definedName name="HM_22_B3" localSheetId="4">#REF!</definedName>
    <definedName name="HM_22_B3">#REF!</definedName>
    <definedName name="HM_22_R1">#REF!</definedName>
    <definedName name="HM_22_R2">#REF!</definedName>
    <definedName name="HM_22_R3">#REF!</definedName>
    <definedName name="HM_23" localSheetId="4">'Auto Start'!$L$4</definedName>
    <definedName name="HM_23" localSheetId="1">'Image Maps'!$L$3</definedName>
    <definedName name="HM_23" localSheetId="5">#REF!</definedName>
    <definedName name="HM_23">#REF!</definedName>
    <definedName name="HM_23_B1" localSheetId="4">#REF!</definedName>
    <definedName name="HM_23_B1" localSheetId="5">#REF!</definedName>
    <definedName name="HM_23_B1">#REF!</definedName>
    <definedName name="HM_23_B2" localSheetId="4">#REF!</definedName>
    <definedName name="HM_23_B2" localSheetId="5">#REF!</definedName>
    <definedName name="HM_23_B2">#REF!</definedName>
    <definedName name="HM_23_B3" localSheetId="4">#REF!</definedName>
    <definedName name="HM_23_B3">#REF!</definedName>
    <definedName name="HM_23_R1">#REF!</definedName>
    <definedName name="HM_23_R2">#REF!</definedName>
    <definedName name="HM_23_R3">#REF!</definedName>
    <definedName name="HM_24" localSheetId="4">'Auto Start'!$M$4</definedName>
    <definedName name="HM_24" localSheetId="1">'Image Maps'!$M$3</definedName>
    <definedName name="HM_24" localSheetId="5">#REF!</definedName>
    <definedName name="HM_24">#REF!</definedName>
    <definedName name="HM_24_B1" localSheetId="4">#REF!</definedName>
    <definedName name="HM_24_B1" localSheetId="5">#REF!</definedName>
    <definedName name="HM_24_B1">#REF!</definedName>
    <definedName name="HM_24_B2" localSheetId="4">#REF!</definedName>
    <definedName name="HM_24_B2" localSheetId="5">#REF!</definedName>
    <definedName name="HM_24_B2">#REF!</definedName>
    <definedName name="HM_24_B3" localSheetId="4">#REF!</definedName>
    <definedName name="HM_24_B3">#REF!</definedName>
    <definedName name="HM_24_R1">#REF!</definedName>
    <definedName name="HM_24_R2">#REF!</definedName>
    <definedName name="HM_24_R3">#REF!</definedName>
    <definedName name="HM_25" localSheetId="4">'Auto Start'!$B$5</definedName>
    <definedName name="HM_25" localSheetId="1">'Image Maps'!$B$4</definedName>
    <definedName name="HM_25" localSheetId="5">#REF!</definedName>
    <definedName name="HM_25">#REF!</definedName>
    <definedName name="HM_25_B1" localSheetId="4">#REF!</definedName>
    <definedName name="HM_25_B1" localSheetId="5">#REF!</definedName>
    <definedName name="HM_25_B1">#REF!</definedName>
    <definedName name="HM_25_B2" localSheetId="4">#REF!</definedName>
    <definedName name="HM_25_B2" localSheetId="5">#REF!</definedName>
    <definedName name="HM_25_B2">#REF!</definedName>
    <definedName name="HM_25_B3" localSheetId="4">#REF!</definedName>
    <definedName name="HM_25_B3">#REF!</definedName>
    <definedName name="HM_25_R1">#REF!</definedName>
    <definedName name="HM_25_R2">#REF!</definedName>
    <definedName name="HM_25_R3">#REF!</definedName>
    <definedName name="HM_26" localSheetId="4">'Auto Start'!$C$5</definedName>
    <definedName name="HM_26" localSheetId="1">'Image Maps'!$C$4</definedName>
    <definedName name="HM_26" localSheetId="5">#REF!</definedName>
    <definedName name="HM_26">#REF!</definedName>
    <definedName name="HM_26_B1" localSheetId="4">#REF!</definedName>
    <definedName name="HM_26_B1" localSheetId="5">#REF!</definedName>
    <definedName name="HM_26_B1">#REF!</definedName>
    <definedName name="HM_26_B2" localSheetId="4">#REF!</definedName>
    <definedName name="HM_26_B2" localSheetId="5">#REF!</definedName>
    <definedName name="HM_26_B2">#REF!</definedName>
    <definedName name="HM_26_B3" localSheetId="4">#REF!</definedName>
    <definedName name="HM_26_B3">#REF!</definedName>
    <definedName name="HM_26_R1">#REF!</definedName>
    <definedName name="HM_26_R2">#REF!</definedName>
    <definedName name="HM_26_R3">#REF!</definedName>
    <definedName name="HM_27" localSheetId="4">'Auto Start'!$D$5</definedName>
    <definedName name="HM_27" localSheetId="1">'Image Maps'!$D$4</definedName>
    <definedName name="HM_27" localSheetId="5">#REF!</definedName>
    <definedName name="HM_27">#REF!</definedName>
    <definedName name="HM_27_B1" localSheetId="4">#REF!</definedName>
    <definedName name="HM_27_B1" localSheetId="5">#REF!</definedName>
    <definedName name="HM_27_B1">#REF!</definedName>
    <definedName name="HM_27_B2" localSheetId="4">#REF!</definedName>
    <definedName name="HM_27_B2" localSheetId="5">#REF!</definedName>
    <definedName name="HM_27_B2">#REF!</definedName>
    <definedName name="HM_27_B3" localSheetId="4">#REF!</definedName>
    <definedName name="HM_27_B3">#REF!</definedName>
    <definedName name="HM_27_R1">#REF!</definedName>
    <definedName name="HM_27_R2">#REF!</definedName>
    <definedName name="HM_27_R3">#REF!</definedName>
    <definedName name="HM_28" localSheetId="4">'Auto Start'!$E$5</definedName>
    <definedName name="HM_28" localSheetId="1">'Image Maps'!$E$4</definedName>
    <definedName name="HM_28" localSheetId="5">#REF!</definedName>
    <definedName name="HM_28">#REF!</definedName>
    <definedName name="HM_28_B1" localSheetId="4">#REF!</definedName>
    <definedName name="HM_28_B1" localSheetId="5">#REF!</definedName>
    <definedName name="HM_28_B1">#REF!</definedName>
    <definedName name="HM_28_B2" localSheetId="4">#REF!</definedName>
    <definedName name="HM_28_B2" localSheetId="5">#REF!</definedName>
    <definedName name="HM_28_B2">#REF!</definedName>
    <definedName name="HM_28_B3" localSheetId="4">#REF!</definedName>
    <definedName name="HM_28_B3">#REF!</definedName>
    <definedName name="HM_28_R1">#REF!</definedName>
    <definedName name="HM_28_R2">#REF!</definedName>
    <definedName name="HM_28_R3">#REF!</definedName>
    <definedName name="HM_29" localSheetId="4">'Auto Start'!$F$5</definedName>
    <definedName name="HM_29" localSheetId="1">'Image Maps'!$F$4</definedName>
    <definedName name="HM_29" localSheetId="5">#REF!</definedName>
    <definedName name="HM_29">#REF!</definedName>
    <definedName name="HM_29_B1" localSheetId="4">#REF!</definedName>
    <definedName name="HM_29_B1" localSheetId="5">#REF!</definedName>
    <definedName name="HM_29_B1">#REF!</definedName>
    <definedName name="HM_29_B2" localSheetId="4">#REF!</definedName>
    <definedName name="HM_29_B2" localSheetId="5">#REF!</definedName>
    <definedName name="HM_29_B2">#REF!</definedName>
    <definedName name="HM_29_B3" localSheetId="4">#REF!</definedName>
    <definedName name="HM_29_B3">#REF!</definedName>
    <definedName name="HM_29_R1">#REF!</definedName>
    <definedName name="HM_29_R2">#REF!</definedName>
    <definedName name="HM_29_R3">#REF!</definedName>
    <definedName name="HM_3" localSheetId="4">'Auto Start'!$D$3</definedName>
    <definedName name="HM_3" localSheetId="1">'Image Maps'!$D$2</definedName>
    <definedName name="HM_3" localSheetId="5">#REF!</definedName>
    <definedName name="HM_3">#REF!</definedName>
    <definedName name="HM_3_B1" localSheetId="4">#REF!</definedName>
    <definedName name="HM_3_B1" localSheetId="5">#REF!</definedName>
    <definedName name="HM_3_B1">#REF!</definedName>
    <definedName name="HM_3_B2" localSheetId="4">#REF!</definedName>
    <definedName name="HM_3_B2" localSheetId="5">#REF!</definedName>
    <definedName name="HM_3_B2">#REF!</definedName>
    <definedName name="HM_3_B3" localSheetId="4">#REF!</definedName>
    <definedName name="HM_3_B3">#REF!</definedName>
    <definedName name="HM_3_R1">#REF!</definedName>
    <definedName name="HM_3_R2">#REF!</definedName>
    <definedName name="HM_3_R3">#REF!</definedName>
    <definedName name="HM_30" localSheetId="4">'Auto Start'!$G$5</definedName>
    <definedName name="HM_30" localSheetId="1">'Image Maps'!$G$4</definedName>
    <definedName name="HM_30" localSheetId="5">#REF!</definedName>
    <definedName name="HM_30">#REF!</definedName>
    <definedName name="HM_30_B1" localSheetId="4">#REF!</definedName>
    <definedName name="HM_30_B1" localSheetId="5">#REF!</definedName>
    <definedName name="HM_30_B1">#REF!</definedName>
    <definedName name="HM_30_B2" localSheetId="4">#REF!</definedName>
    <definedName name="HM_30_B2" localSheetId="5">#REF!</definedName>
    <definedName name="HM_30_B2">#REF!</definedName>
    <definedName name="HM_30_B3" localSheetId="4">#REF!</definedName>
    <definedName name="HM_30_B3">#REF!</definedName>
    <definedName name="HM_30_R1">#REF!</definedName>
    <definedName name="HM_30_R2">#REF!</definedName>
    <definedName name="HM_30_R3">#REF!</definedName>
    <definedName name="HM_31" localSheetId="4">'Auto Start'!$H$5</definedName>
    <definedName name="HM_31" localSheetId="1">'Image Maps'!$H$4</definedName>
    <definedName name="HM_31" localSheetId="5">#REF!</definedName>
    <definedName name="HM_31">#REF!</definedName>
    <definedName name="HM_31_B1" localSheetId="4">#REF!</definedName>
    <definedName name="HM_31_B1" localSheetId="5">#REF!</definedName>
    <definedName name="HM_31_B1">#REF!</definedName>
    <definedName name="HM_31_B2" localSheetId="4">#REF!</definedName>
    <definedName name="HM_31_B2" localSheetId="5">#REF!</definedName>
    <definedName name="HM_31_B2">#REF!</definedName>
    <definedName name="HM_31_B3" localSheetId="4">#REF!</definedName>
    <definedName name="HM_31_B3">#REF!</definedName>
    <definedName name="HM_31_R1">#REF!</definedName>
    <definedName name="HM_31_R2">#REF!</definedName>
    <definedName name="HM_31_R3">#REF!</definedName>
    <definedName name="HM_32" localSheetId="4">'Auto Start'!$I$5</definedName>
    <definedName name="HM_32" localSheetId="1">'Image Maps'!$I$4</definedName>
    <definedName name="HM_32" localSheetId="5">#REF!</definedName>
    <definedName name="HM_32">#REF!</definedName>
    <definedName name="HM_32_B1" localSheetId="4">#REF!</definedName>
    <definedName name="HM_32_B1" localSheetId="5">#REF!</definedName>
    <definedName name="HM_32_B1">#REF!</definedName>
    <definedName name="HM_32_B2" localSheetId="4">#REF!</definedName>
    <definedName name="HM_32_B2" localSheetId="5">#REF!</definedName>
    <definedName name="HM_32_B2">#REF!</definedName>
    <definedName name="HM_32_B3" localSheetId="4">#REF!</definedName>
    <definedName name="HM_32_B3">#REF!</definedName>
    <definedName name="HM_32_R1">#REF!</definedName>
    <definedName name="HM_32_R2">#REF!</definedName>
    <definedName name="HM_32_R3">#REF!</definedName>
    <definedName name="HM_33" localSheetId="4">'Auto Start'!$J$5</definedName>
    <definedName name="HM_33" localSheetId="1">'Image Maps'!$J$4</definedName>
    <definedName name="HM_33" localSheetId="5">#REF!</definedName>
    <definedName name="HM_33">#REF!</definedName>
    <definedName name="HM_33_B1" localSheetId="4">#REF!</definedName>
    <definedName name="HM_33_B1" localSheetId="5">#REF!</definedName>
    <definedName name="HM_33_B1">#REF!</definedName>
    <definedName name="HM_33_B2" localSheetId="4">#REF!</definedName>
    <definedName name="HM_33_B2" localSheetId="5">#REF!</definedName>
    <definedName name="HM_33_B2">#REF!</definedName>
    <definedName name="HM_33_B3" localSheetId="4">#REF!</definedName>
    <definedName name="HM_33_B3">#REF!</definedName>
    <definedName name="HM_33_R1">#REF!</definedName>
    <definedName name="HM_33_R2">#REF!</definedName>
    <definedName name="HM_33_R3">#REF!</definedName>
    <definedName name="HM_34" localSheetId="4">'Auto Start'!$K$5</definedName>
    <definedName name="HM_34" localSheetId="1">'Image Maps'!$K$4</definedName>
    <definedName name="HM_34" localSheetId="5">#REF!</definedName>
    <definedName name="HM_34">#REF!</definedName>
    <definedName name="HM_34_B1" localSheetId="4">#REF!</definedName>
    <definedName name="HM_34_B1" localSheetId="5">#REF!</definedName>
    <definedName name="HM_34_B1">#REF!</definedName>
    <definedName name="HM_34_B2" localSheetId="4">#REF!</definedName>
    <definedName name="HM_34_B2" localSheetId="5">#REF!</definedName>
    <definedName name="HM_34_B2">#REF!</definedName>
    <definedName name="HM_34_B3" localSheetId="4">#REF!</definedName>
    <definedName name="HM_34_B3">#REF!</definedName>
    <definedName name="HM_34_R1">#REF!</definedName>
    <definedName name="HM_34_R2">#REF!</definedName>
    <definedName name="HM_34_R3">#REF!</definedName>
    <definedName name="HM_35" localSheetId="4">'Auto Start'!$L$5</definedName>
    <definedName name="HM_35" localSheetId="1">'Image Maps'!$L$4</definedName>
    <definedName name="HM_35" localSheetId="5">#REF!</definedName>
    <definedName name="HM_35">#REF!</definedName>
    <definedName name="HM_35_B1" localSheetId="4">#REF!</definedName>
    <definedName name="HM_35_B1" localSheetId="5">#REF!</definedName>
    <definedName name="HM_35_B1">#REF!</definedName>
    <definedName name="HM_35_B2" localSheetId="4">#REF!</definedName>
    <definedName name="HM_35_B2" localSheetId="5">#REF!</definedName>
    <definedName name="HM_35_B2">#REF!</definedName>
    <definedName name="HM_35_B3" localSheetId="4">#REF!</definedName>
    <definedName name="HM_35_B3">#REF!</definedName>
    <definedName name="HM_35_R1">#REF!</definedName>
    <definedName name="HM_35_R2">#REF!</definedName>
    <definedName name="HM_35_R3">#REF!</definedName>
    <definedName name="HM_36" localSheetId="4">'Auto Start'!$M$5</definedName>
    <definedName name="HM_36" localSheetId="1">'Image Maps'!$M$4</definedName>
    <definedName name="HM_36" localSheetId="5">#REF!</definedName>
    <definedName name="HM_36">#REF!</definedName>
    <definedName name="HM_36_B1" localSheetId="4">#REF!</definedName>
    <definedName name="HM_36_B1" localSheetId="5">#REF!</definedName>
    <definedName name="HM_36_B1">#REF!</definedName>
    <definedName name="HM_36_B2" localSheetId="4">#REF!</definedName>
    <definedName name="HM_36_B2" localSheetId="5">#REF!</definedName>
    <definedName name="HM_36_B2">#REF!</definedName>
    <definedName name="HM_36_B3" localSheetId="4">#REF!</definedName>
    <definedName name="HM_36_B3">#REF!</definedName>
    <definedName name="HM_36_R1">#REF!</definedName>
    <definedName name="HM_36_R2">#REF!</definedName>
    <definedName name="HM_36_R3">#REF!</definedName>
    <definedName name="HM_37" localSheetId="4">'Auto Start'!$B$6</definedName>
    <definedName name="HM_37" localSheetId="1">'Image Maps'!$B$5</definedName>
    <definedName name="HM_37" localSheetId="5">#REF!</definedName>
    <definedName name="HM_37">#REF!</definedName>
    <definedName name="HM_37_B1" localSheetId="4">#REF!</definedName>
    <definedName name="HM_37_B1" localSheetId="5">#REF!</definedName>
    <definedName name="HM_37_B1">#REF!</definedName>
    <definedName name="HM_37_B2" localSheetId="4">#REF!</definedName>
    <definedName name="HM_37_B2" localSheetId="5">#REF!</definedName>
    <definedName name="HM_37_B2">#REF!</definedName>
    <definedName name="HM_37_B3" localSheetId="4">#REF!</definedName>
    <definedName name="HM_37_B3">#REF!</definedName>
    <definedName name="HM_37_R1">#REF!</definedName>
    <definedName name="HM_37_R2">#REF!</definedName>
    <definedName name="HM_37_R3">#REF!</definedName>
    <definedName name="HM_38" localSheetId="4">'Auto Start'!$C$6</definedName>
    <definedName name="HM_38" localSheetId="1">'Image Maps'!$C$5</definedName>
    <definedName name="HM_38" localSheetId="5">#REF!</definedName>
    <definedName name="HM_38">#REF!</definedName>
    <definedName name="HM_38_B1" localSheetId="4">#REF!</definedName>
    <definedName name="HM_38_B1" localSheetId="5">#REF!</definedName>
    <definedName name="HM_38_B1">#REF!</definedName>
    <definedName name="HM_38_B2" localSheetId="4">#REF!</definedName>
    <definedName name="HM_38_B2" localSheetId="5">#REF!</definedName>
    <definedName name="HM_38_B2">#REF!</definedName>
    <definedName name="HM_38_B3" localSheetId="4">#REF!</definedName>
    <definedName name="HM_38_B3">#REF!</definedName>
    <definedName name="HM_38_R1">#REF!</definedName>
    <definedName name="HM_38_R2">#REF!</definedName>
    <definedName name="HM_38_R3">#REF!</definedName>
    <definedName name="HM_39" localSheetId="4">'Auto Start'!$D$6</definedName>
    <definedName name="HM_39" localSheetId="1">'Image Maps'!$D$5</definedName>
    <definedName name="HM_39" localSheetId="5">#REF!</definedName>
    <definedName name="HM_39">#REF!</definedName>
    <definedName name="HM_39_B1" localSheetId="4">#REF!</definedName>
    <definedName name="HM_39_B1" localSheetId="5">#REF!</definedName>
    <definedName name="HM_39_B1">#REF!</definedName>
    <definedName name="HM_39_B2" localSheetId="4">#REF!</definedName>
    <definedName name="HM_39_B2" localSheetId="5">#REF!</definedName>
    <definedName name="HM_39_B2">#REF!</definedName>
    <definedName name="HM_39_B3" localSheetId="4">#REF!</definedName>
    <definedName name="HM_39_B3">#REF!</definedName>
    <definedName name="HM_39_R1">#REF!</definedName>
    <definedName name="HM_39_R2">#REF!</definedName>
    <definedName name="HM_39_R3">#REF!</definedName>
    <definedName name="HM_4" localSheetId="4">'Auto Start'!$E$3</definedName>
    <definedName name="HM_4" localSheetId="1">'Image Maps'!$E$2</definedName>
    <definedName name="HM_4" localSheetId="5">#REF!</definedName>
    <definedName name="HM_4">#REF!</definedName>
    <definedName name="HM_4_B1" localSheetId="4">#REF!</definedName>
    <definedName name="HM_4_B1" localSheetId="5">#REF!</definedName>
    <definedName name="HM_4_B1">#REF!</definedName>
    <definedName name="HM_4_B2" localSheetId="4">#REF!</definedName>
    <definedName name="HM_4_B2" localSheetId="5">#REF!</definedName>
    <definedName name="HM_4_B2">#REF!</definedName>
    <definedName name="HM_4_B3" localSheetId="4">#REF!</definedName>
    <definedName name="HM_4_B3">#REF!</definedName>
    <definedName name="HM_4_R1">#REF!</definedName>
    <definedName name="HM_4_R2">#REF!</definedName>
    <definedName name="HM_4_R3">#REF!</definedName>
    <definedName name="HM_40" localSheetId="4">'Auto Start'!$E$6</definedName>
    <definedName name="HM_40" localSheetId="1">'Image Maps'!$E$5</definedName>
    <definedName name="HM_40" localSheetId="5">#REF!</definedName>
    <definedName name="HM_40">#REF!</definedName>
    <definedName name="HM_40_B1" localSheetId="4">#REF!</definedName>
    <definedName name="HM_40_B1" localSheetId="5">#REF!</definedName>
    <definedName name="HM_40_B1">#REF!</definedName>
    <definedName name="HM_40_B2" localSheetId="4">#REF!</definedName>
    <definedName name="HM_40_B2" localSheetId="5">#REF!</definedName>
    <definedName name="HM_40_B2">#REF!</definedName>
    <definedName name="HM_40_B3" localSheetId="4">#REF!</definedName>
    <definedName name="HM_40_B3">#REF!</definedName>
    <definedName name="HM_40_R1">#REF!</definedName>
    <definedName name="HM_40_R2">#REF!</definedName>
    <definedName name="HM_40_R3">#REF!</definedName>
    <definedName name="HM_41" localSheetId="4">'Auto Start'!$F$6</definedName>
    <definedName name="HM_41" localSheetId="1">'Image Maps'!$F$5</definedName>
    <definedName name="HM_41" localSheetId="5">#REF!</definedName>
    <definedName name="HM_41">#REF!</definedName>
    <definedName name="HM_41_B1" localSheetId="4">#REF!</definedName>
    <definedName name="HM_41_B1" localSheetId="5">#REF!</definedName>
    <definedName name="HM_41_B1">#REF!</definedName>
    <definedName name="HM_41_B2" localSheetId="4">#REF!</definedName>
    <definedName name="HM_41_B2" localSheetId="5">#REF!</definedName>
    <definedName name="HM_41_B2">#REF!</definedName>
    <definedName name="HM_41_B3" localSheetId="4">#REF!</definedName>
    <definedName name="HM_41_B3">#REF!</definedName>
    <definedName name="HM_41_R1">#REF!</definedName>
    <definedName name="HM_41_R2">#REF!</definedName>
    <definedName name="HM_41_R3">#REF!</definedName>
    <definedName name="HM_42" localSheetId="4">'Auto Start'!$G$6</definedName>
    <definedName name="HM_42" localSheetId="1">'Image Maps'!$G$5</definedName>
    <definedName name="HM_42" localSheetId="5">#REF!</definedName>
    <definedName name="HM_42">#REF!</definedName>
    <definedName name="HM_42_B1" localSheetId="4">#REF!</definedName>
    <definedName name="HM_42_B1" localSheetId="5">#REF!</definedName>
    <definedName name="HM_42_B1">#REF!</definedName>
    <definedName name="HM_42_B2" localSheetId="4">#REF!</definedName>
    <definedName name="HM_42_B2" localSheetId="5">#REF!</definedName>
    <definedName name="HM_42_B2">#REF!</definedName>
    <definedName name="HM_42_B3" localSheetId="4">#REF!</definedName>
    <definedName name="HM_42_B3">#REF!</definedName>
    <definedName name="HM_42_R1">#REF!</definedName>
    <definedName name="HM_42_R2">#REF!</definedName>
    <definedName name="HM_42_R3">#REF!</definedName>
    <definedName name="HM_43" localSheetId="4">'Auto Start'!$H$6</definedName>
    <definedName name="HM_43" localSheetId="1">'Image Maps'!$H$5</definedName>
    <definedName name="HM_43" localSheetId="5">#REF!</definedName>
    <definedName name="HM_43">#REF!</definedName>
    <definedName name="HM_43_B1" localSheetId="4">#REF!</definedName>
    <definedName name="HM_43_B1" localSheetId="5">#REF!</definedName>
    <definedName name="HM_43_B1">#REF!</definedName>
    <definedName name="HM_43_B2" localSheetId="4">#REF!</definedName>
    <definedName name="HM_43_B2" localSheetId="5">#REF!</definedName>
    <definedName name="HM_43_B2">#REF!</definedName>
    <definedName name="HM_43_B3" localSheetId="4">#REF!</definedName>
    <definedName name="HM_43_B3">#REF!</definedName>
    <definedName name="HM_43_R1">#REF!</definedName>
    <definedName name="HM_43_R2">#REF!</definedName>
    <definedName name="HM_43_R3">#REF!</definedName>
    <definedName name="HM_44" localSheetId="4">'Auto Start'!$I$6</definedName>
    <definedName name="HM_44" localSheetId="1">'Image Maps'!$I$5</definedName>
    <definedName name="HM_44" localSheetId="5">#REF!</definedName>
    <definedName name="HM_44">#REF!</definedName>
    <definedName name="HM_44_B1" localSheetId="4">#REF!</definedName>
    <definedName name="HM_44_B1" localSheetId="5">#REF!</definedName>
    <definedName name="HM_44_B1">#REF!</definedName>
    <definedName name="HM_44_B2" localSheetId="4">#REF!</definedName>
    <definedName name="HM_44_B2" localSheetId="5">#REF!</definedName>
    <definedName name="HM_44_B2">#REF!</definedName>
    <definedName name="HM_44_B3" localSheetId="4">#REF!</definedName>
    <definedName name="HM_44_B3">#REF!</definedName>
    <definedName name="HM_44_R1">#REF!</definedName>
    <definedName name="HM_44_R2">#REF!</definedName>
    <definedName name="HM_44_R3">#REF!</definedName>
    <definedName name="HM_45" localSheetId="4">'Auto Start'!$J$6</definedName>
    <definedName name="HM_45" localSheetId="1">'Image Maps'!$J$5</definedName>
    <definedName name="HM_45" localSheetId="5">#REF!</definedName>
    <definedName name="HM_45">#REF!</definedName>
    <definedName name="HM_45_B1" localSheetId="4">#REF!</definedName>
    <definedName name="HM_45_B1" localSheetId="5">#REF!</definedName>
    <definedName name="HM_45_B1">#REF!</definedName>
    <definedName name="HM_45_B2" localSheetId="4">#REF!</definedName>
    <definedName name="HM_45_B2" localSheetId="5">#REF!</definedName>
    <definedName name="HM_45_B2">#REF!</definedName>
    <definedName name="HM_45_B3" localSheetId="4">#REF!</definedName>
    <definedName name="HM_45_B3">#REF!</definedName>
    <definedName name="HM_45_R1">#REF!</definedName>
    <definedName name="HM_45_R2">#REF!</definedName>
    <definedName name="HM_45_R3">#REF!</definedName>
    <definedName name="HM_46" localSheetId="4">'Auto Start'!$K$6</definedName>
    <definedName name="HM_46" localSheetId="1">'Image Maps'!$K$5</definedName>
    <definedName name="HM_46" localSheetId="5">#REF!</definedName>
    <definedName name="HM_46">#REF!</definedName>
    <definedName name="HM_46_B1" localSheetId="4">#REF!</definedName>
    <definedName name="HM_46_B1" localSheetId="5">#REF!</definedName>
    <definedName name="HM_46_B1">#REF!</definedName>
    <definedName name="HM_46_B2" localSheetId="4">#REF!</definedName>
    <definedName name="HM_46_B2" localSheetId="5">#REF!</definedName>
    <definedName name="HM_46_B2">#REF!</definedName>
    <definedName name="HM_46_B3" localSheetId="4">#REF!</definedName>
    <definedName name="HM_46_B3">#REF!</definedName>
    <definedName name="HM_46_R1">#REF!</definedName>
    <definedName name="HM_46_R2">#REF!</definedName>
    <definedName name="HM_46_R3">#REF!</definedName>
    <definedName name="HM_47" localSheetId="4">'Auto Start'!$L$6</definedName>
    <definedName name="HM_47" localSheetId="1">'Image Maps'!$L$5</definedName>
    <definedName name="HM_47" localSheetId="5">#REF!</definedName>
    <definedName name="HM_47">#REF!</definedName>
    <definedName name="HM_47_B1" localSheetId="4">#REF!</definedName>
    <definedName name="HM_47_B1" localSheetId="5">#REF!</definedName>
    <definedName name="HM_47_B1">#REF!</definedName>
    <definedName name="HM_47_B2" localSheetId="4">#REF!</definedName>
    <definedName name="HM_47_B2" localSheetId="5">#REF!</definedName>
    <definedName name="HM_47_B2">#REF!</definedName>
    <definedName name="HM_47_B3" localSheetId="4">#REF!</definedName>
    <definedName name="HM_47_B3">#REF!</definedName>
    <definedName name="HM_47_R1">#REF!</definedName>
    <definedName name="HM_47_R2">#REF!</definedName>
    <definedName name="HM_47_R3">#REF!</definedName>
    <definedName name="HM_48" localSheetId="4">'Auto Start'!$M$6</definedName>
    <definedName name="HM_48" localSheetId="1">'Image Maps'!$M$5</definedName>
    <definedName name="HM_48" localSheetId="5">#REF!</definedName>
    <definedName name="HM_48">#REF!</definedName>
    <definedName name="HM_48_B1" localSheetId="4">#REF!</definedName>
    <definedName name="HM_48_B1" localSheetId="5">#REF!</definedName>
    <definedName name="HM_48_B1">#REF!</definedName>
    <definedName name="HM_48_B2" localSheetId="4">#REF!</definedName>
    <definedName name="HM_48_B2" localSheetId="5">#REF!</definedName>
    <definedName name="HM_48_B2">#REF!</definedName>
    <definedName name="HM_48_B3" localSheetId="4">#REF!</definedName>
    <definedName name="HM_48_B3">#REF!</definedName>
    <definedName name="HM_48_R1">#REF!</definedName>
    <definedName name="HM_48_R2">#REF!</definedName>
    <definedName name="HM_48_R3">#REF!</definedName>
    <definedName name="HM_49" localSheetId="4">'Auto Start'!$B$7</definedName>
    <definedName name="HM_49" localSheetId="1">'Image Maps'!$B$6</definedName>
    <definedName name="HM_49" localSheetId="5">#REF!</definedName>
    <definedName name="HM_49">#REF!</definedName>
    <definedName name="HM_49_B1" localSheetId="4">#REF!</definedName>
    <definedName name="HM_49_B1" localSheetId="5">#REF!</definedName>
    <definedName name="HM_49_B1">#REF!</definedName>
    <definedName name="HM_49_B2" localSheetId="4">#REF!</definedName>
    <definedName name="HM_49_B2" localSheetId="5">#REF!</definedName>
    <definedName name="HM_49_B2">#REF!</definedName>
    <definedName name="HM_49_B3" localSheetId="4">#REF!</definedName>
    <definedName name="HM_49_B3">#REF!</definedName>
    <definedName name="HM_49_R1">#REF!</definedName>
    <definedName name="HM_49_R2">#REF!</definedName>
    <definedName name="HM_49_R3">#REF!</definedName>
    <definedName name="HM_5" localSheetId="4">'Auto Start'!$F$3</definedName>
    <definedName name="HM_5" localSheetId="1">'Image Maps'!$F$2</definedName>
    <definedName name="HM_5" localSheetId="5">#REF!</definedName>
    <definedName name="HM_5">#REF!</definedName>
    <definedName name="HM_5_B1" localSheetId="4">#REF!</definedName>
    <definedName name="HM_5_B1" localSheetId="5">#REF!</definedName>
    <definedName name="HM_5_B1">#REF!</definedName>
    <definedName name="HM_5_B2" localSheetId="4">#REF!</definedName>
    <definedName name="HM_5_B2" localSheetId="5">#REF!</definedName>
    <definedName name="HM_5_B2">#REF!</definedName>
    <definedName name="HM_5_B3" localSheetId="4">#REF!</definedName>
    <definedName name="HM_5_B3">#REF!</definedName>
    <definedName name="HM_5_R1">#REF!</definedName>
    <definedName name="HM_5_R2">#REF!</definedName>
    <definedName name="HM_5_R3">#REF!</definedName>
    <definedName name="HM_50" localSheetId="4">'Auto Start'!$C$7</definedName>
    <definedName name="HM_50" localSheetId="1">'Image Maps'!$C$6</definedName>
    <definedName name="HM_50" localSheetId="5">#REF!</definedName>
    <definedName name="HM_50">#REF!</definedName>
    <definedName name="HM_50_B1" localSheetId="4">#REF!</definedName>
    <definedName name="HM_50_B1" localSheetId="5">#REF!</definedName>
    <definedName name="HM_50_B1">#REF!</definedName>
    <definedName name="HM_50_B2" localSheetId="4">#REF!</definedName>
    <definedName name="HM_50_B2" localSheetId="5">#REF!</definedName>
    <definedName name="HM_50_B2">#REF!</definedName>
    <definedName name="HM_50_B3" localSheetId="4">#REF!</definedName>
    <definedName name="HM_50_B3">#REF!</definedName>
    <definedName name="HM_50_R1">#REF!</definedName>
    <definedName name="HM_50_R2">#REF!</definedName>
    <definedName name="HM_50_R3">#REF!</definedName>
    <definedName name="HM_51" localSheetId="4">'Auto Start'!$D$7</definedName>
    <definedName name="HM_51" localSheetId="1">'Image Maps'!$D$6</definedName>
    <definedName name="HM_51" localSheetId="5">#REF!</definedName>
    <definedName name="HM_51">#REF!</definedName>
    <definedName name="HM_51_B1" localSheetId="4">#REF!</definedName>
    <definedName name="HM_51_B1" localSheetId="5">#REF!</definedName>
    <definedName name="HM_51_B1">#REF!</definedName>
    <definedName name="HM_51_B2" localSheetId="4">#REF!</definedName>
    <definedName name="HM_51_B2" localSheetId="5">#REF!</definedName>
    <definedName name="HM_51_B2">#REF!</definedName>
    <definedName name="HM_51_B3" localSheetId="4">#REF!</definedName>
    <definedName name="HM_51_B3">#REF!</definedName>
    <definedName name="HM_51_R1">#REF!</definedName>
    <definedName name="HM_51_R2">#REF!</definedName>
    <definedName name="HM_51_R3">#REF!</definedName>
    <definedName name="HM_52" localSheetId="4">'Auto Start'!$E$7</definedName>
    <definedName name="HM_52" localSheetId="1">'Image Maps'!$E$6</definedName>
    <definedName name="HM_52" localSheetId="5">#REF!</definedName>
    <definedName name="HM_52">#REF!</definedName>
    <definedName name="HM_52_B1" localSheetId="4">#REF!</definedName>
    <definedName name="HM_52_B1" localSheetId="5">#REF!</definedName>
    <definedName name="HM_52_B1">#REF!</definedName>
    <definedName name="HM_52_B2" localSheetId="4">#REF!</definedName>
    <definedName name="HM_52_B2" localSheetId="5">#REF!</definedName>
    <definedName name="HM_52_B2">#REF!</definedName>
    <definedName name="HM_52_B3" localSheetId="4">#REF!</definedName>
    <definedName name="HM_52_B3">#REF!</definedName>
    <definedName name="HM_52_R1">#REF!</definedName>
    <definedName name="HM_52_R2">#REF!</definedName>
    <definedName name="HM_52_R3">#REF!</definedName>
    <definedName name="HM_53" localSheetId="4">'Auto Start'!$F$7</definedName>
    <definedName name="HM_53" localSheetId="1">'Image Maps'!$F$6</definedName>
    <definedName name="HM_53" localSheetId="5">#REF!</definedName>
    <definedName name="HM_53">#REF!</definedName>
    <definedName name="HM_53_B1" localSheetId="4">#REF!</definedName>
    <definedName name="HM_53_B1" localSheetId="5">#REF!</definedName>
    <definedName name="HM_53_B1">#REF!</definedName>
    <definedName name="HM_53_B2" localSheetId="4">#REF!</definedName>
    <definedName name="HM_53_B2" localSheetId="5">#REF!</definedName>
    <definedName name="HM_53_B2">#REF!</definedName>
    <definedName name="HM_53_B3" localSheetId="4">#REF!</definedName>
    <definedName name="HM_53_B3">#REF!</definedName>
    <definedName name="HM_53_R1">#REF!</definedName>
    <definedName name="HM_53_R2">#REF!</definedName>
    <definedName name="HM_53_R3">#REF!</definedName>
    <definedName name="HM_54" localSheetId="4">'Auto Start'!$G$7</definedName>
    <definedName name="HM_54" localSheetId="1">'Image Maps'!$G$6</definedName>
    <definedName name="HM_54" localSheetId="5">#REF!</definedName>
    <definedName name="HM_54">#REF!</definedName>
    <definedName name="HM_54_B1" localSheetId="4">#REF!</definedName>
    <definedName name="HM_54_B1" localSheetId="5">#REF!</definedName>
    <definedName name="HM_54_B1">#REF!</definedName>
    <definedName name="HM_54_B2" localSheetId="4">#REF!</definedName>
    <definedName name="HM_54_B2" localSheetId="5">#REF!</definedName>
    <definedName name="HM_54_B2">#REF!</definedName>
    <definedName name="HM_54_B3" localSheetId="4">#REF!</definedName>
    <definedName name="HM_54_B3">#REF!</definedName>
    <definedName name="HM_54_R1">#REF!</definedName>
    <definedName name="HM_54_R2">#REF!</definedName>
    <definedName name="HM_54_R3">#REF!</definedName>
    <definedName name="HM_55" localSheetId="4">'Auto Start'!$H$7</definedName>
    <definedName name="HM_55" localSheetId="1">'Image Maps'!$H$6</definedName>
    <definedName name="HM_55" localSheetId="5">#REF!</definedName>
    <definedName name="HM_55">#REF!</definedName>
    <definedName name="HM_55_B1" localSheetId="4">#REF!</definedName>
    <definedName name="HM_55_B1" localSheetId="5">#REF!</definedName>
    <definedName name="HM_55_B1">#REF!</definedName>
    <definedName name="HM_55_B2" localSheetId="4">#REF!</definedName>
    <definedName name="HM_55_B2" localSheetId="5">#REF!</definedName>
    <definedName name="HM_55_B2">#REF!</definedName>
    <definedName name="HM_55_B3" localSheetId="4">#REF!</definedName>
    <definedName name="HM_55_B3">#REF!</definedName>
    <definedName name="HM_55_R1">#REF!</definedName>
    <definedName name="HM_55_R2">#REF!</definedName>
    <definedName name="HM_55_R3">#REF!</definedName>
    <definedName name="HM_56" localSheetId="4">'Auto Start'!$I$7</definedName>
    <definedName name="HM_56" localSheetId="1">'Image Maps'!$I$6</definedName>
    <definedName name="HM_56" localSheetId="5">#REF!</definedName>
    <definedName name="HM_56">#REF!</definedName>
    <definedName name="HM_56_B1" localSheetId="4">#REF!</definedName>
    <definedName name="HM_56_B1" localSheetId="5">#REF!</definedName>
    <definedName name="HM_56_B1">#REF!</definedName>
    <definedName name="HM_56_B2" localSheetId="4">#REF!</definedName>
    <definedName name="HM_56_B2" localSheetId="5">#REF!</definedName>
    <definedName name="HM_56_B2">#REF!</definedName>
    <definedName name="HM_56_B3" localSheetId="4">#REF!</definedName>
    <definedName name="HM_56_B3">#REF!</definedName>
    <definedName name="HM_56_R1">#REF!</definedName>
    <definedName name="HM_56_R2">#REF!</definedName>
    <definedName name="HM_56_R3">#REF!</definedName>
    <definedName name="HM_57" localSheetId="4">'Auto Start'!$J$7</definedName>
    <definedName name="HM_57" localSheetId="1">'Image Maps'!$J$6</definedName>
    <definedName name="HM_57" localSheetId="5">#REF!</definedName>
    <definedName name="HM_57">#REF!</definedName>
    <definedName name="HM_57_B1" localSheetId="4">#REF!</definedName>
    <definedName name="HM_57_B1" localSheetId="5">#REF!</definedName>
    <definedName name="HM_57_B1">#REF!</definedName>
    <definedName name="HM_57_B2" localSheetId="4">#REF!</definedName>
    <definedName name="HM_57_B2" localSheetId="5">#REF!</definedName>
    <definedName name="HM_57_B2">#REF!</definedName>
    <definedName name="HM_57_B3" localSheetId="4">#REF!</definedName>
    <definedName name="HM_57_B3">#REF!</definedName>
    <definedName name="HM_57_R1">#REF!</definedName>
    <definedName name="HM_57_R2">#REF!</definedName>
    <definedName name="HM_57_R3">#REF!</definedName>
    <definedName name="HM_58" localSheetId="4">'Auto Start'!$K$7</definedName>
    <definedName name="HM_58" localSheetId="1">'Image Maps'!$K$6</definedName>
    <definedName name="HM_58" localSheetId="5">#REF!</definedName>
    <definedName name="HM_58">#REF!</definedName>
    <definedName name="HM_58_B1" localSheetId="4">#REF!</definedName>
    <definedName name="HM_58_B1" localSheetId="5">#REF!</definedName>
    <definedName name="HM_58_B1">#REF!</definedName>
    <definedName name="HM_58_B2" localSheetId="4">#REF!</definedName>
    <definedName name="HM_58_B2" localSheetId="5">#REF!</definedName>
    <definedName name="HM_58_B2">#REF!</definedName>
    <definedName name="HM_58_B3" localSheetId="4">#REF!</definedName>
    <definedName name="HM_58_B3">#REF!</definedName>
    <definedName name="HM_58_R1">#REF!</definedName>
    <definedName name="HM_58_R2">#REF!</definedName>
    <definedName name="HM_58_R3">#REF!</definedName>
    <definedName name="HM_59" localSheetId="4">'Auto Start'!$L$7</definedName>
    <definedName name="HM_59" localSheetId="1">'Image Maps'!$L$6</definedName>
    <definedName name="HM_59" localSheetId="5">#REF!</definedName>
    <definedName name="HM_59">#REF!</definedName>
    <definedName name="HM_59_B1" localSheetId="4">#REF!</definedName>
    <definedName name="HM_59_B1" localSheetId="5">#REF!</definedName>
    <definedName name="HM_59_B1">#REF!</definedName>
    <definedName name="HM_59_B2" localSheetId="4">#REF!</definedName>
    <definedName name="HM_59_B2" localSheetId="5">#REF!</definedName>
    <definedName name="HM_59_B2">#REF!</definedName>
    <definedName name="HM_59_B3" localSheetId="4">#REF!</definedName>
    <definedName name="HM_59_B3">#REF!</definedName>
    <definedName name="HM_59_R1">#REF!</definedName>
    <definedName name="HM_59_R2">#REF!</definedName>
    <definedName name="HM_59_R3">#REF!</definedName>
    <definedName name="HM_6" localSheetId="4">'Auto Start'!$G$3</definedName>
    <definedName name="HM_6" localSheetId="1">'Image Maps'!$G$2</definedName>
    <definedName name="HM_6" localSheetId="5">#REF!</definedName>
    <definedName name="HM_6">#REF!</definedName>
    <definedName name="HM_6_B1" localSheetId="4">#REF!</definedName>
    <definedName name="HM_6_B1" localSheetId="5">#REF!</definedName>
    <definedName name="HM_6_B1">#REF!</definedName>
    <definedName name="HM_6_B2" localSheetId="4">#REF!</definedName>
    <definedName name="HM_6_B2" localSheetId="5">#REF!</definedName>
    <definedName name="HM_6_B2">#REF!</definedName>
    <definedName name="HM_6_B3" localSheetId="4">#REF!</definedName>
    <definedName name="HM_6_B3">#REF!</definedName>
    <definedName name="HM_6_R1">#REF!</definedName>
    <definedName name="HM_6_R2">#REF!</definedName>
    <definedName name="HM_6_R3">#REF!</definedName>
    <definedName name="HM_60" localSheetId="4">'Auto Start'!$M$7</definedName>
    <definedName name="HM_60" localSheetId="1">'Image Maps'!$M$6</definedName>
    <definedName name="HM_60" localSheetId="5">#REF!</definedName>
    <definedName name="HM_60">#REF!</definedName>
    <definedName name="HM_60_B1" localSheetId="4">#REF!</definedName>
    <definedName name="HM_60_B1" localSheetId="5">#REF!</definedName>
    <definedName name="HM_60_B1">#REF!</definedName>
    <definedName name="HM_60_B2" localSheetId="4">#REF!</definedName>
    <definedName name="HM_60_B2" localSheetId="5">#REF!</definedName>
    <definedName name="HM_60_B2">#REF!</definedName>
    <definedName name="HM_60_B3" localSheetId="4">#REF!</definedName>
    <definedName name="HM_60_B3">#REF!</definedName>
    <definedName name="HM_60_R1">#REF!</definedName>
    <definedName name="HM_60_R2">#REF!</definedName>
    <definedName name="HM_60_R3">#REF!</definedName>
    <definedName name="HM_61" localSheetId="4">'Auto Start'!$B$8</definedName>
    <definedName name="HM_61" localSheetId="1">'Image Maps'!$B$7</definedName>
    <definedName name="HM_61" localSheetId="5">#REF!</definedName>
    <definedName name="HM_61">#REF!</definedName>
    <definedName name="HM_61_B1" localSheetId="4">#REF!</definedName>
    <definedName name="HM_61_B1" localSheetId="5">#REF!</definedName>
    <definedName name="HM_61_B1">#REF!</definedName>
    <definedName name="HM_61_B2" localSheetId="4">#REF!</definedName>
    <definedName name="HM_61_B2" localSheetId="5">#REF!</definedName>
    <definedName name="HM_61_B2">#REF!</definedName>
    <definedName name="HM_61_B3" localSheetId="4">#REF!</definedName>
    <definedName name="HM_61_B3">#REF!</definedName>
    <definedName name="HM_61_R1">#REF!</definedName>
    <definedName name="HM_61_R2">#REF!</definedName>
    <definedName name="HM_61_R3">#REF!</definedName>
    <definedName name="HM_62" localSheetId="4">'Auto Start'!$C$8</definedName>
    <definedName name="HM_62" localSheetId="1">'Image Maps'!$C$7</definedName>
    <definedName name="HM_62" localSheetId="5">#REF!</definedName>
    <definedName name="HM_62">#REF!</definedName>
    <definedName name="HM_62_B1" localSheetId="4">#REF!</definedName>
    <definedName name="HM_62_B1" localSheetId="5">#REF!</definedName>
    <definedName name="HM_62_B1">#REF!</definedName>
    <definedName name="HM_62_B2" localSheetId="4">#REF!</definedName>
    <definedName name="HM_62_B2" localSheetId="5">#REF!</definedName>
    <definedName name="HM_62_B2">#REF!</definedName>
    <definedName name="HM_62_B3" localSheetId="4">#REF!</definedName>
    <definedName name="HM_62_B3">#REF!</definedName>
    <definedName name="HM_62_R1">#REF!</definedName>
    <definedName name="HM_62_R2">#REF!</definedName>
    <definedName name="HM_62_R3">#REF!</definedName>
    <definedName name="HM_63" localSheetId="4">'Auto Start'!$D$8</definedName>
    <definedName name="HM_63" localSheetId="1">'Image Maps'!$D$7</definedName>
    <definedName name="HM_63" localSheetId="5">#REF!</definedName>
    <definedName name="HM_63">#REF!</definedName>
    <definedName name="HM_63_B1" localSheetId="4">#REF!</definedName>
    <definedName name="HM_63_B1" localSheetId="5">#REF!</definedName>
    <definedName name="HM_63_B1">#REF!</definedName>
    <definedName name="HM_63_B2" localSheetId="4">#REF!</definedName>
    <definedName name="HM_63_B2" localSheetId="5">#REF!</definedName>
    <definedName name="HM_63_B2">#REF!</definedName>
    <definedName name="HM_63_B3" localSheetId="4">#REF!</definedName>
    <definedName name="HM_63_B3">#REF!</definedName>
    <definedName name="HM_63_R1">#REF!</definedName>
    <definedName name="HM_63_R2">#REF!</definedName>
    <definedName name="HM_63_R3">#REF!</definedName>
    <definedName name="HM_64" localSheetId="4">'Auto Start'!$E$8</definedName>
    <definedName name="HM_64" localSheetId="1">'Image Maps'!$E$7</definedName>
    <definedName name="HM_64" localSheetId="5">#REF!</definedName>
    <definedName name="HM_64">#REF!</definedName>
    <definedName name="HM_64_B1" localSheetId="4">#REF!</definedName>
    <definedName name="HM_64_B1" localSheetId="5">#REF!</definedName>
    <definedName name="HM_64_B1">#REF!</definedName>
    <definedName name="HM_64_B2" localSheetId="4">#REF!</definedName>
    <definedName name="HM_64_B2" localSheetId="5">#REF!</definedName>
    <definedName name="HM_64_B2">#REF!</definedName>
    <definedName name="HM_64_B3" localSheetId="4">#REF!</definedName>
    <definedName name="HM_64_B3">#REF!</definedName>
    <definedName name="HM_64_R1">#REF!</definedName>
    <definedName name="HM_64_R2">#REF!</definedName>
    <definedName name="HM_64_R3">#REF!</definedName>
    <definedName name="HM_65" localSheetId="4">'Auto Start'!$F$8</definedName>
    <definedName name="HM_65" localSheetId="1">'Image Maps'!$F$7</definedName>
    <definedName name="HM_65" localSheetId="5">#REF!</definedName>
    <definedName name="HM_65">#REF!</definedName>
    <definedName name="HM_65_B1" localSheetId="4">#REF!</definedName>
    <definedName name="HM_65_B1" localSheetId="5">#REF!</definedName>
    <definedName name="HM_65_B1">#REF!</definedName>
    <definedName name="HM_65_B2" localSheetId="4">#REF!</definedName>
    <definedName name="HM_65_B2" localSheetId="5">#REF!</definedName>
    <definedName name="HM_65_B2">#REF!</definedName>
    <definedName name="HM_65_B3" localSheetId="4">#REF!</definedName>
    <definedName name="HM_65_B3">#REF!</definedName>
    <definedName name="HM_65_R1">#REF!</definedName>
    <definedName name="HM_65_R2">#REF!</definedName>
    <definedName name="HM_65_R3">#REF!</definedName>
    <definedName name="HM_66" localSheetId="4">'Auto Start'!$G$8</definedName>
    <definedName name="HM_66" localSheetId="1">'Image Maps'!$G$7</definedName>
    <definedName name="HM_66" localSheetId="5">#REF!</definedName>
    <definedName name="HM_66">#REF!</definedName>
    <definedName name="HM_66_B1" localSheetId="4">#REF!</definedName>
    <definedName name="HM_66_B1" localSheetId="5">#REF!</definedName>
    <definedName name="HM_66_B1">#REF!</definedName>
    <definedName name="HM_66_B2" localSheetId="4">#REF!</definedName>
    <definedName name="HM_66_B2" localSheetId="5">#REF!</definedName>
    <definedName name="HM_66_B2">#REF!</definedName>
    <definedName name="HM_66_B3" localSheetId="4">#REF!</definedName>
    <definedName name="HM_66_B3">#REF!</definedName>
    <definedName name="HM_66_R1">#REF!</definedName>
    <definedName name="HM_66_R2">#REF!</definedName>
    <definedName name="HM_66_R3">#REF!</definedName>
    <definedName name="HM_67" localSheetId="4">'Auto Start'!$H$8</definedName>
    <definedName name="HM_67" localSheetId="1">'Image Maps'!$H$7</definedName>
    <definedName name="HM_67" localSheetId="5">#REF!</definedName>
    <definedName name="HM_67">#REF!</definedName>
    <definedName name="HM_67_B1" localSheetId="4">#REF!</definedName>
    <definedName name="HM_67_B1" localSheetId="5">#REF!</definedName>
    <definedName name="HM_67_B1">#REF!</definedName>
    <definedName name="HM_67_B2" localSheetId="4">#REF!</definedName>
    <definedName name="HM_67_B2" localSheetId="5">#REF!</definedName>
    <definedName name="HM_67_B2">#REF!</definedName>
    <definedName name="HM_67_B3" localSheetId="4">#REF!</definedName>
    <definedName name="HM_67_B3">#REF!</definedName>
    <definedName name="HM_67_R1">#REF!</definedName>
    <definedName name="HM_67_R2">#REF!</definedName>
    <definedName name="HM_67_R3">#REF!</definedName>
    <definedName name="HM_68" localSheetId="4">'Auto Start'!$I$8</definedName>
    <definedName name="HM_68" localSheetId="1">'Image Maps'!$I$7</definedName>
    <definedName name="HM_68" localSheetId="5">#REF!</definedName>
    <definedName name="HM_68">#REF!</definedName>
    <definedName name="HM_68_B1" localSheetId="4">#REF!</definedName>
    <definedName name="HM_68_B1" localSheetId="5">#REF!</definedName>
    <definedName name="HM_68_B1">#REF!</definedName>
    <definedName name="HM_68_B2" localSheetId="4">#REF!</definedName>
    <definedName name="HM_68_B2" localSheetId="5">#REF!</definedName>
    <definedName name="HM_68_B2">#REF!</definedName>
    <definedName name="HM_68_B3" localSheetId="4">#REF!</definedName>
    <definedName name="HM_68_B3">#REF!</definedName>
    <definedName name="HM_68_R1">#REF!</definedName>
    <definedName name="HM_68_R2">#REF!</definedName>
    <definedName name="HM_68_R3">#REF!</definedName>
    <definedName name="HM_69" localSheetId="4">'Auto Start'!$J$8</definedName>
    <definedName name="HM_69" localSheetId="1">'Image Maps'!$J$7</definedName>
    <definedName name="HM_69" localSheetId="5">#REF!</definedName>
    <definedName name="HM_69">#REF!</definedName>
    <definedName name="HM_69_B1" localSheetId="4">#REF!</definedName>
    <definedName name="HM_69_B1" localSheetId="5">#REF!</definedName>
    <definedName name="HM_69_B1">#REF!</definedName>
    <definedName name="HM_69_B2" localSheetId="4">#REF!</definedName>
    <definedName name="HM_69_B2" localSheetId="5">#REF!</definedName>
    <definedName name="HM_69_B2">#REF!</definedName>
    <definedName name="HM_69_B3" localSheetId="4">#REF!</definedName>
    <definedName name="HM_69_B3">#REF!</definedName>
    <definedName name="HM_69_R1">#REF!</definedName>
    <definedName name="HM_69_R2">#REF!</definedName>
    <definedName name="HM_69_R3">#REF!</definedName>
    <definedName name="HM_7" localSheetId="4">'Auto Start'!$H$3</definedName>
    <definedName name="HM_7" localSheetId="1">'Image Maps'!$H$2</definedName>
    <definedName name="HM_7" localSheetId="5">#REF!</definedName>
    <definedName name="HM_7">#REF!</definedName>
    <definedName name="HM_7_B1" localSheetId="4">#REF!</definedName>
    <definedName name="HM_7_B1" localSheetId="5">#REF!</definedName>
    <definedName name="HM_7_B1">#REF!</definedName>
    <definedName name="HM_7_B2" localSheetId="4">#REF!</definedName>
    <definedName name="HM_7_B2" localSheetId="5">#REF!</definedName>
    <definedName name="HM_7_B2">#REF!</definedName>
    <definedName name="HM_7_B3" localSheetId="4">#REF!</definedName>
    <definedName name="HM_7_B3">#REF!</definedName>
    <definedName name="HM_7_R1">#REF!</definedName>
    <definedName name="HM_7_R2">#REF!</definedName>
    <definedName name="HM_7_R3">#REF!</definedName>
    <definedName name="HM_70" localSheetId="4">'Auto Start'!$K$8</definedName>
    <definedName name="HM_70" localSheetId="1">'Image Maps'!$K$7</definedName>
    <definedName name="HM_70" localSheetId="5">#REF!</definedName>
    <definedName name="HM_70">#REF!</definedName>
    <definedName name="HM_70_B1" localSheetId="4">#REF!</definedName>
    <definedName name="HM_70_B1" localSheetId="5">#REF!</definedName>
    <definedName name="HM_70_B1">#REF!</definedName>
    <definedName name="HM_70_B2" localSheetId="4">#REF!</definedName>
    <definedName name="HM_70_B2" localSheetId="5">#REF!</definedName>
    <definedName name="HM_70_B2">#REF!</definedName>
    <definedName name="HM_70_B3" localSheetId="4">#REF!</definedName>
    <definedName name="HM_70_B3">#REF!</definedName>
    <definedName name="HM_70_R1">#REF!</definedName>
    <definedName name="HM_70_R2">#REF!</definedName>
    <definedName name="HM_70_R3">#REF!</definedName>
    <definedName name="HM_71" localSheetId="4">'Auto Start'!$L$8</definedName>
    <definedName name="HM_71" localSheetId="1">'Image Maps'!$L$7</definedName>
    <definedName name="HM_71" localSheetId="5">#REF!</definedName>
    <definedName name="HM_71">#REF!</definedName>
    <definedName name="HM_71_B1" localSheetId="4">#REF!</definedName>
    <definedName name="HM_71_B1" localSheetId="5">#REF!</definedName>
    <definedName name="HM_71_B1">#REF!</definedName>
    <definedName name="HM_71_B2" localSheetId="4">#REF!</definedName>
    <definedName name="HM_71_B2" localSheetId="5">#REF!</definedName>
    <definedName name="HM_71_B2">#REF!</definedName>
    <definedName name="HM_71_B3" localSheetId="4">#REF!</definedName>
    <definedName name="HM_71_B3">#REF!</definedName>
    <definedName name="HM_71_R1">#REF!</definedName>
    <definedName name="HM_71_R2">#REF!</definedName>
    <definedName name="HM_71_R3">#REF!</definedName>
    <definedName name="HM_72" localSheetId="4">'Auto Start'!$M$8</definedName>
    <definedName name="HM_72" localSheetId="1">'Image Maps'!$M$7</definedName>
    <definedName name="HM_72" localSheetId="5">#REF!</definedName>
    <definedName name="HM_72">#REF!</definedName>
    <definedName name="HM_72_B1" localSheetId="4">#REF!</definedName>
    <definedName name="HM_72_B1" localSheetId="5">#REF!</definedName>
    <definedName name="HM_72_B1">#REF!</definedName>
    <definedName name="HM_72_B2" localSheetId="4">#REF!</definedName>
    <definedName name="HM_72_B2" localSheetId="5">#REF!</definedName>
    <definedName name="HM_72_B2">#REF!</definedName>
    <definedName name="HM_72_B3" localSheetId="4">#REF!</definedName>
    <definedName name="HM_72_B3">#REF!</definedName>
    <definedName name="HM_72_R1">#REF!</definedName>
    <definedName name="HM_72_R2">#REF!</definedName>
    <definedName name="HM_72_R3">#REF!</definedName>
    <definedName name="HM_8" localSheetId="4">'Auto Start'!$I$3</definedName>
    <definedName name="HM_8" localSheetId="1">'Image Maps'!$I$2</definedName>
    <definedName name="HM_8" localSheetId="5">#REF!</definedName>
    <definedName name="HM_8">#REF!</definedName>
    <definedName name="HM_8_B1" localSheetId="4">#REF!</definedName>
    <definedName name="HM_8_B1" localSheetId="5">#REF!</definedName>
    <definedName name="HM_8_B1">#REF!</definedName>
    <definedName name="HM_8_B2" localSheetId="4">#REF!</definedName>
    <definedName name="HM_8_B2" localSheetId="5">#REF!</definedName>
    <definedName name="HM_8_B2">#REF!</definedName>
    <definedName name="HM_8_B3" localSheetId="4">#REF!</definedName>
    <definedName name="HM_8_B3">#REF!</definedName>
    <definedName name="HM_8_R1">#REF!</definedName>
    <definedName name="HM_8_R2">#REF!</definedName>
    <definedName name="HM_8_R3">#REF!</definedName>
    <definedName name="HM_9" localSheetId="4">'Auto Start'!$J$3</definedName>
    <definedName name="HM_9" localSheetId="1">'Image Maps'!$J$2</definedName>
    <definedName name="HM_9" localSheetId="5">#REF!</definedName>
    <definedName name="HM_9">#REF!</definedName>
    <definedName name="HM_9_B1" localSheetId="4">#REF!</definedName>
    <definedName name="HM_9_B1" localSheetId="5">#REF!</definedName>
    <definedName name="HM_9_B1">#REF!</definedName>
    <definedName name="HM_9_B2" localSheetId="4">#REF!</definedName>
    <definedName name="HM_9_B2" localSheetId="5">#REF!</definedName>
    <definedName name="HM_9_B2">#REF!</definedName>
    <definedName name="HM_9_B3" localSheetId="4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 localSheetId="4">#REF!,#REF!,#REF!</definedName>
    <definedName name="MS_BLUE_ALLIANCE_DEFENSE" localSheetId="5">#REF!,#REF!,#REF!</definedName>
    <definedName name="MS_BLUE_ALLIANCE_DEFENSE">#REF!,#REF!,#REF!</definedName>
    <definedName name="name" localSheetId="4">#REF!</definedName>
    <definedName name="name" localSheetId="5">#REF!</definedName>
    <definedName name="name">#REF!</definedName>
    <definedName name="nickname" localSheetId="4">#REF!</definedName>
    <definedName name="nickname">#REF!</definedName>
    <definedName name="num_teams" localSheetId="4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 localSheetId="4">#REF!</definedName>
    <definedName name="rank" localSheetId="5">#REF!</definedName>
    <definedName name="rank">#REF!</definedName>
    <definedName name="RankingScore" localSheetId="4">#REF!</definedName>
    <definedName name="RankingScore" localSheetId="5">#REF!</definedName>
    <definedName name="RankingScore">#REF!</definedName>
    <definedName name="REC_1" localSheetId="4">#REF!</definedName>
    <definedName name="REC_1" localSheetId="5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pivotCaches>
    <pivotCache cacheId="3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I229" i="8" l="1"/>
  <c r="AM229" i="8"/>
  <c r="AQ229" i="8"/>
  <c r="AU229" i="8"/>
  <c r="AK229" i="8"/>
  <c r="AS229" i="8"/>
  <c r="AL229" i="8"/>
  <c r="AT229" i="8"/>
  <c r="AJ229" i="8"/>
  <c r="AN229" i="8"/>
  <c r="AR229" i="8"/>
  <c r="AO229" i="8"/>
  <c r="AP229" i="8"/>
  <c r="AI228" i="8"/>
  <c r="AM228" i="8"/>
  <c r="AQ228" i="8"/>
  <c r="AU228" i="8"/>
  <c r="AN227" i="8"/>
  <c r="AI227" i="8"/>
  <c r="AS227" i="8"/>
  <c r="AI226" i="8"/>
  <c r="AO226" i="8"/>
  <c r="AR226" i="8"/>
  <c r="AL226" i="8"/>
  <c r="AU225" i="8"/>
  <c r="AS225" i="8"/>
  <c r="AO225" i="8"/>
  <c r="AQ224" i="8"/>
  <c r="AR224" i="8"/>
  <c r="AL224" i="8"/>
  <c r="AM223" i="8"/>
  <c r="AJ223" i="8"/>
  <c r="AK223" i="8"/>
  <c r="AI222" i="8"/>
  <c r="AS222" i="8"/>
  <c r="AR222" i="8"/>
  <c r="AP222" i="8"/>
  <c r="AM221" i="8"/>
  <c r="AQ221" i="8"/>
  <c r="AI221" i="8"/>
  <c r="AQ220" i="8"/>
  <c r="AN220" i="8"/>
  <c r="AO220" i="8"/>
  <c r="AM219" i="8"/>
  <c r="AR219" i="8"/>
  <c r="AL219" i="8"/>
  <c r="AI218" i="8"/>
  <c r="AL218" i="8"/>
  <c r="AP218" i="8"/>
  <c r="AT218" i="8"/>
  <c r="AU217" i="8"/>
  <c r="AK217" i="8"/>
  <c r="AP217" i="8"/>
  <c r="AQ216" i="8"/>
  <c r="AN216" i="8"/>
  <c r="AO216" i="8"/>
  <c r="AM215" i="8"/>
  <c r="AN215" i="8"/>
  <c r="AL215" i="8"/>
  <c r="AI214" i="8"/>
  <c r="AJ214" i="8"/>
  <c r="AO214" i="8"/>
  <c r="AS214" i="8"/>
  <c r="AU213" i="8"/>
  <c r="AJ213" i="8"/>
  <c r="AL213" i="8"/>
  <c r="AQ212" i="8"/>
  <c r="AO212" i="8"/>
  <c r="AP212" i="8"/>
  <c r="AM211" i="8"/>
  <c r="AS211" i="8"/>
  <c r="AR211" i="8"/>
  <c r="AI210" i="8"/>
  <c r="AL210" i="8"/>
  <c r="AP210" i="8"/>
  <c r="AT210" i="8"/>
  <c r="AN209" i="8"/>
  <c r="AK209" i="8"/>
  <c r="AT209" i="8"/>
  <c r="AQ208" i="8"/>
  <c r="AN208" i="8"/>
  <c r="AO208" i="8"/>
  <c r="AM207" i="8"/>
  <c r="AS207" i="8"/>
  <c r="AR207" i="8"/>
  <c r="AI206" i="8"/>
  <c r="AK206" i="8"/>
  <c r="AN206" i="8"/>
  <c r="AL206" i="8"/>
  <c r="AU205" i="8"/>
  <c r="AR205" i="8"/>
  <c r="AS205" i="8"/>
  <c r="AQ204" i="8"/>
  <c r="AN204" i="8"/>
  <c r="AO204" i="8"/>
  <c r="AM203" i="8"/>
  <c r="AJ203" i="8"/>
  <c r="AK203" i="8"/>
  <c r="AI202" i="8"/>
  <c r="AL202" i="8"/>
  <c r="AP202" i="8"/>
  <c r="AT202" i="8"/>
  <c r="AU201" i="8"/>
  <c r="AJ201" i="8"/>
  <c r="AL201" i="8"/>
  <c r="AQ200" i="8"/>
  <c r="AO200" i="8"/>
  <c r="AT200" i="8"/>
  <c r="AM199" i="8"/>
  <c r="AJ199" i="8"/>
  <c r="AK199" i="8"/>
  <c r="AI198" i="8"/>
  <c r="AN198" i="8"/>
  <c r="AR198" i="8"/>
  <c r="AT198" i="8"/>
  <c r="AU197" i="8"/>
  <c r="AR197" i="8"/>
  <c r="AS197" i="8"/>
  <c r="AQ196" i="8"/>
  <c r="AN196" i="8"/>
  <c r="AO196" i="8"/>
  <c r="AM195" i="8"/>
  <c r="AN195" i="8"/>
  <c r="AL195" i="8"/>
  <c r="AI194" i="8"/>
  <c r="AR194" i="8"/>
  <c r="AO194" i="8"/>
  <c r="AL194" i="8"/>
  <c r="AU193" i="8"/>
  <c r="AS193" i="8"/>
  <c r="AJ193" i="8"/>
  <c r="AQ192" i="8"/>
  <c r="AP192" i="8"/>
  <c r="AO192" i="8"/>
  <c r="AM191" i="8"/>
  <c r="AJ191" i="8"/>
  <c r="AK191" i="8"/>
  <c r="AJ228" i="8"/>
  <c r="AN228" i="8"/>
  <c r="AR228" i="8"/>
  <c r="AR227" i="8"/>
  <c r="AQ227" i="8"/>
  <c r="AP227" i="8"/>
  <c r="AM226" i="8"/>
  <c r="AP226" i="8"/>
  <c r="AS226" i="8"/>
  <c r="AI225" i="8"/>
  <c r="AN225" i="8"/>
  <c r="AL225" i="8"/>
  <c r="AT225" i="8"/>
  <c r="AU224" i="8"/>
  <c r="AK224" i="8"/>
  <c r="AP224" i="8"/>
  <c r="AQ223" i="8"/>
  <c r="AN223" i="8"/>
  <c r="AO223" i="8"/>
  <c r="AM222" i="8"/>
  <c r="AL222" i="8"/>
  <c r="AT222" i="8"/>
  <c r="AJ221" i="8"/>
  <c r="AK221" i="8"/>
  <c r="AL221" i="8"/>
  <c r="AU221" i="8"/>
  <c r="AU220" i="8"/>
  <c r="AR220" i="8"/>
  <c r="AS220" i="8"/>
  <c r="AQ219" i="8"/>
  <c r="AK219" i="8"/>
  <c r="AP219" i="8"/>
  <c r="AM218" i="8"/>
  <c r="AJ218" i="8"/>
  <c r="AK218" i="8"/>
  <c r="AI217" i="8"/>
  <c r="AJ217" i="8"/>
  <c r="AO217" i="8"/>
  <c r="AT217" i="8"/>
  <c r="AU216" i="8"/>
  <c r="AR216" i="8"/>
  <c r="AS216" i="8"/>
  <c r="AQ215" i="8"/>
  <c r="AR215" i="8"/>
  <c r="AP215" i="8"/>
  <c r="AM214" i="8"/>
  <c r="AN214" i="8"/>
  <c r="AL214" i="8"/>
  <c r="AI213" i="8"/>
  <c r="AK213" i="8"/>
  <c r="AN213" i="8"/>
  <c r="AT213" i="8"/>
  <c r="AU212" i="8"/>
  <c r="AS212" i="8"/>
  <c r="AK212" i="8"/>
  <c r="AQ211" i="8"/>
  <c r="AP211" i="8"/>
  <c r="AO211" i="8"/>
  <c r="AM210" i="8"/>
  <c r="AJ210" i="8"/>
  <c r="AK210" i="8"/>
  <c r="AI209" i="8"/>
  <c r="AR209" i="8"/>
  <c r="AO209" i="8"/>
  <c r="AU209" i="8"/>
  <c r="AU208" i="8"/>
  <c r="AR208" i="8"/>
  <c r="AS208" i="8"/>
  <c r="AQ207" i="8"/>
  <c r="AP207" i="8"/>
  <c r="AO207" i="8"/>
  <c r="AM206" i="8"/>
  <c r="AS206" i="8"/>
  <c r="AR206" i="8"/>
  <c r="AI205" i="8"/>
  <c r="AL205" i="8"/>
  <c r="AP205" i="8"/>
  <c r="AT205" i="8"/>
  <c r="AU204" i="8"/>
  <c r="AR204" i="8"/>
  <c r="AS204" i="8"/>
  <c r="AQ203" i="8"/>
  <c r="AN203" i="8"/>
  <c r="AO203" i="8"/>
  <c r="AM202" i="8"/>
  <c r="AJ202" i="8"/>
  <c r="AK202" i="8"/>
  <c r="AI201" i="8"/>
  <c r="AK201" i="8"/>
  <c r="AN201" i="8"/>
  <c r="AT201" i="8"/>
  <c r="AU200" i="8"/>
  <c r="AS200" i="8"/>
  <c r="AR200" i="8"/>
  <c r="AQ199" i="8"/>
  <c r="AN199" i="8"/>
  <c r="AO199" i="8"/>
  <c r="AM198" i="8"/>
  <c r="AO198" i="8"/>
  <c r="AP198" i="8"/>
  <c r="AI197" i="8"/>
  <c r="AL197" i="8"/>
  <c r="AP197" i="8"/>
  <c r="AT197" i="8"/>
  <c r="AU196" i="8"/>
  <c r="AR196" i="8"/>
  <c r="AS196" i="8"/>
  <c r="AQ195" i="8"/>
  <c r="AR195" i="8"/>
  <c r="AP195" i="8"/>
  <c r="AU194" i="8"/>
  <c r="AP194" i="8"/>
  <c r="AS194" i="8"/>
  <c r="AI193" i="8"/>
  <c r="AN193" i="8"/>
  <c r="AL193" i="8"/>
  <c r="AK193" i="8"/>
  <c r="AU192" i="8"/>
  <c r="AJ192" i="8"/>
  <c r="AL192" i="8"/>
  <c r="AQ191" i="8"/>
  <c r="AN191" i="8"/>
  <c r="AO191" i="8"/>
  <c r="AK228" i="8"/>
  <c r="AO228" i="8"/>
  <c r="AS228" i="8"/>
  <c r="AL227" i="8"/>
  <c r="AK227" i="8"/>
  <c r="AM227" i="8"/>
  <c r="AQ226" i="8"/>
  <c r="AJ226" i="8"/>
  <c r="AT226" i="8"/>
  <c r="AM225" i="8"/>
  <c r="AR225" i="8"/>
  <c r="AP225" i="8"/>
  <c r="AI224" i="8"/>
  <c r="AJ224" i="8"/>
  <c r="AO224" i="8"/>
  <c r="AT224" i="8"/>
  <c r="AU223" i="8"/>
  <c r="AR223" i="8"/>
  <c r="AS223" i="8"/>
  <c r="AQ222" i="8"/>
  <c r="AJ222" i="8"/>
  <c r="AK222" i="8"/>
  <c r="AN221" i="8"/>
  <c r="AO221" i="8"/>
  <c r="AP221" i="8"/>
  <c r="AI220" i="8"/>
  <c r="AL220" i="8"/>
  <c r="AP220" i="8"/>
  <c r="AT220" i="8"/>
  <c r="AU219" i="8"/>
  <c r="AO219" i="8"/>
  <c r="AJ219" i="8"/>
  <c r="AQ218" i="8"/>
  <c r="AN218" i="8"/>
  <c r="AO218" i="8"/>
  <c r="AM217" i="8"/>
  <c r="AN217" i="8"/>
  <c r="AS217" i="8"/>
  <c r="AI216" i="8"/>
  <c r="AL216" i="8"/>
  <c r="AT216" i="8"/>
  <c r="AP216" i="8"/>
  <c r="AU215" i="8"/>
  <c r="AO215" i="8"/>
  <c r="AT215" i="8"/>
  <c r="AQ214" i="8"/>
  <c r="AR214" i="8"/>
  <c r="AP214" i="8"/>
  <c r="AM213" i="8"/>
  <c r="AS213" i="8"/>
  <c r="AR213" i="8"/>
  <c r="AI212" i="8"/>
  <c r="AN212" i="8"/>
  <c r="AL212" i="8"/>
  <c r="AT212" i="8"/>
  <c r="AU211" i="8"/>
  <c r="AJ211" i="8"/>
  <c r="AL211" i="8"/>
  <c r="AQ210" i="8"/>
  <c r="AN210" i="8"/>
  <c r="AO210" i="8"/>
  <c r="AM209" i="8"/>
  <c r="AL209" i="8"/>
  <c r="AS209" i="8"/>
  <c r="AI208" i="8"/>
  <c r="AL208" i="8"/>
  <c r="AP208" i="8"/>
  <c r="AT208" i="8"/>
  <c r="AU207" i="8"/>
  <c r="AJ207" i="8"/>
  <c r="AL207" i="8"/>
  <c r="AQ206" i="8"/>
  <c r="AP206" i="8"/>
  <c r="AO206" i="8"/>
  <c r="AM205" i="8"/>
  <c r="AJ205" i="8"/>
  <c r="AK205" i="8"/>
  <c r="AI204" i="8"/>
  <c r="AL204" i="8"/>
  <c r="AP204" i="8"/>
  <c r="AT204" i="8"/>
  <c r="AU203" i="8"/>
  <c r="AR203" i="8"/>
  <c r="AS203" i="8"/>
  <c r="AQ202" i="8"/>
  <c r="AN202" i="8"/>
  <c r="AO202" i="8"/>
  <c r="AM201" i="8"/>
  <c r="AS201" i="8"/>
  <c r="AR201" i="8"/>
  <c r="AI200" i="8"/>
  <c r="AJ200" i="8"/>
  <c r="AL200" i="8"/>
  <c r="AK200" i="8"/>
  <c r="AU199" i="8"/>
  <c r="AR199" i="8"/>
  <c r="AS199" i="8"/>
  <c r="AQ198" i="8"/>
  <c r="AL198" i="8"/>
  <c r="AK198" i="8"/>
  <c r="AM197" i="8"/>
  <c r="AJ197" i="8"/>
  <c r="AK197" i="8"/>
  <c r="AI196" i="8"/>
  <c r="AL196" i="8"/>
  <c r="AP196" i="8"/>
  <c r="AT196" i="8"/>
  <c r="AU195" i="8"/>
  <c r="AO195" i="8"/>
  <c r="AT195" i="8"/>
  <c r="AJ194" i="8"/>
  <c r="AQ194" i="8"/>
  <c r="AT194" i="8"/>
  <c r="AM193" i="8"/>
  <c r="AR193" i="8"/>
  <c r="AP193" i="8"/>
  <c r="AI192" i="8"/>
  <c r="AK192" i="8"/>
  <c r="AL228" i="8"/>
  <c r="AP228" i="8"/>
  <c r="AT228" i="8"/>
  <c r="AJ227" i="8"/>
  <c r="AT227" i="8"/>
  <c r="AO227" i="8"/>
  <c r="AU227" i="8"/>
  <c r="AU226" i="8"/>
  <c r="AN226" i="8"/>
  <c r="AK226" i="8"/>
  <c r="AQ225" i="8"/>
  <c r="AK225" i="8"/>
  <c r="AJ225" i="8"/>
  <c r="AM224" i="8"/>
  <c r="AN224" i="8"/>
  <c r="AS224" i="8"/>
  <c r="AI223" i="8"/>
  <c r="AL223" i="8"/>
  <c r="AP223" i="8"/>
  <c r="AT223" i="8"/>
  <c r="AU222" i="8"/>
  <c r="AN222" i="8"/>
  <c r="AO222" i="8"/>
  <c r="AR221" i="8"/>
  <c r="AS221" i="8"/>
  <c r="AT221" i="8"/>
  <c r="AM220" i="8"/>
  <c r="AJ220" i="8"/>
  <c r="AK220" i="8"/>
  <c r="AI219" i="8"/>
  <c r="AN219" i="8"/>
  <c r="AS219" i="8"/>
  <c r="AT219" i="8"/>
  <c r="AU218" i="8"/>
  <c r="AR218" i="8"/>
  <c r="AS218" i="8"/>
  <c r="AQ217" i="8"/>
  <c r="AR217" i="8"/>
  <c r="AL217" i="8"/>
  <c r="AM216" i="8"/>
  <c r="AJ216" i="8"/>
  <c r="AK216" i="8"/>
  <c r="AI215" i="8"/>
  <c r="AJ215" i="8"/>
  <c r="AS215" i="8"/>
  <c r="AK215" i="8"/>
  <c r="AU214" i="8"/>
  <c r="AK214" i="8"/>
  <c r="AT214" i="8"/>
  <c r="AQ213" i="8"/>
  <c r="AP213" i="8"/>
  <c r="AO213" i="8"/>
  <c r="AM212" i="8"/>
  <c r="AR212" i="8"/>
  <c r="AJ212" i="8"/>
  <c r="AI211" i="8"/>
  <c r="AK211" i="8"/>
  <c r="AN211" i="8"/>
  <c r="AT211" i="8"/>
  <c r="AU210" i="8"/>
  <c r="AR210" i="8"/>
  <c r="AS210" i="8"/>
  <c r="AJ209" i="8"/>
  <c r="AQ209" i="8"/>
  <c r="AP209" i="8"/>
  <c r="AM208" i="8"/>
  <c r="AJ208" i="8"/>
  <c r="AK208" i="8"/>
  <c r="AI207" i="8"/>
  <c r="AK207" i="8"/>
  <c r="AN207" i="8"/>
  <c r="AT207" i="8"/>
  <c r="AU206" i="8"/>
  <c r="AJ206" i="8"/>
  <c r="AT206" i="8"/>
  <c r="AQ205" i="8"/>
  <c r="AN205" i="8"/>
  <c r="AO205" i="8"/>
  <c r="AM204" i="8"/>
  <c r="AJ204" i="8"/>
  <c r="AK204" i="8"/>
  <c r="AI203" i="8"/>
  <c r="AL203" i="8"/>
  <c r="AP203" i="8"/>
  <c r="AT203" i="8"/>
  <c r="AU202" i="8"/>
  <c r="AR202" i="8"/>
  <c r="AS202" i="8"/>
  <c r="AQ201" i="8"/>
  <c r="AP201" i="8"/>
  <c r="AO201" i="8"/>
  <c r="AM200" i="8"/>
  <c r="AN200" i="8"/>
  <c r="AP200" i="8"/>
  <c r="AI199" i="8"/>
  <c r="AT199" i="8"/>
  <c r="AP199" i="8"/>
  <c r="AL199" i="8"/>
  <c r="AU198" i="8"/>
  <c r="AJ198" i="8"/>
  <c r="AS198" i="8"/>
  <c r="AQ197" i="8"/>
  <c r="AN197" i="8"/>
  <c r="AO197" i="8"/>
  <c r="AM196" i="8"/>
  <c r="AJ196" i="8"/>
  <c r="AK196" i="8"/>
  <c r="AI195" i="8"/>
  <c r="AJ195" i="8"/>
  <c r="AS195" i="8"/>
  <c r="AK195" i="8"/>
  <c r="AN194" i="8"/>
  <c r="AK194" i="8"/>
  <c r="AM194" i="8"/>
  <c r="AQ193" i="8"/>
  <c r="AO193" i="8"/>
  <c r="AT193" i="8"/>
  <c r="AM192" i="8"/>
  <c r="AS192" i="8"/>
  <c r="AR192" i="8"/>
  <c r="AI191" i="8"/>
  <c r="AT191" i="8"/>
  <c r="AP191" i="8"/>
  <c r="AL191" i="8"/>
  <c r="AU190" i="8"/>
  <c r="AR190" i="8"/>
  <c r="AN192" i="8"/>
  <c r="AS191" i="8"/>
  <c r="AL190" i="8"/>
  <c r="AK190" i="8"/>
  <c r="AI189" i="8"/>
  <c r="AJ189" i="8"/>
  <c r="AL189" i="8"/>
  <c r="AK189" i="8"/>
  <c r="AU188" i="8"/>
  <c r="AR188" i="8"/>
  <c r="AS188" i="8"/>
  <c r="AQ187" i="8"/>
  <c r="AP187" i="8"/>
  <c r="AO187" i="8"/>
  <c r="AM186" i="8"/>
  <c r="AS186" i="8"/>
  <c r="AN186" i="8"/>
  <c r="AI185" i="8"/>
  <c r="AL185" i="8"/>
  <c r="AP185" i="8"/>
  <c r="AT185" i="8"/>
  <c r="AU184" i="8"/>
  <c r="AJ184" i="8"/>
  <c r="AT184" i="8"/>
  <c r="AQ183" i="8"/>
  <c r="AN183" i="8"/>
  <c r="AO183" i="8"/>
  <c r="AM182" i="8"/>
  <c r="AS182" i="8"/>
  <c r="AT182" i="8"/>
  <c r="AI181" i="8"/>
  <c r="AT181" i="8"/>
  <c r="AP181" i="8"/>
  <c r="AL181" i="8"/>
  <c r="AU180" i="8"/>
  <c r="AK180" i="8"/>
  <c r="AP180" i="8"/>
  <c r="AQ179" i="8"/>
  <c r="AN179" i="8"/>
  <c r="AO179" i="8"/>
  <c r="AM178" i="8"/>
  <c r="AN178" i="8"/>
  <c r="AS178" i="8"/>
  <c r="AI177" i="8"/>
  <c r="AJ177" i="8"/>
  <c r="AO177" i="8"/>
  <c r="AT177" i="8"/>
  <c r="AU176" i="8"/>
  <c r="AR176" i="8"/>
  <c r="AS176" i="8"/>
  <c r="AQ175" i="8"/>
  <c r="AN175" i="8"/>
  <c r="AO175" i="8"/>
  <c r="AM174" i="8"/>
  <c r="AJ174" i="8"/>
  <c r="AK174" i="8"/>
  <c r="AI173" i="8"/>
  <c r="AL173" i="8"/>
  <c r="AP173" i="8"/>
  <c r="AT173" i="8"/>
  <c r="AU172" i="8"/>
  <c r="AR172" i="8"/>
  <c r="AS172" i="8"/>
  <c r="AQ171" i="8"/>
  <c r="AR171" i="8"/>
  <c r="AL171" i="8"/>
  <c r="AM170" i="8"/>
  <c r="AJ170" i="8"/>
  <c r="AK170" i="8"/>
  <c r="AJ169" i="8"/>
  <c r="AK169" i="8"/>
  <c r="AL169" i="8"/>
  <c r="AU169" i="8"/>
  <c r="AU168" i="8"/>
  <c r="AR168" i="8"/>
  <c r="AS168" i="8"/>
  <c r="AQ167" i="8"/>
  <c r="AN167" i="8"/>
  <c r="AO167" i="8"/>
  <c r="AM166" i="8"/>
  <c r="AJ166" i="8"/>
  <c r="AT166" i="8"/>
  <c r="AI165" i="8"/>
  <c r="AM164" i="8"/>
  <c r="AJ163" i="8"/>
  <c r="AJ162" i="8"/>
  <c r="AR161" i="8"/>
  <c r="AI159" i="8"/>
  <c r="AU158" i="8"/>
  <c r="AJ157" i="8"/>
  <c r="AP156" i="8"/>
  <c r="AP155" i="8"/>
  <c r="AQ153" i="8"/>
  <c r="AP152" i="8"/>
  <c r="AP151" i="8"/>
  <c r="AK150" i="8"/>
  <c r="AM148" i="8"/>
  <c r="AN147" i="8"/>
  <c r="AR146" i="8"/>
  <c r="AP145" i="8"/>
  <c r="AI143" i="8"/>
  <c r="AU142" i="8"/>
  <c r="AN141" i="8"/>
  <c r="AK140" i="8"/>
  <c r="AL139" i="8"/>
  <c r="AQ137" i="8"/>
  <c r="AS136" i="8"/>
  <c r="AS135" i="8"/>
  <c r="AP134" i="8"/>
  <c r="AM132" i="8"/>
  <c r="AN131" i="8"/>
  <c r="AO130" i="8"/>
  <c r="AT129" i="8"/>
  <c r="AI127" i="8"/>
  <c r="AR165" i="8"/>
  <c r="AM163" i="8"/>
  <c r="AK162" i="8"/>
  <c r="AT161" i="8"/>
  <c r="AO160" i="8"/>
  <c r="AI158" i="8"/>
  <c r="AU157" i="8"/>
  <c r="AS156" i="8"/>
  <c r="AK155" i="8"/>
  <c r="AT154" i="8"/>
  <c r="AQ152" i="8"/>
  <c r="AJ151" i="8"/>
  <c r="AR150" i="8"/>
  <c r="AT192" i="8"/>
  <c r="AI190" i="8"/>
  <c r="AJ190" i="8"/>
  <c r="AO190" i="8"/>
  <c r="AM189" i="8"/>
  <c r="AN189" i="8"/>
  <c r="AP189" i="8"/>
  <c r="AI188" i="8"/>
  <c r="AL188" i="8"/>
  <c r="AP188" i="8"/>
  <c r="AT188" i="8"/>
  <c r="AU187" i="8"/>
  <c r="AJ187" i="8"/>
  <c r="AL187" i="8"/>
  <c r="AQ186" i="8"/>
  <c r="AL186" i="8"/>
  <c r="AR186" i="8"/>
  <c r="AM185" i="8"/>
  <c r="AJ185" i="8"/>
  <c r="AK185" i="8"/>
  <c r="AI184" i="8"/>
  <c r="AK184" i="8"/>
  <c r="AN184" i="8"/>
  <c r="AL184" i="8"/>
  <c r="AU183" i="8"/>
  <c r="AR183" i="8"/>
  <c r="AS183" i="8"/>
  <c r="AQ182" i="8"/>
  <c r="AP182" i="8"/>
  <c r="AK182" i="8"/>
  <c r="AM181" i="8"/>
  <c r="AJ181" i="8"/>
  <c r="AK181" i="8"/>
  <c r="AI180" i="8"/>
  <c r="AJ180" i="8"/>
  <c r="AO180" i="8"/>
  <c r="AT180" i="8"/>
  <c r="AU179" i="8"/>
  <c r="AR179" i="8"/>
  <c r="AS179" i="8"/>
  <c r="AQ178" i="8"/>
  <c r="AR178" i="8"/>
  <c r="AL178" i="8"/>
  <c r="AM177" i="8"/>
  <c r="AN177" i="8"/>
  <c r="AS177" i="8"/>
  <c r="AI176" i="8"/>
  <c r="AL176" i="8"/>
  <c r="AP176" i="8"/>
  <c r="AT176" i="8"/>
  <c r="AU175" i="8"/>
  <c r="AR175" i="8"/>
  <c r="AS175" i="8"/>
  <c r="AQ174" i="8"/>
  <c r="AN174" i="8"/>
  <c r="AO174" i="8"/>
  <c r="AM173" i="8"/>
  <c r="AJ173" i="8"/>
  <c r="AK173" i="8"/>
  <c r="AI172" i="8"/>
  <c r="AL172" i="8"/>
  <c r="AP172" i="8"/>
  <c r="AT172" i="8"/>
  <c r="AU171" i="8"/>
  <c r="AK171" i="8"/>
  <c r="AP171" i="8"/>
  <c r="AQ170" i="8"/>
  <c r="AN170" i="8"/>
  <c r="AO170" i="8"/>
  <c r="AU191" i="8"/>
  <c r="AM190" i="8"/>
  <c r="AN190" i="8"/>
  <c r="AS190" i="8"/>
  <c r="AQ189" i="8"/>
  <c r="AO189" i="8"/>
  <c r="AT189" i="8"/>
  <c r="AM188" i="8"/>
  <c r="AJ188" i="8"/>
  <c r="AK188" i="8"/>
  <c r="AI187" i="8"/>
  <c r="AK187" i="8"/>
  <c r="AN187" i="8"/>
  <c r="AT187" i="8"/>
  <c r="AU186" i="8"/>
  <c r="AT186" i="8"/>
  <c r="AO186" i="8"/>
  <c r="AQ185" i="8"/>
  <c r="AN185" i="8"/>
  <c r="AO185" i="8"/>
  <c r="AM184" i="8"/>
  <c r="AS184" i="8"/>
  <c r="AR184" i="8"/>
  <c r="AI183" i="8"/>
  <c r="AL183" i="8"/>
  <c r="AP183" i="8"/>
  <c r="AT183" i="8"/>
  <c r="AU182" i="8"/>
  <c r="AJ182" i="8"/>
  <c r="AO182" i="8"/>
  <c r="AQ181" i="8"/>
  <c r="AN181" i="8"/>
  <c r="AO181" i="8"/>
  <c r="AM180" i="8"/>
  <c r="AN180" i="8"/>
  <c r="AS180" i="8"/>
  <c r="AI179" i="8"/>
  <c r="AL179" i="8"/>
  <c r="AP179" i="8"/>
  <c r="AT179" i="8"/>
  <c r="AU178" i="8"/>
  <c r="AK178" i="8"/>
  <c r="AP178" i="8"/>
  <c r="AQ177" i="8"/>
  <c r="AR177" i="8"/>
  <c r="AL177" i="8"/>
  <c r="AM176" i="8"/>
  <c r="AJ176" i="8"/>
  <c r="AK176" i="8"/>
  <c r="AI175" i="8"/>
  <c r="AL175" i="8"/>
  <c r="AP175" i="8"/>
  <c r="AT175" i="8"/>
  <c r="AU174" i="8"/>
  <c r="AR174" i="8"/>
  <c r="AS174" i="8"/>
  <c r="AQ173" i="8"/>
  <c r="AN173" i="8"/>
  <c r="AO173" i="8"/>
  <c r="AM172" i="8"/>
  <c r="AJ172" i="8"/>
  <c r="AK172" i="8"/>
  <c r="AI171" i="8"/>
  <c r="AJ171" i="8"/>
  <c r="AO171" i="8"/>
  <c r="AR191" i="8"/>
  <c r="AQ190" i="8"/>
  <c r="AP190" i="8"/>
  <c r="AT190" i="8"/>
  <c r="AU189" i="8"/>
  <c r="AS189" i="8"/>
  <c r="AR189" i="8"/>
  <c r="AQ188" i="8"/>
  <c r="AN188" i="8"/>
  <c r="AO188" i="8"/>
  <c r="AM187" i="8"/>
  <c r="AS187" i="8"/>
  <c r="AR187" i="8"/>
  <c r="AI186" i="8"/>
  <c r="AK186" i="8"/>
  <c r="AJ186" i="8"/>
  <c r="AP186" i="8"/>
  <c r="AU185" i="8"/>
  <c r="AR185" i="8"/>
  <c r="AS185" i="8"/>
  <c r="AQ184" i="8"/>
  <c r="AP184" i="8"/>
  <c r="AO184" i="8"/>
  <c r="AM183" i="8"/>
  <c r="AJ183" i="8"/>
  <c r="AK183" i="8"/>
  <c r="AI182" i="8"/>
  <c r="AR182" i="8"/>
  <c r="AN182" i="8"/>
  <c r="AL182" i="8"/>
  <c r="AU181" i="8"/>
  <c r="AR181" i="8"/>
  <c r="AS181" i="8"/>
  <c r="AQ180" i="8"/>
  <c r="AR180" i="8"/>
  <c r="AL180" i="8"/>
  <c r="AM179" i="8"/>
  <c r="AJ179" i="8"/>
  <c r="AK179" i="8"/>
  <c r="AI178" i="8"/>
  <c r="AJ178" i="8"/>
  <c r="AO178" i="8"/>
  <c r="AT178" i="8"/>
  <c r="AU177" i="8"/>
  <c r="AK177" i="8"/>
  <c r="AP177" i="8"/>
  <c r="AQ176" i="8"/>
  <c r="AN176" i="8"/>
  <c r="AO176" i="8"/>
  <c r="AM175" i="8"/>
  <c r="AJ175" i="8"/>
  <c r="AK175" i="8"/>
  <c r="AI174" i="8"/>
  <c r="AL174" i="8"/>
  <c r="AP174" i="8"/>
  <c r="AT174" i="8"/>
  <c r="AU173" i="8"/>
  <c r="AR173" i="8"/>
  <c r="AS173" i="8"/>
  <c r="AQ172" i="8"/>
  <c r="AN172" i="8"/>
  <c r="AO172" i="8"/>
  <c r="AM171" i="8"/>
  <c r="AN171" i="8"/>
  <c r="AU170" i="8"/>
  <c r="AS170" i="8"/>
  <c r="AM169" i="8"/>
  <c r="AP169" i="8"/>
  <c r="AM168" i="8"/>
  <c r="AN168" i="8"/>
  <c r="AT168" i="8"/>
  <c r="AL167" i="8"/>
  <c r="AK167" i="8"/>
  <c r="AQ166" i="8"/>
  <c r="AR166" i="8"/>
  <c r="AS166" i="8"/>
  <c r="AL164" i="8"/>
  <c r="AT163" i="8"/>
  <c r="AL161" i="8"/>
  <c r="AJ159" i="8"/>
  <c r="AT158" i="8"/>
  <c r="AO156" i="8"/>
  <c r="AU154" i="8"/>
  <c r="AT153" i="8"/>
  <c r="AL151" i="8"/>
  <c r="AQ149" i="8"/>
  <c r="AK148" i="8"/>
  <c r="AU146" i="8"/>
  <c r="AM144" i="8"/>
  <c r="AN143" i="8"/>
  <c r="AQ141" i="8"/>
  <c r="AI139" i="8"/>
  <c r="AQ138" i="8"/>
  <c r="AM136" i="8"/>
  <c r="AT135" i="8"/>
  <c r="AS133" i="8"/>
  <c r="AI131" i="8"/>
  <c r="AU130" i="8"/>
  <c r="AQ128" i="8"/>
  <c r="AN165" i="8"/>
  <c r="AN163" i="8"/>
  <c r="AL162" i="8"/>
  <c r="AN160" i="8"/>
  <c r="AJ158" i="8"/>
  <c r="AP157" i="8"/>
  <c r="AL155" i="8"/>
  <c r="AU153" i="8"/>
  <c r="AT152" i="8"/>
  <c r="AO150" i="8"/>
  <c r="AS149" i="8"/>
  <c r="AM147" i="8"/>
  <c r="AL146" i="8"/>
  <c r="AO145" i="8"/>
  <c r="AT144" i="8"/>
  <c r="AI142" i="8"/>
  <c r="AU141" i="8"/>
  <c r="AN140" i="8"/>
  <c r="AS139" i="8"/>
  <c r="AU138" i="8"/>
  <c r="AQ136" i="8"/>
  <c r="AN135" i="8"/>
  <c r="AO134" i="8"/>
  <c r="AI133" i="8"/>
  <c r="AM131" i="8"/>
  <c r="AT130" i="8"/>
  <c r="AO129" i="8"/>
  <c r="AM128" i="8"/>
  <c r="AS165" i="8"/>
  <c r="AQ163" i="8"/>
  <c r="AS162" i="8"/>
  <c r="AJ161" i="8"/>
  <c r="AS160" i="8"/>
  <c r="AM158" i="8"/>
  <c r="AN157" i="8"/>
  <c r="AM156" i="8"/>
  <c r="AO155" i="8"/>
  <c r="AI153" i="8"/>
  <c r="AU152" i="8"/>
  <c r="AN151" i="8"/>
  <c r="AS150" i="8"/>
  <c r="AP149" i="8"/>
  <c r="AQ147" i="8"/>
  <c r="AJ146" i="8"/>
  <c r="AS145" i="8"/>
  <c r="AJ144" i="8"/>
  <c r="AM142" i="8"/>
  <c r="AL141" i="8"/>
  <c r="AR140" i="8"/>
  <c r="AT139" i="8"/>
  <c r="AI137" i="8"/>
  <c r="AU136" i="8"/>
  <c r="AR135" i="8"/>
  <c r="AS134" i="8"/>
  <c r="AU133" i="8"/>
  <c r="AQ131" i="8"/>
  <c r="AQ130" i="8"/>
  <c r="AS129" i="8"/>
  <c r="AU128" i="8"/>
  <c r="AT165" i="8"/>
  <c r="AS164" i="8"/>
  <c r="AQ162" i="8"/>
  <c r="AS161" i="8"/>
  <c r="AP160" i="8"/>
  <c r="AT159" i="8"/>
  <c r="AM157" i="8"/>
  <c r="AK156" i="8"/>
  <c r="AR155" i="8"/>
  <c r="AO154" i="8"/>
  <c r="AI152" i="8"/>
  <c r="AU151" i="8"/>
  <c r="AJ150" i="8"/>
  <c r="AK149" i="8"/>
  <c r="AT148" i="8"/>
  <c r="AQ146" i="8"/>
  <c r="AN145" i="8"/>
  <c r="AL144" i="8"/>
  <c r="AK143" i="8"/>
  <c r="AM141" i="8"/>
  <c r="AL140" i="8"/>
  <c r="AN139" i="8"/>
  <c r="AT138" i="8"/>
  <c r="AI136" i="8"/>
  <c r="AU135" i="8"/>
  <c r="AJ134" i="8"/>
  <c r="AP133" i="8"/>
  <c r="AT132" i="8"/>
  <c r="AN130" i="8"/>
  <c r="AR129" i="8"/>
  <c r="AS128" i="8"/>
  <c r="AJ127" i="8"/>
  <c r="AK126" i="8"/>
  <c r="AT125" i="8"/>
  <c r="AQ123" i="8"/>
  <c r="AN122" i="8"/>
  <c r="AO121" i="8"/>
  <c r="AQ120" i="8"/>
  <c r="AM118" i="8"/>
  <c r="AK117" i="8"/>
  <c r="AR116" i="8"/>
  <c r="AT115" i="8"/>
  <c r="AI113" i="8"/>
  <c r="AU112" i="8"/>
  <c r="AN111" i="8"/>
  <c r="AL110" i="8"/>
  <c r="AT109" i="8"/>
  <c r="AQ107" i="8"/>
  <c r="AS106" i="8"/>
  <c r="AL105" i="8"/>
  <c r="AP104" i="8"/>
  <c r="AM102" i="8"/>
  <c r="AK101" i="8"/>
  <c r="AO100" i="8"/>
  <c r="AP99" i="8"/>
  <c r="AI97" i="8"/>
  <c r="AL96" i="8"/>
  <c r="AK95" i="8"/>
  <c r="AP94" i="8"/>
  <c r="AT93" i="8"/>
  <c r="AQ91" i="8"/>
  <c r="AQ90" i="8"/>
  <c r="AJ89" i="8"/>
  <c r="AL88" i="8"/>
  <c r="AM86" i="8"/>
  <c r="AK85" i="8"/>
  <c r="AL84" i="8"/>
  <c r="AO83" i="8"/>
  <c r="AI81" i="8"/>
  <c r="AU80" i="8"/>
  <c r="AK79" i="8"/>
  <c r="AR78" i="8"/>
  <c r="AT77" i="8"/>
  <c r="AQ75" i="8"/>
  <c r="AS74" i="8"/>
  <c r="AP73" i="8"/>
  <c r="AL72" i="8"/>
  <c r="AM70" i="8"/>
  <c r="AL69" i="8"/>
  <c r="AK68" i="8"/>
  <c r="AP67" i="8"/>
  <c r="AI65" i="8"/>
  <c r="AU64" i="8"/>
  <c r="AN63" i="8"/>
  <c r="AL62" i="8"/>
  <c r="AT61" i="8"/>
  <c r="AQ59" i="8"/>
  <c r="AN58" i="8"/>
  <c r="AO57" i="8"/>
  <c r="AL56" i="8"/>
  <c r="AM53" i="8"/>
  <c r="AM48" i="8"/>
  <c r="AI43" i="8"/>
  <c r="AT39" i="8"/>
  <c r="AS34" i="8"/>
  <c r="AS127" i="8"/>
  <c r="AM125" i="8"/>
  <c r="AL124" i="8"/>
  <c r="AK123" i="8"/>
  <c r="AL122" i="8"/>
  <c r="AI120" i="8"/>
  <c r="AR119" i="8"/>
  <c r="AN118" i="8"/>
  <c r="AN117" i="8"/>
  <c r="AT116" i="8"/>
  <c r="AQ114" i="8"/>
  <c r="AS113" i="8"/>
  <c r="AL112" i="8"/>
  <c r="AS111" i="8"/>
  <c r="AM109" i="8"/>
  <c r="AS171" i="8"/>
  <c r="AL170" i="8"/>
  <c r="AT170" i="8"/>
  <c r="AO169" i="8"/>
  <c r="AT169" i="8"/>
  <c r="AQ168" i="8"/>
  <c r="AP168" i="8"/>
  <c r="AI167" i="8"/>
  <c r="AJ167" i="8"/>
  <c r="AS167" i="8"/>
  <c r="AU166" i="8"/>
  <c r="AL166" i="8"/>
  <c r="AM165" i="8"/>
  <c r="AR164" i="8"/>
  <c r="AU162" i="8"/>
  <c r="AM160" i="8"/>
  <c r="AS159" i="8"/>
  <c r="AQ157" i="8"/>
  <c r="AI155" i="8"/>
  <c r="AR154" i="8"/>
  <c r="AM152" i="8"/>
  <c r="AT151" i="8"/>
  <c r="AN149" i="8"/>
  <c r="AI147" i="8"/>
  <c r="AS146" i="8"/>
  <c r="AR144" i="8"/>
  <c r="AO143" i="8"/>
  <c r="AO141" i="8"/>
  <c r="AO139" i="8"/>
  <c r="AI138" i="8"/>
  <c r="AO136" i="8"/>
  <c r="AU134" i="8"/>
  <c r="AT133" i="8"/>
  <c r="AS131" i="8"/>
  <c r="AQ129" i="8"/>
  <c r="AP128" i="8"/>
  <c r="AQ164" i="8"/>
  <c r="AS163" i="8"/>
  <c r="AU161" i="8"/>
  <c r="AM159" i="8"/>
  <c r="AS158" i="8"/>
  <c r="AR156" i="8"/>
  <c r="AI154" i="8"/>
  <c r="AN153" i="8"/>
  <c r="AM151" i="8"/>
  <c r="AL150" i="8"/>
  <c r="AQ148" i="8"/>
  <c r="AR147" i="8"/>
  <c r="AP146" i="8"/>
  <c r="AT145" i="8"/>
  <c r="AM143" i="8"/>
  <c r="AS142" i="8"/>
  <c r="AR141" i="8"/>
  <c r="AO140" i="8"/>
  <c r="AJ138" i="8"/>
  <c r="AU137" i="8"/>
  <c r="AP136" i="8"/>
  <c r="AL135" i="8"/>
  <c r="AT134" i="8"/>
  <c r="AQ132" i="8"/>
  <c r="AR131" i="8"/>
  <c r="AS130" i="8"/>
  <c r="AJ129" i="8"/>
  <c r="AM127" i="8"/>
  <c r="AU164" i="8"/>
  <c r="AR163" i="8"/>
  <c r="AR162" i="8"/>
  <c r="AP161" i="8"/>
  <c r="AQ159" i="8"/>
  <c r="AR158" i="8"/>
  <c r="AO157" i="8"/>
  <c r="AI156" i="8"/>
  <c r="AM154" i="8"/>
  <c r="AK153" i="8"/>
  <c r="AN152" i="8"/>
  <c r="AO151" i="8"/>
  <c r="AI149" i="8"/>
  <c r="AU148" i="8"/>
  <c r="AK147" i="8"/>
  <c r="AK146" i="8"/>
  <c r="AR145" i="8"/>
  <c r="AQ143" i="8"/>
  <c r="AL142" i="8"/>
  <c r="AP141" i="8"/>
  <c r="AS140" i="8"/>
  <c r="AN138" i="8"/>
  <c r="AL137" i="8"/>
  <c r="AJ136" i="8"/>
  <c r="AP135" i="8"/>
  <c r="AJ133" i="8"/>
  <c r="AU132" i="8"/>
  <c r="AK131" i="8"/>
  <c r="AP130" i="8"/>
  <c r="AP129" i="8"/>
  <c r="AQ127" i="8"/>
  <c r="AI164" i="8"/>
  <c r="AU163" i="8"/>
  <c r="AP162" i="8"/>
  <c r="AN161" i="8"/>
  <c r="AT160" i="8"/>
  <c r="AQ158" i="8"/>
  <c r="AR157" i="8"/>
  <c r="AL156" i="8"/>
  <c r="AS155" i="8"/>
  <c r="AM153" i="8"/>
  <c r="AO152" i="8"/>
  <c r="AR151" i="8"/>
  <c r="AT150" i="8"/>
  <c r="AI148" i="8"/>
  <c r="AU147" i="8"/>
  <c r="AN146" i="8"/>
  <c r="AL145" i="8"/>
  <c r="AK144" i="8"/>
  <c r="AQ142" i="8"/>
  <c r="AJ141" i="8"/>
  <c r="AP140" i="8"/>
  <c r="AK139" i="8"/>
  <c r="AM137" i="8"/>
  <c r="AR136" i="8"/>
  <c r="AO135" i="8"/>
  <c r="AL134" i="8"/>
  <c r="AI132" i="8"/>
  <c r="AU131" i="8"/>
  <c r="AK130" i="8"/>
  <c r="AL129" i="8"/>
  <c r="AL128" i="8"/>
  <c r="AO127" i="8"/>
  <c r="AT171" i="8"/>
  <c r="AR170" i="8"/>
  <c r="AN169" i="8"/>
  <c r="AS169" i="8"/>
  <c r="AI169" i="8"/>
  <c r="AL168" i="8"/>
  <c r="AK168" i="8"/>
  <c r="AM167" i="8"/>
  <c r="AR167" i="8"/>
  <c r="AP167" i="8"/>
  <c r="AP166" i="8"/>
  <c r="AK166" i="8"/>
  <c r="AQ165" i="8"/>
  <c r="AI163" i="8"/>
  <c r="AT162" i="8"/>
  <c r="AJ160" i="8"/>
  <c r="AR159" i="8"/>
  <c r="AL157" i="8"/>
  <c r="AN155" i="8"/>
  <c r="AS154" i="8"/>
  <c r="AS152" i="8"/>
  <c r="AU150" i="8"/>
  <c r="AO149" i="8"/>
  <c r="AS147" i="8"/>
  <c r="AQ145" i="8"/>
  <c r="AP144" i="8"/>
  <c r="AJ142" i="8"/>
  <c r="AM140" i="8"/>
  <c r="AR139" i="8"/>
  <c r="AN137" i="8"/>
  <c r="AI135" i="8"/>
  <c r="AK134" i="8"/>
  <c r="AN132" i="8"/>
  <c r="AJ131" i="8"/>
  <c r="AK129" i="8"/>
  <c r="AL127" i="8"/>
  <c r="AT164" i="8"/>
  <c r="AI162" i="8"/>
  <c r="AO161" i="8"/>
  <c r="AN159" i="8"/>
  <c r="AN158" i="8"/>
  <c r="AT156" i="8"/>
  <c r="AL154" i="8"/>
  <c r="AS153" i="8"/>
  <c r="AK151" i="8"/>
  <c r="AU149" i="8"/>
  <c r="AN148" i="8"/>
  <c r="AL147" i="8"/>
  <c r="AT146" i="8"/>
  <c r="AQ144" i="8"/>
  <c r="AP143" i="8"/>
  <c r="AN142" i="8"/>
  <c r="AS141" i="8"/>
  <c r="AM139" i="8"/>
  <c r="AK138" i="8"/>
  <c r="AR137" i="8"/>
  <c r="AL136" i="8"/>
  <c r="AI134" i="8"/>
  <c r="AM133" i="8"/>
  <c r="AR132" i="8"/>
  <c r="AL131" i="8"/>
  <c r="AL130" i="8"/>
  <c r="AN128" i="8"/>
  <c r="AK165" i="8"/>
  <c r="AJ164" i="8"/>
  <c r="AL163" i="8"/>
  <c r="AI161" i="8"/>
  <c r="AU160" i="8"/>
  <c r="AK159" i="8"/>
  <c r="AL158" i="8"/>
  <c r="AT157" i="8"/>
  <c r="AQ155" i="8"/>
  <c r="AJ154" i="8"/>
  <c r="AR153" i="8"/>
  <c r="AK152" i="8"/>
  <c r="AM150" i="8"/>
  <c r="AL149" i="8"/>
  <c r="AR148" i="8"/>
  <c r="AP147" i="8"/>
  <c r="AI145" i="8"/>
  <c r="AU144" i="8"/>
  <c r="AT143" i="8"/>
  <c r="AR142" i="8"/>
  <c r="AT141" i="8"/>
  <c r="AQ139" i="8"/>
  <c r="AO138" i="8"/>
  <c r="AP137" i="8"/>
  <c r="AT136" i="8"/>
  <c r="AM134" i="8"/>
  <c r="AK133" i="8"/>
  <c r="AK132" i="8"/>
  <c r="AP131" i="8"/>
  <c r="AI129" i="8"/>
  <c r="AR128" i="8"/>
  <c r="AL165" i="8"/>
  <c r="AK164" i="8"/>
  <c r="AK163" i="8"/>
  <c r="AO162" i="8"/>
  <c r="AI160" i="8"/>
  <c r="AU159" i="8"/>
  <c r="AK158" i="8"/>
  <c r="AS157" i="8"/>
  <c r="AU156" i="8"/>
  <c r="AQ154" i="8"/>
  <c r="AP153" i="8"/>
  <c r="AR152" i="8"/>
  <c r="AS151" i="8"/>
  <c r="AM149" i="8"/>
  <c r="AL148" i="8"/>
  <c r="AO147" i="8"/>
  <c r="AO146" i="8"/>
  <c r="AI144" i="8"/>
  <c r="AU143" i="8"/>
  <c r="AT142" i="8"/>
  <c r="AK141" i="8"/>
  <c r="AT140" i="8"/>
  <c r="AR138" i="8"/>
  <c r="AJ137" i="8"/>
  <c r="AN136" i="8"/>
  <c r="AK135" i="8"/>
  <c r="AN133" i="8"/>
  <c r="AJ132" i="8"/>
  <c r="AO131" i="8"/>
  <c r="AM130" i="8"/>
  <c r="AI128" i="8"/>
  <c r="AU127" i="8"/>
  <c r="AM126" i="8"/>
  <c r="AI170" i="8"/>
  <c r="AP170" i="8"/>
  <c r="AR169" i="8"/>
  <c r="AQ169" i="8"/>
  <c r="AI168" i="8"/>
  <c r="AJ168" i="8"/>
  <c r="AO168" i="8"/>
  <c r="AU167" i="8"/>
  <c r="AT167" i="8"/>
  <c r="AI166" i="8"/>
  <c r="AN166" i="8"/>
  <c r="AO166" i="8"/>
  <c r="AU165" i="8"/>
  <c r="AO163" i="8"/>
  <c r="AQ161" i="8"/>
  <c r="AK160" i="8"/>
  <c r="AO158" i="8"/>
  <c r="AN156" i="8"/>
  <c r="AT155" i="8"/>
  <c r="AJ153" i="8"/>
  <c r="AI151" i="8"/>
  <c r="AN150" i="8"/>
  <c r="AJ148" i="8"/>
  <c r="AJ147" i="8"/>
  <c r="AK145" i="8"/>
  <c r="AS143" i="8"/>
  <c r="AP142" i="8"/>
  <c r="AJ140" i="8"/>
  <c r="AM138" i="8"/>
  <c r="AO137" i="8"/>
  <c r="AJ135" i="8"/>
  <c r="AR133" i="8"/>
  <c r="AS132" i="8"/>
  <c r="AR130" i="8"/>
  <c r="AJ128" i="8"/>
  <c r="AJ165" i="8"/>
  <c r="AO164" i="8"/>
  <c r="AN162" i="8"/>
  <c r="AQ160" i="8"/>
  <c r="AL159" i="8"/>
  <c r="AK157" i="8"/>
  <c r="AM155" i="8"/>
  <c r="AP154" i="8"/>
  <c r="AJ152" i="8"/>
  <c r="AI150" i="8"/>
  <c r="AR149" i="8"/>
  <c r="AO148" i="8"/>
  <c r="AI146" i="8"/>
  <c r="AU145" i="8"/>
  <c r="AO144" i="8"/>
  <c r="AR143" i="8"/>
  <c r="AK142" i="8"/>
  <c r="AQ140" i="8"/>
  <c r="AP139" i="8"/>
  <c r="AL138" i="8"/>
  <c r="AS137" i="8"/>
  <c r="AM135" i="8"/>
  <c r="AN134" i="8"/>
  <c r="AQ133" i="8"/>
  <c r="AL132" i="8"/>
  <c r="AI130" i="8"/>
  <c r="AU129" i="8"/>
  <c r="AK128" i="8"/>
  <c r="AO165" i="8"/>
  <c r="AP164" i="8"/>
  <c r="AM162" i="8"/>
  <c r="AK161" i="8"/>
  <c r="AR160" i="8"/>
  <c r="AP159" i="8"/>
  <c r="AI157" i="8"/>
  <c r="AQ156" i="8"/>
  <c r="AJ155" i="8"/>
  <c r="AK154" i="8"/>
  <c r="AL153" i="8"/>
  <c r="AQ151" i="8"/>
  <c r="AP150" i="8"/>
  <c r="AT149" i="8"/>
  <c r="AS148" i="8"/>
  <c r="AM146" i="8"/>
  <c r="AJ145" i="8"/>
  <c r="AS144" i="8"/>
  <c r="AL143" i="8"/>
  <c r="AI141" i="8"/>
  <c r="AU140" i="8"/>
  <c r="AJ139" i="8"/>
  <c r="AP138" i="8"/>
  <c r="AT137" i="8"/>
  <c r="AQ135" i="8"/>
  <c r="AR134" i="8"/>
  <c r="AL133" i="8"/>
  <c r="AP132" i="8"/>
  <c r="AJ130" i="8"/>
  <c r="AN129" i="8"/>
  <c r="AO128" i="8"/>
  <c r="AP165" i="8"/>
  <c r="AN164" i="8"/>
  <c r="AP163" i="8"/>
  <c r="AM161" i="8"/>
  <c r="AL160" i="8"/>
  <c r="AO159" i="8"/>
  <c r="AP158" i="8"/>
  <c r="AJ156" i="8"/>
  <c r="AU155" i="8"/>
  <c r="AN154" i="8"/>
  <c r="AO153" i="8"/>
  <c r="AL152" i="8"/>
  <c r="AQ150" i="8"/>
  <c r="AJ149" i="8"/>
  <c r="AP148" i="8"/>
  <c r="AT147" i="8"/>
  <c r="AM145" i="8"/>
  <c r="AN144" i="8"/>
  <c r="AJ143" i="8"/>
  <c r="AO142" i="8"/>
  <c r="AI140" i="8"/>
  <c r="AU139" i="8"/>
  <c r="AS138" i="8"/>
  <c r="AO133" i="8"/>
  <c r="AT128" i="8"/>
  <c r="AK125" i="8"/>
  <c r="AS124" i="8"/>
  <c r="AS122" i="8"/>
  <c r="AR120" i="8"/>
  <c r="AP119" i="8"/>
  <c r="AJ117" i="8"/>
  <c r="AN115" i="8"/>
  <c r="AL114" i="8"/>
  <c r="AR112" i="8"/>
  <c r="AM110" i="8"/>
  <c r="AO109" i="8"/>
  <c r="AT107" i="8"/>
  <c r="AI105" i="8"/>
  <c r="AL104" i="8"/>
  <c r="AS102" i="8"/>
  <c r="AL101" i="8"/>
  <c r="AO99" i="8"/>
  <c r="AJ97" i="8"/>
  <c r="AM96" i="8"/>
  <c r="AR94" i="8"/>
  <c r="AU92" i="8"/>
  <c r="AL91" i="8"/>
  <c r="AK89" i="8"/>
  <c r="AQ87" i="8"/>
  <c r="AL86" i="8"/>
  <c r="AU84" i="8"/>
  <c r="AM82" i="8"/>
  <c r="AO81" i="8"/>
  <c r="AN79" i="8"/>
  <c r="AI77" i="8"/>
  <c r="AR76" i="8"/>
  <c r="AM74" i="8"/>
  <c r="AT73" i="8"/>
  <c r="AN71" i="8"/>
  <c r="AI69" i="8"/>
  <c r="AQ68" i="8"/>
  <c r="AN66" i="8"/>
  <c r="AT65" i="8"/>
  <c r="AO63" i="8"/>
  <c r="AL61" i="8"/>
  <c r="AS60" i="8"/>
  <c r="AL58" i="8"/>
  <c r="AU56" i="8"/>
  <c r="AO55" i="8"/>
  <c r="AJ47" i="8"/>
  <c r="AK41" i="8"/>
  <c r="AL35" i="8"/>
  <c r="AQ126" i="8"/>
  <c r="AR125" i="8"/>
  <c r="AU123" i="8"/>
  <c r="AM121" i="8"/>
  <c r="AO120" i="8"/>
  <c r="AQ118" i="8"/>
  <c r="AI116" i="8"/>
  <c r="AK115" i="8"/>
  <c r="AM113" i="8"/>
  <c r="AP112" i="8"/>
  <c r="AR110" i="8"/>
  <c r="AI108" i="8"/>
  <c r="AU107" i="8"/>
  <c r="AP106" i="8"/>
  <c r="AP105" i="8"/>
  <c r="AT104" i="8"/>
  <c r="AQ102" i="8"/>
  <c r="AS101" i="8"/>
  <c r="AS100" i="8"/>
  <c r="AT99" i="8"/>
  <c r="AM97" i="8"/>
  <c r="AT96" i="8"/>
  <c r="AO95" i="8"/>
  <c r="AT94" i="8"/>
  <c r="AI92" i="8"/>
  <c r="AU91" i="8"/>
  <c r="AK90" i="8"/>
  <c r="AN89" i="8"/>
  <c r="AT88" i="8"/>
  <c r="AQ86" i="8"/>
  <c r="AJ85" i="8"/>
  <c r="AR126" i="8"/>
  <c r="AO125" i="8"/>
  <c r="AI123" i="8"/>
  <c r="AU122" i="8"/>
  <c r="AR121" i="8"/>
  <c r="AS120" i="8"/>
  <c r="AL119" i="8"/>
  <c r="AQ117" i="8"/>
  <c r="AJ116" i="8"/>
  <c r="AO115" i="8"/>
  <c r="AT114" i="8"/>
  <c r="AM112" i="8"/>
  <c r="AL111" i="8"/>
  <c r="AO110" i="8"/>
  <c r="AL109" i="8"/>
  <c r="AI107" i="8"/>
  <c r="AU106" i="8"/>
  <c r="AO105" i="8"/>
  <c r="AO104" i="8"/>
  <c r="AL103" i="8"/>
  <c r="AQ101" i="8"/>
  <c r="AN100" i="8"/>
  <c r="AR99" i="8"/>
  <c r="AS98" i="8"/>
  <c r="AN96" i="8"/>
  <c r="AN95" i="8"/>
  <c r="AS94" i="8"/>
  <c r="AO93" i="8"/>
  <c r="AI91" i="8"/>
  <c r="AR90" i="8"/>
  <c r="AL89" i="8"/>
  <c r="AN88" i="8"/>
  <c r="AT87" i="8"/>
  <c r="AQ85" i="8"/>
  <c r="AQ124" i="8"/>
  <c r="AJ119" i="8"/>
  <c r="AI114" i="8"/>
  <c r="AP110" i="8"/>
  <c r="AJ105" i="8"/>
  <c r="AP100" i="8"/>
  <c r="AL95" i="8"/>
  <c r="AS90" i="8"/>
  <c r="AR85" i="8"/>
  <c r="AU83" i="8"/>
  <c r="AS82" i="8"/>
  <c r="AR80" i="8"/>
  <c r="AQ78" i="8"/>
  <c r="AO77" i="8"/>
  <c r="AR75" i="8"/>
  <c r="AM73" i="8"/>
  <c r="AR72" i="8"/>
  <c r="AJ70" i="8"/>
  <c r="AI68" i="8"/>
  <c r="AS67" i="8"/>
  <c r="AU65" i="8"/>
  <c r="AJ64" i="8"/>
  <c r="AO62" i="8"/>
  <c r="AQ60" i="8"/>
  <c r="AN59" i="8"/>
  <c r="AR57" i="8"/>
  <c r="AM55" i="8"/>
  <c r="AT51" i="8"/>
  <c r="AS44" i="8"/>
  <c r="AS38" i="8"/>
  <c r="AP31" i="8"/>
  <c r="AR26" i="8"/>
  <c r="AL21" i="8"/>
  <c r="AS16" i="8"/>
  <c r="AT50" i="8"/>
  <c r="AS45" i="8"/>
  <c r="AO40" i="8"/>
  <c r="AK35" i="8"/>
  <c r="AP30" i="8"/>
  <c r="AL25" i="8"/>
  <c r="AP20" i="8"/>
  <c r="AK53" i="8"/>
  <c r="AU48" i="8"/>
  <c r="AQ43" i="8"/>
  <c r="AM38" i="8"/>
  <c r="AI33" i="8"/>
  <c r="AT29" i="8"/>
  <c r="AT24" i="8"/>
  <c r="AT19" i="8"/>
  <c r="AL52" i="8"/>
  <c r="AU47" i="8"/>
  <c r="AQ42" i="8"/>
  <c r="AM37" i="8"/>
  <c r="AI32" i="8"/>
  <c r="AT28" i="8"/>
  <c r="AS23" i="8"/>
  <c r="AO18" i="8"/>
  <c r="AN13" i="8"/>
  <c r="AJ6" i="8"/>
  <c r="AS8" i="8"/>
  <c r="AT12" i="8"/>
  <c r="AI3" i="8"/>
  <c r="AS6" i="8"/>
  <c r="AU9" i="8"/>
  <c r="AM3" i="8"/>
  <c r="AJ11" i="8"/>
  <c r="AL13" i="8"/>
  <c r="AQ12" i="8"/>
  <c r="AU18" i="8"/>
  <c r="AU49" i="8"/>
  <c r="AN42" i="8"/>
  <c r="AI34" i="8"/>
  <c r="AP26" i="8"/>
  <c r="AI18" i="8"/>
  <c r="AJ49" i="8"/>
  <c r="AR42" i="8"/>
  <c r="AM34" i="8"/>
  <c r="AK26" i="8"/>
  <c r="AM18" i="8"/>
  <c r="AM49" i="8"/>
  <c r="AP42" i="8"/>
  <c r="AM33" i="8"/>
  <c r="AN26" i="8"/>
  <c r="AS19" i="8"/>
  <c r="AM10" i="8"/>
  <c r="AI8" i="8"/>
  <c r="AL9" i="8"/>
  <c r="AQ5" i="8"/>
  <c r="AI4" i="8"/>
  <c r="AP10" i="8"/>
  <c r="AL5" i="8"/>
  <c r="AS48" i="8"/>
  <c r="AN38" i="8"/>
  <c r="AO27" i="8"/>
  <c r="AJ16" i="8"/>
  <c r="AM8" i="8"/>
  <c r="AU2" i="8"/>
  <c r="AN3" i="8"/>
  <c r="AT3" i="8"/>
  <c r="AL125" i="8"/>
  <c r="AR96" i="8"/>
  <c r="AI86" i="8"/>
  <c r="AQ81" i="8"/>
  <c r="AT78" i="8"/>
  <c r="AJ74" i="8"/>
  <c r="AS71" i="8"/>
  <c r="AO67" i="8"/>
  <c r="AU63" i="8"/>
  <c r="AN60" i="8"/>
  <c r="AN56" i="8"/>
  <c r="AU46" i="8"/>
  <c r="AR30" i="8"/>
  <c r="AS20" i="8"/>
  <c r="AS123" i="8"/>
  <c r="AP118" i="8"/>
  <c r="AJ113" i="8"/>
  <c r="AP108" i="8"/>
  <c r="AM103" i="8"/>
  <c r="AL98" i="8"/>
  <c r="AU93" i="8"/>
  <c r="AQ88" i="8"/>
  <c r="AM84" i="8"/>
  <c r="AK83" i="8"/>
  <c r="AN81" i="8"/>
  <c r="AI79" i="8"/>
  <c r="AN78" i="8"/>
  <c r="AL76" i="8"/>
  <c r="AN75" i="8"/>
  <c r="AR73" i="8"/>
  <c r="AU71" i="8"/>
  <c r="AT70" i="8"/>
  <c r="AU68" i="8"/>
  <c r="AQ66" i="8"/>
  <c r="AP65" i="8"/>
  <c r="AJ63" i="8"/>
  <c r="AM61" i="8"/>
  <c r="AK60" i="8"/>
  <c r="AJ58" i="8"/>
  <c r="AI56" i="8"/>
  <c r="AP55" i="8"/>
  <c r="AK137" i="8"/>
  <c r="AO132" i="8"/>
  <c r="AR127" i="8"/>
  <c r="AN125" i="8"/>
  <c r="AR123" i="8"/>
  <c r="AI121" i="8"/>
  <c r="AK120" i="8"/>
  <c r="AJ118" i="8"/>
  <c r="AP117" i="8"/>
  <c r="AU115" i="8"/>
  <c r="AK113" i="8"/>
  <c r="AS112" i="8"/>
  <c r="AN110" i="8"/>
  <c r="AU108" i="8"/>
  <c r="AO107" i="8"/>
  <c r="AN105" i="8"/>
  <c r="AN103" i="8"/>
  <c r="AR102" i="8"/>
  <c r="AU100" i="8"/>
  <c r="AM98" i="8"/>
  <c r="AO97" i="8"/>
  <c r="AQ95" i="8"/>
  <c r="AI93" i="8"/>
  <c r="AO92" i="8"/>
  <c r="AJ90" i="8"/>
  <c r="AP89" i="8"/>
  <c r="AN87" i="8"/>
  <c r="AI85" i="8"/>
  <c r="AS84" i="8"/>
  <c r="AJ82" i="8"/>
  <c r="AT81" i="8"/>
  <c r="AM79" i="8"/>
  <c r="AL77" i="8"/>
  <c r="AS76" i="8"/>
  <c r="AR74" i="8"/>
  <c r="AU72" i="8"/>
  <c r="AO71" i="8"/>
  <c r="AP69" i="8"/>
  <c r="AQ67" i="8"/>
  <c r="AS66" i="8"/>
  <c r="AO64" i="8"/>
  <c r="AM62" i="8"/>
  <c r="AP61" i="8"/>
  <c r="AO59" i="8"/>
  <c r="AI57" i="8"/>
  <c r="AJ56" i="8"/>
  <c r="AJ52" i="8"/>
  <c r="AK46" i="8"/>
  <c r="AR40" i="8"/>
  <c r="AJ32" i="8"/>
  <c r="AN126" i="8"/>
  <c r="AI124" i="8"/>
  <c r="AP123" i="8"/>
  <c r="AN121" i="8"/>
  <c r="AL120" i="8"/>
  <c r="AO118" i="8"/>
  <c r="AL116" i="8"/>
  <c r="AQ115" i="8"/>
  <c r="AR113" i="8"/>
  <c r="AU111" i="8"/>
  <c r="AT110" i="8"/>
  <c r="AK108" i="8"/>
  <c r="AJ107" i="8"/>
  <c r="AO106" i="8"/>
  <c r="AI104" i="8"/>
  <c r="AR103" i="8"/>
  <c r="AP102" i="8"/>
  <c r="AN101" i="8"/>
  <c r="AK100" i="8"/>
  <c r="AQ98" i="8"/>
  <c r="AN97" i="8"/>
  <c r="AO96" i="8"/>
  <c r="AT95" i="8"/>
  <c r="AM93" i="8"/>
  <c r="AN92" i="8"/>
  <c r="AK91" i="8"/>
  <c r="AM90" i="8"/>
  <c r="AI88" i="8"/>
  <c r="AU87" i="8"/>
  <c r="AR86" i="8"/>
  <c r="AP127" i="8"/>
  <c r="AS126" i="8"/>
  <c r="AM124" i="8"/>
  <c r="AJ123" i="8"/>
  <c r="AK122" i="8"/>
  <c r="AL121" i="8"/>
  <c r="AI119" i="8"/>
  <c r="AU118" i="8"/>
  <c r="AL117" i="8"/>
  <c r="AK116" i="8"/>
  <c r="AL115" i="8"/>
  <c r="AQ113" i="8"/>
  <c r="AJ112" i="8"/>
  <c r="AP111" i="8"/>
  <c r="AK110" i="8"/>
  <c r="AM108" i="8"/>
  <c r="AK107" i="8"/>
  <c r="AJ106" i="8"/>
  <c r="AT105" i="8"/>
  <c r="AI103" i="8"/>
  <c r="AU102" i="8"/>
  <c r="AP101" i="8"/>
  <c r="AL100" i="8"/>
  <c r="AN99" i="8"/>
  <c r="AQ97" i="8"/>
  <c r="AI96" i="8"/>
  <c r="AS95" i="8"/>
  <c r="AJ94" i="8"/>
  <c r="AM92" i="8"/>
  <c r="AJ91" i="8"/>
  <c r="AO90" i="8"/>
  <c r="AR89" i="8"/>
  <c r="AI87" i="8"/>
  <c r="AU86" i="8"/>
  <c r="AN85" i="8"/>
  <c r="AN123" i="8"/>
  <c r="AL118" i="8"/>
  <c r="AU113" i="8"/>
  <c r="AQ108" i="8"/>
  <c r="AJ103" i="8"/>
  <c r="AI98" i="8"/>
  <c r="AK94" i="8"/>
  <c r="AO89" i="8"/>
  <c r="AI84" i="8"/>
  <c r="AP83" i="8"/>
  <c r="AU81" i="8"/>
  <c r="AT80" i="8"/>
  <c r="AJ78" i="8"/>
  <c r="AQ76" i="8"/>
  <c r="AT75" i="8"/>
  <c r="AN73" i="8"/>
  <c r="AM71" i="8"/>
  <c r="AP70" i="8"/>
  <c r="AP68" i="8"/>
  <c r="AI66" i="8"/>
  <c r="AL65" i="8"/>
  <c r="AL63" i="8"/>
  <c r="AS62" i="8"/>
  <c r="AP60" i="8"/>
  <c r="AU58" i="8"/>
  <c r="AP57" i="8"/>
  <c r="AR55" i="8"/>
  <c r="AR49" i="8"/>
  <c r="AR43" i="8"/>
  <c r="AP36" i="8"/>
  <c r="AS30" i="8"/>
  <c r="AQ25" i="8"/>
  <c r="AR20" i="8"/>
  <c r="AJ53" i="8"/>
  <c r="AQ48" i="8"/>
  <c r="AM43" i="8"/>
  <c r="AI38" i="8"/>
  <c r="AT34" i="8"/>
  <c r="AL29" i="8"/>
  <c r="AL24" i="8"/>
  <c r="AP19" i="8"/>
  <c r="AR52" i="8"/>
  <c r="AK47" i="8"/>
  <c r="AS42" i="8"/>
  <c r="AT37" i="8"/>
  <c r="AR32" i="8"/>
  <c r="AQ27" i="8"/>
  <c r="AM22" i="8"/>
  <c r="AI17" i="8"/>
  <c r="AR51" i="8"/>
  <c r="AJ46" i="8"/>
  <c r="AQ41" i="8"/>
  <c r="AK36" i="8"/>
  <c r="AU31" i="8"/>
  <c r="AQ26" i="8"/>
  <c r="AM21" i="8"/>
  <c r="AI16" i="8"/>
  <c r="AR12" i="8"/>
  <c r="AR6" i="8"/>
  <c r="AJ5" i="8"/>
  <c r="AQ10" i="8"/>
  <c r="AU3" i="8"/>
  <c r="AU7" i="8"/>
  <c r="AK8" i="8"/>
  <c r="AL11" i="8"/>
  <c r="AQ8" i="8"/>
  <c r="AI11" i="8"/>
  <c r="AL2" i="8"/>
  <c r="AN16" i="8"/>
  <c r="AL47" i="8"/>
  <c r="AM39" i="8"/>
  <c r="AK32" i="8"/>
  <c r="AJ25" i="8"/>
  <c r="AU17" i="8"/>
  <c r="AN48" i="8"/>
  <c r="AQ39" i="8"/>
  <c r="AO32" i="8"/>
  <c r="AR25" i="8"/>
  <c r="AP17" i="8"/>
  <c r="AO47" i="8"/>
  <c r="AT40" i="8"/>
  <c r="AR31" i="8"/>
  <c r="AK24" i="8"/>
  <c r="AK16" i="8"/>
  <c r="AJ9" i="8"/>
  <c r="AN5" i="8"/>
  <c r="AK136" i="8"/>
  <c r="AT131" i="8"/>
  <c r="AJ126" i="8"/>
  <c r="AU124" i="8"/>
  <c r="AL123" i="8"/>
  <c r="AJ121" i="8"/>
  <c r="AN119" i="8"/>
  <c r="AK118" i="8"/>
  <c r="AU116" i="8"/>
  <c r="AM114" i="8"/>
  <c r="AN113" i="8"/>
  <c r="AQ111" i="8"/>
  <c r="AI109" i="8"/>
  <c r="AJ108" i="8"/>
  <c r="AM106" i="8"/>
  <c r="AK105" i="8"/>
  <c r="AU103" i="8"/>
  <c r="AI101" i="8"/>
  <c r="AT100" i="8"/>
  <c r="AJ98" i="8"/>
  <c r="AT97" i="8"/>
  <c r="AP95" i="8"/>
  <c r="AK93" i="8"/>
  <c r="AT92" i="8"/>
  <c r="AT90" i="8"/>
  <c r="AU88" i="8"/>
  <c r="AO87" i="8"/>
  <c r="AO85" i="8"/>
  <c r="AQ83" i="8"/>
  <c r="AK82" i="8"/>
  <c r="AK80" i="8"/>
  <c r="AM78" i="8"/>
  <c r="AP77" i="8"/>
  <c r="AK75" i="8"/>
  <c r="AI73" i="8"/>
  <c r="AJ72" i="8"/>
  <c r="AR70" i="8"/>
  <c r="AT69" i="8"/>
  <c r="AK67" i="8"/>
  <c r="AN65" i="8"/>
  <c r="AT64" i="8"/>
  <c r="AN62" i="8"/>
  <c r="AU60" i="8"/>
  <c r="AT59" i="8"/>
  <c r="AJ57" i="8"/>
  <c r="AQ55" i="8"/>
  <c r="AP51" i="8"/>
  <c r="AO45" i="8"/>
  <c r="AQ37" i="8"/>
  <c r="AT31" i="8"/>
  <c r="AO126" i="8"/>
  <c r="AP124" i="8"/>
  <c r="AQ122" i="8"/>
  <c r="AS121" i="8"/>
  <c r="AK119" i="8"/>
  <c r="AM117" i="8"/>
  <c r="AP116" i="8"/>
  <c r="AR114" i="8"/>
  <c r="AI112" i="8"/>
  <c r="AR111" i="8"/>
  <c r="AN109" i="8"/>
  <c r="AN108" i="8"/>
  <c r="AL107" i="8"/>
  <c r="AM105" i="8"/>
  <c r="AJ104" i="8"/>
  <c r="AK103" i="8"/>
  <c r="AO102" i="8"/>
  <c r="AI100" i="8"/>
  <c r="AU99" i="8"/>
  <c r="AN98" i="8"/>
  <c r="AS97" i="8"/>
  <c r="AU96" i="8"/>
  <c r="AQ94" i="8"/>
  <c r="AS93" i="8"/>
  <c r="AS92" i="8"/>
  <c r="AP91" i="8"/>
  <c r="AM89" i="8"/>
  <c r="AR88" i="8"/>
  <c r="AR87" i="8"/>
  <c r="AT86" i="8"/>
  <c r="AT127" i="8"/>
  <c r="AQ125" i="8"/>
  <c r="AJ124" i="8"/>
  <c r="AO123" i="8"/>
  <c r="AP122" i="8"/>
  <c r="AJ120" i="8"/>
  <c r="AT119" i="8"/>
  <c r="AR118" i="8"/>
  <c r="AR117" i="8"/>
  <c r="AI115" i="8"/>
  <c r="AU114" i="8"/>
  <c r="AP113" i="8"/>
  <c r="AK112" i="8"/>
  <c r="AT111" i="8"/>
  <c r="AQ109" i="8"/>
  <c r="AS108" i="8"/>
  <c r="AN107" i="8"/>
  <c r="AL106" i="8"/>
  <c r="AM104" i="8"/>
  <c r="AP103" i="8"/>
  <c r="AJ102" i="8"/>
  <c r="AR101" i="8"/>
  <c r="AI99" i="8"/>
  <c r="AU98" i="8"/>
  <c r="AR97" i="8"/>
  <c r="AS96" i="8"/>
  <c r="AJ95" i="8"/>
  <c r="AQ93" i="8"/>
  <c r="AR92" i="8"/>
  <c r="AO91" i="8"/>
  <c r="AU90" i="8"/>
  <c r="AM88" i="8"/>
  <c r="AL87" i="8"/>
  <c r="AO86" i="8"/>
  <c r="AK127" i="8"/>
  <c r="AO122" i="8"/>
  <c r="AT117" i="8"/>
  <c r="AN112" i="8"/>
  <c r="AS107" i="8"/>
  <c r="AK102" i="8"/>
  <c r="AU97" i="8"/>
  <c r="AQ92" i="8"/>
  <c r="AM87" i="8"/>
  <c r="AK84" i="8"/>
  <c r="AI82" i="8"/>
  <c r="AS81" i="8"/>
  <c r="AP79" i="8"/>
  <c r="AP78" i="8"/>
  <c r="AP76" i="8"/>
  <c r="AU74" i="8"/>
  <c r="AS73" i="8"/>
  <c r="AR71" i="8"/>
  <c r="AQ69" i="8"/>
  <c r="AT68" i="8"/>
  <c r="AR66" i="8"/>
  <c r="AM64" i="8"/>
  <c r="AK63" i="8"/>
  <c r="AJ61" i="8"/>
  <c r="AI59" i="8"/>
  <c r="AS58" i="8"/>
  <c r="AK56" i="8"/>
  <c r="AT55" i="8"/>
  <c r="AI47" i="8"/>
  <c r="AM41" i="8"/>
  <c r="AU34" i="8"/>
  <c r="AM28" i="8"/>
  <c r="AI23" i="8"/>
  <c r="AK19" i="8"/>
  <c r="AN52" i="8"/>
  <c r="AN47" i="8"/>
  <c r="AK42" i="8"/>
  <c r="AU37" i="8"/>
  <c r="AN32" i="8"/>
  <c r="AM27" i="8"/>
  <c r="AI22" i="8"/>
  <c r="AT18" i="8"/>
  <c r="AO51" i="8"/>
  <c r="AS46" i="8"/>
  <c r="AS41" i="8"/>
  <c r="AQ36" i="8"/>
  <c r="AN31" i="8"/>
  <c r="AJ26" i="8"/>
  <c r="AN21" i="8"/>
  <c r="AU16" i="8"/>
  <c r="AO50" i="8"/>
  <c r="AK45" i="8"/>
  <c r="AN40" i="8"/>
  <c r="AR35" i="8"/>
  <c r="AN30" i="8"/>
  <c r="AU25" i="8"/>
  <c r="AK20" i="8"/>
  <c r="AU15" i="8"/>
  <c r="AO11" i="8"/>
  <c r="AU5" i="8"/>
  <c r="AQ14" i="8"/>
  <c r="AN9" i="8"/>
  <c r="AK5" i="8"/>
  <c r="AK15" i="8"/>
  <c r="AL4" i="8"/>
  <c r="AP4" i="8"/>
  <c r="AR5" i="8"/>
  <c r="AM6" i="8"/>
  <c r="AR4" i="8"/>
  <c r="AN53" i="8"/>
  <c r="AT46" i="8"/>
  <c r="AL38" i="8"/>
  <c r="AK31" i="8"/>
  <c r="AL22" i="8"/>
  <c r="AO53" i="8"/>
  <c r="AI45" i="8"/>
  <c r="AJ38" i="8"/>
  <c r="AI29" i="8"/>
  <c r="AJ22" i="8"/>
  <c r="AP53" i="8"/>
  <c r="AL46" i="8"/>
  <c r="AJ37" i="8"/>
  <c r="AO30" i="8"/>
  <c r="AQ22" i="8"/>
  <c r="AR15" i="8"/>
  <c r="AT6" i="8"/>
  <c r="AI12" i="8"/>
  <c r="AN8" i="8"/>
  <c r="AM11" i="8"/>
  <c r="AU10" i="8"/>
  <c r="AM12" i="8"/>
  <c r="AQ4" i="8"/>
  <c r="AO43" i="8"/>
  <c r="AN33" i="8"/>
  <c r="AO21" i="8"/>
  <c r="AQ11" i="8"/>
  <c r="AL12" i="8"/>
  <c r="AK6" i="8"/>
  <c r="AR9" i="8"/>
  <c r="AT10" i="8"/>
  <c r="AU101" i="8"/>
  <c r="AM91" i="8"/>
  <c r="AM83" i="8"/>
  <c r="AL80" i="8"/>
  <c r="AT76" i="8"/>
  <c r="AQ72" i="8"/>
  <c r="AN69" i="8"/>
  <c r="AO65" i="8"/>
  <c r="AT62" i="8"/>
  <c r="AK58" i="8"/>
  <c r="AU53" i="8"/>
  <c r="AQ134" i="8"/>
  <c r="AM129" i="8"/>
  <c r="AI125" i="8"/>
  <c r="AR124" i="8"/>
  <c r="AM122" i="8"/>
  <c r="AT121" i="8"/>
  <c r="AU119" i="8"/>
  <c r="AI117" i="8"/>
  <c r="AS116" i="8"/>
  <c r="AN114" i="8"/>
  <c r="AT113" i="8"/>
  <c r="AO111" i="8"/>
  <c r="AJ109" i="8"/>
  <c r="AL108" i="8"/>
  <c r="AR106" i="8"/>
  <c r="AU104" i="8"/>
  <c r="AT103" i="8"/>
  <c r="AJ101" i="8"/>
  <c r="AQ99" i="8"/>
  <c r="AK98" i="8"/>
  <c r="AK96" i="8"/>
  <c r="AM94" i="8"/>
  <c r="AN93" i="8"/>
  <c r="AR91" i="8"/>
  <c r="AI89" i="8"/>
  <c r="AP88" i="8"/>
  <c r="AN86" i="8"/>
  <c r="AS85" i="8"/>
  <c r="AN83" i="8"/>
  <c r="AJ81" i="8"/>
  <c r="AP80" i="8"/>
  <c r="AS78" i="8"/>
  <c r="AU76" i="8"/>
  <c r="AP75" i="8"/>
  <c r="AL73" i="8"/>
  <c r="AQ71" i="8"/>
  <c r="AL70" i="8"/>
  <c r="AN68" i="8"/>
  <c r="AM66" i="8"/>
  <c r="AS65" i="8"/>
  <c r="AQ63" i="8"/>
  <c r="AI61" i="8"/>
  <c r="AR60" i="8"/>
  <c r="AM58" i="8"/>
  <c r="AT57" i="8"/>
  <c r="AN55" i="8"/>
  <c r="AS50" i="8"/>
  <c r="AU42" i="8"/>
  <c r="AO36" i="8"/>
  <c r="AN127" i="8"/>
  <c r="AS125" i="8"/>
  <c r="AT124" i="8"/>
  <c r="AR122" i="8"/>
  <c r="AT120" i="8"/>
  <c r="AQ119" i="8"/>
  <c r="AS117" i="8"/>
  <c r="AR115" i="8"/>
  <c r="AP114" i="8"/>
  <c r="AT112" i="8"/>
  <c r="AQ110" i="8"/>
  <c r="AS109" i="8"/>
  <c r="AT108" i="8"/>
  <c r="AQ106" i="8"/>
  <c r="AR105" i="8"/>
  <c r="AK104" i="8"/>
  <c r="AQ103" i="8"/>
  <c r="AM101" i="8"/>
  <c r="AJ100" i="8"/>
  <c r="AS99" i="8"/>
  <c r="AO98" i="8"/>
  <c r="AJ96" i="8"/>
  <c r="AU95" i="8"/>
  <c r="AO94" i="8"/>
  <c r="AR93" i="8"/>
  <c r="AJ92" i="8"/>
  <c r="AN90" i="8"/>
  <c r="AS89" i="8"/>
  <c r="AJ88" i="8"/>
  <c r="AS87" i="8"/>
  <c r="AM85" i="8"/>
  <c r="AU126" i="8"/>
  <c r="AP125" i="8"/>
  <c r="AK124" i="8"/>
  <c r="AT123" i="8"/>
  <c r="AQ121" i="8"/>
  <c r="AM120" i="8"/>
  <c r="AO119" i="8"/>
  <c r="AS118" i="8"/>
  <c r="AM116" i="8"/>
  <c r="AP115" i="8"/>
  <c r="AO114" i="8"/>
  <c r="AO113" i="8"/>
  <c r="AI111" i="8"/>
  <c r="AU110" i="8"/>
  <c r="AR109" i="8"/>
  <c r="AR108" i="8"/>
  <c r="AP107" i="8"/>
  <c r="AQ105" i="8"/>
  <c r="AN104" i="8"/>
  <c r="AO103" i="8"/>
  <c r="AL102" i="8"/>
  <c r="AM100" i="8"/>
  <c r="AJ99" i="8"/>
  <c r="AR98" i="8"/>
  <c r="AL97" i="8"/>
  <c r="AI95" i="8"/>
  <c r="AU94" i="8"/>
  <c r="AP93" i="8"/>
  <c r="AL92" i="8"/>
  <c r="AT91" i="8"/>
  <c r="AQ89" i="8"/>
  <c r="AK88" i="8"/>
  <c r="AP87" i="8"/>
  <c r="AK86" i="8"/>
  <c r="AT126" i="8"/>
  <c r="AP121" i="8"/>
  <c r="AO116" i="8"/>
  <c r="AK111" i="8"/>
  <c r="AN106" i="8"/>
  <c r="AT101" i="8"/>
  <c r="AQ96" i="8"/>
  <c r="AN91" i="8"/>
  <c r="AJ86" i="8"/>
  <c r="AN84" i="8"/>
  <c r="AN82" i="8"/>
  <c r="AM80" i="8"/>
  <c r="AT79" i="8"/>
  <c r="AJ77" i="8"/>
  <c r="AI75" i="8"/>
  <c r="AN74" i="8"/>
  <c r="AK72" i="8"/>
  <c r="AT71" i="8"/>
  <c r="AR69" i="8"/>
  <c r="AU67" i="8"/>
  <c r="AP66" i="8"/>
  <c r="AK64" i="8"/>
  <c r="AQ62" i="8"/>
  <c r="AO61" i="8"/>
  <c r="AR59" i="8"/>
  <c r="AM57" i="8"/>
  <c r="AR56" i="8"/>
  <c r="AM52" i="8"/>
  <c r="AP46" i="8"/>
  <c r="AL39" i="8"/>
  <c r="AL33" i="8"/>
  <c r="AN27" i="8"/>
  <c r="AU22" i="8"/>
  <c r="AQ17" i="8"/>
  <c r="AK51" i="8"/>
  <c r="AO46" i="8"/>
  <c r="AO41" i="8"/>
  <c r="AS36" i="8"/>
  <c r="AJ31" i="8"/>
  <c r="AL26" i="8"/>
  <c r="AJ21" i="8"/>
  <c r="AQ16" i="8"/>
  <c r="AI49" i="8"/>
  <c r="AT45" i="8"/>
  <c r="AL40" i="8"/>
  <c r="AO35" i="8"/>
  <c r="AK30" i="8"/>
  <c r="AP25" i="8"/>
  <c r="AJ20" i="8"/>
  <c r="AL53" i="8"/>
  <c r="AI48" i="8"/>
  <c r="AT44" i="8"/>
  <c r="AS39" i="8"/>
  <c r="AO34" i="8"/>
  <c r="AR29" i="8"/>
  <c r="AN24" i="8"/>
  <c r="AO19" i="8"/>
  <c r="AM14" i="8"/>
  <c r="AI9" i="8"/>
  <c r="AP7" i="8"/>
  <c r="AO13" i="8"/>
  <c r="AO2" i="8"/>
  <c r="AQ9" i="8"/>
  <c r="AO12" i="8"/>
  <c r="AR13" i="8"/>
  <c r="AU8" i="8"/>
  <c r="AR14" i="8"/>
  <c r="AT5" i="8"/>
  <c r="AS26" i="8"/>
  <c r="AI50" i="8"/>
  <c r="AJ43" i="8"/>
  <c r="AT36" i="8"/>
  <c r="AQ28" i="8"/>
  <c r="AT21" i="8"/>
  <c r="AS52" i="8"/>
  <c r="AU44" i="8"/>
  <c r="AI36" i="8"/>
  <c r="AU28" i="8"/>
  <c r="AK21" i="8"/>
  <c r="AS51" i="8"/>
  <c r="AU43" i="8"/>
  <c r="AL36" i="8"/>
  <c r="AU27" i="8"/>
  <c r="AN20" i="8"/>
  <c r="AJ13" i="8"/>
  <c r="AJ7" i="8"/>
  <c r="AU11" i="8"/>
  <c r="AO5" i="8"/>
  <c r="AS5" i="8"/>
  <c r="AL14" i="8"/>
  <c r="AT11" i="8"/>
  <c r="AJ18" i="8"/>
  <c r="AI40" i="8"/>
  <c r="AM29" i="8"/>
  <c r="AT20" i="8"/>
  <c r="AN6" i="8"/>
  <c r="AR11" i="8"/>
  <c r="AP13" i="8"/>
  <c r="AT9" i="8"/>
  <c r="AS10" i="8"/>
  <c r="AR100" i="8"/>
  <c r="AO88" i="8"/>
  <c r="AT83" i="8"/>
  <c r="AI78" i="8"/>
  <c r="AJ75" i="8"/>
  <c r="AI71" i="8"/>
  <c r="AS68" i="8"/>
  <c r="AI64" i="8"/>
  <c r="AM60" i="8"/>
  <c r="AN57" i="8"/>
  <c r="AL48" i="8"/>
  <c r="AP35" i="8"/>
  <c r="AS24" i="8"/>
  <c r="AN124" i="8"/>
  <c r="AM119" i="8"/>
  <c r="AJ114" i="8"/>
  <c r="AU109" i="8"/>
  <c r="AQ104" i="8"/>
  <c r="AM99" i="8"/>
  <c r="AI94" i="8"/>
  <c r="AL90" i="8"/>
  <c r="AL85" i="8"/>
  <c r="AL83" i="8"/>
  <c r="AT82" i="8"/>
  <c r="AQ2" i="8"/>
  <c r="AT2" i="8"/>
  <c r="AK14" i="8"/>
  <c r="AJ12" i="8"/>
  <c r="AK81" i="8"/>
  <c r="AJ66" i="8"/>
  <c r="AN41" i="8"/>
  <c r="AI126" i="8"/>
  <c r="AO117" i="8"/>
  <c r="AR107" i="8"/>
  <c r="AK97" i="8"/>
  <c r="AJ87" i="8"/>
  <c r="AQ82" i="8"/>
  <c r="AO80" i="8"/>
  <c r="AM77" i="8"/>
  <c r="AM75" i="8"/>
  <c r="AQ73" i="8"/>
  <c r="AP71" i="8"/>
  <c r="AK69" i="8"/>
  <c r="AL67" i="8"/>
  <c r="AQ64" i="8"/>
  <c r="AU62" i="8"/>
  <c r="AL60" i="8"/>
  <c r="AP58" i="8"/>
  <c r="AO56" i="8"/>
  <c r="AU50" i="8"/>
  <c r="AR44" i="8"/>
  <c r="AN37" i="8"/>
  <c r="AL31" i="8"/>
  <c r="AM24" i="8"/>
  <c r="AI19" i="8"/>
  <c r="AQ44" i="8"/>
  <c r="AT30" i="8"/>
  <c r="AP16" i="8"/>
  <c r="AL41" i="8"/>
  <c r="AK27" i="8"/>
  <c r="AP52" i="8"/>
  <c r="AQ38" i="8"/>
  <c r="AT25" i="8"/>
  <c r="AS12" i="8"/>
  <c r="AK10" i="8"/>
  <c r="AJ2" i="8"/>
  <c r="AS14" i="8"/>
  <c r="AN49" i="8"/>
  <c r="AS31" i="8"/>
  <c r="AJ15" i="8"/>
  <c r="AI2" i="8"/>
  <c r="AS2" i="8"/>
  <c r="AJ3" i="8"/>
  <c r="AU117" i="8"/>
  <c r="AM107" i="8"/>
  <c r="AP90" i="8"/>
  <c r="AI80" i="8"/>
  <c r="AQ74" i="8"/>
  <c r="AS69" i="8"/>
  <c r="AI62" i="8"/>
  <c r="AL57" i="8"/>
  <c r="AR38" i="8"/>
  <c r="AL126" i="8"/>
  <c r="AU121" i="8"/>
  <c r="AQ116" i="8"/>
  <c r="AM111" i="8"/>
  <c r="AI106" i="8"/>
  <c r="AT102" i="8"/>
  <c r="AP97" i="8"/>
  <c r="AP92" i="8"/>
  <c r="AK87" i="8"/>
  <c r="AT84" i="8"/>
  <c r="AU82" i="8"/>
  <c r="AP81" i="8"/>
  <c r="AO79" i="8"/>
  <c r="AQ77" i="8"/>
  <c r="AO76" i="8"/>
  <c r="AP74" i="8"/>
  <c r="AM72" i="8"/>
  <c r="AK71" i="8"/>
  <c r="AJ69" i="8"/>
  <c r="AI67" i="8"/>
  <c r="AO66" i="8"/>
  <c r="AN64" i="8"/>
  <c r="AT63" i="8"/>
  <c r="AR61" i="8"/>
  <c r="AU59" i="8"/>
  <c r="AT58" i="8"/>
  <c r="AP56" i="8"/>
  <c r="AQ53" i="8"/>
  <c r="AR47" i="8"/>
  <c r="AS40" i="8"/>
  <c r="AQ33" i="8"/>
  <c r="AK28" i="8"/>
  <c r="AJ23" i="8"/>
  <c r="AR18" i="8"/>
  <c r="AM51" i="8"/>
  <c r="AI46" i="8"/>
  <c r="AL42" i="8"/>
  <c r="AS37" i="8"/>
  <c r="AM32" i="8"/>
  <c r="AJ27" i="8"/>
  <c r="AP22" i="8"/>
  <c r="AR17" i="8"/>
  <c r="AJ50" i="8"/>
  <c r="AL45" i="8"/>
  <c r="AU40" i="8"/>
  <c r="AQ35" i="8"/>
  <c r="AM30" i="8"/>
  <c r="AI25" i="8"/>
  <c r="AU21" i="8"/>
  <c r="AT52" i="8"/>
  <c r="AK37" i="8"/>
  <c r="AJ17" i="8"/>
  <c r="AN15" i="8"/>
  <c r="AN2" i="8"/>
  <c r="AK7" i="8"/>
  <c r="AN116" i="8"/>
  <c r="AK106" i="8"/>
  <c r="AT89" i="8"/>
  <c r="AN80" i="8"/>
  <c r="AL75" i="8"/>
  <c r="AR68" i="8"/>
  <c r="AP63" i="8"/>
  <c r="AQ56" i="8"/>
  <c r="AN36" i="8"/>
  <c r="AL15" i="8"/>
  <c r="AP34" i="8"/>
  <c r="AU52" i="8"/>
  <c r="AT33" i="8"/>
  <c r="AU51" i="8"/>
  <c r="AL32" i="8"/>
  <c r="AU12" i="8"/>
  <c r="AQ3" i="8"/>
  <c r="AP2" i="8"/>
  <c r="AQ52" i="8"/>
  <c r="AP33" i="8"/>
  <c r="AN51" i="8"/>
  <c r="AQ31" i="8"/>
  <c r="AN50" i="8"/>
  <c r="AQ30" i="8"/>
  <c r="AS4" i="8"/>
  <c r="AP5" i="8"/>
  <c r="AP9" i="8"/>
  <c r="AR41" i="8"/>
  <c r="AK50" i="8"/>
  <c r="AL49" i="8"/>
  <c r="AN7" i="8"/>
  <c r="AM16" i="8"/>
  <c r="AL44" i="8"/>
  <c r="AO38" i="8"/>
  <c r="AP12" i="8"/>
  <c r="AL16" i="8"/>
  <c r="AS29" i="8"/>
  <c r="AS7" i="8"/>
  <c r="AN29" i="8"/>
  <c r="AO4" i="8"/>
  <c r="AP45" i="8"/>
  <c r="AL10" i="8"/>
  <c r="AJ35" i="8"/>
  <c r="AT43" i="8"/>
  <c r="AN12" i="8"/>
  <c r="AI5" i="8"/>
  <c r="AR84" i="8"/>
  <c r="AI55" i="8"/>
  <c r="AI110" i="8"/>
  <c r="AS91" i="8"/>
  <c r="AQ80" i="8"/>
  <c r="AK76" i="8"/>
  <c r="AO72" i="8"/>
  <c r="AR65" i="8"/>
  <c r="AS61" i="8"/>
  <c r="AK52" i="8"/>
  <c r="AQ32" i="8"/>
  <c r="AS21" i="8"/>
  <c r="AO20" i="8"/>
  <c r="AT16" i="8"/>
  <c r="AJ14" i="8"/>
  <c r="AJ8" i="8"/>
  <c r="AU36" i="8"/>
  <c r="AI10" i="8"/>
  <c r="AS110" i="8"/>
  <c r="AM76" i="8"/>
  <c r="AQ58" i="8"/>
  <c r="AI122" i="8"/>
  <c r="AO108" i="8"/>
  <c r="AJ93" i="8"/>
  <c r="AS83" i="8"/>
  <c r="AJ79" i="8"/>
  <c r="AI74" i="8"/>
  <c r="AN70" i="8"/>
  <c r="AJ65" i="8"/>
  <c r="AQ61" i="8"/>
  <c r="AM56" i="8"/>
  <c r="AT42" i="8"/>
  <c r="AO24" i="8"/>
  <c r="AK48" i="8"/>
  <c r="AK33" i="8"/>
  <c r="AO23" i="8"/>
  <c r="AM46" i="8"/>
  <c r="AU32" i="8"/>
  <c r="AT53" i="8"/>
  <c r="AT7" i="8"/>
  <c r="AI118" i="8"/>
  <c r="AO82" i="8"/>
  <c r="AR64" i="8"/>
  <c r="AQ21" i="8"/>
  <c r="AI37" i="8"/>
  <c r="AT17" i="8"/>
  <c r="AL19" i="8"/>
  <c r="AM36" i="8"/>
  <c r="AN11" i="8"/>
  <c r="AN46" i="8"/>
  <c r="AU20" i="8"/>
  <c r="AM15" i="8"/>
  <c r="AT14" i="8"/>
  <c r="AP14" i="8"/>
  <c r="AM45" i="8"/>
  <c r="AL8" i="8"/>
  <c r="AS105" i="8"/>
  <c r="AK77" i="8"/>
  <c r="AR62" i="8"/>
  <c r="AI39" i="8"/>
  <c r="AU125" i="8"/>
  <c r="AJ115" i="8"/>
  <c r="AT106" i="8"/>
  <c r="AP96" i="8"/>
  <c r="AS86" i="8"/>
  <c r="AR82" i="8"/>
  <c r="AQ79" i="8"/>
  <c r="AN77" i="8"/>
  <c r="AO75" i="8"/>
  <c r="AI72" i="8"/>
  <c r="AI70" i="8"/>
  <c r="AM68" i="8"/>
  <c r="AK66" i="8"/>
  <c r="AS64" i="8"/>
  <c r="AK62" i="8"/>
  <c r="AM59" i="8"/>
  <c r="AQ57" i="8"/>
  <c r="AU55" i="8"/>
  <c r="AP49" i="8"/>
  <c r="AJ42" i="8"/>
  <c r="AI35" i="8"/>
  <c r="AQ29" i="8"/>
  <c r="AN23" i="8"/>
  <c r="AN17" i="8"/>
  <c r="AU41" i="8"/>
  <c r="AR27" i="8"/>
  <c r="AM50" i="8"/>
  <c r="AL37" i="8"/>
  <c r="AQ23" i="8"/>
  <c r="AR48" i="8"/>
  <c r="AS35" i="8"/>
  <c r="AR21" i="8"/>
  <c r="AL6" i="8"/>
  <c r="AK3" i="8"/>
  <c r="AK2" i="8"/>
  <c r="AU6" i="8"/>
  <c r="AK44" i="8"/>
  <c r="AL28" i="8"/>
  <c r="AR10" i="8"/>
  <c r="AJ4" i="8"/>
  <c r="AQ7" i="8"/>
  <c r="AM123" i="8"/>
  <c r="AS115" i="8"/>
  <c r="AS104" i="8"/>
  <c r="AT85" i="8"/>
  <c r="AR79" i="8"/>
  <c r="AJ73" i="8"/>
  <c r="AM67" i="8"/>
  <c r="AU61" i="8"/>
  <c r="AJ55" i="8"/>
  <c r="AR33" i="8"/>
  <c r="AJ125" i="8"/>
  <c r="AU120" i="8"/>
  <c r="AM115" i="8"/>
  <c r="AJ110" i="8"/>
  <c r="AU105" i="8"/>
  <c r="AQ100" i="8"/>
  <c r="AM95" i="8"/>
  <c r="AI90" i="8"/>
  <c r="AP86" i="8"/>
  <c r="AI83" i="8"/>
  <c r="AP82" i="8"/>
  <c r="AJ80" i="8"/>
  <c r="AL79" i="8"/>
  <c r="AR77" i="8"/>
  <c r="AU75" i="8"/>
  <c r="AL74" i="8"/>
  <c r="AP72" i="8"/>
  <c r="AQ70" i="8"/>
  <c r="AO69" i="8"/>
  <c r="AN67" i="8"/>
  <c r="AM65" i="8"/>
  <c r="AL64" i="8"/>
  <c r="AJ62" i="8"/>
  <c r="AI60" i="8"/>
  <c r="AL59" i="8"/>
  <c r="AU57" i="8"/>
  <c r="AT56" i="8"/>
  <c r="AI51" i="8"/>
  <c r="AN45" i="8"/>
  <c r="AU38" i="8"/>
  <c r="AP32" i="8"/>
  <c r="AL27" i="8"/>
  <c r="AS22" i="8"/>
  <c r="AK17" i="8"/>
  <c r="AL50" i="8"/>
  <c r="AU45" i="8"/>
  <c r="AQ40" i="8"/>
  <c r="AM35" i="8"/>
  <c r="AI30" i="8"/>
  <c r="AT26" i="8"/>
  <c r="AP21" i="8"/>
  <c r="AR16" i="8"/>
  <c r="AO49" i="8"/>
  <c r="AJ44" i="8"/>
  <c r="AN39" i="8"/>
  <c r="AJ34" i="8"/>
  <c r="AK29" i="8"/>
  <c r="AU24" i="8"/>
  <c r="AQ19" i="8"/>
  <c r="AQ50" i="8"/>
  <c r="AS32" i="8"/>
  <c r="AK13" i="8"/>
  <c r="AJ10" i="8"/>
  <c r="AU4" i="8"/>
  <c r="AP126" i="8"/>
  <c r="AK114" i="8"/>
  <c r="AI102" i="8"/>
  <c r="AU85" i="8"/>
  <c r="AS79" i="8"/>
  <c r="AO73" i="8"/>
  <c r="AR67" i="8"/>
  <c r="AK61" i="8"/>
  <c r="AS55" i="8"/>
  <c r="AI31" i="8"/>
  <c r="AT49" i="8"/>
  <c r="AJ29" i="8"/>
  <c r="AQ47" i="8"/>
  <c r="AS28" i="8"/>
  <c r="AQ46" i="8"/>
  <c r="AT27" i="8"/>
  <c r="AP6" i="8"/>
  <c r="AO7" i="8"/>
  <c r="AK12" i="8"/>
  <c r="AM47" i="8"/>
  <c r="AO28" i="8"/>
  <c r="AR46" i="8"/>
  <c r="AM26" i="8"/>
  <c r="AJ45" i="8"/>
  <c r="AM25" i="8"/>
  <c r="AS15" i="8"/>
  <c r="AR3" i="8"/>
  <c r="AP3" i="8"/>
  <c r="AR36" i="8"/>
  <c r="AJ40" i="8"/>
  <c r="AR39" i="8"/>
  <c r="AM13" i="8"/>
  <c r="AP40" i="8"/>
  <c r="AK34" i="8"/>
  <c r="AP28" i="8"/>
  <c r="AN10" i="8"/>
  <c r="AO17" i="8"/>
  <c r="AO15" i="8"/>
  <c r="AR45" i="8"/>
  <c r="AI52" i="8"/>
  <c r="AT8" i="8"/>
  <c r="AS25" i="8"/>
  <c r="AO10" i="8"/>
  <c r="AQ20" i="8"/>
  <c r="AT23" i="8"/>
  <c r="AO44" i="8"/>
  <c r="AJ41" i="8"/>
  <c r="AR8" i="8"/>
  <c r="AK9" i="8"/>
  <c r="AR23" i="8"/>
  <c r="AI21" i="8"/>
  <c r="AI20" i="8"/>
  <c r="AO6" i="8"/>
  <c r="AI26" i="8"/>
  <c r="AN35" i="8"/>
  <c r="AT13" i="8"/>
  <c r="AN18" i="8"/>
  <c r="AJ30" i="8"/>
  <c r="AO25" i="8"/>
  <c r="AS18" i="8"/>
  <c r="AP8" i="8"/>
  <c r="AS9" i="8"/>
  <c r="AI24" i="8"/>
  <c r="AU69" i="8"/>
  <c r="AK59" i="8"/>
  <c r="AQ45" i="8"/>
  <c r="AP27" i="8"/>
  <c r="AU33" i="8"/>
  <c r="AO31" i="8"/>
  <c r="AI28" i="8"/>
  <c r="AL3" i="8"/>
  <c r="AQ18" i="8"/>
  <c r="AI14" i="8"/>
  <c r="AR95" i="8"/>
  <c r="AP64" i="8"/>
  <c r="AP23" i="8"/>
  <c r="AL113" i="8"/>
  <c r="AP98" i="8"/>
  <c r="AQ84" i="8"/>
  <c r="AO78" i="8"/>
  <c r="AK73" i="8"/>
  <c r="AO68" i="8"/>
  <c r="AR63" i="8"/>
  <c r="AR58" i="8"/>
  <c r="AT48" i="8"/>
  <c r="AP29" i="8"/>
  <c r="AR53" i="8"/>
  <c r="AP38" i="8"/>
  <c r="AL18" i="8"/>
  <c r="AI41" i="8"/>
  <c r="AS27" i="8"/>
  <c r="AO42" i="8"/>
  <c r="AO8" i="8"/>
  <c r="AP109" i="8"/>
  <c r="AN76" i="8"/>
  <c r="AO58" i="8"/>
  <c r="AK39" i="8"/>
  <c r="AK18" i="8"/>
  <c r="AT4" i="8"/>
  <c r="AP18" i="8"/>
  <c r="AU35" i="8"/>
  <c r="AK4" i="8"/>
  <c r="AU19" i="8"/>
  <c r="AM4" i="8"/>
  <c r="AM5" i="8"/>
  <c r="AI13" i="8"/>
  <c r="AN34" i="8"/>
  <c r="AR19" i="8"/>
  <c r="AS3" i="8"/>
  <c r="AQ34" i="8"/>
  <c r="AP11" i="8"/>
  <c r="AL93" i="8"/>
  <c r="AT74" i="8"/>
  <c r="AP59" i="8"/>
  <c r="AO29" i="8"/>
  <c r="AT122" i="8"/>
  <c r="AO112" i="8"/>
  <c r="AN102" i="8"/>
  <c r="AK92" i="8"/>
  <c r="AO84" i="8"/>
  <c r="AL81" i="8"/>
  <c r="AU79" i="8"/>
  <c r="AS77" i="8"/>
  <c r="AK74" i="8"/>
  <c r="AS72" i="8"/>
  <c r="AK70" i="8"/>
  <c r="AL68" i="8"/>
  <c r="AT66" i="8"/>
  <c r="AI63" i="8"/>
  <c r="AN61" i="8"/>
  <c r="AS59" i="8"/>
  <c r="AK57" i="8"/>
  <c r="AI53" i="8"/>
  <c r="AS47" i="8"/>
  <c r="AM40" i="8"/>
  <c r="AR34" i="8"/>
  <c r="AJ28" i="8"/>
  <c r="AR22" i="8"/>
  <c r="AO52" i="8"/>
  <c r="AR37" i="8"/>
  <c r="AM23" i="8"/>
  <c r="AP47" i="8"/>
  <c r="AJ33" i="8"/>
  <c r="AL20" i="8"/>
  <c r="AI44" i="8"/>
  <c r="AT32" i="8"/>
  <c r="AM17" i="8"/>
  <c r="AR7" i="8"/>
  <c r="AI6" i="8"/>
  <c r="AI7" i="8"/>
  <c r="AK11" i="8"/>
  <c r="AU39" i="8"/>
  <c r="AU23" i="8"/>
  <c r="AL7" i="8"/>
  <c r="AM7" i="8"/>
  <c r="AT15" i="8"/>
  <c r="AJ122" i="8"/>
  <c r="AQ112" i="8"/>
  <c r="AL99" i="8"/>
  <c r="AJ84" i="8"/>
  <c r="AL78" i="8"/>
  <c r="AN72" i="8"/>
  <c r="AL66" i="8"/>
  <c r="AT60" i="8"/>
  <c r="AL51" i="8"/>
  <c r="AI27" i="8"/>
  <c r="AO124" i="8"/>
  <c r="AS119" i="8"/>
  <c r="AS114" i="8"/>
  <c r="AK109" i="8"/>
  <c r="AR104" i="8"/>
  <c r="AK99" i="8"/>
  <c r="AN94" i="8"/>
  <c r="AU89" i="8"/>
  <c r="AP85" i="8"/>
  <c r="AJ83" i="8"/>
  <c r="AM81" i="8"/>
  <c r="AS80" i="8"/>
  <c r="AK78" i="8"/>
  <c r="AI76" i="8"/>
  <c r="AS75" i="8"/>
  <c r="AU73" i="8"/>
  <c r="AT72" i="8"/>
  <c r="AO70" i="8"/>
  <c r="AJ68" i="8"/>
  <c r="AT67" i="8"/>
  <c r="AK65" i="8"/>
  <c r="AM63" i="8"/>
  <c r="AP62" i="8"/>
  <c r="AJ60" i="8"/>
  <c r="AI58" i="8"/>
  <c r="AS57" i="8"/>
  <c r="AL55" i="8"/>
  <c r="AR50" i="8"/>
  <c r="AN43" i="8"/>
  <c r="AO37" i="8"/>
  <c r="AU30" i="8"/>
  <c r="AK25" i="8"/>
  <c r="AM20" i="8"/>
  <c r="AI15" i="8"/>
  <c r="AK49" i="8"/>
  <c r="AP44" i="8"/>
  <c r="AJ39" i="8"/>
  <c r="AL34" i="8"/>
  <c r="AU29" i="8"/>
  <c r="AQ24" i="8"/>
  <c r="AM19" i="8"/>
  <c r="AS53" i="8"/>
  <c r="AO48" i="8"/>
  <c r="AP43" i="8"/>
  <c r="AK38" i="8"/>
  <c r="AO33" i="8"/>
  <c r="AR28" i="8"/>
  <c r="AL23" i="8"/>
  <c r="AO16" i="8"/>
  <c r="AT47" i="8"/>
  <c r="AO26" i="8"/>
  <c r="AO9" i="8"/>
  <c r="AO3" i="8"/>
  <c r="AU13" i="8"/>
  <c r="AK121" i="8"/>
  <c r="AJ111" i="8"/>
  <c r="AT98" i="8"/>
  <c r="AR83" i="8"/>
  <c r="AU77" i="8"/>
  <c r="AJ71" i="8"/>
  <c r="AQ65" i="8"/>
  <c r="AJ59" i="8"/>
  <c r="AQ49" i="8"/>
  <c r="AU26" i="8"/>
  <c r="AP24" i="8"/>
  <c r="AM42" i="8"/>
  <c r="AK23" i="8"/>
  <c r="AO22" i="8"/>
  <c r="AR2" i="8"/>
  <c r="AI42" i="8"/>
  <c r="AP41" i="8"/>
  <c r="AK40" i="8"/>
  <c r="AM9" i="8"/>
  <c r="AJ51" i="8"/>
  <c r="AR24" i="8"/>
  <c r="AL30" i="8"/>
  <c r="AJ24" i="8"/>
  <c r="AS13" i="8"/>
  <c r="AM2" i="8"/>
  <c r="AS33" i="8"/>
  <c r="AQ15" i="8"/>
  <c r="AO39" i="8"/>
  <c r="AP15" i="8"/>
  <c r="AM69" i="8"/>
  <c r="AN25" i="8"/>
  <c r="AN120" i="8"/>
  <c r="AO101" i="8"/>
  <c r="AP84" i="8"/>
  <c r="AU78" i="8"/>
  <c r="AO74" i="8"/>
  <c r="AJ67" i="8"/>
  <c r="AS63" i="8"/>
  <c r="AS56" i="8"/>
  <c r="AP39" i="8"/>
  <c r="AJ48" i="8"/>
  <c r="AK43" i="8"/>
  <c r="AT41" i="8"/>
  <c r="AN14" i="8"/>
  <c r="AL17" i="8"/>
  <c r="AO14" i="8"/>
  <c r="AP120" i="8"/>
  <c r="AL82" i="8"/>
  <c r="AU70" i="8"/>
  <c r="AS43" i="8"/>
  <c r="AT118" i="8"/>
  <c r="AS103" i="8"/>
  <c r="AS88" i="8"/>
  <c r="AR81" i="8"/>
  <c r="AJ76" i="8"/>
  <c r="AL71" i="8"/>
  <c r="AU66" i="8"/>
  <c r="AO60" i="8"/>
  <c r="AK55" i="8"/>
  <c r="AT35" i="8"/>
  <c r="AJ19" i="8"/>
  <c r="AL43" i="8"/>
  <c r="AN28" i="8"/>
  <c r="AQ51" i="8"/>
  <c r="AP37" i="8"/>
  <c r="AK22" i="8"/>
  <c r="AN22" i="8"/>
  <c r="AQ13" i="8"/>
  <c r="AL94" i="8"/>
  <c r="AS70" i="8"/>
  <c r="AM44" i="8"/>
  <c r="AN19" i="8"/>
  <c r="AJ36" i="8"/>
  <c r="AS11" i="8"/>
  <c r="AT38" i="8"/>
  <c r="AS17" i="8"/>
  <c r="AN4" i="8"/>
  <c r="AT22" i="8"/>
  <c r="AU14" i="8"/>
  <c r="AP48" i="8"/>
  <c r="AN44" i="8"/>
  <c r="AS49" i="8"/>
  <c r="AM31" i="8"/>
  <c r="AP50" i="8"/>
  <c r="AQ6" i="8"/>
  <c r="BA229" i="8" l="1"/>
  <c r="AW229" i="8"/>
  <c r="AY229" i="8"/>
  <c r="AX229" i="8"/>
  <c r="AZ229" i="8"/>
  <c r="AV229" i="8"/>
  <c r="AZ31" i="8"/>
  <c r="BA44" i="8"/>
  <c r="BA4" i="8"/>
  <c r="AW36" i="8"/>
  <c r="BA19" i="8"/>
  <c r="AZ44" i="8"/>
  <c r="AY94" i="8"/>
  <c r="BA22" i="8"/>
  <c r="AX22" i="8"/>
  <c r="BA28" i="8"/>
  <c r="AY43" i="8"/>
  <c r="AW19" i="8"/>
  <c r="AX55" i="8"/>
  <c r="AY71" i="8"/>
  <c r="AW76" i="8"/>
  <c r="AY82" i="8"/>
  <c r="AY17" i="8"/>
  <c r="BA14" i="8"/>
  <c r="AX43" i="8"/>
  <c r="AW48" i="8"/>
  <c r="AW67" i="8"/>
  <c r="BA120" i="8"/>
  <c r="BA25" i="8"/>
  <c r="AZ69" i="8"/>
  <c r="AZ2" i="8"/>
  <c r="AW24" i="8"/>
  <c r="AY30" i="8"/>
  <c r="AW51" i="8"/>
  <c r="AZ9" i="8"/>
  <c r="AX40" i="8"/>
  <c r="AV42" i="8"/>
  <c r="AX23" i="8"/>
  <c r="AZ42" i="8"/>
  <c r="AW59" i="8"/>
  <c r="AW71" i="8"/>
  <c r="AW111" i="8"/>
  <c r="AX121" i="8"/>
  <c r="AY23" i="8"/>
  <c r="AX38" i="8"/>
  <c r="AZ19" i="8"/>
  <c r="AY34" i="8"/>
  <c r="AW39" i="8"/>
  <c r="AX49" i="8"/>
  <c r="AV15" i="8"/>
  <c r="AZ20" i="8"/>
  <c r="AX25" i="8"/>
  <c r="BA43" i="8"/>
  <c r="AY55" i="8"/>
  <c r="AV58" i="8"/>
  <c r="AW60" i="8"/>
  <c r="AZ63" i="8"/>
  <c r="AX65" i="8"/>
  <c r="AW68" i="8"/>
  <c r="AV76" i="8"/>
  <c r="AX78" i="8"/>
  <c r="AZ81" i="8"/>
  <c r="AW83" i="8"/>
  <c r="BA94" i="8"/>
  <c r="AX99" i="8"/>
  <c r="AX109" i="8"/>
  <c r="AV27" i="8"/>
  <c r="AY51" i="8"/>
  <c r="AY66" i="8"/>
  <c r="BA72" i="8"/>
  <c r="AY78" i="8"/>
  <c r="AW84" i="8"/>
  <c r="AY99" i="8"/>
  <c r="AW122" i="8"/>
  <c r="AZ7" i="8"/>
  <c r="AY7" i="8"/>
  <c r="AX11" i="8"/>
  <c r="AV7" i="8"/>
  <c r="AV6" i="8"/>
  <c r="AZ17" i="8"/>
  <c r="AV44" i="8"/>
  <c r="AY20" i="8"/>
  <c r="AW33" i="8"/>
  <c r="AZ23" i="8"/>
  <c r="AW28" i="8"/>
  <c r="AZ40" i="8"/>
  <c r="AV53" i="8"/>
  <c r="AX57" i="8"/>
  <c r="BA61" i="8"/>
  <c r="AV63" i="8"/>
  <c r="AY68" i="8"/>
  <c r="AX70" i="8"/>
  <c r="AX74" i="8"/>
  <c r="AY81" i="8"/>
  <c r="AX92" i="8"/>
  <c r="BA102" i="8"/>
  <c r="AY93" i="8"/>
  <c r="BA34" i="8"/>
  <c r="AV13" i="8"/>
  <c r="AZ5" i="8"/>
  <c r="AZ4" i="8"/>
  <c r="AX4" i="8"/>
  <c r="AX18" i="8"/>
  <c r="AX39" i="8"/>
  <c r="BA76" i="8"/>
  <c r="AV41" i="8"/>
  <c r="AY18" i="8"/>
  <c r="AX73" i="8"/>
  <c r="AY113" i="8"/>
  <c r="AV14" i="8"/>
  <c r="AY3" i="8"/>
  <c r="AV28" i="8"/>
  <c r="AX59" i="8"/>
  <c r="AV24" i="8"/>
  <c r="AW30" i="8"/>
  <c r="BA18" i="8"/>
  <c r="BA35" i="8"/>
  <c r="AV26" i="8"/>
  <c r="AV20" i="8"/>
  <c r="AV21" i="8"/>
  <c r="AX9" i="8"/>
  <c r="AW41" i="8"/>
  <c r="AV52" i="8"/>
  <c r="BA10" i="8"/>
  <c r="AX34" i="8"/>
  <c r="AZ13" i="8"/>
  <c r="AW40" i="8"/>
  <c r="AZ25" i="8"/>
  <c r="AW45" i="8"/>
  <c r="AZ26" i="8"/>
  <c r="AZ47" i="8"/>
  <c r="AX12" i="8"/>
  <c r="AW29" i="8"/>
  <c r="AV31" i="8"/>
  <c r="AX61" i="8"/>
  <c r="AV102" i="8"/>
  <c r="AX114" i="8"/>
  <c r="AW10" i="8"/>
  <c r="AX13" i="8"/>
  <c r="AX29" i="8"/>
  <c r="AW34" i="8"/>
  <c r="BA39" i="8"/>
  <c r="AW44" i="8"/>
  <c r="AV30" i="8"/>
  <c r="AZ35" i="8"/>
  <c r="AY50" i="8"/>
  <c r="AX17" i="8"/>
  <c r="AY27" i="8"/>
  <c r="BA45" i="8"/>
  <c r="AV51" i="8"/>
  <c r="AY59" i="8"/>
  <c r="AV60" i="8"/>
  <c r="AW62" i="8"/>
  <c r="AY64" i="8"/>
  <c r="AZ65" i="8"/>
  <c r="BA67" i="8"/>
  <c r="AY74" i="8"/>
  <c r="AY79" i="8"/>
  <c r="AW80" i="8"/>
  <c r="AV83" i="8"/>
  <c r="AV90" i="8"/>
  <c r="AZ95" i="8"/>
  <c r="AW110" i="8"/>
  <c r="AZ115" i="8"/>
  <c r="AW125" i="8"/>
  <c r="AW55" i="8"/>
  <c r="AZ67" i="8"/>
  <c r="AW73" i="8"/>
  <c r="AZ123" i="8"/>
  <c r="AW4" i="8"/>
  <c r="AY28" i="8"/>
  <c r="AX44" i="8"/>
  <c r="AX2" i="8"/>
  <c r="AX3" i="8"/>
  <c r="AY6" i="8"/>
  <c r="AY37" i="8"/>
  <c r="AZ50" i="8"/>
  <c r="BA17" i="8"/>
  <c r="BA23" i="8"/>
  <c r="AV35" i="8"/>
  <c r="AW42" i="8"/>
  <c r="AZ59" i="8"/>
  <c r="AX62" i="8"/>
  <c r="AX66" i="8"/>
  <c r="AZ68" i="8"/>
  <c r="AV70" i="8"/>
  <c r="AV72" i="8"/>
  <c r="BA77" i="8"/>
  <c r="AW115" i="8"/>
  <c r="AV39" i="8"/>
  <c r="AX77" i="8"/>
  <c r="AY8" i="8"/>
  <c r="AZ45" i="8"/>
  <c r="AZ15" i="8"/>
  <c r="BA46" i="8"/>
  <c r="BA11" i="8"/>
  <c r="AZ36" i="8"/>
  <c r="AY19" i="8"/>
  <c r="AV37" i="8"/>
  <c r="AV118" i="8"/>
  <c r="AZ46" i="8"/>
  <c r="AX33" i="8"/>
  <c r="AX48" i="8"/>
  <c r="AZ56" i="8"/>
  <c r="AW65" i="8"/>
  <c r="BA70" i="8"/>
  <c r="AV74" i="8"/>
  <c r="AW79" i="8"/>
  <c r="AW93" i="8"/>
  <c r="AV122" i="8"/>
  <c r="AZ76" i="8"/>
  <c r="AV10" i="8"/>
  <c r="AW8" i="8"/>
  <c r="AW14" i="8"/>
  <c r="AX52" i="8"/>
  <c r="AX76" i="8"/>
  <c r="AV110" i="8"/>
  <c r="AV55" i="8"/>
  <c r="AV5" i="8"/>
  <c r="BA12" i="8"/>
  <c r="AW35" i="8"/>
  <c r="AY10" i="8"/>
  <c r="BA29" i="8"/>
  <c r="AY16" i="8"/>
  <c r="AY44" i="8"/>
  <c r="AZ16" i="8"/>
  <c r="BA7" i="8"/>
  <c r="AY49" i="8"/>
  <c r="AX50" i="8"/>
  <c r="BA50" i="8"/>
  <c r="BA51" i="8"/>
  <c r="AY32" i="8"/>
  <c r="AY15" i="8"/>
  <c r="BA36" i="8"/>
  <c r="AY75" i="8"/>
  <c r="BA80" i="8"/>
  <c r="AX106" i="8"/>
  <c r="BA116" i="8"/>
  <c r="AX7" i="8"/>
  <c r="BA2" i="8"/>
  <c r="BA15" i="8"/>
  <c r="AW17" i="8"/>
  <c r="AX37" i="8"/>
  <c r="AV25" i="8"/>
  <c r="AZ30" i="8"/>
  <c r="AY45" i="8"/>
  <c r="AW50" i="8"/>
  <c r="AW27" i="8"/>
  <c r="AZ32" i="8"/>
  <c r="AY42" i="8"/>
  <c r="AV46" i="8"/>
  <c r="AZ51" i="8"/>
  <c r="AW23" i="8"/>
  <c r="AX28" i="8"/>
  <c r="BA64" i="8"/>
  <c r="AV67" i="8"/>
  <c r="AW69" i="8"/>
  <c r="AX71" i="8"/>
  <c r="AZ72" i="8"/>
  <c r="AX87" i="8"/>
  <c r="AV106" i="8"/>
  <c r="AZ111" i="8"/>
  <c r="AY126" i="8"/>
  <c r="AY57" i="8"/>
  <c r="AV62" i="8"/>
  <c r="AV80" i="8"/>
  <c r="AZ107" i="8"/>
  <c r="AW3" i="8"/>
  <c r="AV2" i="8"/>
  <c r="AW15" i="8"/>
  <c r="BA49" i="8"/>
  <c r="AW2" i="8"/>
  <c r="AX10" i="8"/>
  <c r="AX27" i="8"/>
  <c r="AY41" i="8"/>
  <c r="AV19" i="8"/>
  <c r="AZ24" i="8"/>
  <c r="AY31" i="8"/>
  <c r="BA37" i="8"/>
  <c r="AY60" i="8"/>
  <c r="AY67" i="8"/>
  <c r="AX69" i="8"/>
  <c r="AZ75" i="8"/>
  <c r="AZ77" i="8"/>
  <c r="AW87" i="8"/>
  <c r="AX97" i="8"/>
  <c r="AV126" i="8"/>
  <c r="BA41" i="8"/>
  <c r="AW66" i="8"/>
  <c r="AX81" i="8"/>
  <c r="AW12" i="8"/>
  <c r="AX14" i="8"/>
  <c r="AY83" i="8"/>
  <c r="AY85" i="8"/>
  <c r="AY90" i="8"/>
  <c r="AV94" i="8"/>
  <c r="AZ99" i="8"/>
  <c r="AW114" i="8"/>
  <c r="AZ119" i="8"/>
  <c r="BA124" i="8"/>
  <c r="AY48" i="8"/>
  <c r="BA57" i="8"/>
  <c r="AZ60" i="8"/>
  <c r="AV64" i="8"/>
  <c r="AV71" i="8"/>
  <c r="AW75" i="8"/>
  <c r="AV78" i="8"/>
  <c r="BA6" i="8"/>
  <c r="AZ29" i="8"/>
  <c r="AV40" i="8"/>
  <c r="AW18" i="8"/>
  <c r="AY14" i="8"/>
  <c r="AW7" i="8"/>
  <c r="AW13" i="8"/>
  <c r="BA20" i="8"/>
  <c r="AY36" i="8"/>
  <c r="AX21" i="8"/>
  <c r="AV36" i="8"/>
  <c r="AW43" i="8"/>
  <c r="AV50" i="8"/>
  <c r="AV9" i="8"/>
  <c r="AZ14" i="8"/>
  <c r="BA24" i="8"/>
  <c r="AV48" i="8"/>
  <c r="AY53" i="8"/>
  <c r="AW20" i="8"/>
  <c r="AX30" i="8"/>
  <c r="AY40" i="8"/>
  <c r="AV49" i="8"/>
  <c r="AW21" i="8"/>
  <c r="AY26" i="8"/>
  <c r="AW31" i="8"/>
  <c r="AX51" i="8"/>
  <c r="BA27" i="8"/>
  <c r="AY33" i="8"/>
  <c r="AY39" i="8"/>
  <c r="AZ52" i="8"/>
  <c r="AZ57" i="8"/>
  <c r="AX64" i="8"/>
  <c r="AX72" i="8"/>
  <c r="BA74" i="8"/>
  <c r="AV75" i="8"/>
  <c r="AW77" i="8"/>
  <c r="AZ80" i="8"/>
  <c r="BA82" i="8"/>
  <c r="BA84" i="8"/>
  <c r="AW86" i="8"/>
  <c r="BA91" i="8"/>
  <c r="BA106" i="8"/>
  <c r="AX111" i="8"/>
  <c r="AX86" i="8"/>
  <c r="AX88" i="8"/>
  <c r="AY92" i="8"/>
  <c r="AV95" i="8"/>
  <c r="AY97" i="8"/>
  <c r="AW99" i="8"/>
  <c r="AZ100" i="8"/>
  <c r="AY102" i="8"/>
  <c r="BA104" i="8"/>
  <c r="AV111" i="8"/>
  <c r="AZ116" i="8"/>
  <c r="AZ120" i="8"/>
  <c r="AX124" i="8"/>
  <c r="AZ85" i="8"/>
  <c r="AW88" i="8"/>
  <c r="BA90" i="8"/>
  <c r="AW92" i="8"/>
  <c r="AW96" i="8"/>
  <c r="AW100" i="8"/>
  <c r="AZ101" i="8"/>
  <c r="AX104" i="8"/>
  <c r="BA127" i="8"/>
  <c r="BA55" i="8"/>
  <c r="AZ58" i="8"/>
  <c r="AV61" i="8"/>
  <c r="AZ66" i="8"/>
  <c r="BA68" i="8"/>
  <c r="AY70" i="8"/>
  <c r="AY73" i="8"/>
  <c r="AW81" i="8"/>
  <c r="BA83" i="8"/>
  <c r="BA86" i="8"/>
  <c r="AV89" i="8"/>
  <c r="BA93" i="8"/>
  <c r="AZ94" i="8"/>
  <c r="AX96" i="8"/>
  <c r="AX98" i="8"/>
  <c r="AW101" i="8"/>
  <c r="AY108" i="8"/>
  <c r="AW109" i="8"/>
  <c r="BA114" i="8"/>
  <c r="AV117" i="8"/>
  <c r="AZ122" i="8"/>
  <c r="AV125" i="8"/>
  <c r="AZ129" i="8"/>
  <c r="AX58" i="8"/>
  <c r="BA69" i="8"/>
  <c r="AY80" i="8"/>
  <c r="AZ83" i="8"/>
  <c r="AZ91" i="8"/>
  <c r="AX6" i="8"/>
  <c r="AY12" i="8"/>
  <c r="BA33" i="8"/>
  <c r="AZ12" i="8"/>
  <c r="AZ11" i="8"/>
  <c r="BA8" i="8"/>
  <c r="AV12" i="8"/>
  <c r="AW37" i="8"/>
  <c r="AY46" i="8"/>
  <c r="AW22" i="8"/>
  <c r="AV29" i="8"/>
  <c r="AW38" i="8"/>
  <c r="AV45" i="8"/>
  <c r="AY22" i="8"/>
  <c r="AX31" i="8"/>
  <c r="AY38" i="8"/>
  <c r="BA53" i="8"/>
  <c r="AZ6" i="8"/>
  <c r="AY4" i="8"/>
  <c r="AX15" i="8"/>
  <c r="AX5" i="8"/>
  <c r="BA9" i="8"/>
  <c r="AX20" i="8"/>
  <c r="BA30" i="8"/>
  <c r="BA40" i="8"/>
  <c r="AX45" i="8"/>
  <c r="BA21" i="8"/>
  <c r="AW26" i="8"/>
  <c r="BA31" i="8"/>
  <c r="AV22" i="8"/>
  <c r="AZ27" i="8"/>
  <c r="BA32" i="8"/>
  <c r="AX42" i="8"/>
  <c r="BA47" i="8"/>
  <c r="BA52" i="8"/>
  <c r="AX19" i="8"/>
  <c r="AV23" i="8"/>
  <c r="AZ28" i="8"/>
  <c r="AZ41" i="8"/>
  <c r="AV47" i="8"/>
  <c r="AX56" i="8"/>
  <c r="AV59" i="8"/>
  <c r="AW61" i="8"/>
  <c r="AX63" i="8"/>
  <c r="AZ64" i="8"/>
  <c r="AV82" i="8"/>
  <c r="AX84" i="8"/>
  <c r="AZ87" i="8"/>
  <c r="AX102" i="8"/>
  <c r="BA112" i="8"/>
  <c r="AX127" i="8"/>
  <c r="AY87" i="8"/>
  <c r="AZ88" i="8"/>
  <c r="AW95" i="8"/>
  <c r="AV99" i="8"/>
  <c r="AW102" i="8"/>
  <c r="AZ104" i="8"/>
  <c r="AY106" i="8"/>
  <c r="BA107" i="8"/>
  <c r="AX112" i="8"/>
  <c r="AV115" i="8"/>
  <c r="AW120" i="8"/>
  <c r="AW124" i="8"/>
  <c r="AZ89" i="8"/>
  <c r="BA98" i="8"/>
  <c r="AV100" i="8"/>
  <c r="AX103" i="8"/>
  <c r="AW104" i="8"/>
  <c r="AZ105" i="8"/>
  <c r="AY107" i="8"/>
  <c r="BA108" i="8"/>
  <c r="BA109" i="8"/>
  <c r="AV112" i="8"/>
  <c r="AZ117" i="8"/>
  <c r="AX119" i="8"/>
  <c r="AW57" i="8"/>
  <c r="BA62" i="8"/>
  <c r="BA65" i="8"/>
  <c r="AX67" i="8"/>
  <c r="AW72" i="8"/>
  <c r="AV73" i="8"/>
  <c r="AX75" i="8"/>
  <c r="AZ78" i="8"/>
  <c r="AX80" i="8"/>
  <c r="AX82" i="8"/>
  <c r="AX93" i="8"/>
  <c r="AW98" i="8"/>
  <c r="AV101" i="8"/>
  <c r="AX105" i="8"/>
  <c r="AZ106" i="8"/>
  <c r="AW108" i="8"/>
  <c r="AV109" i="8"/>
  <c r="BA113" i="8"/>
  <c r="AZ114" i="8"/>
  <c r="AX118" i="8"/>
  <c r="BA119" i="8"/>
  <c r="AW121" i="8"/>
  <c r="AY123" i="8"/>
  <c r="AW126" i="8"/>
  <c r="AX136" i="8"/>
  <c r="BA5" i="8"/>
  <c r="AW9" i="8"/>
  <c r="AX16" i="8"/>
  <c r="AX24" i="8"/>
  <c r="BA48" i="8"/>
  <c r="AW25" i="8"/>
  <c r="AX32" i="8"/>
  <c r="AZ39" i="8"/>
  <c r="AY47" i="8"/>
  <c r="BA16" i="8"/>
  <c r="AY2" i="8"/>
  <c r="AV11" i="8"/>
  <c r="AY11" i="8"/>
  <c r="AX8" i="8"/>
  <c r="AW5" i="8"/>
  <c r="AV16" i="8"/>
  <c r="AZ21" i="8"/>
  <c r="AX36" i="8"/>
  <c r="AW46" i="8"/>
  <c r="AV17" i="8"/>
  <c r="AZ22" i="8"/>
  <c r="AX47" i="8"/>
  <c r="AY24" i="8"/>
  <c r="AY29" i="8"/>
  <c r="AV38" i="8"/>
  <c r="AZ43" i="8"/>
  <c r="AW53" i="8"/>
  <c r="AY63" i="8"/>
  <c r="AY65" i="8"/>
  <c r="AV66" i="8"/>
  <c r="AZ71" i="8"/>
  <c r="BA73" i="8"/>
  <c r="AW78" i="8"/>
  <c r="AV84" i="8"/>
  <c r="AX94" i="8"/>
  <c r="AV98" i="8"/>
  <c r="AW103" i="8"/>
  <c r="AY118" i="8"/>
  <c r="BA123" i="8"/>
  <c r="BA85" i="8"/>
  <c r="AV87" i="8"/>
  <c r="AW91" i="8"/>
  <c r="AZ92" i="8"/>
  <c r="AW94" i="8"/>
  <c r="AV96" i="8"/>
  <c r="BA99" i="8"/>
  <c r="AY100" i="8"/>
  <c r="AV103" i="8"/>
  <c r="AW106" i="8"/>
  <c r="AX107" i="8"/>
  <c r="AZ108" i="8"/>
  <c r="AX110" i="8"/>
  <c r="AW112" i="8"/>
  <c r="AY115" i="8"/>
  <c r="AX116" i="8"/>
  <c r="AY117" i="8"/>
  <c r="AV119" i="8"/>
  <c r="AY121" i="8"/>
  <c r="AX122" i="8"/>
  <c r="AW123" i="8"/>
  <c r="AZ124" i="8"/>
  <c r="AV88" i="8"/>
  <c r="AZ90" i="8"/>
  <c r="AX91" i="8"/>
  <c r="BA92" i="8"/>
  <c r="AZ93" i="8"/>
  <c r="BA97" i="8"/>
  <c r="AX100" i="8"/>
  <c r="BA101" i="8"/>
  <c r="AV104" i="8"/>
  <c r="AW107" i="8"/>
  <c r="AX108" i="8"/>
  <c r="AY116" i="8"/>
  <c r="AY120" i="8"/>
  <c r="BA121" i="8"/>
  <c r="AV124" i="8"/>
  <c r="BA126" i="8"/>
  <c r="AW32" i="8"/>
  <c r="AX46" i="8"/>
  <c r="AW52" i="8"/>
  <c r="AW56" i="8"/>
  <c r="AV57" i="8"/>
  <c r="AZ62" i="8"/>
  <c r="AY77" i="8"/>
  <c r="AZ79" i="8"/>
  <c r="AW82" i="8"/>
  <c r="AV85" i="8"/>
  <c r="BA87" i="8"/>
  <c r="AW90" i="8"/>
  <c r="AV93" i="8"/>
  <c r="AZ98" i="8"/>
  <c r="BA103" i="8"/>
  <c r="BA105" i="8"/>
  <c r="BA110" i="8"/>
  <c r="AX113" i="8"/>
  <c r="AW118" i="8"/>
  <c r="AX120" i="8"/>
  <c r="AV121" i="8"/>
  <c r="BA125" i="8"/>
  <c r="AX137" i="8"/>
  <c r="AV56" i="8"/>
  <c r="AW58" i="8"/>
  <c r="AX60" i="8"/>
  <c r="AZ61" i="8"/>
  <c r="AW63" i="8"/>
  <c r="BA75" i="8"/>
  <c r="AY76" i="8"/>
  <c r="BA78" i="8"/>
  <c r="AV79" i="8"/>
  <c r="BA81" i="8"/>
  <c r="AX83" i="8"/>
  <c r="AZ84" i="8"/>
  <c r="AY98" i="8"/>
  <c r="AZ103" i="8"/>
  <c r="AW113" i="8"/>
  <c r="BA56" i="8"/>
  <c r="BA60" i="8"/>
  <c r="AW74" i="8"/>
  <c r="AV86" i="8"/>
  <c r="AY125" i="8"/>
  <c r="BA3" i="8"/>
  <c r="AZ8" i="8"/>
  <c r="AW16" i="8"/>
  <c r="BA38" i="8"/>
  <c r="AY5" i="8"/>
  <c r="AV4" i="8"/>
  <c r="AY9" i="8"/>
  <c r="AV8" i="8"/>
  <c r="AZ10" i="8"/>
  <c r="BA26" i="8"/>
  <c r="AZ33" i="8"/>
  <c r="AZ49" i="8"/>
  <c r="AZ18" i="8"/>
  <c r="AX26" i="8"/>
  <c r="AZ34" i="8"/>
  <c r="AW49" i="8"/>
  <c r="AV18" i="8"/>
  <c r="AV34" i="8"/>
  <c r="BA42" i="8"/>
  <c r="AY13" i="8"/>
  <c r="AW11" i="8"/>
  <c r="AZ3" i="8"/>
  <c r="AV3" i="8"/>
  <c r="AW6" i="8"/>
  <c r="BA13" i="8"/>
  <c r="AV32" i="8"/>
  <c r="AZ37" i="8"/>
  <c r="AY52" i="8"/>
  <c r="AV33" i="8"/>
  <c r="AZ38" i="8"/>
  <c r="AX53" i="8"/>
  <c r="AY25" i="8"/>
  <c r="AX35" i="8"/>
  <c r="AY21" i="8"/>
  <c r="AZ55" i="8"/>
  <c r="BA59" i="8"/>
  <c r="AW64" i="8"/>
  <c r="AV68" i="8"/>
  <c r="AW70" i="8"/>
  <c r="AZ73" i="8"/>
  <c r="AY95" i="8"/>
  <c r="AW105" i="8"/>
  <c r="AV114" i="8"/>
  <c r="AW119" i="8"/>
  <c r="BA88" i="8"/>
  <c r="AY89" i="8"/>
  <c r="AV91" i="8"/>
  <c r="BA95" i="8"/>
  <c r="BA96" i="8"/>
  <c r="BA100" i="8"/>
  <c r="AY103" i="8"/>
  <c r="AV107" i="8"/>
  <c r="AY109" i="8"/>
  <c r="AY111" i="8"/>
  <c r="AZ112" i="8"/>
  <c r="AW116" i="8"/>
  <c r="AY119" i="8"/>
  <c r="AV123" i="8"/>
  <c r="AW85" i="8"/>
  <c r="BA89" i="8"/>
  <c r="AX90" i="8"/>
  <c r="AV92" i="8"/>
  <c r="AZ97" i="8"/>
  <c r="AV108" i="8"/>
  <c r="AZ113" i="8"/>
  <c r="AX115" i="8"/>
  <c r="AV116" i="8"/>
  <c r="AZ121" i="8"/>
  <c r="AY35" i="8"/>
  <c r="AX41" i="8"/>
  <c r="AW47" i="8"/>
  <c r="AY58" i="8"/>
  <c r="AY61" i="8"/>
  <c r="BA66" i="8"/>
  <c r="AV69" i="8"/>
  <c r="BA71" i="8"/>
  <c r="AZ74" i="8"/>
  <c r="AV77" i="8"/>
  <c r="BA79" i="8"/>
  <c r="AZ82" i="8"/>
  <c r="AY86" i="8"/>
  <c r="AX89" i="8"/>
  <c r="AY91" i="8"/>
  <c r="AZ96" i="8"/>
  <c r="AW97" i="8"/>
  <c r="AY101" i="8"/>
  <c r="AY104" i="8"/>
  <c r="AV105" i="8"/>
  <c r="AZ110" i="8"/>
  <c r="AY114" i="8"/>
  <c r="BA115" i="8"/>
  <c r="AW117" i="8"/>
  <c r="AX125" i="8"/>
  <c r="AV140" i="8"/>
  <c r="AW143" i="8"/>
  <c r="BA144" i="8"/>
  <c r="AZ145" i="8"/>
  <c r="AW149" i="8"/>
  <c r="AY152" i="8"/>
  <c r="BA154" i="8"/>
  <c r="AW156" i="8"/>
  <c r="AY160" i="8"/>
  <c r="AZ161" i="8"/>
  <c r="BA164" i="8"/>
  <c r="BA129" i="8"/>
  <c r="AW130" i="8"/>
  <c r="AY133" i="8"/>
  <c r="AW139" i="8"/>
  <c r="AV141" i="8"/>
  <c r="AY143" i="8"/>
  <c r="AW145" i="8"/>
  <c r="AZ146" i="8"/>
  <c r="AY153" i="8"/>
  <c r="AX154" i="8"/>
  <c r="AW155" i="8"/>
  <c r="AV157" i="8"/>
  <c r="AX161" i="8"/>
  <c r="AZ162" i="8"/>
  <c r="AX128" i="8"/>
  <c r="AV130" i="8"/>
  <c r="AY132" i="8"/>
  <c r="BA134" i="8"/>
  <c r="AZ135" i="8"/>
  <c r="AY138" i="8"/>
  <c r="AX142" i="8"/>
  <c r="AV146" i="8"/>
  <c r="AV150" i="8"/>
  <c r="AW152" i="8"/>
  <c r="AZ155" i="8"/>
  <c r="AX157" i="8"/>
  <c r="AY159" i="8"/>
  <c r="BA162" i="8"/>
  <c r="AW165" i="8"/>
  <c r="AW128" i="8"/>
  <c r="AW135" i="8"/>
  <c r="AZ138" i="8"/>
  <c r="AW140" i="8"/>
  <c r="AX145" i="8"/>
  <c r="AW147" i="8"/>
  <c r="AW148" i="8"/>
  <c r="BA150" i="8"/>
  <c r="AV151" i="8"/>
  <c r="AW153" i="8"/>
  <c r="BA156" i="8"/>
  <c r="AX160" i="8"/>
  <c r="BA166" i="8"/>
  <c r="AV166" i="8"/>
  <c r="AW168" i="8"/>
  <c r="AV168" i="8"/>
  <c r="AV170" i="8"/>
  <c r="AZ126" i="8"/>
  <c r="AV128" i="8"/>
  <c r="AZ130" i="8"/>
  <c r="AW132" i="8"/>
  <c r="BA133" i="8"/>
  <c r="AX135" i="8"/>
  <c r="BA136" i="8"/>
  <c r="AW137" i="8"/>
  <c r="AX141" i="8"/>
  <c r="AV144" i="8"/>
  <c r="AY148" i="8"/>
  <c r="AZ149" i="8"/>
  <c r="AX158" i="8"/>
  <c r="AV160" i="8"/>
  <c r="AX163" i="8"/>
  <c r="AX164" i="8"/>
  <c r="AY165" i="8"/>
  <c r="AV129" i="8"/>
  <c r="AX132" i="8"/>
  <c r="AX133" i="8"/>
  <c r="AZ134" i="8"/>
  <c r="AV145" i="8"/>
  <c r="AY149" i="8"/>
  <c r="AZ150" i="8"/>
  <c r="AX152" i="8"/>
  <c r="AW154" i="8"/>
  <c r="AY158" i="8"/>
  <c r="AX159" i="8"/>
  <c r="AV161" i="8"/>
  <c r="AY163" i="8"/>
  <c r="AW164" i="8"/>
  <c r="AX165" i="8"/>
  <c r="BA128" i="8"/>
  <c r="AY130" i="8"/>
  <c r="AY131" i="8"/>
  <c r="AZ133" i="8"/>
  <c r="AV134" i="8"/>
  <c r="AY136" i="8"/>
  <c r="AX138" i="8"/>
  <c r="AZ139" i="8"/>
  <c r="BA142" i="8"/>
  <c r="AY147" i="8"/>
  <c r="BA148" i="8"/>
  <c r="AX151" i="8"/>
  <c r="AY154" i="8"/>
  <c r="BA158" i="8"/>
  <c r="BA159" i="8"/>
  <c r="AV162" i="8"/>
  <c r="AY127" i="8"/>
  <c r="AX129" i="8"/>
  <c r="AW131" i="8"/>
  <c r="BA132" i="8"/>
  <c r="AX134" i="8"/>
  <c r="AV135" i="8"/>
  <c r="BA137" i="8"/>
  <c r="AZ140" i="8"/>
  <c r="AW142" i="8"/>
  <c r="BA155" i="8"/>
  <c r="AY157" i="8"/>
  <c r="AW160" i="8"/>
  <c r="AV163" i="8"/>
  <c r="AX166" i="8"/>
  <c r="AZ167" i="8"/>
  <c r="AX168" i="8"/>
  <c r="AY168" i="8"/>
  <c r="AV169" i="8"/>
  <c r="BA169" i="8"/>
  <c r="AY128" i="8"/>
  <c r="AY129" i="8"/>
  <c r="AX130" i="8"/>
  <c r="AV132" i="8"/>
  <c r="AY134" i="8"/>
  <c r="AZ137" i="8"/>
  <c r="AX139" i="8"/>
  <c r="AW141" i="8"/>
  <c r="AX144" i="8"/>
  <c r="AY145" i="8"/>
  <c r="BA146" i="8"/>
  <c r="AV148" i="8"/>
  <c r="AZ153" i="8"/>
  <c r="AY156" i="8"/>
  <c r="BA161" i="8"/>
  <c r="AV164" i="8"/>
  <c r="AX131" i="8"/>
  <c r="AW133" i="8"/>
  <c r="AW136" i="8"/>
  <c r="AY137" i="8"/>
  <c r="BA138" i="8"/>
  <c r="AY142" i="8"/>
  <c r="AX146" i="8"/>
  <c r="AX147" i="8"/>
  <c r="AV149" i="8"/>
  <c r="BA152" i="8"/>
  <c r="AX153" i="8"/>
  <c r="AZ154" i="8"/>
  <c r="AV156" i="8"/>
  <c r="AZ127" i="8"/>
  <c r="AW129" i="8"/>
  <c r="AY135" i="8"/>
  <c r="AW138" i="8"/>
  <c r="AZ143" i="8"/>
  <c r="AY150" i="8"/>
  <c r="AZ151" i="8"/>
  <c r="BA153" i="8"/>
  <c r="AV154" i="8"/>
  <c r="AZ159" i="8"/>
  <c r="AV138" i="8"/>
  <c r="AV147" i="8"/>
  <c r="BA149" i="8"/>
  <c r="AZ152" i="8"/>
  <c r="AV155" i="8"/>
  <c r="AZ160" i="8"/>
  <c r="AZ165" i="8"/>
  <c r="AY166" i="8"/>
  <c r="AW167" i="8"/>
  <c r="AV167" i="8"/>
  <c r="AY170" i="8"/>
  <c r="AZ109" i="8"/>
  <c r="AY112" i="8"/>
  <c r="BA117" i="8"/>
  <c r="BA118" i="8"/>
  <c r="AV120" i="8"/>
  <c r="AY122" i="8"/>
  <c r="AX123" i="8"/>
  <c r="AY124" i="8"/>
  <c r="AZ125" i="8"/>
  <c r="AV43" i="8"/>
  <c r="AZ48" i="8"/>
  <c r="AZ53" i="8"/>
  <c r="AY56" i="8"/>
  <c r="BA58" i="8"/>
  <c r="AY62" i="8"/>
  <c r="BA63" i="8"/>
  <c r="AV65" i="8"/>
  <c r="AX68" i="8"/>
  <c r="AY69" i="8"/>
  <c r="AZ70" i="8"/>
  <c r="AY72" i="8"/>
  <c r="AX79" i="8"/>
  <c r="AV81" i="8"/>
  <c r="AY84" i="8"/>
  <c r="AX85" i="8"/>
  <c r="AZ86" i="8"/>
  <c r="AY88" i="8"/>
  <c r="AW89" i="8"/>
  <c r="AX95" i="8"/>
  <c r="AY96" i="8"/>
  <c r="AV97" i="8"/>
  <c r="AX101" i="8"/>
  <c r="AZ102" i="8"/>
  <c r="AY105" i="8"/>
  <c r="AY110" i="8"/>
  <c r="BA111" i="8"/>
  <c r="AV113" i="8"/>
  <c r="AX117" i="8"/>
  <c r="AZ118" i="8"/>
  <c r="BA122" i="8"/>
  <c r="AX126" i="8"/>
  <c r="AW127" i="8"/>
  <c r="BA130" i="8"/>
  <c r="AW134" i="8"/>
  <c r="AV136" i="8"/>
  <c r="BA139" i="8"/>
  <c r="AY140" i="8"/>
  <c r="AZ141" i="8"/>
  <c r="AX143" i="8"/>
  <c r="AY144" i="8"/>
  <c r="BA145" i="8"/>
  <c r="AX149" i="8"/>
  <c r="AW150" i="8"/>
  <c r="AV152" i="8"/>
  <c r="AX156" i="8"/>
  <c r="AZ157" i="8"/>
  <c r="AV137" i="8"/>
  <c r="AY141" i="8"/>
  <c r="AZ142" i="8"/>
  <c r="AW144" i="8"/>
  <c r="AW146" i="8"/>
  <c r="BA151" i="8"/>
  <c r="AV153" i="8"/>
  <c r="AZ156" i="8"/>
  <c r="BA157" i="8"/>
  <c r="AZ158" i="8"/>
  <c r="AW161" i="8"/>
  <c r="AZ128" i="8"/>
  <c r="AZ131" i="8"/>
  <c r="AV133" i="8"/>
  <c r="BA135" i="8"/>
  <c r="BA140" i="8"/>
  <c r="AV142" i="8"/>
  <c r="AY146" i="8"/>
  <c r="AZ147" i="8"/>
  <c r="AY155" i="8"/>
  <c r="AW158" i="8"/>
  <c r="BA160" i="8"/>
  <c r="AY162" i="8"/>
  <c r="BA163" i="8"/>
  <c r="BA165" i="8"/>
  <c r="AV131" i="8"/>
  <c r="AZ136" i="8"/>
  <c r="AV139" i="8"/>
  <c r="BA143" i="8"/>
  <c r="AZ144" i="8"/>
  <c r="AX148" i="8"/>
  <c r="AY151" i="8"/>
  <c r="AW159" i="8"/>
  <c r="AY161" i="8"/>
  <c r="AY164" i="8"/>
  <c r="AX167" i="8"/>
  <c r="AY167" i="8"/>
  <c r="BA168" i="8"/>
  <c r="AZ168" i="8"/>
  <c r="AZ169" i="8"/>
  <c r="BA171" i="8"/>
  <c r="AZ171" i="8"/>
  <c r="BA172" i="8"/>
  <c r="AY174" i="8"/>
  <c r="AV174" i="8"/>
  <c r="AX175" i="8"/>
  <c r="AW175" i="8"/>
  <c r="AZ175" i="8"/>
  <c r="BA176" i="8"/>
  <c r="AX177" i="8"/>
  <c r="AW178" i="8"/>
  <c r="AV178" i="8"/>
  <c r="AX179" i="8"/>
  <c r="AW179" i="8"/>
  <c r="AZ179" i="8"/>
  <c r="AY180" i="8"/>
  <c r="AY182" i="8"/>
  <c r="BA182" i="8"/>
  <c r="AV182" i="8"/>
  <c r="AX183" i="8"/>
  <c r="AW183" i="8"/>
  <c r="AZ183" i="8"/>
  <c r="AW186" i="8"/>
  <c r="AX186" i="8"/>
  <c r="AV186" i="8"/>
  <c r="AZ187" i="8"/>
  <c r="BA188" i="8"/>
  <c r="AW171" i="8"/>
  <c r="AV171" i="8"/>
  <c r="AX172" i="8"/>
  <c r="AW172" i="8"/>
  <c r="AZ172" i="8"/>
  <c r="BA173" i="8"/>
  <c r="AY175" i="8"/>
  <c r="AV175" i="8"/>
  <c r="AX176" i="8"/>
  <c r="AW176" i="8"/>
  <c r="AZ176" i="8"/>
  <c r="AY177" i="8"/>
  <c r="AX178" i="8"/>
  <c r="AY179" i="8"/>
  <c r="AV179" i="8"/>
  <c r="BA180" i="8"/>
  <c r="AZ180" i="8"/>
  <c r="BA181" i="8"/>
  <c r="AW182" i="8"/>
  <c r="AY183" i="8"/>
  <c r="AV183" i="8"/>
  <c r="AZ184" i="8"/>
  <c r="BA185" i="8"/>
  <c r="BA187" i="8"/>
  <c r="AX187" i="8"/>
  <c r="AV187" i="8"/>
  <c r="AX188" i="8"/>
  <c r="AW188" i="8"/>
  <c r="AZ188" i="8"/>
  <c r="BA190" i="8"/>
  <c r="AZ190" i="8"/>
  <c r="BA170" i="8"/>
  <c r="AX171" i="8"/>
  <c r="AY172" i="8"/>
  <c r="AV172" i="8"/>
  <c r="AX173" i="8"/>
  <c r="AW173" i="8"/>
  <c r="AZ173" i="8"/>
  <c r="BA174" i="8"/>
  <c r="AY176" i="8"/>
  <c r="AV176" i="8"/>
  <c r="BA177" i="8"/>
  <c r="AZ177" i="8"/>
  <c r="AY178" i="8"/>
  <c r="AW180" i="8"/>
  <c r="AV180" i="8"/>
  <c r="AX181" i="8"/>
  <c r="AW181" i="8"/>
  <c r="AZ181" i="8"/>
  <c r="AX182" i="8"/>
  <c r="AY184" i="8"/>
  <c r="BA184" i="8"/>
  <c r="AX184" i="8"/>
  <c r="AV184" i="8"/>
  <c r="AX185" i="8"/>
  <c r="AW185" i="8"/>
  <c r="AZ185" i="8"/>
  <c r="AY186" i="8"/>
  <c r="AY187" i="8"/>
  <c r="AW187" i="8"/>
  <c r="AY188" i="8"/>
  <c r="AV188" i="8"/>
  <c r="BA189" i="8"/>
  <c r="AZ189" i="8"/>
  <c r="AW190" i="8"/>
  <c r="AV190" i="8"/>
  <c r="AW151" i="8"/>
  <c r="AX155" i="8"/>
  <c r="AV158" i="8"/>
  <c r="AX162" i="8"/>
  <c r="AZ163" i="8"/>
  <c r="AV127" i="8"/>
  <c r="BA131" i="8"/>
  <c r="AZ132" i="8"/>
  <c r="AY139" i="8"/>
  <c r="AX140" i="8"/>
  <c r="BA141" i="8"/>
  <c r="AV143" i="8"/>
  <c r="BA147" i="8"/>
  <c r="AZ148" i="8"/>
  <c r="AX150" i="8"/>
  <c r="AW157" i="8"/>
  <c r="AV159" i="8"/>
  <c r="AW162" i="8"/>
  <c r="AW163" i="8"/>
  <c r="AZ164" i="8"/>
  <c r="AV165" i="8"/>
  <c r="AW166" i="8"/>
  <c r="AZ166" i="8"/>
  <c r="BA167" i="8"/>
  <c r="AY169" i="8"/>
  <c r="AX169" i="8"/>
  <c r="AW169" i="8"/>
  <c r="AX170" i="8"/>
  <c r="AW170" i="8"/>
  <c r="AZ170" i="8"/>
  <c r="AY171" i="8"/>
  <c r="AY173" i="8"/>
  <c r="AV173" i="8"/>
  <c r="AX174" i="8"/>
  <c r="AW174" i="8"/>
  <c r="AZ174" i="8"/>
  <c r="BA175" i="8"/>
  <c r="AW177" i="8"/>
  <c r="AV177" i="8"/>
  <c r="BA178" i="8"/>
  <c r="AZ178" i="8"/>
  <c r="BA179" i="8"/>
  <c r="AX180" i="8"/>
  <c r="AY181" i="8"/>
  <c r="AV181" i="8"/>
  <c r="AZ182" i="8"/>
  <c r="BA183" i="8"/>
  <c r="AW184" i="8"/>
  <c r="AY185" i="8"/>
  <c r="AV185" i="8"/>
  <c r="BA186" i="8"/>
  <c r="AZ186" i="8"/>
  <c r="AX189" i="8"/>
  <c r="AY189" i="8"/>
  <c r="AW189" i="8"/>
  <c r="AV189" i="8"/>
  <c r="AX190" i="8"/>
  <c r="AY190" i="8"/>
  <c r="BA192" i="8"/>
  <c r="AY191" i="8"/>
  <c r="AV191" i="8"/>
  <c r="AZ192" i="8"/>
  <c r="AZ194" i="8"/>
  <c r="AX194" i="8"/>
  <c r="BA194" i="8"/>
  <c r="AX195" i="8"/>
  <c r="AW195" i="8"/>
  <c r="AV195" i="8"/>
  <c r="AX196" i="8"/>
  <c r="AW196" i="8"/>
  <c r="AZ196" i="8"/>
  <c r="BA197" i="8"/>
  <c r="AW198" i="8"/>
  <c r="AY199" i="8"/>
  <c r="AV199" i="8"/>
  <c r="BA200" i="8"/>
  <c r="AZ200" i="8"/>
  <c r="AY203" i="8"/>
  <c r="AV203" i="8"/>
  <c r="AX204" i="8"/>
  <c r="AW204" i="8"/>
  <c r="AZ204" i="8"/>
  <c r="BA205" i="8"/>
  <c r="AW206" i="8"/>
  <c r="BA207" i="8"/>
  <c r="AX207" i="8"/>
  <c r="AV207" i="8"/>
  <c r="AX208" i="8"/>
  <c r="AW208" i="8"/>
  <c r="AZ208" i="8"/>
  <c r="AW209" i="8"/>
  <c r="BA211" i="8"/>
  <c r="AX211" i="8"/>
  <c r="AV211" i="8"/>
  <c r="AW212" i="8"/>
  <c r="AZ212" i="8"/>
  <c r="AX214" i="8"/>
  <c r="AX215" i="8"/>
  <c r="AW215" i="8"/>
  <c r="AV215" i="8"/>
  <c r="AX216" i="8"/>
  <c r="AW216" i="8"/>
  <c r="AZ216" i="8"/>
  <c r="AY217" i="8"/>
  <c r="BA219" i="8"/>
  <c r="AV219" i="8"/>
  <c r="AX220" i="8"/>
  <c r="AW220" i="8"/>
  <c r="AZ220" i="8"/>
  <c r="BA222" i="8"/>
  <c r="AY223" i="8"/>
  <c r="AV223" i="8"/>
  <c r="BA224" i="8"/>
  <c r="AZ224" i="8"/>
  <c r="AW225" i="8"/>
  <c r="AX225" i="8"/>
  <c r="AX226" i="8"/>
  <c r="BA226" i="8"/>
  <c r="AW227" i="8"/>
  <c r="AY228" i="8"/>
  <c r="AX192" i="8"/>
  <c r="AV192" i="8"/>
  <c r="AZ193" i="8"/>
  <c r="AW194" i="8"/>
  <c r="AY196" i="8"/>
  <c r="AV196" i="8"/>
  <c r="AX197" i="8"/>
  <c r="AW197" i="8"/>
  <c r="AZ197" i="8"/>
  <c r="AX198" i="8"/>
  <c r="AY198" i="8"/>
  <c r="AX200" i="8"/>
  <c r="AY200" i="8"/>
  <c r="AW200" i="8"/>
  <c r="AV200" i="8"/>
  <c r="AZ201" i="8"/>
  <c r="BA202" i="8"/>
  <c r="AY204" i="8"/>
  <c r="AV204" i="8"/>
  <c r="AX205" i="8"/>
  <c r="AW205" i="8"/>
  <c r="AZ205" i="8"/>
  <c r="AY207" i="8"/>
  <c r="AW207" i="8"/>
  <c r="AY208" i="8"/>
  <c r="AV208" i="8"/>
  <c r="AY209" i="8"/>
  <c r="AZ209" i="8"/>
  <c r="BA210" i="8"/>
  <c r="AY211" i="8"/>
  <c r="AW211" i="8"/>
  <c r="AY212" i="8"/>
  <c r="BA212" i="8"/>
  <c r="AV212" i="8"/>
  <c r="AZ213" i="8"/>
  <c r="AY216" i="8"/>
  <c r="AV216" i="8"/>
  <c r="BA217" i="8"/>
  <c r="AZ217" i="8"/>
  <c r="BA218" i="8"/>
  <c r="AW219" i="8"/>
  <c r="AY220" i="8"/>
  <c r="AV220" i="8"/>
  <c r="BA221" i="8"/>
  <c r="AX222" i="8"/>
  <c r="AW222" i="8"/>
  <c r="AW224" i="8"/>
  <c r="AV224" i="8"/>
  <c r="AZ225" i="8"/>
  <c r="AW226" i="8"/>
  <c r="AZ227" i="8"/>
  <c r="AX227" i="8"/>
  <c r="AY227" i="8"/>
  <c r="AX228" i="8"/>
  <c r="BA191" i="8"/>
  <c r="AY192" i="8"/>
  <c r="AW192" i="8"/>
  <c r="AX193" i="8"/>
  <c r="AY193" i="8"/>
  <c r="BA193" i="8"/>
  <c r="AV193" i="8"/>
  <c r="AY197" i="8"/>
  <c r="AV197" i="8"/>
  <c r="AZ198" i="8"/>
  <c r="BA199" i="8"/>
  <c r="BA201" i="8"/>
  <c r="AX201" i="8"/>
  <c r="AV201" i="8"/>
  <c r="AX202" i="8"/>
  <c r="AW202" i="8"/>
  <c r="AZ202" i="8"/>
  <c r="BA203" i="8"/>
  <c r="AY205" i="8"/>
  <c r="AV205" i="8"/>
  <c r="AZ206" i="8"/>
  <c r="AV209" i="8"/>
  <c r="AX210" i="8"/>
  <c r="AW210" i="8"/>
  <c r="AZ210" i="8"/>
  <c r="AX212" i="8"/>
  <c r="BA213" i="8"/>
  <c r="AX213" i="8"/>
  <c r="AV213" i="8"/>
  <c r="AY214" i="8"/>
  <c r="BA214" i="8"/>
  <c r="AZ214" i="8"/>
  <c r="AW217" i="8"/>
  <c r="AV217" i="8"/>
  <c r="AX218" i="8"/>
  <c r="AW218" i="8"/>
  <c r="AZ218" i="8"/>
  <c r="AX219" i="8"/>
  <c r="AY221" i="8"/>
  <c r="AX221" i="8"/>
  <c r="AW221" i="8"/>
  <c r="AY222" i="8"/>
  <c r="AZ222" i="8"/>
  <c r="BA223" i="8"/>
  <c r="AX224" i="8"/>
  <c r="AY225" i="8"/>
  <c r="BA225" i="8"/>
  <c r="AV225" i="8"/>
  <c r="AZ226" i="8"/>
  <c r="BA228" i="8"/>
  <c r="AW228" i="8"/>
  <c r="AX191" i="8"/>
  <c r="AW191" i="8"/>
  <c r="AZ191" i="8"/>
  <c r="AW193" i="8"/>
  <c r="AY194" i="8"/>
  <c r="AV194" i="8"/>
  <c r="AY195" i="8"/>
  <c r="BA195" i="8"/>
  <c r="AZ195" i="8"/>
  <c r="BA196" i="8"/>
  <c r="BA198" i="8"/>
  <c r="AV198" i="8"/>
  <c r="AX199" i="8"/>
  <c r="AW199" i="8"/>
  <c r="AZ199" i="8"/>
  <c r="AY201" i="8"/>
  <c r="AW201" i="8"/>
  <c r="AY202" i="8"/>
  <c r="AV202" i="8"/>
  <c r="AX203" i="8"/>
  <c r="AW203" i="8"/>
  <c r="AZ203" i="8"/>
  <c r="BA204" i="8"/>
  <c r="AY206" i="8"/>
  <c r="BA206" i="8"/>
  <c r="AX206" i="8"/>
  <c r="AV206" i="8"/>
  <c r="AZ207" i="8"/>
  <c r="BA208" i="8"/>
  <c r="AX209" i="8"/>
  <c r="BA209" i="8"/>
  <c r="AY210" i="8"/>
  <c r="AV210" i="8"/>
  <c r="AZ211" i="8"/>
  <c r="AY213" i="8"/>
  <c r="AW213" i="8"/>
  <c r="AW214" i="8"/>
  <c r="AV214" i="8"/>
  <c r="AY215" i="8"/>
  <c r="BA215" i="8"/>
  <c r="AZ215" i="8"/>
  <c r="BA216" i="8"/>
  <c r="AX217" i="8"/>
  <c r="AY218" i="8"/>
  <c r="AV218" i="8"/>
  <c r="AY219" i="8"/>
  <c r="AZ219" i="8"/>
  <c r="BA220" i="8"/>
  <c r="AV221" i="8"/>
  <c r="AZ221" i="8"/>
  <c r="AV222" i="8"/>
  <c r="AX223" i="8"/>
  <c r="AW223" i="8"/>
  <c r="AZ223" i="8"/>
  <c r="AY224" i="8"/>
  <c r="AY226" i="8"/>
  <c r="AV226" i="8"/>
  <c r="AV227" i="8"/>
  <c r="BA227" i="8"/>
  <c r="AZ228" i="8"/>
  <c r="AV22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<sst xmlns="http://schemas.openxmlformats.org/spreadsheetml/2006/main" count="2984" uniqueCount="622">
  <si>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</si>
  <si>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</si>
  <si>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</si>
  <si>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</si>
  <si>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</si>
  <si>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</si>
  <si>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</si>
  <si>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</si>
  <si>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</si>
  <si>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</si>
  <si>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</si>
  <si>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</si>
  <si>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</si>
  <si>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</si>
  <si>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swerveDrive</t>
  </si>
  <si>
    <t>speedRating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</si>
  <si>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</si>
  <si>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</si>
  <si>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</si>
  <si>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</si>
  <si>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</si>
  <si>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</si>
  <si>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</si>
  <si>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</si>
  <si>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</si>
  <si>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</si>
  <si>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</si>
  <si>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</si>
  <si>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</si>
  <si>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</si>
  <si>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</si>
  <si>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</si>
  <si>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</si>
  <si>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</si>
  <si>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</si>
  <si>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</si>
  <si>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</si>
  <si>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</si>
  <si>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</si>
  <si>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</si>
  <si>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</si>
  <si>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</si>
  <si>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</si>
  <si>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</si>
  <si>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</si>
  <si>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</si>
  <si>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</si>
  <si>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</si>
  <si>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</si>
  <si>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</si>
  <si>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</si>
  <si>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</si>
  <si>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</si>
  <si>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</si>
  <si>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</si>
  <si>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</si>
  <si>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</si>
  <si>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</si>
  <si>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</si>
  <si>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</si>
  <si>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</si>
  <si>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</si>
  <si>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</si>
  <si>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</si>
  <si>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crossCS</t>
  </si>
  <si>
    <t>numberOfBatteries</t>
  </si>
  <si>
    <t>avgAutoLow</t>
  </si>
  <si>
    <t>avgAutoMed</t>
  </si>
  <si>
    <t>avgAutoHigh</t>
  </si>
  <si>
    <t>avgTeleopLow</t>
  </si>
  <si>
    <t>avgTeleopMed</t>
  </si>
  <si>
    <t>avgTeleopHigh</t>
  </si>
  <si>
    <t>cycleTimeVal</t>
  </si>
  <si>
    <t>avgDockingTime</t>
  </si>
  <si>
    <t>avgRobotsDocked</t>
  </si>
  <si>
    <t>speedRatingVal</t>
  </si>
  <si>
    <t>goodPartnerVal</t>
  </si>
  <si>
    <t>Scouting Pass - Team 555</t>
  </si>
  <si>
    <t>Mount Olive 2023</t>
  </si>
  <si>
    <t>Team:</t>
  </si>
  <si>
    <t>(blank)</t>
  </si>
  <si>
    <t>AA</t>
  </si>
  <si>
    <t>2023njfla</t>
  </si>
  <si>
    <t>qm</t>
  </si>
  <si>
    <t>r2</t>
  </si>
  <si>
    <t>[]</t>
  </si>
  <si>
    <t>x</t>
  </si>
  <si>
    <t>[6.1]</t>
  </si>
  <si>
    <t>[11,12]</t>
  </si>
  <si>
    <t>u</t>
  </si>
  <si>
    <t>n</t>
  </si>
  <si>
    <t>lowkey sucked booty /not good alliance pa</t>
  </si>
  <si>
    <t>MM</t>
  </si>
  <si>
    <t>b2</t>
  </si>
  <si>
    <t>[26]</t>
  </si>
  <si>
    <t>e</t>
  </si>
  <si>
    <t>[7.4,3.4,19.0]</t>
  </si>
  <si>
    <t>b</t>
  </si>
  <si>
    <t>a</t>
  </si>
  <si>
    <t>v</t>
  </si>
  <si>
    <t>None</t>
  </si>
  <si>
    <t>MF</t>
  </si>
  <si>
    <t>r3</t>
  </si>
  <si>
    <t>[35]</t>
  </si>
  <si>
    <t>[19]</t>
  </si>
  <si>
    <t>[104.6,1.4,17.1,1.5]</t>
  </si>
  <si>
    <t>[3,15]</t>
  </si>
  <si>
    <t>o</t>
  </si>
  <si>
    <t>took a while to pick up cones</t>
  </si>
  <si>
    <t>HH</t>
  </si>
  <si>
    <t>r1</t>
  </si>
  <si>
    <t>[71]</t>
  </si>
  <si>
    <t>[11.0,23.4]</t>
  </si>
  <si>
    <t>it's bad</t>
  </si>
  <si>
    <t>DC</t>
  </si>
  <si>
    <t>[34,36,31]</t>
  </si>
  <si>
    <t>only scores bottom row in teleop</t>
  </si>
  <si>
    <t>FB</t>
  </si>
  <si>
    <t>[38]</t>
  </si>
  <si>
    <t>[23]</t>
  </si>
  <si>
    <t>The whole arm fell off</t>
  </si>
  <si>
    <t>LG</t>
  </si>
  <si>
    <t>b3</t>
  </si>
  <si>
    <t>[64]</t>
  </si>
  <si>
    <t>kept disconnecting</t>
  </si>
  <si>
    <t>LF</t>
  </si>
  <si>
    <t>JT</t>
  </si>
  <si>
    <t>p</t>
  </si>
  <si>
    <t>g</t>
  </si>
  <si>
    <t>Cape :)</t>
  </si>
  <si>
    <t>IH</t>
  </si>
  <si>
    <t>b1</t>
  </si>
  <si>
    <t>[9]</t>
  </si>
  <si>
    <t>[6,5,7]</t>
  </si>
  <si>
    <t>good score</t>
  </si>
  <si>
    <t>py</t>
  </si>
  <si>
    <t>[1,3]</t>
  </si>
  <si>
    <t>good in beginning but fizzl</t>
  </si>
  <si>
    <t>Immobilized</t>
  </si>
  <si>
    <t>RB</t>
  </si>
  <si>
    <t>[56.3,2.4,16.9,5.5]</t>
  </si>
  <si>
    <t>[6,32,30]</t>
  </si>
  <si>
    <t>I have no idea what just happened. Sorry.</t>
  </si>
  <si>
    <t>Sj</t>
  </si>
  <si>
    <t>[18,16,6,15,14,3]</t>
  </si>
  <si>
    <t>[64.1]</t>
  </si>
  <si>
    <t>[1,2,3,14]</t>
  </si>
  <si>
    <t>Alette</t>
  </si>
  <si>
    <t>[2]</t>
  </si>
  <si>
    <t>[5,21]</t>
  </si>
  <si>
    <t xml:space="preserve">Nicer scissor than us </t>
  </si>
  <si>
    <t>[13]</t>
  </si>
  <si>
    <t>d</t>
  </si>
  <si>
    <t>they were good!</t>
  </si>
  <si>
    <t>[1]</t>
  </si>
  <si>
    <t>u could tell they were working bugs out</t>
  </si>
  <si>
    <t>Wp</t>
  </si>
  <si>
    <t>Not good</t>
  </si>
  <si>
    <t>KJ</t>
  </si>
  <si>
    <t>[1.0]</t>
  </si>
  <si>
    <t>[5]</t>
  </si>
  <si>
    <t>driver is not great</t>
  </si>
  <si>
    <t>couldn32t pick anythin</t>
  </si>
  <si>
    <t>GS</t>
  </si>
  <si>
    <t>[24.1]</t>
  </si>
  <si>
    <t>[32,33]</t>
  </si>
  <si>
    <t>Extraordinarily fast, dribble</t>
  </si>
  <si>
    <t>[5,14,23,15]</t>
  </si>
  <si>
    <t>[5,14,15,23]</t>
  </si>
  <si>
    <t>Aletter</t>
  </si>
  <si>
    <t xml:space="preserve">couldn32t pick anything </t>
  </si>
  <si>
    <t>RJ</t>
  </si>
  <si>
    <t>[14.0,49.1,38.3]</t>
  </si>
  <si>
    <t>/</t>
  </si>
  <si>
    <t>AP</t>
  </si>
  <si>
    <t>ROBOT FLIPPED OVER DURING AUTO. DO NOT CHOOSE THIS</t>
  </si>
  <si>
    <t>[33.9,74.7]</t>
  </si>
  <si>
    <t>lalala</t>
  </si>
  <si>
    <t>Dk</t>
  </si>
  <si>
    <t>[48.7,14.4,20.9]</t>
  </si>
  <si>
    <t>[32,28,29]</t>
  </si>
  <si>
    <t xml:space="preserve">It seemed pretty average </t>
  </si>
  <si>
    <t>[24.2]</t>
  </si>
  <si>
    <t>[34]</t>
  </si>
  <si>
    <t>they couldn32t get the robot to move in the beginni</t>
  </si>
  <si>
    <t>MK</t>
  </si>
  <si>
    <t>Good auto but did nothing during</t>
  </si>
  <si>
    <t>Ln</t>
  </si>
  <si>
    <t xml:space="preserve">Toppled but alliance </t>
  </si>
  <si>
    <t>[26,22]</t>
  </si>
  <si>
    <t>they were only looks like their arm is</t>
  </si>
  <si>
    <t>[15.1]</t>
  </si>
  <si>
    <t>cool robot</t>
  </si>
  <si>
    <t>GVS</t>
  </si>
  <si>
    <t xml:space="preserve">wasn32t on charge up. </t>
  </si>
  <si>
    <t>Didn32t do great, wouldn32t be partners.</t>
  </si>
  <si>
    <t>[8]</t>
  </si>
  <si>
    <t>Scissor got them stuck in the load</t>
  </si>
  <si>
    <t>[16.8,2.2,37.7,15.6]</t>
  </si>
  <si>
    <t>[2,29]</t>
  </si>
  <si>
    <t xml:space="preserve">Does exactly what we </t>
  </si>
  <si>
    <t>[11]</t>
  </si>
  <si>
    <t>[21,29,5]</t>
  </si>
  <si>
    <t xml:space="preserve">Slow, but pretty good at getting </t>
  </si>
  <si>
    <t>[26.3,1.8]</t>
  </si>
  <si>
    <t>[16,17]</t>
  </si>
  <si>
    <t>pretty average but could be a g</t>
  </si>
  <si>
    <t>[39.0,2.7,64.2]</t>
  </si>
  <si>
    <t>[5,11]</t>
  </si>
  <si>
    <t>Ehh</t>
  </si>
  <si>
    <t>[21.4,14.4,73.9]</t>
  </si>
  <si>
    <t>[27,26]</t>
  </si>
  <si>
    <t>none</t>
  </si>
  <si>
    <t>Meh</t>
  </si>
  <si>
    <t>[26.4,3.7]</t>
  </si>
  <si>
    <t>[2,11]</t>
  </si>
  <si>
    <t>lal</t>
  </si>
  <si>
    <t>[9.2,7.8]</t>
  </si>
  <si>
    <t>[17,14,8]</t>
  </si>
  <si>
    <t>[17,16,14,12,9,8,5,2]</t>
  </si>
  <si>
    <t>It isn32t that good and stalled a lot in the</t>
  </si>
  <si>
    <t>GR</t>
  </si>
  <si>
    <t>DK</t>
  </si>
  <si>
    <t>The pickup mechanism wa</t>
  </si>
  <si>
    <t>[6.7,31.6]</t>
  </si>
  <si>
    <t>Cheer squad :</t>
  </si>
  <si>
    <t>KG</t>
  </si>
  <si>
    <t>[8.6,17.6,3.1,8.2,12.9,30.9,29.3,20.3,0.5]</t>
  </si>
  <si>
    <t>[9,5,8,7,6,14]</t>
  </si>
  <si>
    <t>Really goo</t>
  </si>
  <si>
    <t>[22]</t>
  </si>
  <si>
    <t>[33]</t>
  </si>
  <si>
    <t>[6]</t>
  </si>
  <si>
    <t>[31.2,33.7]</t>
  </si>
  <si>
    <t>[8,15]</t>
  </si>
  <si>
    <t>already a piece where it scored (doesnt co</t>
  </si>
  <si>
    <t>No one</t>
  </si>
  <si>
    <t>Basically did nothing the whole round,</t>
  </si>
  <si>
    <t>[4.1]</t>
  </si>
  <si>
    <t>[4,5,7,9]</t>
  </si>
  <si>
    <t>Auto balance, other team messed</t>
  </si>
  <si>
    <t>[24]</t>
  </si>
  <si>
    <t>2 enable lights! That32s a lot of enable</t>
  </si>
  <si>
    <t>[47.3]</t>
  </si>
  <si>
    <t>[1,3,10]</t>
  </si>
  <si>
    <t>Nice grabber from loading</t>
  </si>
  <si>
    <t>[6.6,38.3]</t>
  </si>
  <si>
    <t>[14,11]</t>
  </si>
  <si>
    <t>Not terrible but j</t>
  </si>
  <si>
    <t>[10.8,20.8,4.6]</t>
  </si>
  <si>
    <t>[16,15,17,14]</t>
  </si>
  <si>
    <t>not too shabby, pretty good at scoring cub</t>
  </si>
  <si>
    <t>[18]</t>
  </si>
  <si>
    <t>[14]</t>
  </si>
  <si>
    <t>Pretty effectiv</t>
  </si>
  <si>
    <t>[10.0,45.1,75.5]</t>
  </si>
  <si>
    <t>A Great Part</t>
  </si>
  <si>
    <t>[31.2,1.2,52.9]</t>
  </si>
  <si>
    <t>[36,35]</t>
  </si>
  <si>
    <t>N</t>
  </si>
  <si>
    <t>m</t>
  </si>
  <si>
    <t>[43.8]</t>
  </si>
  <si>
    <t>[30]</t>
  </si>
  <si>
    <t>Not grea</t>
  </si>
  <si>
    <t>AU</t>
  </si>
  <si>
    <t>He was bad on extension and couldn32t rea</t>
  </si>
  <si>
    <t>[27.7,18.8,12.0]</t>
  </si>
  <si>
    <t>[20,3,2,11]</t>
  </si>
  <si>
    <t>Looks good but a bit</t>
  </si>
  <si>
    <t>[17]</t>
  </si>
  <si>
    <t>[71.6,9.2]</t>
  </si>
  <si>
    <t>[34,36]</t>
  </si>
  <si>
    <t>Bro</t>
  </si>
  <si>
    <t>[8,17]</t>
  </si>
  <si>
    <t>slow but can reach all 3</t>
  </si>
  <si>
    <t>[10]</t>
  </si>
  <si>
    <t>[34.6]</t>
  </si>
  <si>
    <t>[21]</t>
  </si>
  <si>
    <t>Ok :</t>
  </si>
  <si>
    <t>GM</t>
  </si>
  <si>
    <t>[14,28,2,30]</t>
  </si>
  <si>
    <t>[8.5,9.7]</t>
  </si>
  <si>
    <t>[29,14]</t>
  </si>
  <si>
    <t>They would make a good alliance partner</t>
  </si>
  <si>
    <t>pretty average but no</t>
  </si>
  <si>
    <t>[9.1,11.5]</t>
  </si>
  <si>
    <t>cant do nun32</t>
  </si>
  <si>
    <t>[3.2]</t>
  </si>
  <si>
    <t>[15,35,34,33,31]</t>
  </si>
  <si>
    <t>Had a cone grabber that d</t>
  </si>
  <si>
    <t xml:space="preserve">Only brought one coke and did nothing </t>
  </si>
  <si>
    <t>Did not grab pieces, didn32t mov</t>
  </si>
  <si>
    <t>[18,35,16]</t>
  </si>
  <si>
    <t>Lolz</t>
  </si>
  <si>
    <t>[18.8,3.8,1.2,3.1,1.1,2.2]</t>
  </si>
  <si>
    <t>[12,15,16,36,35,,10]</t>
  </si>
  <si>
    <t>Nduvwmf</t>
  </si>
  <si>
    <t>[52.3,40.2]</t>
  </si>
  <si>
    <t>Good part</t>
  </si>
  <si>
    <t>[4]</t>
  </si>
  <si>
    <t>[15.1,21.5,31.2,23.8]</t>
  </si>
  <si>
    <t>[5,4,6,3]</t>
  </si>
  <si>
    <t>absolutely i</t>
  </si>
  <si>
    <t>[29]</t>
  </si>
  <si>
    <t>[19,21]</t>
  </si>
  <si>
    <t xml:space="preserve">Arm wasn32t working but was still able </t>
  </si>
  <si>
    <t>[14.1]</t>
  </si>
  <si>
    <t>weren32t the best at s</t>
  </si>
  <si>
    <t>[39.9,36.3]</t>
  </si>
  <si>
    <t>[13,11]</t>
  </si>
  <si>
    <t xml:space="preserve">Over all good bot, we32re not </t>
  </si>
  <si>
    <t>[9,8]</t>
  </si>
  <si>
    <t>[4.8,11.0,13.1,23.1,17.9]</t>
  </si>
  <si>
    <t>[7,30,32,31,34]</t>
  </si>
  <si>
    <t>Very fast and good all a</t>
  </si>
  <si>
    <t>Not a good partn</t>
  </si>
  <si>
    <t>[37.6,24.0,24.6]</t>
  </si>
  <si>
    <t>[14,8]</t>
  </si>
  <si>
    <t>l</t>
  </si>
  <si>
    <t>DS</t>
  </si>
  <si>
    <t>[14.3,2.8,12.1,2.1,6.0,6.7,0.6,13.8,9.2,15.2]</t>
  </si>
  <si>
    <t xml:space="preserve">Very </t>
  </si>
  <si>
    <t>nah</t>
  </si>
  <si>
    <t>[3.5,12.3,18.6,29.3,21.0]</t>
  </si>
  <si>
    <t>[7,30,32,29,33]</t>
  </si>
  <si>
    <t>Good</t>
  </si>
  <si>
    <t>[10.1,18.6,22.9]</t>
  </si>
  <si>
    <t>[14,23,13]</t>
  </si>
  <si>
    <t>hi</t>
  </si>
  <si>
    <t>[13.5]</t>
  </si>
  <si>
    <t>[15,13]</t>
  </si>
  <si>
    <t>Not too much info, super bot with cape</t>
  </si>
  <si>
    <t>[17.1,66.2,29.7]</t>
  </si>
  <si>
    <t>[17,27,35]</t>
  </si>
  <si>
    <t>Hi</t>
  </si>
  <si>
    <t>[27]</t>
  </si>
  <si>
    <t>[79.6]</t>
  </si>
  <si>
    <t>Dropped many game pieces</t>
  </si>
  <si>
    <t>[7.5,1.3]</t>
  </si>
  <si>
    <t>[11.4,49.7]</t>
  </si>
  <si>
    <t>[2,5]</t>
  </si>
  <si>
    <t>not that good o</t>
  </si>
  <si>
    <t>[6.6,72.2,10.2]</t>
  </si>
  <si>
    <t>[33,34]</t>
  </si>
  <si>
    <t>Kinda slow, had trouble get</t>
  </si>
  <si>
    <t>LB</t>
  </si>
  <si>
    <t>Died very earl</t>
  </si>
  <si>
    <t>[15.1,2.9,14.7,2.2,12.9,12.5,17.1,20.5,19.4]</t>
  </si>
  <si>
    <t>[4,6,3,1,2,10,12]</t>
  </si>
  <si>
    <t xml:space="preserve">Hh </t>
  </si>
  <si>
    <t>[16]</t>
  </si>
  <si>
    <t>[30.4,1.8,17.2]</t>
  </si>
  <si>
    <t>[36]</t>
  </si>
  <si>
    <t>It32s small and can only sco</t>
  </si>
  <si>
    <t>[14,5]</t>
  </si>
  <si>
    <t>im so hyped (manifesting)</t>
  </si>
  <si>
    <t>[27.6,35.3,2.4]</t>
  </si>
  <si>
    <t>[29,31,13]</t>
  </si>
  <si>
    <t>&gt;.&lt;</t>
  </si>
  <si>
    <t>[4.7]</t>
  </si>
  <si>
    <t>[6,7]</t>
  </si>
  <si>
    <t>Can only pick up cones from shelf</t>
  </si>
  <si>
    <t>[31,14,33]</t>
  </si>
  <si>
    <t>Grabbing cubes not defending.</t>
  </si>
  <si>
    <t>did not move, never enabled</t>
  </si>
  <si>
    <t>JB</t>
  </si>
  <si>
    <t>[5,14,11]</t>
  </si>
  <si>
    <t xml:space="preserve">Very slow, but somewhat effective </t>
  </si>
  <si>
    <t>[18.8,3.8,1.2,3.1,1.1,]</t>
  </si>
  <si>
    <t>[8,9,14,5,29,7,36,32,31]</t>
  </si>
  <si>
    <t>Couldn32t reach high</t>
  </si>
  <si>
    <t>[24.1,37.2,18.4]</t>
  </si>
  <si>
    <t>Great par</t>
  </si>
  <si>
    <t>[1,22]</t>
  </si>
  <si>
    <t>weird intak</t>
  </si>
  <si>
    <t>[2.7,1.2,1.3,2.1,2.3]</t>
  </si>
  <si>
    <t>[36,35,34,33,32,29,30]</t>
  </si>
  <si>
    <t>really good for scoring f</t>
  </si>
  <si>
    <t>[44.8,26.3,22.9]</t>
  </si>
  <si>
    <t>[21,3,20]</t>
  </si>
  <si>
    <t>Takes advantage of hu</t>
  </si>
  <si>
    <t>[16.0,26.2]</t>
  </si>
  <si>
    <t>E</t>
  </si>
  <si>
    <t>[16.2,1.5,24.5,68.8]</t>
  </si>
  <si>
    <t>[12,13,11]</t>
  </si>
  <si>
    <t>lala</t>
  </si>
  <si>
    <t>^^</t>
  </si>
  <si>
    <t>[11.6,2.2]</t>
  </si>
  <si>
    <t>Nice robot, very cool</t>
  </si>
  <si>
    <t>WF</t>
  </si>
  <si>
    <t>[11.5,9.6,10.3,33.9,10.7,0.8,0.4]</t>
  </si>
  <si>
    <t>[34,35,17]</t>
  </si>
  <si>
    <t>Someone</t>
  </si>
  <si>
    <t>Got airtime</t>
  </si>
  <si>
    <t>[17,14,35]</t>
  </si>
  <si>
    <t>[28]</t>
  </si>
  <si>
    <t>[33.1,22.6]</t>
  </si>
  <si>
    <t>[31,30,33]</t>
  </si>
  <si>
    <t xml:space="preserve">Scored mostly by pushing </t>
  </si>
  <si>
    <t xml:space="preserve">Struggled </t>
  </si>
  <si>
    <t>Ih</t>
  </si>
  <si>
    <t>has no intake :</t>
  </si>
  <si>
    <t>[25]</t>
  </si>
  <si>
    <t>[18.6,28.4,40.9,42.4]</t>
  </si>
  <si>
    <t>[8,17,27,9]</t>
  </si>
  <si>
    <t>[22.5,25.4]</t>
  </si>
  <si>
    <t>[13,16,15]</t>
  </si>
  <si>
    <t>Can only pick up</t>
  </si>
  <si>
    <t>[16.5,18.5]</t>
  </si>
  <si>
    <t>Yessir</t>
  </si>
  <si>
    <t>[21.6,38.2]</t>
  </si>
  <si>
    <t>[8,9]</t>
  </si>
  <si>
    <t xml:space="preserve">Dropped many cones, not </t>
  </si>
  <si>
    <t>OW</t>
  </si>
  <si>
    <t>[2,28,29]</t>
  </si>
  <si>
    <t>[16.6,3.5,46.9,0.8,7.3,0.5]</t>
  </si>
  <si>
    <t>[30,27,31]</t>
  </si>
  <si>
    <t>[10.1,43.6,11.3,1.4,0.7]</t>
  </si>
  <si>
    <t>[32,14]</t>
  </si>
  <si>
    <t>It was pretty ok</t>
  </si>
  <si>
    <t>[29,22,31]</t>
  </si>
  <si>
    <t>[6.1,13.3,17.9,20.8]</t>
  </si>
  <si>
    <t>[32,31,30]</t>
  </si>
  <si>
    <t>speedy</t>
  </si>
  <si>
    <t>Blocked teammates</t>
  </si>
  <si>
    <t>[7]</t>
  </si>
  <si>
    <t>[15.3,0.7,43.1,21.7,22.7,0.9]</t>
  </si>
  <si>
    <t>[30,11,34,36]</t>
  </si>
  <si>
    <t>[14.1,0.9,1.7,4.4,6.5,69.1]</t>
  </si>
  <si>
    <t>[2,14,8]</t>
  </si>
  <si>
    <t>There are many other robots si</t>
  </si>
  <si>
    <t>overall a pretty good ro</t>
  </si>
  <si>
    <t>[25.4,1.3,3.1,7.0,1.8,1.4,16.6,0.4]</t>
  </si>
  <si>
    <t>[9,4,8,7]</t>
  </si>
  <si>
    <t>Js</t>
  </si>
  <si>
    <t>[10.6]</t>
  </si>
  <si>
    <t>[6,7,8,9,4]</t>
  </si>
  <si>
    <t>Good High cone s</t>
  </si>
  <si>
    <t>[13.9,27.5]</t>
  </si>
  <si>
    <t>[5,8]</t>
  </si>
  <si>
    <t>Decent this r</t>
  </si>
  <si>
    <t>[35.1,28.9,32.8]</t>
  </si>
  <si>
    <t>[1,22,3]</t>
  </si>
  <si>
    <t>Good with cones and</t>
  </si>
  <si>
    <t>[24.6]</t>
  </si>
  <si>
    <t>[2,19,24]</t>
  </si>
  <si>
    <t>Solid robot. Not much</t>
  </si>
  <si>
    <t>had trouble picking up c</t>
  </si>
  <si>
    <t>[47.2]</t>
  </si>
  <si>
    <t>ehh, they didn32t really d</t>
  </si>
  <si>
    <t>[2,1]</t>
  </si>
  <si>
    <t>can score well</t>
  </si>
  <si>
    <t xml:space="preserve">Bad it died </t>
  </si>
  <si>
    <t>[15.2,19.6,16.9,0.8,18.4]</t>
  </si>
  <si>
    <t>[7,5,-3,6,1]</t>
  </si>
  <si>
    <t>Was disabled by alliance partn</t>
  </si>
  <si>
    <t>[25.0,30.0,34.9,1.2]</t>
  </si>
  <si>
    <t>[2,3,5]</t>
  </si>
  <si>
    <t>[22.2,47.1,1.7]</t>
  </si>
  <si>
    <t>[13,5]</t>
  </si>
  <si>
    <t>[3,4,5,8]</t>
  </si>
  <si>
    <t>[9.5,28.0,24.2,64.1,8.6]</t>
  </si>
  <si>
    <t>[36,35,34,14]</t>
  </si>
  <si>
    <t>[27.2,47.2,6.4]</t>
  </si>
  <si>
    <t>Yep :)</t>
  </si>
  <si>
    <t>[16.4,17.4,22.0]</t>
  </si>
  <si>
    <t>[15,24,23]</t>
  </si>
  <si>
    <t>[6,34,8,7,9]</t>
  </si>
  <si>
    <t>Very good dri</t>
  </si>
  <si>
    <t>[10.8,23.7,16.6,8.9,3.9]</t>
  </si>
  <si>
    <t>[29,32,30,34,14]</t>
  </si>
  <si>
    <t>driving was a little shaky</t>
  </si>
  <si>
    <t>it32s good i</t>
  </si>
  <si>
    <t>[49.5]</t>
  </si>
  <si>
    <t>Inconsiste</t>
  </si>
  <si>
    <t>[32.0,10.0,18.1]</t>
  </si>
  <si>
    <t>[35,33,11]</t>
  </si>
  <si>
    <t>Only cubes but it looks pretty ok for an</t>
  </si>
  <si>
    <t>[35.8,1.2]</t>
  </si>
  <si>
    <t>[16,13]</t>
  </si>
  <si>
    <t>non</t>
  </si>
  <si>
    <t>[51.2]</t>
  </si>
  <si>
    <t>[23,25,7]</t>
  </si>
  <si>
    <t>cherry cheese danish</t>
  </si>
  <si>
    <t>[15,7,8]</t>
  </si>
  <si>
    <t>[30.3,0.8,0.4,28.8]</t>
  </si>
  <si>
    <t>[6,5,4,34,35,33]</t>
  </si>
  <si>
    <t>Kageutc</t>
  </si>
  <si>
    <t>[18,16]</t>
  </si>
  <si>
    <t>[95.8,1.2,6.3]</t>
  </si>
  <si>
    <t>[32]</t>
  </si>
  <si>
    <t>Makes a good defense alliance partner for defense</t>
  </si>
  <si>
    <t>[37.5,29.7]</t>
  </si>
  <si>
    <t>[1,6]</t>
  </si>
  <si>
    <t>good robot with long reach, cone capability</t>
  </si>
  <si>
    <t>[63.5]</t>
  </si>
  <si>
    <t>Hello</t>
  </si>
  <si>
    <t>[21.7,23.4]</t>
  </si>
  <si>
    <t>[34,33]</t>
  </si>
  <si>
    <t>They ended the match dangling v precariously</t>
  </si>
  <si>
    <t>Did o</t>
  </si>
  <si>
    <t>[17.9,20.6,22.0,25.5,20.1]</t>
  </si>
  <si>
    <t>[11,28,30,29]</t>
  </si>
  <si>
    <t>Donut</t>
  </si>
  <si>
    <t>[4.9,21.2,17.9,21.2,19.7,18.4]</t>
  </si>
  <si>
    <t>[7,8,16,4,15,17]</t>
  </si>
  <si>
    <t>Fricking God</t>
  </si>
  <si>
    <t>[39.2,19.0,33.1]</t>
  </si>
  <si>
    <t>[15,13,12]</t>
  </si>
  <si>
    <t>Solid, reliable</t>
  </si>
  <si>
    <t>[30,32,34]</t>
  </si>
  <si>
    <t>Accurate with their throws of the cubes</t>
  </si>
  <si>
    <t>[35,28,32]</t>
  </si>
  <si>
    <t>good docking skills</t>
  </si>
  <si>
    <t>[3,34,6,36]</t>
  </si>
  <si>
    <t>oh my god if one more person leaves off a comment</t>
  </si>
  <si>
    <t>[1.8]</t>
  </si>
  <si>
    <t>[6,7,8,14,9]</t>
  </si>
  <si>
    <t>Good everything</t>
  </si>
  <si>
    <t>decent robot</t>
  </si>
  <si>
    <t>[13.1,25.4,58.4]</t>
  </si>
  <si>
    <t>[29,19,32]</t>
  </si>
  <si>
    <t>Can32t pick up anythin</t>
  </si>
  <si>
    <t>[31,34]</t>
  </si>
  <si>
    <t>Tall bot probs (tipp</t>
  </si>
  <si>
    <t>[15.2,81.7]</t>
  </si>
  <si>
    <t>[4,3]</t>
  </si>
  <si>
    <t xml:space="preserve">One of the </t>
  </si>
  <si>
    <t>[28.1,12.5]</t>
  </si>
  <si>
    <t>can score high and medium cubes with good accuracy</t>
  </si>
  <si>
    <t>[29,30,28]</t>
  </si>
  <si>
    <t>corn!!!!</t>
  </si>
  <si>
    <t>[7.9,72.8]</t>
  </si>
  <si>
    <t>[8.8,15.2,23.6,10.9,17.7,18.7]</t>
  </si>
  <si>
    <t>[6,30,4,3,20,34,8]</t>
  </si>
  <si>
    <t>[8.0,12.3,13.1,22.0,14.1,12.8,1.0,21.0]</t>
  </si>
  <si>
    <t>[7,5,6,4,24,32,14]</t>
  </si>
  <si>
    <t>Still f</t>
  </si>
  <si>
    <t xml:space="preserve">Only defense </t>
  </si>
  <si>
    <t>Good defender, but needs to be faster to</t>
  </si>
  <si>
    <t>[17,30,32,34,14]</t>
  </si>
  <si>
    <t>No</t>
  </si>
  <si>
    <t>Extremely fast with sco</t>
  </si>
  <si>
    <t>[3.4,47.4]</t>
  </si>
  <si>
    <t>Made some good</t>
  </si>
  <si>
    <t>[100.5]</t>
  </si>
  <si>
    <t>What happene</t>
  </si>
  <si>
    <t>[6.4,16.6,20.1]</t>
  </si>
  <si>
    <t>[29,32,33]</t>
  </si>
  <si>
    <t xml:space="preserve">HH </t>
  </si>
  <si>
    <t>[16.2,20.1,14.9]</t>
  </si>
  <si>
    <t>[1,2,4]</t>
  </si>
  <si>
    <t>Literally the best robot here(next to us) the</t>
  </si>
  <si>
    <t>[7.9,13.8,27.6]</t>
  </si>
  <si>
    <t>[17,2]</t>
  </si>
  <si>
    <t xml:space="preserve">It32s </t>
  </si>
  <si>
    <t>[31,14,36]</t>
  </si>
  <si>
    <t xml:space="preserve">Decent bot </t>
  </si>
  <si>
    <t>[6.8]</t>
  </si>
  <si>
    <t>good stuff</t>
  </si>
  <si>
    <t>didn32t do mu</t>
  </si>
  <si>
    <t>[13.9,62.5]</t>
  </si>
  <si>
    <t>[11,14,36]</t>
  </si>
  <si>
    <t>[2.2,6.7,12.1,18.9,25.1]</t>
  </si>
  <si>
    <t>[4,30,5,6,13]</t>
  </si>
  <si>
    <t>[17,34,35]</t>
  </si>
  <si>
    <t>Stinger mechani</t>
  </si>
  <si>
    <t>[8,7,5,4,3,1,17]</t>
  </si>
  <si>
    <t xml:space="preserve">Ale </t>
  </si>
  <si>
    <t>the best robot eve</t>
  </si>
  <si>
    <t>[20.2,25.2,37.1]</t>
  </si>
  <si>
    <t>[19,32]</t>
  </si>
  <si>
    <t>Not great at grabb</t>
  </si>
  <si>
    <t>[14.3]</t>
  </si>
  <si>
    <t>[15]</t>
  </si>
  <si>
    <t>meh, they weren32t the best in m</t>
  </si>
  <si>
    <t>hi wyatt!</t>
  </si>
  <si>
    <t>[31.3,43.8]</t>
  </si>
  <si>
    <t>[14,17]</t>
  </si>
  <si>
    <t>Ok better th</t>
  </si>
  <si>
    <t>[2.6,28.4,8.4,26.7]</t>
  </si>
  <si>
    <t>[35,31]</t>
  </si>
  <si>
    <t>Excellent defending and speed, can push c</t>
  </si>
  <si>
    <t>[20.3,29.5,25.0,46.9]</t>
  </si>
  <si>
    <t>[5,14,17,2,21]</t>
  </si>
  <si>
    <t>[9.6,21.8,22.0,20.8]</t>
  </si>
  <si>
    <t>[8,17,14,2]</t>
  </si>
  <si>
    <t>Has a hard time picking things up from</t>
  </si>
  <si>
    <t>[6.9,22.1,51.4]</t>
  </si>
  <si>
    <t>[32,36,26]</t>
  </si>
  <si>
    <t>[8.1,27.5,65.5]</t>
  </si>
  <si>
    <t>[17,11,14]</t>
  </si>
  <si>
    <t>Maybe an allianc</t>
  </si>
  <si>
    <t>[1,5]</t>
  </si>
  <si>
    <t>[6.5,15.4,26.7,31.9,2.6]</t>
  </si>
  <si>
    <t>[4,6,7,9]</t>
  </si>
  <si>
    <t>Insa</t>
  </si>
  <si>
    <t xml:space="preserve">p swag robot </t>
  </si>
  <si>
    <t>Only scored once and died immediate</t>
  </si>
  <si>
    <t>[5,29,22,24,16,14,2,30,28]</t>
  </si>
  <si>
    <t>Hai</t>
  </si>
  <si>
    <t>[0.4,17.6,3.6,4.2,8.2,15.3,20.5]</t>
  </si>
  <si>
    <t>[29,35,33,30,31]</t>
  </si>
  <si>
    <t>Very fast, dropping cubes quick. Dodgin</t>
  </si>
  <si>
    <t>[19.4,9.0,30.4,30.0]</t>
  </si>
  <si>
    <t>[8,17,7,9]</t>
  </si>
  <si>
    <t>Top guy</t>
  </si>
  <si>
    <t>[8.5,12.5]</t>
  </si>
  <si>
    <t>Great part</t>
  </si>
  <si>
    <t>[15.1,19.8]</t>
  </si>
  <si>
    <t>[15,32,33]</t>
  </si>
  <si>
    <t xml:space="preserve">did not see links </t>
  </si>
  <si>
    <t>[7.2]</t>
  </si>
  <si>
    <t>[8,14]</t>
  </si>
  <si>
    <t>slow but able to score good and dock!</t>
  </si>
  <si>
    <t>[30,29]</t>
  </si>
  <si>
    <t>mob</t>
  </si>
  <si>
    <t>[2.6,1.8]</t>
  </si>
  <si>
    <t>Non</t>
  </si>
  <si>
    <t>[1.5,0.4,0.3,0.9,0.5,0.7,0.6,0.7,0.6,0.6,0.6,0.7]</t>
  </si>
  <si>
    <t>[12,15,4,17]</t>
  </si>
  <si>
    <t>Udg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</si>
</sst>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004AAD"/>
      <name val="Alexis Condensed"/>
    </font>
    <font>
      <b/>
      <i/>
      <u/>
      <sz val="36"/>
      <color rgb="FF001C73"/>
      <name val="Alexis Condensed"/>
    </font>
    <font>
      <sz val="18"/>
      <color rgb="FFFF0000"/>
      <name val="Calibri"/>
      <family val="2"/>
      <scheme val="minor"/>
    </font>
    <font>
      <sz val="13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9" fillId="0" borderId="0" applyNumberFormat="0" applyFill="0" applyBorder="0" applyAlignment="0" applyProtection="0"/>
  </cellStyleXfs>
  <cellXfs count="30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Continuous" vertical="center" wrapText="1"/>
    </xf>
    <xf numFmtId="0" fontId="3" fillId="0" borderId="0" xfId="0" applyFont="1" applyAlignment="1">
      <alignment horizontal="centerContinuous" vertical="center"/>
    </xf>
    <xf numFmtId="0" fontId="2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2" applyAlignment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9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4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pivotButton="1"/>
    <xf numFmtId="0" fontId="15" fillId="0" borderId="0" xfId="0" applyFont="1"/>
    <xf numFmtId="0" fontId="16" fillId="0" borderId="0" xfId="0" applyFont="1" applyAlignment="1">
      <alignment horizontal="centerContinuous" vertical="center"/>
    </xf>
    <xf numFmtId="0" fontId="14" fillId="0" borderId="0" xfId="0" applyFont="1" applyAlignment="1">
      <alignment horizontal="left" vertical="center"/>
    </xf>
    <xf numFmtId="0" fontId="17" fillId="0" borderId="0" xfId="0" applyFont="1"/>
    <xf numFmtId="0" fontId="0" fillId="0" borderId="1" xfId="0" applyBorder="1" applyAlignment="1">
      <alignment horizontal="center" vertical="center"/>
    </xf>
    <xf numFmtId="0" fontId="18" fillId="0" borderId="0" xfId="0" applyFont="1"/>
    <xf numFmtId="0" fontId="0" fillId="0" borderId="0" xfId="0" applyNumberFormat="1"/>
    <xf numFmtId="0" fontId="18" fillId="0" borderId="0" xfId="0" applyNumberFormat="1" applyFont="1" applyFill="1"/>
  </cellXfs>
  <cellStyles count="3">
    <cellStyle name="Hyperlink" xfId="2" builtinId="8"/>
    <cellStyle name="Normal" xfId="0" builtinId="0"/>
    <cellStyle name="Normal 2" xfId="1" xr:uid="{D34AA4D5-A817-4587-926A-F757B9A68BD5}"/>
  </cellStyles>
  <dxfs count="5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919194"/>
      <color rgb="FF013C8B"/>
      <color rgb="FF011559"/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 Scouting</a:t>
          </a: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 Scouting</a:t>
          </a:r>
        </a:p>
      </xdr:txBody>
    </xdr:sp>
    <xdr:clientData/>
  </xdr:twoCellAnchor>
  <xdr:twoCellAnchor editAs="oneCell">
    <xdr:from>
      <xdr:col>4</xdr:col>
      <xdr:colOff>597646</xdr:colOff>
      <xdr:row>2</xdr:row>
      <xdr:rowOff>74706</xdr:rowOff>
    </xdr:from>
    <xdr:to>
      <xdr:col>9</xdr:col>
      <xdr:colOff>347339</xdr:colOff>
      <xdr:row>18</xdr:row>
      <xdr:rowOff>214527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3986948-8A00-8149-9C23-321D745AE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661646" y="1598706"/>
          <a:ext cx="3753928" cy="37257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660400</xdr:colOff>
      <xdr:row>1</xdr:row>
      <xdr:rowOff>368300</xdr:rowOff>
    </xdr:from>
    <xdr:to>
      <xdr:col>13</xdr:col>
      <xdr:colOff>2540</xdr:colOff>
      <xdr:row>8</xdr:row>
      <xdr:rowOff>18784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253952F-5BA2-7144-BDE4-1C61E98CD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685800"/>
          <a:ext cx="6263640" cy="307948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couting%20Heatmap%20Exampl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huastout/Desktop/2023_Mount_Olive%209.24.18%20A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atMap"/>
      <sheetName val="Match Scouting Data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Image Maps"/>
      <sheetName val="Match Scouting Data"/>
      <sheetName val="Pit Scouting Data"/>
      <sheetName val="Auto Start"/>
      <sheetName val="Match Data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icrosoft Office User" refreshedDate="45000.656658912034" createdVersion="8" refreshedVersion="8" minRefreshableVersion="3" recordCount="226" xr:uid="{3F9A99A7-87B3-B54B-8179-999C364C043E}">
  <cacheSource type="worksheet">
    <worksheetSource name="ScoutingData"/>
  </cacheSource>
  <cacheFields count="53">
    <cacheField name="scouter" numFmtId="0">
      <sharedItems containsBlank="1" containsMixedTypes="1" containsNumber="1" containsInteger="1" minValue="3515" maxValue="3515"/>
    </cacheField>
    <cacheField name="eventCode" numFmtId="0">
      <sharedItems containsBlank="1"/>
    </cacheField>
    <cacheField name="matchLevel" numFmtId="0">
      <sharedItems containsBlank="1"/>
    </cacheField>
    <cacheField name="matchNumber" numFmtId="0">
      <sharedItems containsString="0" containsBlank="1" containsNumber="1" containsInteger="1" minValue="1" maxValue="54"/>
    </cacheField>
    <cacheField name="match_key" numFmtId="0">
      <sharedItems containsNonDate="0" containsString="0" containsBlank="1"/>
    </cacheField>
    <cacheField name="robot" numFmtId="0">
      <sharedItems containsBlank="1"/>
    </cacheField>
    <cacheField name="teamNumber" numFmtId="0">
      <sharedItems containsString="0" containsBlank="1" containsNumber="1" containsInteger="1" minValue="11" maxValue="9116" count="40">
        <n v="4573"/>
        <n v="125"/>
        <n v="7045"/>
        <n v="1672"/>
        <n v="5732"/>
        <n v="1923"/>
        <n v="2600"/>
        <n v="1279"/>
        <m/>
        <n v="222"/>
        <n v="6945"/>
        <n v="102"/>
        <n v="75"/>
        <n v="752"/>
        <n v="2070"/>
        <n v="1811"/>
        <n v="1143"/>
        <n v="6860"/>
        <n v="1676"/>
        <n v="219"/>
        <n v="4361"/>
        <n v="2458"/>
        <n v="5438"/>
        <n v="193"/>
        <n v="3142"/>
        <n v="2577"/>
        <n v="56"/>
        <n v="8513"/>
        <n v="3515"/>
        <n v="41"/>
        <n v="9116"/>
        <n v="8117"/>
        <n v="11"/>
        <n v="8628"/>
        <n v="223"/>
        <n v="5992"/>
        <n v="484"/>
        <n v="555"/>
        <n v="1885" u="1"/>
        <n v="2451" u="1"/>
      </sharedItems>
    </cacheField>
    <cacheField name="autoStartingLocation" numFmtId="0">
      <sharedItems containsBlank="1" containsMixedTypes="1" containsNumber="1" containsInteger="1" minValue="9" maxValue="72"/>
    </cacheField>
    <cacheField name="autoScoredGrid" numFmtId="0">
      <sharedItems containsBlank="1"/>
    </cacheField>
    <cacheField name="autoCrossedCable" numFmtId="0">
      <sharedItems containsString="0" containsBlank="1" containsNumber="1" containsInteger="1" minValue="0" maxValue="1"/>
    </cacheField>
    <cacheField name="autoCrossedChargingStation" numFmtId="0">
      <sharedItems containsString="0" containsBlank="1" containsNumber="1" containsInteger="1" minValue="0" maxValue="1"/>
    </cacheField>
    <cacheField name="autoMobility" numFmtId="0">
      <sharedItems containsString="0" containsBlank="1" containsNumber="1" containsInteger="1" minValue="0" maxValue="1"/>
    </cacheField>
    <cacheField name="autoDocked" numFmtId="0">
      <sharedItems containsBlank="1"/>
    </cacheField>
    <cacheField name="cycleTimes" numFmtId="0">
      <sharedItems containsBlank="1"/>
    </cacheField>
    <cacheField name="scoredGrid" numFmtId="0">
      <sharedItems containsBlank="1"/>
    </cacheField>
    <cacheField name="feedCount" numFmtId="0">
      <sharedItems containsString="0" containsBlank="1" containsNumber="1" containsInteger="1" minValue="0" maxValue="3"/>
    </cacheField>
    <cacheField name="wasFed" numFmtId="0">
      <sharedItems containsString="0" containsBlank="1" containsNumber="1" containsInteger="1" minValue="0" maxValue="1"/>
    </cacheField>
    <cacheField name="wasDefended" numFmtId="0">
      <sharedItems containsString="0" containsBlank="1" containsNumber="1" containsInteger="1" minValue="0" maxValue="1"/>
    </cacheField>
    <cacheField name="whoDefended" numFmtId="0">
      <sharedItems containsBlank="1" containsMixedTypes="1" containsNumber="1" containsInteger="1" minValue="0" maxValue="7044"/>
    </cacheField>
    <cacheField name="smartLinks" numFmtId="0">
      <sharedItems containsString="0" containsBlank="1" containsNumber="1" containsInteger="1" minValue="0" maxValue="1"/>
    </cacheField>
    <cacheField name="floorPickUp" numFmtId="0">
      <sharedItems containsBlank="1"/>
    </cacheField>
    <cacheField name="dockingTime" numFmtId="0">
      <sharedItems containsString="0" containsBlank="1" containsNumber="1" minValue="0" maxValue="77.5"/>
    </cacheField>
    <cacheField name="finalState" numFmtId="0">
      <sharedItems containsBlank="1"/>
    </cacheField>
    <cacheField name="numOfRobotsDocked" numFmtId="0">
      <sharedItems containsString="0" containsBlank="1" containsNumber="1" containsInteger="1" minValue="0" maxValue="3"/>
    </cacheField>
    <cacheField name="driverSkill" numFmtId="0">
      <sharedItems containsBlank="1"/>
    </cacheField>
    <cacheField name="linksScored" numFmtId="0">
      <sharedItems containsString="0" containsBlank="1" containsNumber="1" containsInteger="1" minValue="0" maxValue="3"/>
    </cacheField>
    <cacheField name="defenseRating" numFmtId="0">
      <sharedItems containsBlank="1"/>
    </cacheField>
    <cacheField name="swerveDrive" numFmtId="0">
      <sharedItems containsString="0" containsBlank="1" containsNumber="1" containsInteger="1" minValue="0" maxValue="1"/>
    </cacheField>
    <cacheField name="speedRating" numFmtId="0">
      <sharedItems containsString="0" containsBlank="1" containsNumber="1" containsInteger="1" minValue="1" maxValue="5"/>
    </cacheField>
    <cacheField name="diedOrTipped" numFmtId="0">
      <sharedItems containsString="0" containsBlank="1" containsNumber="1" containsInteger="1" minValue="0" maxValue="1"/>
    </cacheField>
    <cacheField name="tippy" numFmtId="0">
      <sharedItems containsString="0" containsBlank="1" containsNumber="1" containsInteger="1" minValue="0" maxValue="1"/>
    </cacheField>
    <cacheField name="droppedCones" numFmtId="0">
      <sharedItems containsString="0" containsBlank="1" containsNumber="1" containsInteger="1" minValue="0" maxValue="1"/>
    </cacheField>
    <cacheField name="goodPartner" numFmtId="0">
      <sharedItems containsString="0" containsBlank="1" containsNumber="1" containsInteger="1" minValue="0" maxValue="1"/>
    </cacheField>
    <cacheField name="comments" numFmtId="0">
      <sharedItems containsBlank="1"/>
    </cacheField>
    <cacheField name="autoGamePieces" numFmtId="0">
      <sharedItems containsBlank="1" containsMixedTypes="1" containsNumber="1" containsInteger="1" minValue="0" maxValue="8"/>
    </cacheField>
    <cacheField name="autoCubes" numFmtId="0">
      <sharedItems containsBlank="1" containsMixedTypes="1" containsNumber="1" containsInteger="1" minValue="0" maxValue="5"/>
    </cacheField>
    <cacheField name="autoCones" numFmtId="0">
      <sharedItems containsBlank="1" containsMixedTypes="1" containsNumber="1" containsInteger="1" minValue="0" maxValue="5"/>
    </cacheField>
    <cacheField name="autoHigh" numFmtId="0">
      <sharedItems containsBlank="1" containsMixedTypes="1" containsNumber="1" containsInteger="1" minValue="0" maxValue="4"/>
    </cacheField>
    <cacheField name="autoMed" numFmtId="0">
      <sharedItems containsBlank="1" containsMixedTypes="1" containsNumber="1" containsInteger="1" minValue="0" maxValue="4"/>
    </cacheField>
    <cacheField name="autoLow" numFmtId="0">
      <sharedItems containsBlank="1" containsMixedTypes="1" containsNumber="1" containsInteger="1" minValue="0" maxValue="2"/>
    </cacheField>
    <cacheField name="avgCycleTime" numFmtId="0">
      <sharedItems containsBlank="1" containsMixedTypes="1" containsNumber="1" minValue="0" maxValue="100.5"/>
    </cacheField>
    <cacheField name="teleopGamePieces" numFmtId="0">
      <sharedItems containsBlank="1" containsMixedTypes="1" containsNumber="1" containsInteger="1" minValue="0" maxValue="9"/>
    </cacheField>
    <cacheField name="teleopCubes" numFmtId="0">
      <sharedItems containsBlank="1" containsMixedTypes="1" containsNumber="1" containsInteger="1" minValue="0" maxValue="7"/>
    </cacheField>
    <cacheField name="teleopCones" numFmtId="0">
      <sharedItems containsBlank="1" containsMixedTypes="1" containsNumber="1" containsInteger="1" minValue="0" maxValue="6"/>
    </cacheField>
    <cacheField name="teleopHigh" numFmtId="0">
      <sharedItems containsBlank="1" containsMixedTypes="1" containsNumber="1" containsInteger="1" minValue="0" maxValue="6"/>
    </cacheField>
    <cacheField name="teleopMed" numFmtId="0">
      <sharedItems containsBlank="1" containsMixedTypes="1" containsNumber="1" containsInteger="1" minValue="0" maxValue="4"/>
    </cacheField>
    <cacheField name="teleopLow" numFmtId="0">
      <sharedItems containsBlank="1" containsMixedTypes="1" containsNumber="1" containsInteger="1" minValue="0" maxValue="7"/>
    </cacheField>
    <cacheField name="totalGamePieces" numFmtId="0">
      <sharedItems containsBlank="1" containsMixedTypes="1" containsNumber="1" containsInteger="1" minValue="0" maxValue="10"/>
    </cacheField>
    <cacheField name="totalCubes" numFmtId="0">
      <sharedItems containsBlank="1" containsMixedTypes="1" containsNumber="1" containsInteger="1" minValue="0" maxValue="7"/>
    </cacheField>
    <cacheField name="totalCones" numFmtId="0">
      <sharedItems containsBlank="1" containsMixedTypes="1" containsNumber="1" containsInteger="1" minValue="0" maxValue="7"/>
    </cacheField>
    <cacheField name="totalHigh" numFmtId="0">
      <sharedItems containsBlank="1" containsMixedTypes="1" containsNumber="1" containsInteger="1" minValue="0" maxValue="6"/>
    </cacheField>
    <cacheField name="totalMed" numFmtId="0">
      <sharedItems containsBlank="1" containsMixedTypes="1" containsNumber="1" containsInteger="1" minValue="0" maxValue="5"/>
    </cacheField>
    <cacheField name="totalLow" numFmtId="0">
      <sharedItems containsBlank="1" containsMixedTypes="1" containsNumber="1" containsInteger="1" minValue="0" maxValue="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6">
  <r>
    <s v="AA"/>
    <s v="2023njfla"/>
    <s v="qm"/>
    <n v="1"/>
    <m/>
    <s v="r2"/>
    <x v="0"/>
    <n v="59"/>
    <s v="[]"/>
    <n v="1"/>
    <n v="0"/>
    <n v="0"/>
    <s v="x"/>
    <s v="[6.1]"/>
    <s v="[11,12]"/>
    <n v="0"/>
    <n v="1"/>
    <n v="0"/>
    <m/>
    <n v="1"/>
    <s v="u"/>
    <n v="0"/>
    <s v="x"/>
    <n v="2"/>
    <s v="n"/>
    <n v="1"/>
    <s v="x"/>
    <n v="0"/>
    <n v="3"/>
    <n v="0"/>
    <n v="0"/>
    <n v="1"/>
    <n v="0"/>
    <s v="lowkey sucked booty /not good alliance pa"/>
    <n v="0"/>
    <n v="0"/>
    <n v="0"/>
    <n v="0"/>
    <n v="0"/>
    <n v="0"/>
    <n v="6.1"/>
    <n v="2"/>
    <n v="1"/>
    <n v="1"/>
    <n v="0"/>
    <n v="2"/>
    <n v="0"/>
    <n v="2"/>
    <n v="1"/>
    <n v="1"/>
    <n v="0"/>
    <n v="2"/>
    <n v="0"/>
  </r>
  <r>
    <s v="MM"/>
    <s v="2023njfla"/>
    <s v="qm"/>
    <n v="3"/>
    <m/>
    <s v="b2"/>
    <x v="1"/>
    <s v="[26]"/>
    <s v="[]"/>
    <n v="1"/>
    <n v="1"/>
    <n v="1"/>
    <s v="e"/>
    <s v="[7.4,3.4,19.0]"/>
    <s v="[]"/>
    <n v="0"/>
    <n v="1"/>
    <n v="0"/>
    <m/>
    <n v="1"/>
    <s v="b"/>
    <n v="14"/>
    <s v="a"/>
    <n v="1"/>
    <s v="v"/>
    <n v="1"/>
    <s v="a"/>
    <n v="1"/>
    <n v="4"/>
    <n v="0"/>
    <n v="0"/>
    <n v="0"/>
    <n v="1"/>
    <s v="None"/>
    <n v="0"/>
    <n v="0"/>
    <n v="0"/>
    <n v="0"/>
    <n v="0"/>
    <n v="0"/>
    <n v="9.9333333333333336"/>
    <n v="0"/>
    <n v="0"/>
    <n v="0"/>
    <n v="0"/>
    <n v="0"/>
    <n v="0"/>
    <n v="0"/>
    <n v="0"/>
    <n v="0"/>
    <n v="0"/>
    <n v="0"/>
    <n v="0"/>
  </r>
  <r>
    <s v="MF"/>
    <s v="2023njfla"/>
    <s v="qm"/>
    <n v="3"/>
    <m/>
    <s v="r3"/>
    <x v="2"/>
    <s v="[35]"/>
    <s v="[19]"/>
    <n v="1"/>
    <n v="0"/>
    <n v="0"/>
    <s v="x"/>
    <s v="[104.6,1.4,17.1,1.5]"/>
    <s v="[3,15]"/>
    <n v="0"/>
    <n v="1"/>
    <n v="0"/>
    <m/>
    <n v="0"/>
    <s v="o"/>
    <n v="0"/>
    <s v="x"/>
    <n v="2"/>
    <s v="a"/>
    <n v="0"/>
    <s v="a"/>
    <n v="0"/>
    <n v="3"/>
    <n v="0"/>
    <n v="0"/>
    <n v="1"/>
    <n v="0"/>
    <s v="took a while to pick up cones"/>
    <n v="1"/>
    <n v="0"/>
    <n v="1"/>
    <n v="0"/>
    <n v="0"/>
    <n v="1"/>
    <n v="31.15"/>
    <n v="2"/>
    <n v="0"/>
    <n v="2"/>
    <n v="1"/>
    <n v="1"/>
    <n v="0"/>
    <n v="3"/>
    <n v="0"/>
    <n v="3"/>
    <n v="1"/>
    <n v="1"/>
    <n v="1"/>
  </r>
  <r>
    <s v="HH"/>
    <s v="2023njfla"/>
    <s v="qm"/>
    <n v="3"/>
    <m/>
    <s v="r1"/>
    <x v="3"/>
    <s v="[71]"/>
    <s v="[]"/>
    <n v="0"/>
    <n v="0"/>
    <n v="0"/>
    <s v="x"/>
    <s v="[11.0,23.4]"/>
    <s v="[]"/>
    <n v="0"/>
    <n v="0"/>
    <n v="0"/>
    <m/>
    <n v="0"/>
    <s v="u"/>
    <n v="17.600000000000001"/>
    <s v="e"/>
    <n v="2"/>
    <s v="a"/>
    <n v="0"/>
    <s v="x"/>
    <n v="0"/>
    <n v="2"/>
    <n v="0"/>
    <n v="1"/>
    <n v="0"/>
    <n v="0"/>
    <s v="it's bad"/>
    <n v="0"/>
    <n v="0"/>
    <n v="0"/>
    <n v="0"/>
    <n v="0"/>
    <n v="0"/>
    <n v="17.2"/>
    <n v="0"/>
    <n v="0"/>
    <n v="0"/>
    <n v="0"/>
    <n v="0"/>
    <n v="0"/>
    <n v="0"/>
    <n v="0"/>
    <n v="0"/>
    <n v="0"/>
    <n v="0"/>
    <n v="0"/>
  </r>
  <r>
    <s v="DC"/>
    <s v="2023njfla"/>
    <s v="qm"/>
    <n v="3"/>
    <m/>
    <s v="r2"/>
    <x v="4"/>
    <s v="[71]"/>
    <s v="[35]"/>
    <n v="0"/>
    <n v="0"/>
    <n v="0"/>
    <s v="x"/>
    <s v="[]"/>
    <s v="[34,36,31]"/>
    <n v="0"/>
    <n v="0"/>
    <n v="0"/>
    <m/>
    <n v="0"/>
    <s v="x"/>
    <n v="1.9"/>
    <s v="e"/>
    <n v="2"/>
    <s v="a"/>
    <n v="0"/>
    <s v="x"/>
    <n v="1"/>
    <n v="2"/>
    <n v="0"/>
    <n v="0"/>
    <n v="0"/>
    <n v="0"/>
    <s v="only scores bottom row in teleop"/>
    <n v="1"/>
    <n v="1"/>
    <n v="0"/>
    <n v="0"/>
    <n v="0"/>
    <n v="1"/>
    <n v="0"/>
    <n v="3"/>
    <n v="3"/>
    <n v="0"/>
    <n v="0"/>
    <n v="0"/>
    <n v="3"/>
    <n v="4"/>
    <n v="4"/>
    <n v="0"/>
    <n v="0"/>
    <n v="0"/>
    <n v="4"/>
  </r>
  <r>
    <s v="FB"/>
    <s v="2023njfla"/>
    <s v="qm"/>
    <n v="4"/>
    <m/>
    <s v="b2"/>
    <x v="5"/>
    <s v="[38]"/>
    <s v="[23]"/>
    <n v="0"/>
    <n v="0"/>
    <n v="0"/>
    <s v="a"/>
    <s v="[]"/>
    <s v="[35]"/>
    <n v="0"/>
    <n v="0"/>
    <n v="0"/>
    <m/>
    <n v="0"/>
    <s v="u"/>
    <n v="0"/>
    <s v="x"/>
    <n v="0"/>
    <s v="a"/>
    <n v="0"/>
    <s v="x"/>
    <n v="1"/>
    <n v="3"/>
    <n v="1"/>
    <n v="0"/>
    <n v="0"/>
    <n v="0"/>
    <s v="The whole arm fell off"/>
    <n v="1"/>
    <n v="0"/>
    <n v="1"/>
    <n v="0"/>
    <n v="0"/>
    <n v="1"/>
    <n v="0"/>
    <n v="1"/>
    <n v="1"/>
    <n v="0"/>
    <n v="0"/>
    <n v="0"/>
    <n v="1"/>
    <n v="2"/>
    <n v="1"/>
    <n v="1"/>
    <n v="0"/>
    <n v="0"/>
    <n v="2"/>
  </r>
  <r>
    <s v="LG"/>
    <s v="2023njfla"/>
    <s v="qm"/>
    <n v="4"/>
    <m/>
    <s v="b3"/>
    <x v="6"/>
    <s v="[64]"/>
    <s v="[]"/>
    <n v="0"/>
    <n v="0"/>
    <n v="0"/>
    <s v="x"/>
    <s v="[]"/>
    <s v="[]"/>
    <n v="0"/>
    <n v="0"/>
    <n v="0"/>
    <m/>
    <n v="0"/>
    <s v="x"/>
    <n v="1.1000000000000001"/>
    <s v="a"/>
    <n v="1"/>
    <s v="n"/>
    <n v="0"/>
    <s v="b"/>
    <n v="0"/>
    <n v="2"/>
    <n v="1"/>
    <n v="0"/>
    <n v="0"/>
    <n v="0"/>
    <s v="kept disconnecting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T"/>
    <s v="2023njfla"/>
    <s v="qm"/>
    <n v="7"/>
    <m/>
    <s v="r3"/>
    <x v="3"/>
    <n v="35"/>
    <s v="[]"/>
    <n v="0"/>
    <n v="1"/>
    <n v="1"/>
    <s v="x"/>
    <s v="[]"/>
    <s v="[]"/>
    <n v="0"/>
    <n v="1"/>
    <n v="0"/>
    <s v="None"/>
    <n v="1"/>
    <s v="x"/>
    <n v="5.3"/>
    <s v="p"/>
    <n v="0"/>
    <s v="a"/>
    <n v="1"/>
    <s v="g"/>
    <n v="0"/>
    <n v="3"/>
    <n v="0"/>
    <n v="1"/>
    <n v="0"/>
    <n v="0"/>
    <s v="Cape :)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IH"/>
    <s v="2023njfla"/>
    <s v="qm"/>
    <n v="3"/>
    <m/>
    <s v="b1"/>
    <x v="7"/>
    <n v="26"/>
    <s v="[9]"/>
    <n v="0"/>
    <n v="0"/>
    <n v="0"/>
    <s v="x"/>
    <s v="[]"/>
    <s v="[6,5,7]"/>
    <n v="0"/>
    <n v="0"/>
    <n v="0"/>
    <m/>
    <n v="1"/>
    <s v="b"/>
    <n v="0"/>
    <s v="e"/>
    <n v="2"/>
    <s v="v"/>
    <n v="1"/>
    <s v="x"/>
    <n v="0"/>
    <n v="3"/>
    <n v="0"/>
    <n v="0"/>
    <n v="0"/>
    <n v="1"/>
    <s v="good score"/>
    <n v="1"/>
    <n v="0"/>
    <n v="1"/>
    <n v="1"/>
    <n v="0"/>
    <n v="0"/>
    <n v="0"/>
    <n v="3"/>
    <n v="1"/>
    <n v="2"/>
    <n v="3"/>
    <n v="0"/>
    <n v="0"/>
    <n v="4"/>
    <n v="1"/>
    <n v="3"/>
    <n v="4"/>
    <n v="0"/>
    <n v="0"/>
  </r>
  <r>
    <s v="py"/>
    <s v="2023njfla"/>
    <s v="qm"/>
    <n v="7"/>
    <m/>
    <s v="b2"/>
    <x v="2"/>
    <n v="62"/>
    <s v="[]"/>
    <n v="1"/>
    <n v="0"/>
    <n v="1"/>
    <s v="x"/>
    <s v="[]"/>
    <s v="[1,3]"/>
    <n v="0"/>
    <n v="0"/>
    <n v="0"/>
    <m/>
    <n v="1"/>
    <s v="o"/>
    <n v="0"/>
    <s v="x"/>
    <n v="2"/>
    <s v="a"/>
    <n v="1"/>
    <s v="x"/>
    <n v="1"/>
    <n v="3"/>
    <n v="0"/>
    <n v="0"/>
    <n v="0"/>
    <n v="1"/>
    <s v="good in beginning but fizzl"/>
    <n v="0"/>
    <n v="0"/>
    <n v="0"/>
    <n v="0"/>
    <n v="0"/>
    <n v="0"/>
    <n v="0"/>
    <n v="2"/>
    <n v="0"/>
    <n v="2"/>
    <n v="2"/>
    <n v="0"/>
    <n v="0"/>
    <n v="2"/>
    <n v="0"/>
    <n v="2"/>
    <n v="2"/>
    <n v="0"/>
    <n v="0"/>
  </r>
  <r>
    <m/>
    <m/>
    <m/>
    <m/>
    <m/>
    <m/>
    <x v="8"/>
    <m/>
    <m/>
    <m/>
    <m/>
    <m/>
    <m/>
    <m/>
    <m/>
    <m/>
    <m/>
    <m/>
    <m/>
    <m/>
    <m/>
    <m/>
    <m/>
    <m/>
    <m/>
    <m/>
    <m/>
    <m/>
    <m/>
    <m/>
    <m/>
    <m/>
    <m/>
    <m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</r>
  <r>
    <s v="LF"/>
    <s v="2023njfla"/>
    <s v="qm"/>
    <n v="4"/>
    <m/>
    <s v="b2"/>
    <x v="5"/>
    <n v="30"/>
    <s v="[]"/>
    <n v="0"/>
    <n v="0"/>
    <n v="1"/>
    <s v="x"/>
    <s v="[]"/>
    <s v="[]"/>
    <n v="0"/>
    <n v="0"/>
    <n v="0"/>
    <s v=" "/>
    <n v="0"/>
    <s v="x"/>
    <n v="0.4"/>
    <s v="x"/>
    <n v="1"/>
    <s v="x"/>
    <n v="0"/>
    <s v="x"/>
    <n v="0"/>
    <n v="1"/>
    <n v="1"/>
    <n v="0"/>
    <n v="0"/>
    <n v="0"/>
    <s v="Immobilized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B"/>
    <s v="2023njfla"/>
    <s v="qm"/>
    <n v="4"/>
    <m/>
    <s v="b1"/>
    <x v="9"/>
    <n v="25"/>
    <s v="[]"/>
    <n v="0"/>
    <n v="0"/>
    <n v="0"/>
    <s v="x"/>
    <s v="[56.3,2.4,16.9,5.5]"/>
    <s v="[6,32,30]"/>
    <n v="0"/>
    <n v="0"/>
    <n v="0"/>
    <m/>
    <n v="0"/>
    <s v="x"/>
    <n v="4.5"/>
    <s v="e"/>
    <n v="1"/>
    <s v="a"/>
    <n v="1"/>
    <s v="x"/>
    <n v="0"/>
    <n v="4"/>
    <n v="0"/>
    <n v="0"/>
    <n v="0"/>
    <n v="0"/>
    <s v="I have no idea what just happened. Sorry."/>
    <n v="0"/>
    <n v="0"/>
    <n v="0"/>
    <n v="0"/>
    <n v="0"/>
    <n v="0"/>
    <n v="20.274999999999999"/>
    <n v="3"/>
    <n v="2"/>
    <n v="1"/>
    <n v="1"/>
    <n v="0"/>
    <n v="2"/>
    <n v="3"/>
    <n v="2"/>
    <n v="1"/>
    <n v="1"/>
    <n v="0"/>
    <n v="2"/>
  </r>
  <r>
    <s v="Sj"/>
    <s v="2023njfla"/>
    <s v="qm"/>
    <n v="4"/>
    <m/>
    <s v="r2"/>
    <x v="10"/>
    <n v="60"/>
    <s v="[18,16,6,15,14,3]"/>
    <n v="1"/>
    <n v="1"/>
    <n v="1"/>
    <s v="a"/>
    <s v="[64.1]"/>
    <s v="[1,2,3,14]"/>
    <n v="0"/>
    <n v="0"/>
    <n v="0"/>
    <m/>
    <n v="1"/>
    <s v="b"/>
    <n v="16.600000000000001"/>
    <s v="a"/>
    <n v="0"/>
    <s v="x"/>
    <n v="0"/>
    <s v="x"/>
    <n v="1"/>
    <n v="3"/>
    <n v="0"/>
    <n v="0"/>
    <n v="1"/>
    <n v="0"/>
    <s v="Alette"/>
    <n v="6"/>
    <n v="1"/>
    <n v="5"/>
    <n v="2"/>
    <n v="4"/>
    <n v="0"/>
    <n v="64.099999999999994"/>
    <n v="4"/>
    <n v="2"/>
    <n v="2"/>
    <n v="3"/>
    <n v="1"/>
    <n v="0"/>
    <n v="10"/>
    <n v="3"/>
    <n v="7"/>
    <n v="5"/>
    <n v="5"/>
    <n v="0"/>
  </r>
  <r>
    <s v="FB"/>
    <s v="2023njfla"/>
    <s v="qm"/>
    <n v="5"/>
    <m/>
    <s v="r3"/>
    <x v="11"/>
    <n v="35"/>
    <s v="[2]"/>
    <n v="0"/>
    <n v="0"/>
    <n v="0"/>
    <s v="x"/>
    <s v="[]"/>
    <s v="[5,21]"/>
    <n v="0"/>
    <n v="0"/>
    <n v="0"/>
    <m/>
    <n v="0"/>
    <s v="u"/>
    <n v="3.3"/>
    <s v="p"/>
    <n v="2"/>
    <s v="a"/>
    <n v="0"/>
    <s v="x"/>
    <n v="1"/>
    <n v="4"/>
    <n v="0"/>
    <n v="0"/>
    <n v="1"/>
    <n v="1"/>
    <s v="Nicer scissor than us "/>
    <n v="1"/>
    <n v="1"/>
    <n v="0"/>
    <n v="1"/>
    <n v="0"/>
    <n v="0"/>
    <n v="0"/>
    <n v="2"/>
    <n v="1"/>
    <n v="1"/>
    <n v="1"/>
    <n v="0"/>
    <n v="1"/>
    <n v="3"/>
    <n v="2"/>
    <n v="1"/>
    <n v="2"/>
    <n v="0"/>
    <n v="1"/>
  </r>
  <r>
    <s v="LG"/>
    <s v="2023njfla"/>
    <s v="qm"/>
    <n v="5"/>
    <m/>
    <s v="r2"/>
    <x v="12"/>
    <n v="47"/>
    <s v="[13]"/>
    <n v="0"/>
    <n v="0"/>
    <n v="0"/>
    <s v="d"/>
    <s v="[]"/>
    <s v="[]"/>
    <n v="0"/>
    <n v="0"/>
    <n v="0"/>
    <m/>
    <n v="0"/>
    <s v="o"/>
    <n v="1.2"/>
    <s v="p"/>
    <n v="2"/>
    <s v="v"/>
    <n v="0"/>
    <s v="x"/>
    <n v="1"/>
    <n v="5"/>
    <n v="0"/>
    <n v="0"/>
    <n v="0"/>
    <n v="1"/>
    <s v="they were good!"/>
    <n v="1"/>
    <n v="0"/>
    <n v="1"/>
    <n v="0"/>
    <n v="1"/>
    <n v="0"/>
    <n v="0"/>
    <n v="0"/>
    <n v="0"/>
    <n v="0"/>
    <n v="0"/>
    <n v="0"/>
    <n v="0"/>
    <n v="1"/>
    <n v="0"/>
    <n v="1"/>
    <n v="0"/>
    <n v="1"/>
    <n v="0"/>
  </r>
  <r>
    <s v="py"/>
    <s v="2023njfla"/>
    <s v="qm"/>
    <n v="5"/>
    <m/>
    <s v="r1"/>
    <x v="13"/>
    <n v="72"/>
    <s v="[1]"/>
    <n v="1"/>
    <n v="0"/>
    <n v="1"/>
    <s v="x"/>
    <s v="[]"/>
    <s v="[]"/>
    <n v="0"/>
    <n v="0"/>
    <n v="0"/>
    <m/>
    <n v="0"/>
    <s v="x"/>
    <n v="0"/>
    <s v="e"/>
    <n v="2"/>
    <s v="n"/>
    <n v="0"/>
    <s v="x"/>
    <n v="0"/>
    <n v="2"/>
    <n v="0"/>
    <n v="0"/>
    <n v="0"/>
    <n v="0"/>
    <s v="u could tell they were working bugs out"/>
    <n v="1"/>
    <n v="0"/>
    <n v="1"/>
    <n v="1"/>
    <n v="0"/>
    <n v="0"/>
    <n v="0"/>
    <n v="0"/>
    <n v="0"/>
    <n v="0"/>
    <n v="0"/>
    <n v="0"/>
    <n v="0"/>
    <n v="1"/>
    <n v="0"/>
    <n v="1"/>
    <n v="1"/>
    <n v="0"/>
    <n v="0"/>
  </r>
  <r>
    <s v="py"/>
    <s v="2023njfla"/>
    <s v="qm"/>
    <n v="5"/>
    <m/>
    <s v="r1"/>
    <x v="13"/>
    <n v="72"/>
    <s v="[1]"/>
    <n v="1"/>
    <n v="0"/>
    <n v="1"/>
    <s v="x"/>
    <s v="[]"/>
    <s v="[]"/>
    <n v="0"/>
    <n v="0"/>
    <n v="0"/>
    <m/>
    <n v="0"/>
    <s v="x"/>
    <n v="0"/>
    <s v="e"/>
    <n v="2"/>
    <s v="n"/>
    <n v="0"/>
    <s v="x"/>
    <n v="0"/>
    <n v="2"/>
    <n v="0"/>
    <n v="0"/>
    <n v="0"/>
    <n v="0"/>
    <s v="u could tell they were working bugs out"/>
    <n v="1"/>
    <n v="0"/>
    <n v="1"/>
    <n v="1"/>
    <n v="0"/>
    <n v="0"/>
    <n v="0"/>
    <n v="0"/>
    <n v="0"/>
    <n v="0"/>
    <n v="0"/>
    <n v="0"/>
    <n v="0"/>
    <n v="1"/>
    <n v="0"/>
    <n v="1"/>
    <n v="1"/>
    <n v="0"/>
    <n v="0"/>
  </r>
  <r>
    <s v="Wp"/>
    <s v="2023njfla"/>
    <s v="qm"/>
    <n v="5"/>
    <m/>
    <s v="b1"/>
    <x v="14"/>
    <n v="62"/>
    <s v="[1]"/>
    <n v="1"/>
    <n v="0"/>
    <n v="1"/>
    <s v="x"/>
    <s v="[]"/>
    <s v="[]"/>
    <n v="0"/>
    <n v="0"/>
    <n v="0"/>
    <m/>
    <n v="0"/>
    <s v="x"/>
    <n v="16.899999999999999"/>
    <s v="p"/>
    <n v="2"/>
    <s v="n"/>
    <n v="1"/>
    <s v="x"/>
    <n v="0"/>
    <n v="1"/>
    <n v="0"/>
    <n v="0"/>
    <n v="0"/>
    <n v="0"/>
    <s v="Not good"/>
    <n v="1"/>
    <n v="0"/>
    <n v="1"/>
    <n v="1"/>
    <n v="0"/>
    <n v="0"/>
    <n v="0"/>
    <n v="0"/>
    <n v="0"/>
    <n v="0"/>
    <n v="0"/>
    <n v="0"/>
    <n v="0"/>
    <n v="1"/>
    <n v="0"/>
    <n v="1"/>
    <n v="1"/>
    <n v="0"/>
    <n v="0"/>
  </r>
  <r>
    <s v="KJ"/>
    <s v="2023njfla"/>
    <s v="qm"/>
    <n v="5"/>
    <m/>
    <s v="b3"/>
    <x v="15"/>
    <n v="26"/>
    <s v="[]"/>
    <n v="0"/>
    <n v="0"/>
    <n v="0"/>
    <s v="x"/>
    <s v="[1.0]"/>
    <s v="[5]"/>
    <n v="0"/>
    <n v="0"/>
    <n v="0"/>
    <m/>
    <n v="0"/>
    <s v="u"/>
    <n v="19"/>
    <s v="e"/>
    <n v="2"/>
    <s v="n"/>
    <n v="0"/>
    <s v="x"/>
    <n v="0"/>
    <n v="2"/>
    <n v="0"/>
    <n v="0"/>
    <n v="0"/>
    <n v="0"/>
    <s v="driver is not great"/>
    <n v="0"/>
    <n v="0"/>
    <n v="0"/>
    <n v="0"/>
    <n v="0"/>
    <n v="0"/>
    <n v="1"/>
    <n v="1"/>
    <n v="1"/>
    <n v="0"/>
    <n v="1"/>
    <n v="0"/>
    <n v="0"/>
    <n v="1"/>
    <n v="1"/>
    <n v="0"/>
    <n v="1"/>
    <n v="0"/>
    <n v="0"/>
  </r>
  <r>
    <s v="MF"/>
    <s v="2023njfla"/>
    <s v="qm"/>
    <n v="8"/>
    <m/>
    <s v="r3"/>
    <x v="16"/>
    <n v="69"/>
    <s v="[]"/>
    <n v="1"/>
    <n v="1"/>
    <n v="0"/>
    <s v="x"/>
    <s v="[]"/>
    <s v="[]"/>
    <n v="0"/>
    <n v="0"/>
    <n v="0"/>
    <m/>
    <n v="0"/>
    <s v="o"/>
    <n v="0"/>
    <s v="x"/>
    <n v="1"/>
    <s v="n"/>
    <n v="0"/>
    <s v="x"/>
    <n v="0"/>
    <n v="2"/>
    <n v="0"/>
    <n v="0"/>
    <n v="0"/>
    <n v="0"/>
    <s v="couldn32t pick anythi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S"/>
    <s v="2023njfla"/>
    <s v="qm"/>
    <n v="8"/>
    <m/>
    <s v="b1"/>
    <x v="5"/>
    <n v="50"/>
    <s v="[]"/>
    <n v="1"/>
    <n v="1"/>
    <n v="1"/>
    <s v="e"/>
    <s v="[24.1]"/>
    <s v="[32,33]"/>
    <n v="0"/>
    <n v="0"/>
    <n v="0"/>
    <m/>
    <n v="0"/>
    <s v="u"/>
    <n v="6.8"/>
    <s v="e"/>
    <n v="2"/>
    <s v="v"/>
    <n v="0"/>
    <s v="x"/>
    <n v="1"/>
    <n v="5"/>
    <n v="0"/>
    <n v="0"/>
    <n v="0"/>
    <n v="0"/>
    <s v="Extraordinarily fast, dribble"/>
    <n v="0"/>
    <n v="0"/>
    <n v="0"/>
    <n v="0"/>
    <n v="0"/>
    <n v="0"/>
    <n v="24.1"/>
    <n v="2"/>
    <n v="2"/>
    <n v="0"/>
    <n v="0"/>
    <n v="0"/>
    <n v="2"/>
    <n v="2"/>
    <n v="2"/>
    <n v="0"/>
    <n v="0"/>
    <n v="0"/>
    <n v="2"/>
  </r>
  <r>
    <s v="Sj"/>
    <s v="2023njfla"/>
    <s v="qm"/>
    <n v="3"/>
    <m/>
    <s v="r2"/>
    <x v="0"/>
    <n v="59"/>
    <s v="[5,14,23,15]"/>
    <n v="1"/>
    <n v="1"/>
    <n v="0"/>
    <s v="e"/>
    <s v="[]"/>
    <s v="[5,14,15,23]"/>
    <n v="0"/>
    <n v="0"/>
    <n v="0"/>
    <m/>
    <n v="1"/>
    <s v="b"/>
    <n v="10.7"/>
    <s v="e"/>
    <n v="1"/>
    <s v="v"/>
    <n v="2"/>
    <s v="x"/>
    <n v="0"/>
    <n v="5"/>
    <n v="0"/>
    <n v="0"/>
    <n v="1"/>
    <n v="0"/>
    <s v="Aletter"/>
    <n v="4"/>
    <n v="2"/>
    <n v="2"/>
    <n v="1"/>
    <n v="2"/>
    <n v="1"/>
    <n v="0"/>
    <n v="4"/>
    <n v="2"/>
    <n v="2"/>
    <n v="1"/>
    <n v="2"/>
    <n v="1"/>
    <n v="8"/>
    <n v="4"/>
    <n v="4"/>
    <n v="2"/>
    <n v="4"/>
    <n v="2"/>
  </r>
  <r>
    <s v="MF"/>
    <s v="2023njfla"/>
    <s v="qm"/>
    <n v="8"/>
    <m/>
    <s v="r3"/>
    <x v="16"/>
    <n v="69"/>
    <s v="[]"/>
    <n v="1"/>
    <n v="1"/>
    <n v="0"/>
    <s v="x"/>
    <s v="[]"/>
    <s v="[]"/>
    <n v="0"/>
    <n v="0"/>
    <n v="0"/>
    <m/>
    <n v="0"/>
    <s v="o"/>
    <n v="0"/>
    <s v="x"/>
    <n v="1"/>
    <s v="n"/>
    <n v="0"/>
    <s v="x"/>
    <n v="0"/>
    <n v="2"/>
    <n v="0"/>
    <n v="0"/>
    <n v="0"/>
    <n v="0"/>
    <s v="couldn32t pick anything 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J"/>
    <s v="2023njfla"/>
    <s v="qm"/>
    <n v="5"/>
    <m/>
    <s v="b2"/>
    <x v="17"/>
    <n v="26"/>
    <s v="[]"/>
    <n v="0"/>
    <n v="0"/>
    <n v="0"/>
    <s v="x"/>
    <s v="[14.0,49.1,38.3]"/>
    <s v="[]"/>
    <n v="3"/>
    <n v="1"/>
    <n v="0"/>
    <m/>
    <n v="0"/>
    <s v="u"/>
    <n v="28.9"/>
    <s v="p"/>
    <n v="2"/>
    <s v="a"/>
    <n v="0"/>
    <s v="a"/>
    <n v="1"/>
    <n v="3"/>
    <n v="0"/>
    <n v="0"/>
    <n v="0"/>
    <n v="0"/>
    <s v="/"/>
    <n v="0"/>
    <n v="0"/>
    <n v="0"/>
    <n v="0"/>
    <n v="0"/>
    <n v="0"/>
    <n v="33.800000000000004"/>
    <n v="0"/>
    <n v="0"/>
    <n v="0"/>
    <n v="0"/>
    <n v="0"/>
    <n v="0"/>
    <n v="0"/>
    <n v="0"/>
    <n v="0"/>
    <n v="0"/>
    <n v="0"/>
    <n v="0"/>
  </r>
  <r>
    <s v="AP"/>
    <s v="2023njfla"/>
    <s v="qm"/>
    <n v="6"/>
    <m/>
    <s v="r1"/>
    <x v="18"/>
    <n v="47"/>
    <s v="[5]"/>
    <n v="0"/>
    <n v="0"/>
    <n v="1"/>
    <s v="a"/>
    <s v="[]"/>
    <s v="[]"/>
    <n v="0"/>
    <n v="0"/>
    <n v="0"/>
    <n v="0"/>
    <n v="0"/>
    <s v="x"/>
    <n v="0"/>
    <s v="x"/>
    <n v="0"/>
    <s v="x"/>
    <n v="0"/>
    <s v="x"/>
    <n v="0"/>
    <n v="1"/>
    <n v="0"/>
    <n v="0"/>
    <n v="0"/>
    <n v="0"/>
    <s v="ROBOT FLIPPED OVER DURING AUTO. DO NOT CHOOSE THIS"/>
    <n v="1"/>
    <n v="1"/>
    <n v="0"/>
    <n v="1"/>
    <n v="0"/>
    <n v="0"/>
    <n v="0"/>
    <n v="0"/>
    <n v="0"/>
    <n v="0"/>
    <n v="0"/>
    <n v="0"/>
    <n v="0"/>
    <n v="1"/>
    <n v="1"/>
    <n v="0"/>
    <n v="1"/>
    <n v="0"/>
    <n v="0"/>
  </r>
  <r>
    <s v="RJ"/>
    <s v="2023njfla"/>
    <s v="qm"/>
    <n v="6"/>
    <m/>
    <s v="r3"/>
    <x v="19"/>
    <n v="47"/>
    <s v="[]"/>
    <n v="1"/>
    <n v="1"/>
    <n v="1"/>
    <s v="x"/>
    <s v="[33.9,74.7]"/>
    <s v="[]"/>
    <n v="1"/>
    <n v="0"/>
    <n v="0"/>
    <m/>
    <n v="1"/>
    <s v="o"/>
    <n v="9.3000000000000007"/>
    <s v="p"/>
    <n v="2"/>
    <s v="a"/>
    <n v="1"/>
    <s v="x"/>
    <n v="0"/>
    <n v="3"/>
    <n v="0"/>
    <n v="0"/>
    <n v="0"/>
    <n v="1"/>
    <s v="/"/>
    <n v="0"/>
    <n v="0"/>
    <n v="0"/>
    <n v="0"/>
    <n v="0"/>
    <n v="0"/>
    <n v="54.3"/>
    <n v="0"/>
    <n v="0"/>
    <n v="0"/>
    <n v="0"/>
    <n v="0"/>
    <n v="0"/>
    <n v="0"/>
    <n v="0"/>
    <n v="0"/>
    <n v="0"/>
    <n v="0"/>
    <n v="0"/>
  </r>
  <r>
    <s v="LG"/>
    <s v="2023njfla"/>
    <s v="qm"/>
    <n v="6"/>
    <m/>
    <s v="r2"/>
    <x v="20"/>
    <n v="59"/>
    <s v="[5]"/>
    <n v="0"/>
    <n v="0"/>
    <n v="0"/>
    <s v="x"/>
    <s v="[]"/>
    <s v="[]"/>
    <n v="0"/>
    <n v="1"/>
    <n v="0"/>
    <m/>
    <n v="0"/>
    <s v="x"/>
    <n v="0"/>
    <s v="e"/>
    <n v="2"/>
    <s v="v"/>
    <n v="1"/>
    <s v="x"/>
    <n v="1"/>
    <n v="4"/>
    <n v="0"/>
    <n v="0"/>
    <n v="1"/>
    <n v="1"/>
    <s v="lalala"/>
    <n v="1"/>
    <n v="1"/>
    <n v="0"/>
    <n v="1"/>
    <n v="0"/>
    <n v="0"/>
    <n v="0"/>
    <n v="0"/>
    <n v="0"/>
    <n v="0"/>
    <n v="0"/>
    <n v="0"/>
    <n v="0"/>
    <n v="1"/>
    <n v="1"/>
    <n v="0"/>
    <n v="1"/>
    <n v="0"/>
    <n v="0"/>
  </r>
  <r>
    <s v="Dk"/>
    <s v="2023njfla"/>
    <s v="qm"/>
    <n v="6"/>
    <m/>
    <s v="b2"/>
    <x v="21"/>
    <n v="26"/>
    <s v="[]"/>
    <n v="0"/>
    <n v="0"/>
    <n v="0"/>
    <s v="x"/>
    <s v="[48.7,14.4,20.9]"/>
    <s v="[32,28,29]"/>
    <n v="0"/>
    <n v="0"/>
    <n v="0"/>
    <m/>
    <n v="0"/>
    <s v="u"/>
    <n v="0"/>
    <s v="x"/>
    <n v="2"/>
    <s v="a"/>
    <n v="0"/>
    <s v="x"/>
    <n v="0"/>
    <n v="2"/>
    <n v="0"/>
    <n v="0"/>
    <n v="0"/>
    <n v="1"/>
    <s v="It seemed pretty average "/>
    <n v="0"/>
    <n v="0"/>
    <n v="0"/>
    <n v="0"/>
    <n v="0"/>
    <n v="0"/>
    <n v="28"/>
    <n v="3"/>
    <n v="3"/>
    <n v="0"/>
    <n v="0"/>
    <n v="0"/>
    <n v="3"/>
    <n v="3"/>
    <n v="3"/>
    <n v="0"/>
    <n v="0"/>
    <n v="0"/>
    <n v="3"/>
  </r>
  <r>
    <s v="AA"/>
    <s v="2023njfla"/>
    <s v="qm"/>
    <n v="6"/>
    <m/>
    <s v="b1"/>
    <x v="22"/>
    <n v="26"/>
    <s v="[]"/>
    <n v="0"/>
    <n v="0"/>
    <n v="0"/>
    <s v="x"/>
    <s v="[24.2]"/>
    <s v="[34]"/>
    <n v="0"/>
    <n v="0"/>
    <n v="1"/>
    <n v="4361"/>
    <n v="0"/>
    <s v="u"/>
    <n v="1.5"/>
    <s v="e"/>
    <n v="1"/>
    <s v="a"/>
    <n v="0"/>
    <s v="x"/>
    <n v="1"/>
    <n v="3"/>
    <n v="0"/>
    <n v="0"/>
    <n v="0"/>
    <n v="0"/>
    <s v="they couldn32t get the robot to move in the beginni"/>
    <n v="0"/>
    <n v="0"/>
    <n v="0"/>
    <n v="0"/>
    <n v="0"/>
    <n v="0"/>
    <n v="24.2"/>
    <n v="1"/>
    <n v="1"/>
    <n v="0"/>
    <n v="0"/>
    <n v="0"/>
    <n v="1"/>
    <n v="1"/>
    <n v="1"/>
    <n v="0"/>
    <n v="0"/>
    <n v="0"/>
    <n v="1"/>
  </r>
  <r>
    <s v="MK"/>
    <s v="2023njfla"/>
    <s v="qm"/>
    <n v="9"/>
    <m/>
    <s v="r1"/>
    <x v="14"/>
    <n v="71"/>
    <s v="[9]"/>
    <n v="1"/>
    <n v="0"/>
    <n v="1"/>
    <s v="x"/>
    <s v="[]"/>
    <s v="[]"/>
    <n v="0"/>
    <n v="0"/>
    <n v="0"/>
    <m/>
    <n v="0"/>
    <s v="x"/>
    <n v="2.6"/>
    <s v="e"/>
    <n v="1"/>
    <s v="n"/>
    <n v="0"/>
    <s v="x"/>
    <n v="0"/>
    <n v="1"/>
    <n v="0"/>
    <n v="0"/>
    <n v="0"/>
    <n v="0"/>
    <s v="Good auto but did nothing during"/>
    <n v="1"/>
    <n v="0"/>
    <n v="1"/>
    <n v="1"/>
    <n v="0"/>
    <n v="0"/>
    <n v="0"/>
    <n v="0"/>
    <n v="0"/>
    <n v="0"/>
    <n v="0"/>
    <n v="0"/>
    <n v="0"/>
    <n v="1"/>
    <n v="0"/>
    <n v="1"/>
    <n v="1"/>
    <n v="0"/>
    <n v="0"/>
  </r>
  <r>
    <s v="Ln"/>
    <s v="2023njfla"/>
    <s v="qm"/>
    <n v="9"/>
    <m/>
    <s v="r3"/>
    <x v="23"/>
    <n v="36"/>
    <s v="[]"/>
    <n v="0"/>
    <n v="1"/>
    <n v="0"/>
    <s v="e"/>
    <s v="[]"/>
    <s v="[]"/>
    <n v="0"/>
    <n v="0"/>
    <n v="0"/>
    <m/>
    <n v="0"/>
    <s v="o"/>
    <n v="0"/>
    <s v="x"/>
    <n v="1"/>
    <s v="a"/>
    <n v="2"/>
    <s v="x"/>
    <n v="1"/>
    <n v="4"/>
    <n v="0"/>
    <n v="1"/>
    <n v="0"/>
    <n v="1"/>
    <s v="Toppled but alliance 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y"/>
    <s v="2023njfla"/>
    <s v="qm"/>
    <n v="9"/>
    <m/>
    <s v="b1"/>
    <x v="17"/>
    <n v="26"/>
    <s v="[]"/>
    <n v="0"/>
    <n v="0"/>
    <n v="1"/>
    <s v="x"/>
    <s v="[]"/>
    <s v="[26,22]"/>
    <n v="0"/>
    <n v="0"/>
    <n v="0"/>
    <m/>
    <n v="0"/>
    <s v="x"/>
    <n v="0"/>
    <s v="x"/>
    <n v="2"/>
    <s v="n"/>
    <n v="0"/>
    <s v="x"/>
    <n v="0"/>
    <n v="2"/>
    <n v="0"/>
    <n v="0"/>
    <n v="0"/>
    <n v="0"/>
    <s v="they were only looks like their arm is"/>
    <n v="0"/>
    <n v="0"/>
    <n v="0"/>
    <n v="0"/>
    <n v="0"/>
    <n v="0"/>
    <n v="0"/>
    <n v="2"/>
    <n v="0"/>
    <n v="2"/>
    <n v="0"/>
    <n v="0"/>
    <n v="2"/>
    <n v="2"/>
    <n v="0"/>
    <n v="2"/>
    <n v="0"/>
    <n v="0"/>
    <n v="2"/>
  </r>
  <r>
    <s v="LF"/>
    <s v="2023njfla"/>
    <s v="qm"/>
    <n v="9"/>
    <m/>
    <s v="b2"/>
    <x v="24"/>
    <n v="38"/>
    <s v="[]"/>
    <n v="0"/>
    <n v="1"/>
    <n v="1"/>
    <s v="d"/>
    <s v="[15.1]"/>
    <s v="[]"/>
    <n v="0"/>
    <n v="0"/>
    <n v="0"/>
    <m/>
    <n v="1"/>
    <s v="u"/>
    <n v="0"/>
    <s v="p"/>
    <n v="2"/>
    <s v="v"/>
    <n v="0"/>
    <s v="x"/>
    <n v="0"/>
    <n v="4"/>
    <n v="0"/>
    <n v="0"/>
    <n v="1"/>
    <n v="1"/>
    <s v="cool robot"/>
    <n v="0"/>
    <n v="0"/>
    <n v="0"/>
    <n v="0"/>
    <n v="0"/>
    <n v="0"/>
    <n v="15.1"/>
    <n v="0"/>
    <n v="0"/>
    <n v="0"/>
    <n v="0"/>
    <n v="0"/>
    <n v="0"/>
    <n v="0"/>
    <n v="0"/>
    <n v="0"/>
    <n v="0"/>
    <n v="0"/>
    <n v="0"/>
  </r>
  <r>
    <s v="GVS"/>
    <s v="2023njfla"/>
    <s v="qm"/>
    <n v="9"/>
    <m/>
    <s v="b1"/>
    <x v="17"/>
    <n v="25"/>
    <s v="[]"/>
    <n v="0"/>
    <n v="1"/>
    <n v="1"/>
    <s v="x"/>
    <s v="[]"/>
    <s v="[]"/>
    <n v="0"/>
    <n v="0"/>
    <n v="1"/>
    <s v="wasn32t on charge up. "/>
    <n v="1"/>
    <s v="x"/>
    <n v="0"/>
    <s v="x"/>
    <n v="1"/>
    <s v="x"/>
    <n v="1"/>
    <s v="b"/>
    <n v="0"/>
    <n v="2"/>
    <n v="0"/>
    <n v="0"/>
    <n v="1"/>
    <n v="0"/>
    <s v="Didn32t do great, wouldn32t be partners.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FB"/>
    <s v="2023njfla"/>
    <s v="qm"/>
    <n v="10"/>
    <m/>
    <s v="b3"/>
    <x v="11"/>
    <n v="26"/>
    <s v="[8]"/>
    <n v="0"/>
    <n v="0"/>
    <n v="1"/>
    <s v="x"/>
    <s v="[]"/>
    <s v="[]"/>
    <n v="0"/>
    <n v="0"/>
    <n v="0"/>
    <m/>
    <n v="0"/>
    <s v="x"/>
    <n v="0"/>
    <s v="x"/>
    <n v="2"/>
    <s v="n"/>
    <n v="0"/>
    <s v="x"/>
    <n v="1"/>
    <n v="3"/>
    <n v="1"/>
    <n v="1"/>
    <n v="0"/>
    <n v="0"/>
    <s v="Scissor got them stuck in the load"/>
    <n v="1"/>
    <n v="1"/>
    <n v="0"/>
    <n v="1"/>
    <n v="0"/>
    <n v="0"/>
    <n v="0"/>
    <n v="0"/>
    <n v="0"/>
    <n v="0"/>
    <n v="0"/>
    <n v="0"/>
    <n v="0"/>
    <n v="1"/>
    <n v="1"/>
    <n v="0"/>
    <n v="1"/>
    <n v="0"/>
    <n v="0"/>
  </r>
  <r>
    <s v="KJ"/>
    <s v="2023njfla"/>
    <s v="qm"/>
    <n v="10"/>
    <m/>
    <s v="r3"/>
    <x v="25"/>
    <n v="47"/>
    <s v="[]"/>
    <n v="0"/>
    <n v="0"/>
    <n v="0"/>
    <s v="x"/>
    <s v="[16.8,2.2,37.7,15.6]"/>
    <s v="[2,29]"/>
    <n v="0"/>
    <n v="0"/>
    <n v="0"/>
    <m/>
    <n v="0"/>
    <s v="u"/>
    <n v="8.6999999999999993"/>
    <s v="e"/>
    <n v="2"/>
    <s v="a"/>
    <n v="0"/>
    <s v="x"/>
    <n v="0"/>
    <n v="2"/>
    <n v="0"/>
    <n v="0"/>
    <n v="0"/>
    <n v="0"/>
    <s v="Does exactly what we "/>
    <n v="0"/>
    <n v="0"/>
    <n v="0"/>
    <n v="0"/>
    <n v="0"/>
    <n v="0"/>
    <n v="18.074999999999999"/>
    <n v="2"/>
    <n v="2"/>
    <n v="0"/>
    <n v="1"/>
    <n v="0"/>
    <n v="1"/>
    <n v="2"/>
    <n v="2"/>
    <n v="0"/>
    <n v="1"/>
    <n v="0"/>
    <n v="1"/>
  </r>
  <r>
    <s v="RB"/>
    <s v="2023njfla"/>
    <s v="qm"/>
    <n v="10"/>
    <m/>
    <s v="b2"/>
    <x v="4"/>
    <n v="61"/>
    <s v="[11]"/>
    <n v="0"/>
    <n v="0"/>
    <n v="0"/>
    <s v="x"/>
    <s v="[]"/>
    <s v="[21,29,5]"/>
    <n v="0"/>
    <n v="0"/>
    <n v="0"/>
    <m/>
    <n v="0"/>
    <s v="b"/>
    <n v="3"/>
    <s v="e"/>
    <n v="2"/>
    <s v="v"/>
    <n v="1"/>
    <s v="x"/>
    <n v="0"/>
    <n v="2"/>
    <n v="0"/>
    <n v="0"/>
    <n v="0"/>
    <n v="1"/>
    <s v="Slow, but pretty good at getting "/>
    <n v="1"/>
    <n v="1"/>
    <n v="0"/>
    <n v="0"/>
    <n v="1"/>
    <n v="0"/>
    <n v="0"/>
    <n v="3"/>
    <n v="2"/>
    <n v="1"/>
    <n v="1"/>
    <n v="0"/>
    <n v="2"/>
    <n v="4"/>
    <n v="3"/>
    <n v="1"/>
    <n v="1"/>
    <n v="1"/>
    <n v="2"/>
  </r>
  <r>
    <s v="LG"/>
    <s v="2023njfla"/>
    <s v="qm"/>
    <n v="10"/>
    <m/>
    <s v="b1"/>
    <x v="26"/>
    <n v="50"/>
    <s v="[13]"/>
    <n v="0"/>
    <n v="1"/>
    <n v="0"/>
    <s v="a"/>
    <s v="[26.3,1.8]"/>
    <s v="[16,17]"/>
    <n v="0"/>
    <n v="0"/>
    <n v="0"/>
    <m/>
    <n v="0"/>
    <s v="b"/>
    <n v="4.8"/>
    <s v="e"/>
    <n v="2"/>
    <s v="a"/>
    <n v="0"/>
    <s v="x"/>
    <n v="1"/>
    <n v="4"/>
    <n v="0"/>
    <n v="0"/>
    <n v="0"/>
    <n v="1"/>
    <s v="pretty average but could be a g"/>
    <n v="1"/>
    <n v="0"/>
    <n v="1"/>
    <n v="0"/>
    <n v="1"/>
    <n v="0"/>
    <n v="14.05"/>
    <n v="2"/>
    <n v="1"/>
    <n v="1"/>
    <n v="0"/>
    <n v="2"/>
    <n v="0"/>
    <n v="3"/>
    <n v="1"/>
    <n v="2"/>
    <n v="0"/>
    <n v="3"/>
    <n v="0"/>
  </r>
  <r>
    <m/>
    <m/>
    <m/>
    <m/>
    <m/>
    <m/>
    <x v="8"/>
    <m/>
    <m/>
    <m/>
    <m/>
    <m/>
    <m/>
    <m/>
    <m/>
    <m/>
    <m/>
    <m/>
    <m/>
    <m/>
    <m/>
    <m/>
    <m/>
    <m/>
    <m/>
    <m/>
    <m/>
    <m/>
    <m/>
    <m/>
    <m/>
    <m/>
    <m/>
    <m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</r>
  <r>
    <s v="Wp"/>
    <s v="2023njfla"/>
    <s v="qm"/>
    <n v="10"/>
    <m/>
    <s v="r2"/>
    <x v="21"/>
    <n v="70"/>
    <s v="[]"/>
    <n v="0"/>
    <n v="0"/>
    <n v="0"/>
    <s v="x"/>
    <s v="[39.0,2.7,64.2]"/>
    <s v="[5,11]"/>
    <n v="0"/>
    <n v="0"/>
    <n v="0"/>
    <m/>
    <n v="0"/>
    <s v="u"/>
    <n v="0"/>
    <s v="x"/>
    <n v="2"/>
    <s v="n"/>
    <n v="1"/>
    <s v="x"/>
    <n v="0"/>
    <n v="1"/>
    <n v="0"/>
    <n v="0"/>
    <n v="0"/>
    <n v="0"/>
    <s v="Ehh"/>
    <n v="0"/>
    <n v="0"/>
    <n v="0"/>
    <n v="0"/>
    <n v="0"/>
    <n v="0"/>
    <n v="35.300000000000004"/>
    <n v="2"/>
    <n v="2"/>
    <n v="0"/>
    <n v="1"/>
    <n v="1"/>
    <n v="0"/>
    <n v="2"/>
    <n v="2"/>
    <n v="0"/>
    <n v="1"/>
    <n v="1"/>
    <n v="0"/>
  </r>
  <r>
    <s v="AP"/>
    <s v="2023njfla"/>
    <s v="qm"/>
    <n v="11"/>
    <m/>
    <s v="r1"/>
    <x v="19"/>
    <n v="71"/>
    <s v="[8]"/>
    <n v="1"/>
    <n v="0"/>
    <n v="1"/>
    <s v="d"/>
    <s v="[21.4,14.4,73.9]"/>
    <s v="[27,26]"/>
    <n v="0"/>
    <n v="0"/>
    <n v="0"/>
    <s v="None"/>
    <n v="0"/>
    <s v="x"/>
    <n v="16.2"/>
    <s v="e"/>
    <n v="0"/>
    <s v="a"/>
    <n v="0"/>
    <s v="x"/>
    <n v="0"/>
    <n v="1"/>
    <n v="0"/>
    <n v="0"/>
    <n v="1"/>
    <n v="0"/>
    <s v="Meh"/>
    <n v="1"/>
    <n v="1"/>
    <n v="0"/>
    <n v="1"/>
    <n v="0"/>
    <n v="0"/>
    <n v="36.56666666666667"/>
    <n v="2"/>
    <n v="0"/>
    <n v="2"/>
    <n v="0"/>
    <n v="0"/>
    <n v="2"/>
    <n v="3"/>
    <n v="1"/>
    <n v="2"/>
    <n v="1"/>
    <n v="0"/>
    <n v="2"/>
  </r>
  <r>
    <s v="LG"/>
    <s v="2023njfla"/>
    <s v="qm"/>
    <n v="11"/>
    <m/>
    <s v="r2"/>
    <x v="15"/>
    <n v="35"/>
    <s v="[]"/>
    <n v="0"/>
    <n v="0"/>
    <n v="0"/>
    <s v="x"/>
    <s v="[26.4,3.7]"/>
    <s v="[2,11]"/>
    <n v="0"/>
    <n v="1"/>
    <n v="0"/>
    <m/>
    <n v="0"/>
    <s v="b"/>
    <n v="0"/>
    <s v="e"/>
    <n v="2"/>
    <s v="a"/>
    <n v="0"/>
    <s v="x"/>
    <n v="1"/>
    <n v="2"/>
    <n v="0"/>
    <n v="0"/>
    <n v="0"/>
    <n v="0"/>
    <s v="lal"/>
    <n v="0"/>
    <n v="0"/>
    <n v="0"/>
    <n v="0"/>
    <n v="0"/>
    <n v="0"/>
    <n v="15.049999999999999"/>
    <n v="2"/>
    <n v="2"/>
    <n v="0"/>
    <n v="1"/>
    <n v="1"/>
    <n v="0"/>
    <n v="2"/>
    <n v="2"/>
    <n v="0"/>
    <n v="1"/>
    <n v="1"/>
    <n v="0"/>
  </r>
  <r>
    <s v="AA"/>
    <s v="2023njfla"/>
    <s v="qm"/>
    <n v="11"/>
    <m/>
    <s v="b1"/>
    <x v="27"/>
    <n v="26"/>
    <s v="[35]"/>
    <n v="0"/>
    <n v="1"/>
    <n v="0"/>
    <s v="x"/>
    <s v="[9.2,7.8]"/>
    <s v="[17,14,8]"/>
    <n v="0"/>
    <n v="1"/>
    <n v="1"/>
    <n v="1811"/>
    <n v="1"/>
    <s v="b"/>
    <n v="0"/>
    <s v="x"/>
    <n v="1"/>
    <s v="v"/>
    <n v="1"/>
    <s v="x"/>
    <n v="0"/>
    <n v="3"/>
    <n v="0"/>
    <n v="1"/>
    <n v="0"/>
    <n v="1"/>
    <m/>
    <n v="1"/>
    <n v="1"/>
    <n v="0"/>
    <n v="0"/>
    <n v="0"/>
    <n v="1"/>
    <n v="8.5"/>
    <n v="3"/>
    <n v="3"/>
    <n v="0"/>
    <n v="1"/>
    <n v="2"/>
    <n v="0"/>
    <n v="4"/>
    <n v="4"/>
    <n v="0"/>
    <n v="1"/>
    <n v="2"/>
    <n v="1"/>
  </r>
  <r>
    <n v="3515"/>
    <s v="2023njfla"/>
    <s v="qm"/>
    <n v="11"/>
    <m/>
    <s v="r2"/>
    <x v="28"/>
    <n v="59"/>
    <s v="[17,16,14,12,9,8,5,2]"/>
    <n v="0"/>
    <n v="0"/>
    <n v="0"/>
    <s v="x"/>
    <s v="[]"/>
    <s v="[]"/>
    <n v="0"/>
    <n v="0"/>
    <n v="0"/>
    <m/>
    <n v="0"/>
    <s v="x"/>
    <n v="0"/>
    <s v="x"/>
    <n v="0"/>
    <s v="n"/>
    <n v="0"/>
    <s v="b"/>
    <n v="0"/>
    <n v="3"/>
    <n v="1"/>
    <n v="1"/>
    <n v="0"/>
    <n v="0"/>
    <s v="It isn32t that good and stalled a lot in the"/>
    <n v="8"/>
    <n v="5"/>
    <n v="3"/>
    <n v="4"/>
    <n v="4"/>
    <n v="0"/>
    <n v="0"/>
    <n v="0"/>
    <n v="0"/>
    <n v="0"/>
    <n v="0"/>
    <n v="0"/>
    <n v="0"/>
    <n v="8"/>
    <n v="5"/>
    <n v="3"/>
    <n v="4"/>
    <n v="4"/>
    <n v="0"/>
  </r>
  <r>
    <s v="GR"/>
    <s v="2023njfla"/>
    <s v="qm"/>
    <n v="11"/>
    <m/>
    <s v="b2"/>
    <x v="29"/>
    <n v="38"/>
    <s v="[]"/>
    <n v="0"/>
    <n v="0"/>
    <n v="0"/>
    <s v="x"/>
    <s v="[]"/>
    <s v="[]"/>
    <n v="0"/>
    <n v="0"/>
    <n v="0"/>
    <m/>
    <n v="0"/>
    <s v="x"/>
    <n v="39.9"/>
    <s v="x"/>
    <n v="1"/>
    <s v="n"/>
    <n v="0"/>
    <s v="x"/>
    <n v="1"/>
    <n v="4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k"/>
    <s v="2023njfla"/>
    <s v="qm"/>
    <n v="11"/>
    <m/>
    <s v="b3"/>
    <x v="20"/>
    <n v="62"/>
    <s v="[19]"/>
    <n v="0"/>
    <n v="0"/>
    <n v="0"/>
    <s v="x"/>
    <s v="[]"/>
    <s v="[]"/>
    <n v="0"/>
    <n v="0"/>
    <n v="0"/>
    <m/>
    <n v="0"/>
    <s v="x"/>
    <n v="1.6"/>
    <s v="p"/>
    <n v="1"/>
    <s v="n"/>
    <n v="0"/>
    <s v="x"/>
    <n v="0"/>
    <n v="4"/>
    <n v="0"/>
    <n v="0"/>
    <n v="1"/>
    <n v="0"/>
    <s v="The pickup mechanism wa"/>
    <n v="1"/>
    <n v="0"/>
    <n v="1"/>
    <n v="0"/>
    <n v="0"/>
    <n v="1"/>
    <n v="0"/>
    <n v="0"/>
    <n v="0"/>
    <n v="0"/>
    <n v="0"/>
    <n v="0"/>
    <n v="0"/>
    <n v="1"/>
    <n v="0"/>
    <n v="1"/>
    <n v="0"/>
    <n v="0"/>
    <n v="1"/>
  </r>
  <r>
    <s v="JT"/>
    <s v="2023njfla"/>
    <s v="qm"/>
    <n v="12"/>
    <m/>
    <s v="r3"/>
    <x v="12"/>
    <n v="47"/>
    <s v="[]"/>
    <n v="0"/>
    <n v="1"/>
    <n v="1"/>
    <s v="a"/>
    <s v="[6.7,31.6]"/>
    <s v="[]"/>
    <n v="3"/>
    <n v="0"/>
    <n v="0"/>
    <m/>
    <n v="1"/>
    <s v="x"/>
    <n v="0"/>
    <s v="a"/>
    <n v="1"/>
    <s v="a"/>
    <n v="1"/>
    <s v="g"/>
    <n v="1"/>
    <n v="3"/>
    <n v="0"/>
    <n v="0"/>
    <n v="1"/>
    <n v="0"/>
    <s v="Cheer squad :"/>
    <n v="0"/>
    <n v="0"/>
    <n v="0"/>
    <n v="0"/>
    <n v="0"/>
    <n v="0"/>
    <n v="19.150000000000002"/>
    <n v="0"/>
    <n v="0"/>
    <n v="0"/>
    <n v="0"/>
    <n v="0"/>
    <n v="0"/>
    <n v="0"/>
    <n v="0"/>
    <n v="0"/>
    <n v="0"/>
    <n v="0"/>
    <n v="0"/>
  </r>
  <r>
    <s v="JT"/>
    <s v="2023njfla"/>
    <s v="qm"/>
    <n v="12"/>
    <m/>
    <s v="r3"/>
    <x v="12"/>
    <n v="47"/>
    <s v="[]"/>
    <n v="0"/>
    <n v="1"/>
    <n v="1"/>
    <s v="a"/>
    <s v="[6.7,31.6]"/>
    <s v="[]"/>
    <n v="3"/>
    <n v="0"/>
    <n v="0"/>
    <m/>
    <n v="1"/>
    <s v="x"/>
    <n v="0"/>
    <s v="a"/>
    <n v="1"/>
    <s v="a"/>
    <n v="1"/>
    <s v="g"/>
    <n v="1"/>
    <n v="3"/>
    <n v="0"/>
    <n v="0"/>
    <n v="1"/>
    <n v="0"/>
    <s v="Cheer squad :"/>
    <n v="0"/>
    <n v="0"/>
    <n v="0"/>
    <n v="0"/>
    <n v="0"/>
    <n v="0"/>
    <n v="19.150000000000002"/>
    <n v="0"/>
    <n v="0"/>
    <n v="0"/>
    <n v="0"/>
    <n v="0"/>
    <n v="0"/>
    <n v="0"/>
    <n v="0"/>
    <n v="0"/>
    <n v="0"/>
    <n v="0"/>
    <n v="0"/>
  </r>
  <r>
    <s v="KG"/>
    <s v="2023njfla"/>
    <s v="qm"/>
    <n v="12"/>
    <m/>
    <s v="r1"/>
    <x v="18"/>
    <n v="36"/>
    <s v="[2]"/>
    <n v="1"/>
    <n v="0"/>
    <n v="1"/>
    <s v="x"/>
    <s v="[8.6,17.6,3.1,8.2,12.9,30.9,29.3,20.3,0.5]"/>
    <s v="[9,5,8,7,6,14]"/>
    <n v="0"/>
    <n v="1"/>
    <n v="0"/>
    <m/>
    <n v="1"/>
    <s v="b"/>
    <n v="0"/>
    <s v="p"/>
    <n v="1"/>
    <s v="v"/>
    <n v="0"/>
    <s v="x"/>
    <n v="0"/>
    <n v="4"/>
    <n v="0"/>
    <n v="0"/>
    <n v="0"/>
    <n v="1"/>
    <s v="Really goo"/>
    <n v="1"/>
    <n v="1"/>
    <n v="0"/>
    <n v="1"/>
    <n v="0"/>
    <n v="0"/>
    <n v="14.600000000000001"/>
    <n v="6"/>
    <n v="3"/>
    <n v="3"/>
    <n v="5"/>
    <n v="1"/>
    <n v="0"/>
    <n v="7"/>
    <n v="4"/>
    <n v="3"/>
    <n v="6"/>
    <n v="1"/>
    <n v="0"/>
  </r>
  <r>
    <s v="MM"/>
    <s v="2023njfla"/>
    <s v="qm"/>
    <n v="12"/>
    <m/>
    <s v="b2"/>
    <x v="30"/>
    <n v="26"/>
    <s v="[22]"/>
    <n v="0"/>
    <n v="0"/>
    <n v="0"/>
    <s v="x"/>
    <s v="[]"/>
    <s v="[33]"/>
    <n v="0"/>
    <n v="1"/>
    <n v="0"/>
    <m/>
    <n v="1"/>
    <s v="o"/>
    <n v="0"/>
    <s v="e"/>
    <n v="1"/>
    <s v="v"/>
    <n v="1"/>
    <s v="g"/>
    <n v="1"/>
    <n v="3"/>
    <n v="0"/>
    <n v="0"/>
    <m/>
    <m/>
    <m/>
    <n v="1"/>
    <n v="0"/>
    <n v="1"/>
    <n v="0"/>
    <n v="0"/>
    <n v="1"/>
    <n v="0"/>
    <n v="1"/>
    <n v="1"/>
    <n v="0"/>
    <n v="0"/>
    <n v="0"/>
    <n v="1"/>
    <n v="2"/>
    <n v="1"/>
    <n v="1"/>
    <n v="0"/>
    <n v="0"/>
    <n v="2"/>
  </r>
  <r>
    <s v="Sj"/>
    <s v="2023njfla"/>
    <s v="qm"/>
    <n v="13"/>
    <m/>
    <s v="r2"/>
    <x v="31"/>
    <n v="59"/>
    <s v="[6]"/>
    <n v="0"/>
    <n v="0"/>
    <n v="0"/>
    <s v="x"/>
    <s v="[31.2,33.7]"/>
    <s v="[8,15]"/>
    <n v="0"/>
    <n v="0"/>
    <n v="1"/>
    <n v="3142"/>
    <n v="1"/>
    <s v="b"/>
    <n v="10.7"/>
    <s v="e"/>
    <n v="1"/>
    <s v="a"/>
    <n v="1"/>
    <s v="g"/>
    <n v="1"/>
    <n v="3"/>
    <n v="0"/>
    <n v="1"/>
    <n v="1"/>
    <n v="0"/>
    <s v="Aletter"/>
    <n v="1"/>
    <n v="0"/>
    <n v="1"/>
    <n v="1"/>
    <n v="0"/>
    <n v="0"/>
    <n v="32.450000000000003"/>
    <n v="2"/>
    <n v="1"/>
    <n v="1"/>
    <n v="1"/>
    <n v="1"/>
    <n v="0"/>
    <n v="3"/>
    <n v="1"/>
    <n v="2"/>
    <n v="2"/>
    <n v="1"/>
    <n v="0"/>
  </r>
  <r>
    <m/>
    <m/>
    <m/>
    <m/>
    <m/>
    <m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py"/>
    <s v="2023njfla"/>
    <s v="qm"/>
    <n v="14"/>
    <m/>
    <s v="b1"/>
    <x v="21"/>
    <n v="26"/>
    <s v="[]"/>
    <n v="1"/>
    <n v="0"/>
    <n v="1"/>
    <s v="x"/>
    <s v="[]"/>
    <s v="[]"/>
    <n v="0"/>
    <n v="0"/>
    <n v="0"/>
    <m/>
    <n v="0"/>
    <s v="x"/>
    <n v="0"/>
    <s v="e"/>
    <n v="2"/>
    <s v="n"/>
    <n v="0"/>
    <s v="x"/>
    <n v="0"/>
    <n v="1"/>
    <n v="0"/>
    <n v="0"/>
    <n v="0"/>
    <n v="0"/>
    <s v="already a piece where it scored (doesnt c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VS"/>
    <s v="2023njfla"/>
    <s v="qm"/>
    <n v="14"/>
    <m/>
    <s v="b1"/>
    <x v="21"/>
    <n v="25"/>
    <s v="[]"/>
    <n v="0"/>
    <n v="0"/>
    <n v="1"/>
    <s v="x"/>
    <s v="[]"/>
    <s v="[]"/>
    <n v="0"/>
    <n v="0"/>
    <n v="0"/>
    <s v="No one"/>
    <n v="0"/>
    <s v="x"/>
    <n v="3"/>
    <s v="x"/>
    <n v="0"/>
    <s v="x"/>
    <n v="0"/>
    <s v="x"/>
    <n v="0"/>
    <n v="1"/>
    <n v="0"/>
    <n v="0"/>
    <n v="0"/>
    <n v="0"/>
    <s v="Basically did nothing the whole round,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K"/>
    <s v="2023njfla"/>
    <s v="qm"/>
    <n v="14"/>
    <m/>
    <s v="r1"/>
    <x v="32"/>
    <n v="59"/>
    <s v="[6]"/>
    <n v="0"/>
    <n v="0"/>
    <n v="1"/>
    <s v="e"/>
    <s v="[4.1]"/>
    <s v="[4,5,7,9]"/>
    <n v="0"/>
    <n v="0"/>
    <n v="1"/>
    <n v="2458"/>
    <n v="1"/>
    <s v="x"/>
    <n v="0"/>
    <s v="d"/>
    <n v="2"/>
    <s v="a"/>
    <n v="1"/>
    <s v="x"/>
    <n v="1"/>
    <n v="5"/>
    <n v="0"/>
    <n v="0"/>
    <n v="0"/>
    <n v="1"/>
    <s v="Auto balance, other team messed"/>
    <n v="1"/>
    <n v="0"/>
    <n v="1"/>
    <n v="1"/>
    <n v="0"/>
    <n v="0"/>
    <n v="4.0999999999999996"/>
    <n v="4"/>
    <n v="1"/>
    <n v="3"/>
    <n v="4"/>
    <n v="0"/>
    <n v="0"/>
    <n v="5"/>
    <n v="1"/>
    <n v="4"/>
    <n v="5"/>
    <n v="0"/>
    <n v="0"/>
  </r>
  <r>
    <s v="LF"/>
    <s v="2023njfla"/>
    <s v="qm"/>
    <n v="14"/>
    <m/>
    <s v="b2"/>
    <x v="0"/>
    <n v="62"/>
    <s v="[]"/>
    <n v="1"/>
    <n v="0"/>
    <n v="1"/>
    <s v="x"/>
    <s v="[]"/>
    <s v="[24]"/>
    <n v="0"/>
    <n v="0"/>
    <n v="0"/>
    <m/>
    <n v="0"/>
    <s v="o"/>
    <n v="0.6"/>
    <s v="e"/>
    <n v="2"/>
    <s v="a"/>
    <n v="0"/>
    <s v="x"/>
    <n v="0"/>
    <n v="3"/>
    <n v="0"/>
    <n v="1"/>
    <n v="1"/>
    <n v="1"/>
    <s v="2 enable lights! That32s a lot of enable"/>
    <n v="0"/>
    <n v="0"/>
    <n v="0"/>
    <n v="0"/>
    <n v="0"/>
    <n v="0"/>
    <n v="0"/>
    <n v="1"/>
    <n v="0"/>
    <n v="1"/>
    <n v="0"/>
    <n v="0"/>
    <n v="1"/>
    <n v="1"/>
    <n v="0"/>
    <n v="1"/>
    <n v="0"/>
    <n v="0"/>
    <n v="1"/>
  </r>
  <r>
    <s v="FB"/>
    <s v="2023njfla"/>
    <s v="qm"/>
    <n v="15"/>
    <m/>
    <s v="b3"/>
    <x v="9"/>
    <n v="62"/>
    <s v="[2]"/>
    <n v="0"/>
    <n v="0"/>
    <n v="0"/>
    <s v="x"/>
    <s v="[47.3]"/>
    <s v="[1,3,10]"/>
    <n v="0"/>
    <n v="0"/>
    <n v="1"/>
    <n v="125"/>
    <n v="1"/>
    <s v="x"/>
    <n v="0"/>
    <s v="p"/>
    <n v="2"/>
    <s v="v"/>
    <n v="1"/>
    <s v="x"/>
    <n v="1"/>
    <n v="3"/>
    <n v="0"/>
    <n v="0"/>
    <n v="0"/>
    <n v="1"/>
    <s v="Nice grabber from loading"/>
    <n v="1"/>
    <n v="1"/>
    <n v="0"/>
    <n v="1"/>
    <n v="0"/>
    <n v="0"/>
    <n v="47.3"/>
    <n v="3"/>
    <n v="0"/>
    <n v="3"/>
    <n v="2"/>
    <n v="1"/>
    <n v="0"/>
    <n v="4"/>
    <n v="1"/>
    <n v="3"/>
    <n v="3"/>
    <n v="1"/>
    <n v="0"/>
  </r>
  <r>
    <s v="Wp"/>
    <s v="2023njfla"/>
    <s v="qm"/>
    <n v="15"/>
    <m/>
    <s v="r2"/>
    <x v="15"/>
    <n v="47"/>
    <s v="[]"/>
    <n v="0"/>
    <n v="0"/>
    <n v="0"/>
    <s v="x"/>
    <s v="[6.6,38.3]"/>
    <s v="[14,11]"/>
    <n v="0"/>
    <n v="0"/>
    <n v="0"/>
    <m/>
    <n v="0"/>
    <s v="u"/>
    <n v="0"/>
    <s v="e"/>
    <n v="2"/>
    <s v="a"/>
    <n v="0"/>
    <s v="x"/>
    <n v="0"/>
    <n v="3"/>
    <n v="0"/>
    <n v="0"/>
    <n v="1"/>
    <n v="0"/>
    <s v="Not terrible but j"/>
    <n v="0"/>
    <n v="0"/>
    <n v="0"/>
    <n v="0"/>
    <n v="0"/>
    <n v="0"/>
    <n v="22.45"/>
    <n v="2"/>
    <n v="2"/>
    <n v="0"/>
    <n v="0"/>
    <n v="2"/>
    <n v="0"/>
    <n v="2"/>
    <n v="2"/>
    <n v="0"/>
    <n v="0"/>
    <n v="2"/>
    <n v="0"/>
  </r>
  <r>
    <s v="LG"/>
    <s v="2023njfla"/>
    <s v="qm"/>
    <n v="15"/>
    <m/>
    <s v="b1"/>
    <x v="23"/>
    <n v="38"/>
    <s v="[]"/>
    <n v="0"/>
    <n v="0"/>
    <n v="0"/>
    <s v="e"/>
    <s v="[10.8,20.8,4.6]"/>
    <s v="[16,15,17,14]"/>
    <n v="0"/>
    <n v="0"/>
    <n v="0"/>
    <m/>
    <n v="0"/>
    <s v="b"/>
    <n v="0"/>
    <s v="x"/>
    <n v="2"/>
    <s v="a"/>
    <n v="1"/>
    <s v="x"/>
    <n v="0"/>
    <n v="3"/>
    <n v="0"/>
    <n v="0"/>
    <n v="0"/>
    <n v="1"/>
    <s v="not too shabby, pretty good at scoring cub"/>
    <n v="0"/>
    <n v="0"/>
    <n v="0"/>
    <n v="0"/>
    <n v="0"/>
    <n v="0"/>
    <n v="12.066666666666668"/>
    <n v="4"/>
    <n v="2"/>
    <n v="2"/>
    <n v="0"/>
    <n v="4"/>
    <n v="0"/>
    <n v="4"/>
    <n v="2"/>
    <n v="2"/>
    <n v="0"/>
    <n v="4"/>
    <n v="0"/>
  </r>
  <r>
    <s v="RB"/>
    <s v="2023njfla"/>
    <s v="qm"/>
    <n v="15"/>
    <m/>
    <s v="b2"/>
    <x v="26"/>
    <n v="26"/>
    <s v="[18]"/>
    <n v="0"/>
    <n v="0"/>
    <n v="0"/>
    <s v="x"/>
    <s v="[]"/>
    <s v="[14]"/>
    <n v="0"/>
    <n v="0"/>
    <n v="0"/>
    <m/>
    <n v="0"/>
    <s v="x"/>
    <n v="9.3000000000000007"/>
    <s v="e"/>
    <n v="2"/>
    <s v="v"/>
    <n v="3"/>
    <s v="x"/>
    <n v="0"/>
    <n v="4"/>
    <n v="0"/>
    <n v="0"/>
    <n v="0"/>
    <n v="1"/>
    <s v="Pretty effectiv"/>
    <n v="1"/>
    <n v="0"/>
    <n v="1"/>
    <n v="0"/>
    <n v="1"/>
    <n v="0"/>
    <n v="0"/>
    <n v="1"/>
    <n v="1"/>
    <n v="0"/>
    <n v="0"/>
    <n v="1"/>
    <n v="0"/>
    <n v="2"/>
    <n v="1"/>
    <n v="1"/>
    <n v="0"/>
    <n v="2"/>
    <n v="0"/>
  </r>
  <r>
    <s v="RJ"/>
    <s v="2023njfla"/>
    <s v="qm"/>
    <n v="15"/>
    <m/>
    <s v="r2"/>
    <x v="15"/>
    <n v="47"/>
    <s v="[]"/>
    <n v="0"/>
    <n v="0"/>
    <n v="0"/>
    <s v="x"/>
    <s v="[10.0,45.1,75.5]"/>
    <s v="[]"/>
    <n v="3"/>
    <n v="0"/>
    <n v="0"/>
    <m/>
    <n v="1"/>
    <s v="u"/>
    <n v="0"/>
    <s v="p"/>
    <n v="2"/>
    <s v="v"/>
    <n v="3"/>
    <s v="x"/>
    <n v="1"/>
    <n v="5"/>
    <n v="0"/>
    <n v="0"/>
    <n v="0"/>
    <n v="1"/>
    <s v="A Great Part"/>
    <n v="0"/>
    <n v="0"/>
    <n v="0"/>
    <n v="0"/>
    <n v="0"/>
    <n v="0"/>
    <n v="43.533333333333331"/>
    <n v="0"/>
    <n v="0"/>
    <n v="0"/>
    <n v="0"/>
    <n v="0"/>
    <n v="0"/>
    <n v="0"/>
    <n v="0"/>
    <n v="0"/>
    <n v="0"/>
    <n v="0"/>
    <n v="0"/>
  </r>
  <r>
    <s v="AP"/>
    <s v="2023njfla"/>
    <s v="qm"/>
    <n v="16"/>
    <m/>
    <s v="r1"/>
    <x v="11"/>
    <n v="35"/>
    <s v="[2]"/>
    <n v="0"/>
    <n v="0"/>
    <n v="1"/>
    <s v="x"/>
    <s v="[31.2,1.2,52.9]"/>
    <s v="[36,35]"/>
    <n v="0"/>
    <n v="0"/>
    <n v="0"/>
    <s v="N"/>
    <n v="0"/>
    <s v="u"/>
    <n v="0"/>
    <s v="e"/>
    <n v="1"/>
    <s v="a"/>
    <n v="0"/>
    <s v="x"/>
    <n v="1"/>
    <n v="4"/>
    <n v="0"/>
    <n v="0"/>
    <n v="0"/>
    <n v="1"/>
    <s v="m"/>
    <n v="1"/>
    <n v="1"/>
    <n v="0"/>
    <n v="1"/>
    <n v="0"/>
    <n v="0"/>
    <n v="28.433333333333334"/>
    <n v="2"/>
    <n v="2"/>
    <n v="0"/>
    <n v="0"/>
    <n v="0"/>
    <n v="2"/>
    <n v="3"/>
    <n v="3"/>
    <n v="0"/>
    <n v="1"/>
    <n v="0"/>
    <n v="2"/>
  </r>
  <r>
    <s v="GR"/>
    <s v="2023njfla"/>
    <s v="qm"/>
    <n v="16"/>
    <m/>
    <s v="b2"/>
    <x v="10"/>
    <n v="29"/>
    <s v="[]"/>
    <n v="1"/>
    <n v="0"/>
    <n v="0"/>
    <s v="x"/>
    <s v="[43.8]"/>
    <s v="[30]"/>
    <n v="0"/>
    <n v="0"/>
    <n v="0"/>
    <m/>
    <n v="0"/>
    <s v="x"/>
    <n v="0"/>
    <s v="x"/>
    <n v="2"/>
    <s v="n"/>
    <n v="0"/>
    <s v="x"/>
    <n v="1"/>
    <n v="3"/>
    <n v="0"/>
    <n v="0"/>
    <n v="0"/>
    <n v="0"/>
    <s v="Not grea"/>
    <n v="0"/>
    <n v="0"/>
    <n v="0"/>
    <n v="0"/>
    <n v="0"/>
    <n v="0"/>
    <n v="43.8"/>
    <n v="1"/>
    <n v="1"/>
    <n v="0"/>
    <n v="0"/>
    <n v="0"/>
    <n v="1"/>
    <n v="1"/>
    <n v="1"/>
    <n v="0"/>
    <n v="0"/>
    <n v="0"/>
    <n v="1"/>
  </r>
  <r>
    <s v="AU"/>
    <s v="2023njfla"/>
    <s v="qm"/>
    <n v="16"/>
    <m/>
    <s v="r2"/>
    <x v="19"/>
    <n v="71"/>
    <s v="[8]"/>
    <n v="0"/>
    <n v="0"/>
    <n v="0"/>
    <s v="x"/>
    <s v="[]"/>
    <s v="[]"/>
    <n v="0"/>
    <n v="1"/>
    <n v="0"/>
    <m/>
    <n v="0"/>
    <s v="b"/>
    <n v="0"/>
    <s v="e"/>
    <n v="1"/>
    <s v="a"/>
    <n v="0"/>
    <s v="x"/>
    <n v="0"/>
    <n v="4"/>
    <n v="0"/>
    <n v="1"/>
    <n v="1"/>
    <n v="0"/>
    <s v="He was bad on extension and couldn32t rea"/>
    <n v="1"/>
    <n v="1"/>
    <n v="0"/>
    <n v="1"/>
    <n v="0"/>
    <n v="0"/>
    <n v="0"/>
    <n v="0"/>
    <n v="0"/>
    <n v="0"/>
    <n v="0"/>
    <n v="0"/>
    <n v="0"/>
    <n v="1"/>
    <n v="1"/>
    <n v="0"/>
    <n v="1"/>
    <n v="0"/>
    <n v="0"/>
  </r>
  <r>
    <s v="Dk"/>
    <s v="2023njfla"/>
    <s v="qm"/>
    <n v="16"/>
    <m/>
    <s v="b3"/>
    <x v="7"/>
    <n v="26"/>
    <s v="[]"/>
    <n v="0"/>
    <n v="0"/>
    <n v="0"/>
    <s v="x"/>
    <s v="[27.7,18.8,12.0]"/>
    <s v="[20,3,2,11]"/>
    <n v="0"/>
    <n v="0"/>
    <n v="0"/>
    <m/>
    <n v="0"/>
    <s v="b"/>
    <n v="0"/>
    <s v="a"/>
    <n v="0"/>
    <s v="v"/>
    <n v="0"/>
    <s v="x"/>
    <n v="0"/>
    <n v="4"/>
    <n v="0"/>
    <n v="1"/>
    <n v="0"/>
    <n v="1"/>
    <s v="Looks good but a bit"/>
    <n v="0"/>
    <n v="0"/>
    <n v="0"/>
    <n v="0"/>
    <n v="0"/>
    <n v="0"/>
    <n v="19.5"/>
    <n v="4"/>
    <n v="2"/>
    <n v="2"/>
    <n v="2"/>
    <n v="1"/>
    <n v="1"/>
    <n v="4"/>
    <n v="2"/>
    <n v="2"/>
    <n v="2"/>
    <n v="1"/>
    <n v="1"/>
  </r>
  <r>
    <s v="KG"/>
    <s v="2023njfla"/>
    <s v="qm"/>
    <n v="17"/>
    <m/>
    <s v="r1"/>
    <x v="27"/>
    <n v="71"/>
    <s v="[17]"/>
    <n v="1"/>
    <n v="0"/>
    <n v="1"/>
    <s v="x"/>
    <s v="[71.6,9.2]"/>
    <s v="[34,36]"/>
    <n v="0"/>
    <n v="0"/>
    <n v="0"/>
    <m/>
    <n v="0"/>
    <s v="x"/>
    <n v="9.3000000000000007"/>
    <s v="e"/>
    <n v="2"/>
    <s v="n"/>
    <n v="0"/>
    <s v="x"/>
    <n v="0"/>
    <n v="3"/>
    <n v="1"/>
    <n v="0"/>
    <n v="0"/>
    <n v="0"/>
    <s v="Bro"/>
    <n v="1"/>
    <n v="1"/>
    <n v="0"/>
    <n v="0"/>
    <n v="1"/>
    <n v="0"/>
    <n v="40.4"/>
    <n v="2"/>
    <n v="2"/>
    <n v="0"/>
    <n v="0"/>
    <n v="0"/>
    <n v="2"/>
    <n v="3"/>
    <n v="3"/>
    <n v="0"/>
    <n v="0"/>
    <n v="1"/>
    <n v="2"/>
  </r>
  <r>
    <s v="IH"/>
    <s v="2023njfla"/>
    <s v="qm"/>
    <n v="17"/>
    <m/>
    <s v="b2"/>
    <x v="25"/>
    <n v="38"/>
    <s v="[]"/>
    <n v="0"/>
    <n v="0"/>
    <n v="0"/>
    <s v="x"/>
    <s v="[]"/>
    <s v="[8,17]"/>
    <n v="0"/>
    <n v="0"/>
    <n v="0"/>
    <m/>
    <n v="0"/>
    <s v="u"/>
    <n v="0"/>
    <s v="d"/>
    <n v="2"/>
    <s v="a"/>
    <n v="0"/>
    <s v="x"/>
    <n v="0"/>
    <n v="2"/>
    <n v="0"/>
    <n v="0"/>
    <n v="0"/>
    <n v="0"/>
    <s v="slow but can reach all 3"/>
    <n v="0"/>
    <n v="0"/>
    <n v="0"/>
    <n v="0"/>
    <n v="0"/>
    <n v="0"/>
    <n v="0"/>
    <n v="2"/>
    <n v="2"/>
    <n v="0"/>
    <n v="1"/>
    <n v="1"/>
    <n v="0"/>
    <n v="2"/>
    <n v="2"/>
    <n v="0"/>
    <n v="1"/>
    <n v="1"/>
    <n v="0"/>
  </r>
  <r>
    <s v="JT"/>
    <s v="2023njfla"/>
    <s v="qm"/>
    <n v="17"/>
    <m/>
    <s v="r3"/>
    <x v="30"/>
    <n v="35"/>
    <s v="[10]"/>
    <n v="0"/>
    <n v="1"/>
    <n v="1"/>
    <s v="x"/>
    <s v="[34.6]"/>
    <s v="[21]"/>
    <n v="0"/>
    <n v="1"/>
    <n v="0"/>
    <s v="None"/>
    <n v="1"/>
    <s v="x"/>
    <n v="18.399999999999999"/>
    <s v="p"/>
    <n v="2"/>
    <s v="a"/>
    <n v="0"/>
    <s v="a"/>
    <n v="0"/>
    <n v="3"/>
    <n v="0"/>
    <n v="1"/>
    <n v="0"/>
    <n v="0"/>
    <s v="Ok :"/>
    <n v="1"/>
    <n v="0"/>
    <n v="1"/>
    <n v="0"/>
    <n v="1"/>
    <n v="0"/>
    <n v="34.6"/>
    <n v="1"/>
    <n v="0"/>
    <n v="1"/>
    <n v="0"/>
    <n v="0"/>
    <n v="1"/>
    <n v="2"/>
    <n v="0"/>
    <n v="2"/>
    <n v="0"/>
    <n v="1"/>
    <n v="1"/>
  </r>
  <r>
    <s v="GM"/>
    <s v="2023njfla"/>
    <s v="qm"/>
    <n v="17"/>
    <m/>
    <s v="r2"/>
    <x v="5"/>
    <n v="47"/>
    <s v="[14,28,2,30]"/>
    <n v="0"/>
    <n v="1"/>
    <n v="1"/>
    <s v="e"/>
    <s v="[8.5,9.7]"/>
    <s v="[29,14]"/>
    <n v="0"/>
    <n v="0"/>
    <n v="0"/>
    <m/>
    <n v="1"/>
    <s v="b"/>
    <n v="2.5"/>
    <s v="p"/>
    <n v="2"/>
    <s v="v"/>
    <n v="2"/>
    <s v="x"/>
    <n v="1"/>
    <n v="5"/>
    <n v="0"/>
    <n v="0"/>
    <n v="0"/>
    <n v="1"/>
    <s v="They would make a good alliance partner"/>
    <n v="4"/>
    <n v="4"/>
    <n v="0"/>
    <n v="1"/>
    <n v="1"/>
    <n v="2"/>
    <n v="9.1"/>
    <n v="2"/>
    <n v="2"/>
    <n v="0"/>
    <n v="0"/>
    <n v="1"/>
    <n v="1"/>
    <n v="6"/>
    <n v="6"/>
    <n v="0"/>
    <n v="1"/>
    <n v="2"/>
    <n v="3"/>
  </r>
  <r>
    <s v="MF"/>
    <s v="2023njfla"/>
    <s v="qm"/>
    <n v="18"/>
    <m/>
    <s v="r3"/>
    <x v="14"/>
    <n v="71"/>
    <s v="[8]"/>
    <n v="0"/>
    <n v="0"/>
    <n v="1"/>
    <s v="x"/>
    <s v="[]"/>
    <s v="[1,3]"/>
    <n v="0"/>
    <n v="1"/>
    <n v="0"/>
    <m/>
    <n v="0"/>
    <s v="x"/>
    <n v="0"/>
    <s v="a"/>
    <n v="0"/>
    <s v="a"/>
    <n v="0"/>
    <s v="a"/>
    <n v="0"/>
    <n v="3"/>
    <n v="0"/>
    <n v="0"/>
    <n v="0"/>
    <n v="0"/>
    <s v="pretty average but no"/>
    <n v="1"/>
    <n v="1"/>
    <n v="0"/>
    <n v="1"/>
    <n v="0"/>
    <n v="0"/>
    <n v="0"/>
    <n v="2"/>
    <n v="0"/>
    <n v="2"/>
    <n v="2"/>
    <n v="0"/>
    <n v="0"/>
    <n v="3"/>
    <n v="1"/>
    <n v="2"/>
    <n v="3"/>
    <n v="0"/>
    <n v="0"/>
  </r>
  <r>
    <s v="MM"/>
    <s v="2023njfla"/>
    <s v="qm"/>
    <n v="18"/>
    <m/>
    <s v="b3"/>
    <x v="4"/>
    <n v="26"/>
    <s v="[17]"/>
    <n v="1"/>
    <n v="0"/>
    <n v="0"/>
    <s v="x"/>
    <s v="[9.1,11.5]"/>
    <s v="[]"/>
    <n v="0"/>
    <n v="1"/>
    <n v="0"/>
    <m/>
    <n v="1"/>
    <s v="b"/>
    <n v="0"/>
    <s v="x"/>
    <n v="2"/>
    <s v="a"/>
    <n v="0"/>
    <s v="x"/>
    <n v="0"/>
    <n v="2"/>
    <n v="0"/>
    <n v="0"/>
    <n v="0"/>
    <n v="0"/>
    <s v="/"/>
    <n v="1"/>
    <n v="1"/>
    <n v="0"/>
    <n v="0"/>
    <n v="1"/>
    <n v="0"/>
    <n v="10.3"/>
    <n v="0"/>
    <n v="0"/>
    <n v="0"/>
    <n v="0"/>
    <n v="0"/>
    <n v="0"/>
    <n v="1"/>
    <n v="1"/>
    <n v="0"/>
    <n v="0"/>
    <n v="1"/>
    <n v="0"/>
  </r>
  <r>
    <s v="py"/>
    <s v="2023njfla"/>
    <s v="qm"/>
    <n v="19"/>
    <m/>
    <s v="b1"/>
    <x v="28"/>
    <n v="26"/>
    <s v="[]"/>
    <n v="0"/>
    <n v="0"/>
    <n v="0"/>
    <s v="x"/>
    <s v="[]"/>
    <s v="[17]"/>
    <n v="0"/>
    <n v="0"/>
    <n v="0"/>
    <m/>
    <n v="0"/>
    <s v="x"/>
    <n v="0"/>
    <s v="x"/>
    <n v="1"/>
    <s v="n"/>
    <n v="0"/>
    <s v="x"/>
    <n v="0"/>
    <n v="2"/>
    <n v="0"/>
    <n v="0"/>
    <n v="0"/>
    <n v="0"/>
    <s v="cant do nun32"/>
    <n v="0"/>
    <n v="0"/>
    <n v="0"/>
    <n v="0"/>
    <n v="0"/>
    <n v="0"/>
    <n v="0"/>
    <n v="1"/>
    <n v="1"/>
    <n v="0"/>
    <n v="0"/>
    <n v="1"/>
    <n v="0"/>
    <n v="1"/>
    <n v="1"/>
    <n v="0"/>
    <n v="0"/>
    <n v="1"/>
    <n v="0"/>
  </r>
  <r>
    <s v="MK"/>
    <s v="2023njfla"/>
    <s v="qm"/>
    <n v="19"/>
    <m/>
    <s v="r1"/>
    <x v="24"/>
    <n v="59"/>
    <s v="[]"/>
    <n v="0"/>
    <n v="0"/>
    <n v="0"/>
    <s v="x"/>
    <s v="[3.2]"/>
    <s v="[15,35,34,33,31]"/>
    <n v="0"/>
    <n v="0"/>
    <n v="0"/>
    <m/>
    <n v="1"/>
    <s v="u"/>
    <n v="16.399999999999999"/>
    <s v="e"/>
    <n v="3"/>
    <s v="a"/>
    <n v="1"/>
    <s v="x"/>
    <n v="0"/>
    <n v="3"/>
    <n v="0"/>
    <n v="0"/>
    <n v="0"/>
    <n v="0"/>
    <s v="Had a cone grabber that d"/>
    <n v="0"/>
    <n v="0"/>
    <n v="0"/>
    <n v="0"/>
    <n v="0"/>
    <n v="0"/>
    <n v="3.2"/>
    <n v="5"/>
    <n v="4"/>
    <n v="1"/>
    <n v="0"/>
    <n v="1"/>
    <n v="4"/>
    <n v="5"/>
    <n v="4"/>
    <n v="1"/>
    <n v="0"/>
    <n v="1"/>
    <n v="4"/>
  </r>
  <r>
    <s v="GVS"/>
    <s v="2023njfla"/>
    <s v="qm"/>
    <n v="19"/>
    <m/>
    <s v="b1"/>
    <x v="28"/>
    <n v="25"/>
    <s v="[35]"/>
    <n v="0"/>
    <n v="0"/>
    <n v="1"/>
    <s v="x"/>
    <s v="[]"/>
    <s v="[]"/>
    <n v="0"/>
    <n v="0"/>
    <n v="0"/>
    <s v="No one"/>
    <n v="0"/>
    <s v="x"/>
    <n v="0"/>
    <s v="x"/>
    <n v="0"/>
    <s v="x"/>
    <n v="0"/>
    <s v="x"/>
    <n v="0"/>
    <n v="1"/>
    <n v="0"/>
    <n v="0"/>
    <n v="0"/>
    <n v="0"/>
    <s v="Only brought one coke and did nothing "/>
    <n v="1"/>
    <n v="1"/>
    <n v="0"/>
    <n v="0"/>
    <n v="0"/>
    <n v="1"/>
    <n v="0"/>
    <n v="0"/>
    <n v="0"/>
    <n v="0"/>
    <n v="0"/>
    <n v="0"/>
    <n v="0"/>
    <n v="1"/>
    <n v="1"/>
    <n v="0"/>
    <n v="0"/>
    <n v="0"/>
    <n v="1"/>
  </r>
  <r>
    <s v="LF"/>
    <s v="2023njfla"/>
    <s v="qm"/>
    <n v="19"/>
    <m/>
    <s v="b2"/>
    <x v="33"/>
    <n v="62"/>
    <s v="[]"/>
    <n v="0"/>
    <n v="0"/>
    <n v="1"/>
    <s v="x"/>
    <s v="[]"/>
    <s v="[]"/>
    <n v="0"/>
    <n v="0"/>
    <n v="0"/>
    <m/>
    <n v="0"/>
    <s v="x"/>
    <n v="0"/>
    <s v="x"/>
    <n v="1"/>
    <s v="x"/>
    <n v="0"/>
    <s v="x"/>
    <n v="0"/>
    <n v="1"/>
    <n v="0"/>
    <n v="0"/>
    <n v="0"/>
    <n v="0"/>
    <s v="Did not grab pieces, didn32t mov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n"/>
    <s v="2023njfla"/>
    <s v="qm"/>
    <n v="19"/>
    <m/>
    <s v="r3"/>
    <x v="26"/>
    <n v="35"/>
    <s v="[]"/>
    <n v="0"/>
    <n v="0"/>
    <n v="0"/>
    <s v="x"/>
    <s v="[]"/>
    <s v="[18,35,16]"/>
    <n v="0"/>
    <n v="0"/>
    <n v="0"/>
    <m/>
    <n v="1"/>
    <s v="b"/>
    <n v="0"/>
    <s v="e"/>
    <n v="3"/>
    <s v="v"/>
    <n v="1"/>
    <s v="x"/>
    <n v="0"/>
    <n v="3"/>
    <n v="0"/>
    <n v="0"/>
    <n v="0"/>
    <n v="1"/>
    <s v="Lolz"/>
    <n v="0"/>
    <n v="0"/>
    <n v="0"/>
    <n v="0"/>
    <n v="0"/>
    <n v="0"/>
    <n v="0"/>
    <n v="3"/>
    <n v="1"/>
    <n v="2"/>
    <n v="0"/>
    <n v="2"/>
    <n v="1"/>
    <n v="3"/>
    <n v="1"/>
    <n v="2"/>
    <n v="0"/>
    <n v="2"/>
    <n v="1"/>
  </r>
  <r>
    <s v="Sj"/>
    <s v="2023njfla"/>
    <s v="qm"/>
    <n v="17"/>
    <m/>
    <s v="r3"/>
    <x v="24"/>
    <n v="71"/>
    <s v="[]"/>
    <n v="0"/>
    <n v="0"/>
    <n v="0"/>
    <s v="x"/>
    <s v="[18.8,3.8,1.2,3.1,1.1,2.2]"/>
    <s v="[12,15,16,36,35,,10]"/>
    <n v="0"/>
    <n v="0"/>
    <n v="0"/>
    <m/>
    <n v="0"/>
    <s v="u"/>
    <n v="28.5"/>
    <s v="e"/>
    <n v="3"/>
    <s v="v"/>
    <n v="3"/>
    <s v="x"/>
    <n v="1"/>
    <n v="3"/>
    <n v="0"/>
    <n v="0"/>
    <n v="0"/>
    <n v="0"/>
    <s v="Nduvwmf"/>
    <n v="0"/>
    <n v="0"/>
    <n v="0"/>
    <n v="0"/>
    <n v="0"/>
    <n v="0"/>
    <n v="5.0333333333333341"/>
    <n v="7"/>
    <n v="2"/>
    <n v="4"/>
    <n v="0"/>
    <n v="4"/>
    <n v="2"/>
    <n v="7"/>
    <n v="2"/>
    <n v="4"/>
    <n v="0"/>
    <n v="4"/>
    <n v="2"/>
  </r>
  <r>
    <s v="RJ"/>
    <s v="2023njfla"/>
    <s v="qm"/>
    <n v="20"/>
    <m/>
    <s v="r2"/>
    <x v="11"/>
    <n v="35"/>
    <s v="[]"/>
    <n v="0"/>
    <n v="0"/>
    <n v="0"/>
    <s v="x"/>
    <s v="[52.3,40.2]"/>
    <s v="[]"/>
    <n v="2"/>
    <n v="0"/>
    <n v="0"/>
    <m/>
    <n v="0"/>
    <s v="x"/>
    <n v="33.200000000000003"/>
    <s v="p"/>
    <n v="0"/>
    <s v="a"/>
    <n v="0"/>
    <s v="x"/>
    <n v="1"/>
    <n v="3"/>
    <n v="0"/>
    <n v="0"/>
    <n v="1"/>
    <n v="1"/>
    <s v="Good part"/>
    <n v="0"/>
    <n v="0"/>
    <n v="0"/>
    <n v="0"/>
    <n v="0"/>
    <n v="0"/>
    <n v="46.25"/>
    <n v="0"/>
    <n v="0"/>
    <n v="0"/>
    <n v="0"/>
    <n v="0"/>
    <n v="0"/>
    <n v="0"/>
    <n v="0"/>
    <n v="0"/>
    <n v="0"/>
    <n v="0"/>
    <n v="0"/>
  </r>
  <r>
    <s v="RB"/>
    <s v="2023njfla"/>
    <s v="qm"/>
    <n v="20"/>
    <m/>
    <s v="b2"/>
    <x v="32"/>
    <n v="50"/>
    <s v="[4]"/>
    <n v="0"/>
    <n v="0"/>
    <n v="0"/>
    <s v="e"/>
    <s v="[15.1,21.5,31.2,23.8]"/>
    <s v="[5,4,6,3]"/>
    <n v="0"/>
    <n v="0"/>
    <n v="0"/>
    <m/>
    <n v="1"/>
    <s v="x"/>
    <n v="9"/>
    <s v="e"/>
    <n v="2"/>
    <s v="v"/>
    <n v="2"/>
    <s v="x"/>
    <n v="1"/>
    <n v="4"/>
    <n v="0"/>
    <n v="0"/>
    <n v="0"/>
    <n v="1"/>
    <s v="absolutely i"/>
    <n v="1"/>
    <n v="0"/>
    <n v="1"/>
    <n v="1"/>
    <n v="0"/>
    <n v="0"/>
    <n v="22.9"/>
    <n v="4"/>
    <n v="1"/>
    <n v="3"/>
    <n v="4"/>
    <n v="0"/>
    <n v="0"/>
    <n v="5"/>
    <n v="1"/>
    <n v="4"/>
    <n v="5"/>
    <n v="0"/>
    <n v="0"/>
  </r>
  <r>
    <s v="FB"/>
    <s v="2023njfla"/>
    <s v="qm"/>
    <n v="20"/>
    <m/>
    <s v="b3"/>
    <x v="31"/>
    <n v="62"/>
    <s v="[29]"/>
    <n v="0"/>
    <n v="0"/>
    <n v="0"/>
    <s v="x"/>
    <s v="[]"/>
    <s v="[19,21]"/>
    <n v="0"/>
    <n v="0"/>
    <n v="0"/>
    <m/>
    <n v="0"/>
    <s v="x"/>
    <n v="0"/>
    <s v="p"/>
    <n v="2"/>
    <s v="v"/>
    <n v="1"/>
    <s v="x"/>
    <n v="1"/>
    <n v="3"/>
    <n v="0"/>
    <n v="0"/>
    <n v="0"/>
    <n v="0"/>
    <s v="Arm wasn32t working but was still able "/>
    <n v="1"/>
    <n v="1"/>
    <n v="0"/>
    <n v="0"/>
    <n v="0"/>
    <n v="1"/>
    <n v="0"/>
    <n v="2"/>
    <n v="0"/>
    <n v="2"/>
    <n v="0"/>
    <n v="0"/>
    <n v="2"/>
    <n v="3"/>
    <n v="1"/>
    <n v="2"/>
    <n v="0"/>
    <n v="0"/>
    <n v="3"/>
  </r>
  <r>
    <s v="LG"/>
    <s v="2023njfla"/>
    <s v="qm"/>
    <n v="20"/>
    <m/>
    <s v="b1"/>
    <x v="19"/>
    <n v="26"/>
    <s v="[17]"/>
    <n v="0"/>
    <n v="1"/>
    <n v="0"/>
    <s v="x"/>
    <s v="[14.1]"/>
    <s v="[9]"/>
    <n v="0"/>
    <n v="0"/>
    <n v="0"/>
    <m/>
    <n v="0"/>
    <s v="o"/>
    <n v="0"/>
    <s v="x"/>
    <n v="2"/>
    <s v="a"/>
    <n v="1"/>
    <s v="x"/>
    <n v="1"/>
    <n v="3"/>
    <n v="0"/>
    <n v="0"/>
    <n v="1"/>
    <n v="0"/>
    <s v="weren32t the best at s"/>
    <n v="1"/>
    <n v="1"/>
    <n v="0"/>
    <n v="0"/>
    <n v="1"/>
    <n v="0"/>
    <n v="14.1"/>
    <n v="1"/>
    <n v="0"/>
    <n v="1"/>
    <n v="1"/>
    <n v="0"/>
    <n v="0"/>
    <n v="2"/>
    <n v="1"/>
    <n v="1"/>
    <n v="1"/>
    <n v="1"/>
    <n v="0"/>
  </r>
  <r>
    <s v="Wp"/>
    <s v="2023njfla"/>
    <s v="qm"/>
    <n v="20"/>
    <m/>
    <s v="r2"/>
    <x v="11"/>
    <n v="35"/>
    <s v="[2]"/>
    <n v="1"/>
    <n v="1"/>
    <n v="0"/>
    <s v="x"/>
    <s v="[39.9,36.3]"/>
    <s v="[13,11]"/>
    <n v="0"/>
    <n v="0"/>
    <n v="0"/>
    <m/>
    <n v="0"/>
    <s v="u"/>
    <n v="3.1"/>
    <s v="e"/>
    <n v="1"/>
    <s v="v"/>
    <n v="0"/>
    <s v="x"/>
    <n v="1"/>
    <n v="4"/>
    <n v="0"/>
    <n v="0"/>
    <n v="1"/>
    <n v="1"/>
    <s v="Over all good bot, we32re not "/>
    <n v="1"/>
    <n v="1"/>
    <n v="0"/>
    <n v="1"/>
    <n v="0"/>
    <n v="0"/>
    <n v="38.099999999999994"/>
    <n v="2"/>
    <n v="1"/>
    <n v="1"/>
    <n v="0"/>
    <n v="2"/>
    <n v="0"/>
    <n v="3"/>
    <n v="2"/>
    <n v="1"/>
    <n v="1"/>
    <n v="2"/>
    <n v="0"/>
  </r>
  <r>
    <s v="Dk"/>
    <s v="2023njfla"/>
    <s v="qm"/>
    <n v="21"/>
    <m/>
    <s v="b2"/>
    <x v="1"/>
    <n v="26"/>
    <s v="[9,8]"/>
    <n v="0"/>
    <n v="0"/>
    <n v="1"/>
    <s v="d"/>
    <s v="[4.8,11.0,13.1,23.1,17.9]"/>
    <s v="[7,30,32,31,34]"/>
    <n v="0"/>
    <n v="0"/>
    <n v="0"/>
    <m/>
    <n v="1"/>
    <s v="b"/>
    <n v="12"/>
    <s v="p"/>
    <n v="2"/>
    <s v="v"/>
    <n v="2"/>
    <s v="x"/>
    <n v="0"/>
    <n v="5"/>
    <n v="0"/>
    <n v="0"/>
    <n v="0"/>
    <n v="1"/>
    <s v="Very fast and good all a"/>
    <n v="2"/>
    <n v="1"/>
    <n v="1"/>
    <n v="2"/>
    <n v="0"/>
    <n v="0"/>
    <n v="13.98"/>
    <n v="5"/>
    <n v="4"/>
    <n v="1"/>
    <n v="1"/>
    <n v="0"/>
    <n v="4"/>
    <n v="7"/>
    <n v="5"/>
    <n v="2"/>
    <n v="3"/>
    <n v="0"/>
    <n v="4"/>
  </r>
  <r>
    <s v="RJ"/>
    <s v="2023njfla"/>
    <s v="qm"/>
    <n v="21"/>
    <m/>
    <s v="r1"/>
    <x v="16"/>
    <n v="70"/>
    <s v="[]"/>
    <n v="0"/>
    <n v="0"/>
    <n v="0"/>
    <s v="a"/>
    <s v="[]"/>
    <s v="[]"/>
    <n v="0"/>
    <n v="0"/>
    <n v="0"/>
    <m/>
    <n v="0"/>
    <s v="x"/>
    <n v="21.5"/>
    <s v="a"/>
    <n v="0"/>
    <s v="n"/>
    <n v="0"/>
    <s v="x"/>
    <n v="0"/>
    <n v="2"/>
    <n v="0"/>
    <n v="0"/>
    <n v="1"/>
    <n v="0"/>
    <s v="Not a good part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G"/>
    <s v="2023njfla"/>
    <s v="qm"/>
    <n v="21"/>
    <m/>
    <s v="r3"/>
    <x v="27"/>
    <n v="35"/>
    <s v="[11]"/>
    <n v="0"/>
    <n v="0"/>
    <n v="0"/>
    <s v="x"/>
    <s v="[37.6,24.0,24.6]"/>
    <s v="[14,8]"/>
    <n v="0"/>
    <n v="0"/>
    <n v="0"/>
    <m/>
    <n v="0"/>
    <s v="b"/>
    <n v="0"/>
    <s v="x"/>
    <n v="0"/>
    <s v="x"/>
    <n v="0"/>
    <s v="x"/>
    <n v="1"/>
    <n v="3"/>
    <n v="0"/>
    <n v="0"/>
    <n v="0"/>
    <n v="1"/>
    <s v="l"/>
    <n v="1"/>
    <n v="1"/>
    <n v="0"/>
    <n v="0"/>
    <n v="1"/>
    <n v="0"/>
    <n v="28.733333333333334"/>
    <n v="2"/>
    <n v="2"/>
    <n v="0"/>
    <n v="1"/>
    <n v="1"/>
    <n v="0"/>
    <n v="3"/>
    <n v="3"/>
    <n v="0"/>
    <n v="1"/>
    <n v="2"/>
    <n v="0"/>
  </r>
  <r>
    <s v="DS"/>
    <s v="2023njfla"/>
    <s v="qm"/>
    <n v="21"/>
    <m/>
    <s v="b2"/>
    <x v="1"/>
    <n v="26"/>
    <s v="[9,8]"/>
    <n v="0"/>
    <n v="0"/>
    <n v="0"/>
    <s v="e"/>
    <s v="[14.3,2.8,12.1,2.1,6.0,6.7,0.6,13.8,9.2,15.2]"/>
    <s v="[7,30,32,31,34]"/>
    <n v="0"/>
    <n v="0"/>
    <n v="0"/>
    <m/>
    <n v="1"/>
    <s v="x"/>
    <n v="4.5"/>
    <s v="e"/>
    <n v="2"/>
    <s v="v"/>
    <n v="2"/>
    <s v="x"/>
    <n v="1"/>
    <n v="3"/>
    <n v="0"/>
    <n v="0"/>
    <n v="0"/>
    <n v="1"/>
    <s v="Very "/>
    <n v="2"/>
    <n v="1"/>
    <n v="1"/>
    <n v="2"/>
    <n v="0"/>
    <n v="0"/>
    <n v="8.2800000000000011"/>
    <n v="5"/>
    <n v="4"/>
    <n v="1"/>
    <n v="1"/>
    <n v="0"/>
    <n v="4"/>
    <n v="7"/>
    <n v="5"/>
    <n v="2"/>
    <n v="3"/>
    <n v="0"/>
    <n v="4"/>
  </r>
  <r>
    <s v="AA"/>
    <s v="2023njfla"/>
    <s v="qm"/>
    <n v="21"/>
    <m/>
    <s v="b1"/>
    <x v="29"/>
    <n v="26"/>
    <s v="[]"/>
    <n v="0"/>
    <n v="1"/>
    <n v="0"/>
    <s v="x"/>
    <s v="[]"/>
    <s v="[]"/>
    <n v="0"/>
    <n v="1"/>
    <n v="0"/>
    <m/>
    <n v="0"/>
    <s v="x"/>
    <n v="0"/>
    <s v="x"/>
    <n v="2"/>
    <s v="n"/>
    <n v="0"/>
    <s v="x"/>
    <n v="1"/>
    <n v="3"/>
    <n v="0"/>
    <n v="0"/>
    <n v="1"/>
    <n v="0"/>
    <s v="nah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R"/>
    <s v="2023njfla"/>
    <s v="qm"/>
    <n v="21"/>
    <m/>
    <s v="b2"/>
    <x v="1"/>
    <n v="26"/>
    <s v="[8]"/>
    <n v="1"/>
    <n v="1"/>
    <n v="1"/>
    <s v="d"/>
    <s v="[3.5,12.3,18.6,29.3,21.0]"/>
    <s v="[7,30,32,29,33]"/>
    <n v="0"/>
    <n v="0"/>
    <n v="0"/>
    <m/>
    <n v="1"/>
    <s v="o"/>
    <n v="0"/>
    <s v="d"/>
    <n v="2"/>
    <s v="v"/>
    <n v="0"/>
    <s v="x"/>
    <n v="1"/>
    <n v="4"/>
    <n v="0"/>
    <n v="0"/>
    <n v="0"/>
    <n v="1"/>
    <s v="Good"/>
    <n v="1"/>
    <n v="1"/>
    <n v="0"/>
    <n v="1"/>
    <n v="0"/>
    <n v="0"/>
    <n v="16.940000000000001"/>
    <n v="5"/>
    <n v="4"/>
    <n v="1"/>
    <n v="1"/>
    <n v="0"/>
    <n v="4"/>
    <n v="6"/>
    <n v="5"/>
    <n v="1"/>
    <n v="2"/>
    <n v="0"/>
    <n v="4"/>
  </r>
  <r>
    <s v="GM"/>
    <s v="2023njfla"/>
    <s v="qm"/>
    <n v="22"/>
    <m/>
    <s v="r2"/>
    <x v="2"/>
    <n v="47"/>
    <s v="[5]"/>
    <n v="0"/>
    <n v="1"/>
    <n v="1"/>
    <s v="e"/>
    <s v="[10.1,18.6,22.9]"/>
    <s v="[14,23,13]"/>
    <n v="0"/>
    <n v="0"/>
    <n v="0"/>
    <m/>
    <n v="1"/>
    <s v="b"/>
    <n v="3.2"/>
    <s v="p"/>
    <n v="2"/>
    <s v="a"/>
    <n v="1"/>
    <s v="x"/>
    <n v="1"/>
    <n v="4"/>
    <n v="0"/>
    <n v="0"/>
    <n v="0"/>
    <n v="1"/>
    <s v="hi"/>
    <n v="1"/>
    <n v="1"/>
    <n v="0"/>
    <n v="1"/>
    <n v="0"/>
    <n v="0"/>
    <n v="17.2"/>
    <n v="3"/>
    <n v="1"/>
    <n v="2"/>
    <n v="0"/>
    <n v="2"/>
    <n v="1"/>
    <n v="4"/>
    <n v="2"/>
    <n v="2"/>
    <n v="1"/>
    <n v="2"/>
    <n v="1"/>
  </r>
  <r>
    <s v="IH"/>
    <s v="2023njfla"/>
    <s v="qm"/>
    <n v="22"/>
    <m/>
    <s v="b2"/>
    <x v="3"/>
    <n v="50"/>
    <s v="[]"/>
    <n v="0"/>
    <n v="0"/>
    <n v="0"/>
    <s v="x"/>
    <s v="[13.5]"/>
    <s v="[15,13]"/>
    <n v="0"/>
    <n v="1"/>
    <n v="0"/>
    <m/>
    <n v="0"/>
    <s v="x"/>
    <n v="4.7"/>
    <s v="x"/>
    <n v="2"/>
    <s v="a"/>
    <n v="0"/>
    <s v="x"/>
    <n v="0"/>
    <n v="3"/>
    <n v="0"/>
    <n v="0"/>
    <n v="0"/>
    <n v="0"/>
    <s v="Not too much info, super bot with cape"/>
    <n v="0"/>
    <n v="0"/>
    <n v="0"/>
    <n v="0"/>
    <n v="0"/>
    <n v="0"/>
    <n v="13.5"/>
    <n v="2"/>
    <n v="0"/>
    <n v="2"/>
    <n v="0"/>
    <n v="2"/>
    <n v="0"/>
    <n v="2"/>
    <n v="0"/>
    <n v="2"/>
    <n v="0"/>
    <n v="2"/>
    <n v="0"/>
  </r>
  <r>
    <s v="KG"/>
    <s v="2023njfla"/>
    <s v="qm"/>
    <n v="22"/>
    <m/>
    <s v="r1"/>
    <x v="10"/>
    <n v="71"/>
    <s v="[]"/>
    <n v="1"/>
    <n v="0"/>
    <n v="1"/>
    <s v="x"/>
    <s v="[17.1,66.2,29.7]"/>
    <s v="[17,27,35]"/>
    <n v="0"/>
    <n v="0"/>
    <n v="0"/>
    <m/>
    <n v="0"/>
    <s v="b"/>
    <n v="0"/>
    <s v="e"/>
    <n v="2"/>
    <s v="a"/>
    <n v="0"/>
    <s v="x"/>
    <n v="0"/>
    <n v="3"/>
    <n v="0"/>
    <n v="0"/>
    <n v="0"/>
    <n v="1"/>
    <s v="Hi"/>
    <n v="0"/>
    <n v="0"/>
    <n v="0"/>
    <n v="0"/>
    <n v="0"/>
    <n v="0"/>
    <n v="37.666666666666671"/>
    <n v="3"/>
    <n v="2"/>
    <n v="1"/>
    <n v="0"/>
    <n v="1"/>
    <n v="2"/>
    <n v="3"/>
    <n v="2"/>
    <n v="1"/>
    <n v="0"/>
    <n v="1"/>
    <n v="2"/>
  </r>
  <r>
    <s v="DS"/>
    <s v="2023njfla"/>
    <s v="qm"/>
    <n v="22"/>
    <m/>
    <s v="b1"/>
    <x v="20"/>
    <n v="26"/>
    <s v="[27]"/>
    <n v="0"/>
    <n v="0"/>
    <n v="1"/>
    <s v="x"/>
    <s v="[79.6]"/>
    <s v="[35]"/>
    <n v="0"/>
    <n v="0"/>
    <n v="0"/>
    <m/>
    <n v="0"/>
    <s v="x"/>
    <n v="7.6"/>
    <s v="e"/>
    <n v="2"/>
    <s v="a"/>
    <n v="1"/>
    <s v="x"/>
    <n v="0"/>
    <n v="2"/>
    <n v="0"/>
    <n v="0"/>
    <n v="1"/>
    <n v="0"/>
    <s v="Dropped many game pieces"/>
    <n v="1"/>
    <n v="0"/>
    <n v="1"/>
    <n v="0"/>
    <n v="0"/>
    <n v="1"/>
    <n v="79.599999999999994"/>
    <n v="1"/>
    <n v="1"/>
    <n v="0"/>
    <n v="0"/>
    <n v="0"/>
    <n v="1"/>
    <n v="2"/>
    <n v="1"/>
    <n v="1"/>
    <n v="0"/>
    <n v="0"/>
    <n v="2"/>
  </r>
  <r>
    <s v="DC"/>
    <s v="2023njfla"/>
    <s v="qm"/>
    <n v="23"/>
    <m/>
    <s v="r2"/>
    <x v="28"/>
    <n v="35"/>
    <s v="[]"/>
    <n v="0"/>
    <n v="0"/>
    <n v="0"/>
    <s v="x"/>
    <s v="[7.5,1.3]"/>
    <s v="[11]"/>
    <n v="0"/>
    <n v="0"/>
    <n v="0"/>
    <m/>
    <n v="0"/>
    <s v="x"/>
    <n v="0"/>
    <s v="x"/>
    <n v="2"/>
    <s v="n"/>
    <n v="0"/>
    <s v="x"/>
    <n v="0"/>
    <n v="2"/>
    <n v="0"/>
    <n v="0"/>
    <n v="0"/>
    <n v="0"/>
    <s v="none"/>
    <n v="0"/>
    <n v="0"/>
    <n v="0"/>
    <n v="0"/>
    <n v="0"/>
    <n v="0"/>
    <n v="4.4000000000000004"/>
    <n v="1"/>
    <n v="1"/>
    <n v="0"/>
    <n v="0"/>
    <n v="1"/>
    <n v="0"/>
    <n v="1"/>
    <n v="1"/>
    <n v="0"/>
    <n v="0"/>
    <n v="1"/>
    <n v="0"/>
  </r>
  <r>
    <s v="MM"/>
    <s v="2023njfla"/>
    <s v="qm"/>
    <n v="23"/>
    <m/>
    <s v="b3"/>
    <x v="21"/>
    <n v="9"/>
    <s v="[]"/>
    <n v="0"/>
    <n v="0"/>
    <n v="0"/>
    <s v="x"/>
    <s v="[11.4,49.7]"/>
    <s v="[2,5]"/>
    <n v="0"/>
    <n v="0"/>
    <n v="0"/>
    <m/>
    <n v="0"/>
    <s v="u"/>
    <n v="5.8"/>
    <s v="x"/>
    <n v="1"/>
    <s v="a"/>
    <n v="0"/>
    <s v="x"/>
    <n v="0"/>
    <n v="1"/>
    <n v="0"/>
    <n v="0"/>
    <n v="0"/>
    <n v="0"/>
    <s v="not that good o"/>
    <n v="0"/>
    <n v="0"/>
    <n v="0"/>
    <n v="0"/>
    <n v="0"/>
    <n v="0"/>
    <n v="30.55"/>
    <n v="2"/>
    <n v="2"/>
    <n v="0"/>
    <n v="2"/>
    <n v="0"/>
    <n v="0"/>
    <n v="2"/>
    <n v="2"/>
    <n v="0"/>
    <n v="2"/>
    <n v="0"/>
    <n v="0"/>
  </r>
  <r>
    <s v="GS"/>
    <s v="2023njfla"/>
    <s v="qm"/>
    <n v="23"/>
    <m/>
    <s v="b1"/>
    <x v="4"/>
    <n v="26"/>
    <s v="[]"/>
    <n v="0"/>
    <n v="0"/>
    <n v="1"/>
    <s v="x"/>
    <s v="[6.6,72.2,10.2]"/>
    <s v="[33,34]"/>
    <n v="0"/>
    <n v="1"/>
    <n v="0"/>
    <m/>
    <n v="0"/>
    <s v="u"/>
    <n v="5.2"/>
    <s v="e"/>
    <n v="1"/>
    <s v="x"/>
    <n v="0"/>
    <s v="x"/>
    <n v="0"/>
    <n v="1"/>
    <n v="0"/>
    <n v="0"/>
    <n v="0"/>
    <n v="0"/>
    <s v="Kinda slow, had trouble get"/>
    <n v="0"/>
    <n v="0"/>
    <n v="0"/>
    <n v="0"/>
    <n v="0"/>
    <n v="0"/>
    <n v="29.666666666666668"/>
    <n v="2"/>
    <n v="2"/>
    <n v="0"/>
    <n v="0"/>
    <n v="0"/>
    <n v="2"/>
    <n v="2"/>
    <n v="2"/>
    <n v="0"/>
    <n v="0"/>
    <n v="0"/>
    <n v="2"/>
  </r>
  <r>
    <s v="LB"/>
    <s v="2023njfla"/>
    <s v="qm"/>
    <n v="23"/>
    <m/>
    <s v="b2"/>
    <x v="6"/>
    <n v="37"/>
    <s v="[]"/>
    <n v="0"/>
    <n v="0"/>
    <n v="1"/>
    <s v="a"/>
    <s v="[]"/>
    <s v="[]"/>
    <n v="0"/>
    <n v="0"/>
    <n v="0"/>
    <m/>
    <n v="0"/>
    <s v="x"/>
    <n v="0"/>
    <s v="x"/>
    <n v="0"/>
    <s v="n"/>
    <n v="0"/>
    <s v="x"/>
    <n v="0"/>
    <n v="1"/>
    <n v="1"/>
    <n v="0"/>
    <n v="0"/>
    <n v="0"/>
    <s v="Died very ear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F"/>
    <s v="2023njfla"/>
    <s v="qm"/>
    <n v="23"/>
    <m/>
    <s v="r3"/>
    <x v="18"/>
    <n v="47"/>
    <s v="[5]"/>
    <n v="0"/>
    <n v="0"/>
    <n v="0"/>
    <s v="d"/>
    <s v="[15.1,2.9,14.7,2.2,12.9,12.5,17.1,20.5,19.4]"/>
    <s v="[4,6,3,1,2,10,12]"/>
    <n v="0"/>
    <n v="1"/>
    <n v="0"/>
    <m/>
    <n v="0"/>
    <s v="b"/>
    <n v="5.2"/>
    <s v="e"/>
    <n v="2"/>
    <s v="v"/>
    <n v="0"/>
    <s v="x"/>
    <n v="1"/>
    <n v="4"/>
    <n v="0"/>
    <n v="0"/>
    <n v="0"/>
    <n v="1"/>
    <s v="Very "/>
    <n v="1"/>
    <n v="1"/>
    <n v="0"/>
    <n v="1"/>
    <n v="0"/>
    <n v="0"/>
    <n v="13.033333333333335"/>
    <n v="7"/>
    <n v="1"/>
    <n v="6"/>
    <n v="5"/>
    <n v="2"/>
    <n v="0"/>
    <n v="8"/>
    <n v="2"/>
    <n v="6"/>
    <n v="6"/>
    <n v="2"/>
    <n v="0"/>
  </r>
  <r>
    <s v="Hh "/>
    <s v="2023njfla"/>
    <s v="qm"/>
    <n v="23"/>
    <m/>
    <s v="r1"/>
    <x v="13"/>
    <n v="71"/>
    <s v="[16]"/>
    <n v="0"/>
    <n v="0"/>
    <n v="1"/>
    <s v="x"/>
    <s v="[30.4,1.8,17.2]"/>
    <s v="[36]"/>
    <n v="0"/>
    <n v="0"/>
    <n v="0"/>
    <m/>
    <n v="0"/>
    <s v="b"/>
    <n v="19.899999999999999"/>
    <s v="e"/>
    <n v="2"/>
    <s v="a"/>
    <n v="2"/>
    <s v="a"/>
    <n v="1"/>
    <n v="3"/>
    <n v="0"/>
    <n v="0"/>
    <n v="1"/>
    <n v="0"/>
    <s v="It32s small and can only sco"/>
    <n v="1"/>
    <n v="0"/>
    <n v="1"/>
    <n v="0"/>
    <n v="1"/>
    <n v="0"/>
    <n v="16.466666666666665"/>
    <n v="1"/>
    <n v="1"/>
    <n v="0"/>
    <n v="0"/>
    <n v="0"/>
    <n v="1"/>
    <n v="2"/>
    <n v="1"/>
    <n v="1"/>
    <n v="0"/>
    <n v="1"/>
    <n v="1"/>
  </r>
  <r>
    <s v="py"/>
    <s v="2023njfla"/>
    <s v="qm"/>
    <n v="24"/>
    <m/>
    <s v="b1"/>
    <x v="15"/>
    <n v="26"/>
    <s v="[]"/>
    <n v="1"/>
    <n v="0"/>
    <n v="1"/>
    <s v="x"/>
    <s v="[]"/>
    <s v="[14,5]"/>
    <n v="0"/>
    <n v="0"/>
    <n v="0"/>
    <m/>
    <n v="0"/>
    <s v="u"/>
    <n v="0"/>
    <s v="e"/>
    <n v="2"/>
    <s v="a"/>
    <n v="0"/>
    <s v="x"/>
    <n v="0"/>
    <n v="2"/>
    <n v="0"/>
    <n v="0"/>
    <n v="0"/>
    <n v="0"/>
    <s v="im so hyped (manifesting)"/>
    <n v="0"/>
    <n v="0"/>
    <n v="0"/>
    <n v="0"/>
    <n v="0"/>
    <n v="0"/>
    <n v="0"/>
    <n v="2"/>
    <n v="2"/>
    <n v="0"/>
    <n v="1"/>
    <n v="1"/>
    <n v="0"/>
    <n v="2"/>
    <n v="2"/>
    <n v="0"/>
    <n v="1"/>
    <n v="1"/>
    <n v="0"/>
  </r>
  <r>
    <s v="Ln"/>
    <s v="2023njfla"/>
    <s v="qm"/>
    <n v="24"/>
    <m/>
    <s v="r3"/>
    <x v="22"/>
    <n v="35"/>
    <s v="[]"/>
    <n v="0"/>
    <n v="0"/>
    <n v="1"/>
    <s v="x"/>
    <s v="[27.6,35.3,2.4]"/>
    <s v="[29,31,13]"/>
    <n v="0"/>
    <n v="0"/>
    <n v="0"/>
    <m/>
    <n v="0"/>
    <s v="b"/>
    <n v="0"/>
    <s v="x"/>
    <n v="2"/>
    <s v="n"/>
    <n v="0"/>
    <s v="x"/>
    <n v="0"/>
    <n v="4"/>
    <n v="0"/>
    <n v="0"/>
    <n v="0"/>
    <n v="0"/>
    <s v="&gt;.&lt;"/>
    <n v="0"/>
    <n v="0"/>
    <n v="0"/>
    <n v="0"/>
    <n v="0"/>
    <n v="0"/>
    <n v="21.766666666666666"/>
    <n v="3"/>
    <n v="2"/>
    <n v="1"/>
    <n v="0"/>
    <n v="1"/>
    <n v="2"/>
    <n v="3"/>
    <n v="2"/>
    <n v="1"/>
    <n v="0"/>
    <n v="1"/>
    <n v="2"/>
  </r>
  <r>
    <s v="MK"/>
    <s v="2023njfla"/>
    <s v="qm"/>
    <n v="24"/>
    <m/>
    <s v="r1"/>
    <x v="7"/>
    <n v="71"/>
    <s v="[9]"/>
    <n v="1"/>
    <n v="0"/>
    <n v="1"/>
    <s v="x"/>
    <s v="[4.7]"/>
    <s v="[6,7]"/>
    <n v="0"/>
    <n v="0"/>
    <n v="0"/>
    <m/>
    <n v="1"/>
    <s v="x"/>
    <n v="1.9"/>
    <s v="e"/>
    <n v="2"/>
    <s v="v"/>
    <n v="1"/>
    <s v="x"/>
    <n v="0"/>
    <n v="4"/>
    <n v="0"/>
    <n v="0"/>
    <n v="0"/>
    <n v="1"/>
    <s v="Can only pick up cones from shelf"/>
    <n v="1"/>
    <n v="0"/>
    <n v="1"/>
    <n v="1"/>
    <n v="0"/>
    <n v="0"/>
    <n v="4.7"/>
    <n v="2"/>
    <n v="0"/>
    <n v="2"/>
    <n v="2"/>
    <n v="0"/>
    <n v="0"/>
    <n v="3"/>
    <n v="0"/>
    <n v="3"/>
    <n v="3"/>
    <n v="0"/>
    <n v="0"/>
  </r>
  <r>
    <s v="GVS"/>
    <s v="2023njfla"/>
    <s v="qm"/>
    <n v="24"/>
    <m/>
    <s v="b1"/>
    <x v="15"/>
    <n v="25"/>
    <s v="[31,14,33]"/>
    <n v="0"/>
    <n v="0"/>
    <n v="0"/>
    <s v="x"/>
    <s v="[]"/>
    <s v="[]"/>
    <n v="0"/>
    <n v="0"/>
    <n v="0"/>
    <m/>
    <n v="0"/>
    <s v="x"/>
    <n v="4.9000000000000004"/>
    <s v="e"/>
    <n v="0"/>
    <s v="a"/>
    <n v="0"/>
    <s v="b"/>
    <n v="0"/>
    <n v="3"/>
    <n v="0"/>
    <n v="0"/>
    <n v="0"/>
    <n v="0"/>
    <s v="Grabbing cubes not defending."/>
    <n v="3"/>
    <n v="3"/>
    <n v="0"/>
    <n v="0"/>
    <n v="1"/>
    <n v="2"/>
    <n v="0"/>
    <n v="0"/>
    <n v="0"/>
    <n v="0"/>
    <n v="0"/>
    <n v="0"/>
    <n v="0"/>
    <n v="3"/>
    <n v="3"/>
    <n v="0"/>
    <n v="0"/>
    <n v="1"/>
    <n v="2"/>
  </r>
  <r>
    <s v="LF"/>
    <s v="2023njfla"/>
    <s v="qm"/>
    <n v="24"/>
    <m/>
    <s v="b2"/>
    <x v="33"/>
    <n v="38"/>
    <s v="[]"/>
    <n v="0"/>
    <n v="0"/>
    <n v="0"/>
    <s v="x"/>
    <s v="[]"/>
    <s v="[]"/>
    <n v="0"/>
    <n v="0"/>
    <n v="0"/>
    <m/>
    <n v="0"/>
    <s v="x"/>
    <n v="0"/>
    <s v="x"/>
    <n v="2"/>
    <s v="x"/>
    <n v="0"/>
    <s v="x"/>
    <n v="0"/>
    <n v="1"/>
    <n v="1"/>
    <n v="0"/>
    <n v="0"/>
    <n v="0"/>
    <s v="did not move, never enabled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B"/>
    <s v="2023njfla"/>
    <s v="qm"/>
    <n v="24"/>
    <m/>
    <s v="b1"/>
    <x v="15"/>
    <n v="26"/>
    <s v="[]"/>
    <n v="0"/>
    <n v="0"/>
    <n v="0"/>
    <s v="x"/>
    <s v="[]"/>
    <s v="[5,14,11]"/>
    <n v="0"/>
    <n v="0"/>
    <n v="0"/>
    <m/>
    <n v="0"/>
    <s v="u"/>
    <n v="12.4"/>
    <s v="e"/>
    <n v="2"/>
    <s v="a"/>
    <n v="0"/>
    <s v="x"/>
    <n v="0"/>
    <n v="2"/>
    <n v="0"/>
    <n v="0"/>
    <n v="0"/>
    <n v="0"/>
    <s v="Very slow, but somewhat effective "/>
    <n v="0"/>
    <n v="0"/>
    <n v="0"/>
    <n v="0"/>
    <n v="0"/>
    <n v="0"/>
    <n v="0"/>
    <n v="3"/>
    <n v="3"/>
    <n v="0"/>
    <n v="1"/>
    <n v="2"/>
    <n v="0"/>
    <n v="3"/>
    <n v="3"/>
    <n v="0"/>
    <n v="1"/>
    <n v="2"/>
    <n v="0"/>
  </r>
  <r>
    <s v="Sj"/>
    <s v="2023njfla"/>
    <s v="qm"/>
    <n v="24"/>
    <m/>
    <s v="r2"/>
    <x v="5"/>
    <n v="47"/>
    <s v="[]"/>
    <n v="0"/>
    <n v="0"/>
    <n v="0"/>
    <s v="e"/>
    <s v="[18.8,3.8,1.2,3.1,1.1,]"/>
    <s v="[8,9,14,5,29,7,36,32,31]"/>
    <n v="0"/>
    <n v="0"/>
    <n v="0"/>
    <m/>
    <n v="0"/>
    <s v="u"/>
    <n v="3.7"/>
    <s v="e"/>
    <n v="1"/>
    <s v="v"/>
    <n v="3"/>
    <s v="x"/>
    <n v="1"/>
    <n v="5"/>
    <n v="0"/>
    <n v="0"/>
    <n v="0"/>
    <n v="0"/>
    <s v="Couldn32t reach high"/>
    <n v="0"/>
    <n v="0"/>
    <n v="0"/>
    <n v="0"/>
    <n v="0"/>
    <n v="0"/>
    <n v="4.666666666666667"/>
    <n v="9"/>
    <n v="7"/>
    <n v="2"/>
    <n v="4"/>
    <n v="1"/>
    <n v="4"/>
    <n v="9"/>
    <n v="7"/>
    <n v="2"/>
    <n v="4"/>
    <n v="1"/>
    <n v="4"/>
  </r>
  <r>
    <s v="RJ"/>
    <s v="2023njfla"/>
    <s v="qm"/>
    <n v="25"/>
    <m/>
    <s v="r1"/>
    <x v="26"/>
    <n v="71"/>
    <s v="[]"/>
    <n v="0"/>
    <n v="0"/>
    <n v="0"/>
    <s v="x"/>
    <s v="[24.1,37.2,18.4]"/>
    <s v="[]"/>
    <n v="3"/>
    <n v="0"/>
    <n v="0"/>
    <m/>
    <n v="0"/>
    <s v="u"/>
    <n v="24.3"/>
    <s v="p"/>
    <n v="3"/>
    <s v="v"/>
    <n v="3"/>
    <s v="x"/>
    <n v="1"/>
    <n v="4"/>
    <n v="0"/>
    <n v="0"/>
    <n v="0"/>
    <n v="1"/>
    <s v="Great par"/>
    <n v="0"/>
    <n v="0"/>
    <n v="0"/>
    <n v="0"/>
    <n v="0"/>
    <n v="0"/>
    <n v="26.566666666666666"/>
    <n v="0"/>
    <n v="0"/>
    <n v="0"/>
    <n v="0"/>
    <n v="0"/>
    <n v="0"/>
    <n v="0"/>
    <n v="0"/>
    <n v="0"/>
    <n v="0"/>
    <n v="0"/>
    <n v="0"/>
  </r>
  <r>
    <s v="RB"/>
    <s v="2023njfla"/>
    <s v="qm"/>
    <n v="25"/>
    <m/>
    <s v="b2"/>
    <x v="14"/>
    <n v="62"/>
    <s v="[2]"/>
    <n v="0"/>
    <n v="0"/>
    <n v="0"/>
    <s v="x"/>
    <s v="[]"/>
    <s v="[1,22]"/>
    <n v="0"/>
    <n v="0"/>
    <n v="0"/>
    <m/>
    <n v="0"/>
    <s v="x"/>
    <n v="4.2"/>
    <s v="e"/>
    <n v="2"/>
    <s v="a"/>
    <n v="3"/>
    <s v="x"/>
    <n v="0"/>
    <n v="3"/>
    <n v="0"/>
    <n v="0"/>
    <n v="0"/>
    <n v="1"/>
    <s v="weird intak"/>
    <n v="1"/>
    <n v="1"/>
    <n v="0"/>
    <n v="1"/>
    <n v="0"/>
    <n v="0"/>
    <n v="0"/>
    <n v="2"/>
    <n v="0"/>
    <n v="2"/>
    <n v="1"/>
    <n v="0"/>
    <n v="1"/>
    <n v="3"/>
    <n v="1"/>
    <n v="2"/>
    <n v="2"/>
    <n v="0"/>
    <n v="1"/>
  </r>
  <r>
    <s v="LG"/>
    <s v="2023njfla"/>
    <s v="qm"/>
    <n v="25"/>
    <m/>
    <s v="b1"/>
    <x v="34"/>
    <n v="38"/>
    <s v="[]"/>
    <n v="0"/>
    <n v="0"/>
    <n v="0"/>
    <s v="a"/>
    <s v="[2.7,1.2,1.3,2.1,2.3]"/>
    <s v="[36,35,34,33,32,29,30]"/>
    <n v="0"/>
    <n v="0"/>
    <n v="0"/>
    <m/>
    <n v="0"/>
    <s v="u"/>
    <n v="8.6999999999999993"/>
    <s v="p"/>
    <n v="2"/>
    <s v="v"/>
    <n v="2"/>
    <s v="x"/>
    <n v="1"/>
    <n v="4"/>
    <n v="0"/>
    <n v="0"/>
    <n v="0"/>
    <n v="1"/>
    <s v="really good for scoring f"/>
    <n v="0"/>
    <n v="0"/>
    <n v="0"/>
    <n v="0"/>
    <n v="0"/>
    <n v="0"/>
    <n v="1.9200000000000004"/>
    <n v="7"/>
    <n v="7"/>
    <n v="0"/>
    <n v="0"/>
    <n v="0"/>
    <n v="7"/>
    <n v="7"/>
    <n v="7"/>
    <n v="0"/>
    <n v="0"/>
    <n v="0"/>
    <n v="7"/>
  </r>
  <r>
    <s v="KJ"/>
    <s v="2023njfla"/>
    <s v="qm"/>
    <n v="25"/>
    <m/>
    <s v="r3"/>
    <x v="30"/>
    <n v="35"/>
    <s v="[]"/>
    <n v="0"/>
    <n v="0"/>
    <n v="0"/>
    <s v="x"/>
    <s v="[44.8,26.3,22.9]"/>
    <s v="[21,3,20]"/>
    <n v="0"/>
    <n v="1"/>
    <n v="0"/>
    <m/>
    <n v="1"/>
    <s v="x"/>
    <n v="22.5"/>
    <s v="e"/>
    <n v="3"/>
    <s v="a"/>
    <n v="1"/>
    <s v="x"/>
    <n v="0"/>
    <n v="3"/>
    <n v="0"/>
    <n v="1"/>
    <n v="0"/>
    <n v="1"/>
    <s v="Takes advantage of hu"/>
    <n v="0"/>
    <n v="0"/>
    <n v="0"/>
    <n v="0"/>
    <n v="0"/>
    <n v="0"/>
    <n v="31.333333333333332"/>
    <n v="3"/>
    <n v="0"/>
    <n v="3"/>
    <n v="1"/>
    <n v="0"/>
    <n v="2"/>
    <n v="3"/>
    <n v="0"/>
    <n v="3"/>
    <n v="1"/>
    <n v="0"/>
    <n v="2"/>
  </r>
  <r>
    <s v="Wp"/>
    <s v="2023njfla"/>
    <s v="qm"/>
    <n v="25"/>
    <m/>
    <s v="r2"/>
    <x v="25"/>
    <n v="59"/>
    <s v="[]"/>
    <n v="0"/>
    <n v="0"/>
    <n v="1"/>
    <s v="a"/>
    <s v="[16.0,26.2]"/>
    <s v="[14,11]"/>
    <n v="0"/>
    <n v="0"/>
    <n v="0"/>
    <m/>
    <n v="0"/>
    <s v="u"/>
    <n v="22.7"/>
    <s v="e"/>
    <n v="3"/>
    <s v="a"/>
    <n v="1"/>
    <s v="x"/>
    <n v="0"/>
    <n v="2"/>
    <n v="0"/>
    <n v="0"/>
    <n v="0"/>
    <n v="0"/>
    <s v="E"/>
    <n v="0"/>
    <n v="0"/>
    <n v="0"/>
    <n v="0"/>
    <n v="0"/>
    <n v="0"/>
    <n v="21.1"/>
    <n v="2"/>
    <n v="2"/>
    <n v="0"/>
    <n v="0"/>
    <n v="2"/>
    <n v="0"/>
    <n v="2"/>
    <n v="2"/>
    <n v="0"/>
    <n v="0"/>
    <n v="2"/>
    <n v="0"/>
  </r>
  <r>
    <s v="LG"/>
    <s v="2023njfla"/>
    <s v="qm"/>
    <n v="26"/>
    <m/>
    <s v="r3"/>
    <x v="23"/>
    <n v="35"/>
    <s v="[]"/>
    <n v="0"/>
    <n v="0"/>
    <n v="0"/>
    <s v="x"/>
    <s v="[16.2,1.5,24.5,68.8]"/>
    <s v="[12,13,11]"/>
    <n v="0"/>
    <n v="1"/>
    <n v="1"/>
    <n v="222"/>
    <n v="0"/>
    <s v="b"/>
    <n v="0"/>
    <s v="x"/>
    <n v="2"/>
    <s v="v"/>
    <n v="3"/>
    <s v="x"/>
    <n v="1"/>
    <n v="4"/>
    <n v="0"/>
    <n v="0"/>
    <n v="0"/>
    <n v="1"/>
    <s v="lala"/>
    <n v="0"/>
    <n v="0"/>
    <n v="0"/>
    <n v="0"/>
    <n v="0"/>
    <n v="0"/>
    <n v="27.75"/>
    <n v="3"/>
    <n v="1"/>
    <n v="2"/>
    <n v="0"/>
    <n v="3"/>
    <n v="0"/>
    <n v="3"/>
    <n v="1"/>
    <n v="2"/>
    <n v="0"/>
    <n v="3"/>
    <n v="0"/>
  </r>
  <r>
    <s v="Ln"/>
    <s v="2023njfla"/>
    <s v="qm"/>
    <n v="26"/>
    <m/>
    <s v="b2"/>
    <x v="9"/>
    <n v="37"/>
    <s v="[]"/>
    <n v="0"/>
    <n v="1"/>
    <n v="1"/>
    <s v="a"/>
    <s v="[]"/>
    <s v="[]"/>
    <n v="0"/>
    <n v="0"/>
    <n v="0"/>
    <m/>
    <n v="0"/>
    <s v="x"/>
    <n v="0"/>
    <s v="x"/>
    <n v="2"/>
    <s v="n"/>
    <n v="0"/>
    <s v="x"/>
    <n v="0"/>
    <n v="2"/>
    <n v="0"/>
    <n v="0"/>
    <n v="0"/>
    <n v="0"/>
    <s v="^^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B"/>
    <s v="2023njfla"/>
    <s v="qm"/>
    <n v="26"/>
    <m/>
    <s v="r1"/>
    <x v="23"/>
    <n v="35"/>
    <s v="[10]"/>
    <n v="1"/>
    <n v="1"/>
    <n v="1"/>
    <s v="x"/>
    <s v="[11.6,2.2]"/>
    <s v="[13]"/>
    <n v="0"/>
    <n v="1"/>
    <n v="1"/>
    <n v="222"/>
    <n v="0"/>
    <s v="b"/>
    <n v="3.5"/>
    <s v="d"/>
    <n v="2"/>
    <s v="a"/>
    <n v="0"/>
    <s v="x"/>
    <n v="1"/>
    <n v="3"/>
    <n v="0"/>
    <n v="0"/>
    <n v="0"/>
    <n v="1"/>
    <s v="Nice robot, very cool"/>
    <n v="1"/>
    <n v="0"/>
    <n v="1"/>
    <n v="0"/>
    <n v="1"/>
    <n v="0"/>
    <n v="6.9"/>
    <n v="1"/>
    <n v="0"/>
    <n v="1"/>
    <n v="0"/>
    <n v="1"/>
    <n v="0"/>
    <n v="2"/>
    <n v="0"/>
    <n v="2"/>
    <n v="0"/>
    <n v="2"/>
    <n v="0"/>
  </r>
  <r>
    <s v="WF"/>
    <s v="2023njfla"/>
    <s v="qm"/>
    <n v="26"/>
    <m/>
    <s v="r2"/>
    <x v="24"/>
    <n v="59"/>
    <s v="[]"/>
    <n v="0"/>
    <n v="0"/>
    <n v="0"/>
    <s v="e"/>
    <s v="[11.5,9.6,10.3,33.9,10.7,0.8,0.4]"/>
    <s v="[34,35,17]"/>
    <n v="0"/>
    <n v="0"/>
    <n v="1"/>
    <s v="Someone"/>
    <n v="0"/>
    <s v="u"/>
    <n v="5.0999999999999996"/>
    <s v="x"/>
    <n v="2"/>
    <s v="a"/>
    <n v="0"/>
    <s v="g"/>
    <n v="0"/>
    <n v="4"/>
    <n v="0"/>
    <n v="0"/>
    <n v="0"/>
    <n v="1"/>
    <s v="Got airtime"/>
    <n v="0"/>
    <n v="0"/>
    <n v="0"/>
    <n v="0"/>
    <n v="0"/>
    <n v="0"/>
    <n v="11.028571428571428"/>
    <n v="3"/>
    <n v="3"/>
    <n v="0"/>
    <n v="0"/>
    <n v="1"/>
    <n v="2"/>
    <n v="3"/>
    <n v="3"/>
    <n v="0"/>
    <n v="0"/>
    <n v="1"/>
    <n v="2"/>
  </r>
  <r>
    <s v="AA"/>
    <s v="2023njfla"/>
    <s v="qm"/>
    <n v="26"/>
    <m/>
    <s v="b1"/>
    <x v="10"/>
    <n v="26"/>
    <s v="[]"/>
    <n v="0"/>
    <n v="1"/>
    <n v="1"/>
    <s v="x"/>
    <s v="[]"/>
    <s v="[17,14,35]"/>
    <n v="0"/>
    <n v="1"/>
    <n v="0"/>
    <m/>
    <n v="0"/>
    <s v="u"/>
    <n v="1.9"/>
    <s v="e"/>
    <n v="1"/>
    <s v="v"/>
    <n v="0"/>
    <s v="x"/>
    <n v="0"/>
    <n v="2"/>
    <n v="0"/>
    <n v="1"/>
    <n v="0"/>
    <n v="1"/>
    <s v="o"/>
    <n v="0"/>
    <n v="0"/>
    <n v="0"/>
    <n v="0"/>
    <n v="0"/>
    <n v="0"/>
    <n v="0"/>
    <n v="3"/>
    <n v="3"/>
    <n v="0"/>
    <n v="0"/>
    <n v="2"/>
    <n v="1"/>
    <n v="3"/>
    <n v="3"/>
    <n v="0"/>
    <n v="0"/>
    <n v="2"/>
    <n v="1"/>
  </r>
  <r>
    <s v="DK"/>
    <s v="2023njfla"/>
    <s v="qm"/>
    <n v="26"/>
    <m/>
    <s v="b3"/>
    <x v="31"/>
    <n v="62"/>
    <s v="[28]"/>
    <n v="1"/>
    <n v="1"/>
    <n v="1"/>
    <s v="x"/>
    <s v="[33.1,22.6]"/>
    <s v="[31,30,33]"/>
    <n v="0"/>
    <n v="0"/>
    <n v="0"/>
    <m/>
    <n v="0"/>
    <s v="u"/>
    <n v="12.7"/>
    <s v="e"/>
    <n v="2"/>
    <s v="a"/>
    <n v="0"/>
    <s v="x"/>
    <n v="0"/>
    <n v="3"/>
    <n v="0"/>
    <n v="0"/>
    <n v="0"/>
    <n v="0"/>
    <s v="Scored mostly by pushing "/>
    <n v="1"/>
    <n v="1"/>
    <n v="0"/>
    <n v="0"/>
    <n v="0"/>
    <n v="1"/>
    <n v="27.85"/>
    <n v="3"/>
    <n v="3"/>
    <n v="0"/>
    <n v="0"/>
    <n v="0"/>
    <n v="3"/>
    <n v="4"/>
    <n v="4"/>
    <n v="0"/>
    <n v="0"/>
    <n v="0"/>
    <n v="4"/>
  </r>
  <r>
    <s v="AA"/>
    <s v="2023njfla"/>
    <s v="qm"/>
    <n v="26"/>
    <m/>
    <s v="b1"/>
    <x v="10"/>
    <n v="26"/>
    <s v="[]"/>
    <n v="0"/>
    <n v="1"/>
    <n v="1"/>
    <s v="x"/>
    <s v="[]"/>
    <s v="[17,14,35]"/>
    <n v="0"/>
    <n v="1"/>
    <n v="0"/>
    <m/>
    <n v="0"/>
    <s v="u"/>
    <n v="1.9"/>
    <s v="e"/>
    <n v="1"/>
    <s v="v"/>
    <n v="0"/>
    <s v="x"/>
    <n v="0"/>
    <n v="2"/>
    <n v="0"/>
    <n v="1"/>
    <n v="0"/>
    <n v="1"/>
    <s v="o"/>
    <n v="0"/>
    <n v="0"/>
    <n v="0"/>
    <n v="0"/>
    <n v="0"/>
    <n v="0"/>
    <n v="0"/>
    <n v="3"/>
    <n v="3"/>
    <n v="0"/>
    <n v="0"/>
    <n v="2"/>
    <n v="1"/>
    <n v="3"/>
    <n v="3"/>
    <n v="0"/>
    <n v="0"/>
    <n v="2"/>
    <n v="1"/>
  </r>
  <r>
    <s v="GR"/>
    <s v="2023njfla"/>
    <s v="qm"/>
    <n v="26"/>
    <m/>
    <s v="b2"/>
    <x v="9"/>
    <n v="50"/>
    <s v="[]"/>
    <n v="0"/>
    <n v="0"/>
    <n v="0"/>
    <s v="d"/>
    <s v="[]"/>
    <s v="[]"/>
    <n v="0"/>
    <n v="0"/>
    <n v="0"/>
    <m/>
    <n v="0"/>
    <s v="o"/>
    <n v="0"/>
    <s v="x"/>
    <n v="2"/>
    <s v="a"/>
    <n v="0"/>
    <s v="a"/>
    <n v="1"/>
    <n v="3"/>
    <n v="0"/>
    <n v="0"/>
    <n v="0"/>
    <n v="0"/>
    <s v="Struggled 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Ih"/>
    <s v="2023njfla"/>
    <s v="qm"/>
    <n v="27"/>
    <m/>
    <s v="b2"/>
    <x v="16"/>
    <n v="64"/>
    <s v="[]"/>
    <n v="1"/>
    <n v="0"/>
    <n v="1"/>
    <s v="x"/>
    <s v="[]"/>
    <s v="[]"/>
    <n v="0"/>
    <n v="0"/>
    <n v="0"/>
    <m/>
    <n v="0"/>
    <s v="x"/>
    <n v="22.2"/>
    <s v="a"/>
    <n v="1"/>
    <s v="a"/>
    <n v="0"/>
    <s v="x"/>
    <n v="1"/>
    <n v="3"/>
    <n v="0"/>
    <n v="0"/>
    <n v="0"/>
    <n v="0"/>
    <s v="has no intake :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G"/>
    <s v="2023njfla"/>
    <s v="qm"/>
    <n v="27"/>
    <m/>
    <s v="r1"/>
    <x v="32"/>
    <n v="47"/>
    <s v="[25]"/>
    <n v="1"/>
    <n v="1"/>
    <n v="1"/>
    <s v="e"/>
    <s v="[18.6,28.4,40.9,42.4]"/>
    <s v="[8,17,27,9]"/>
    <n v="0"/>
    <n v="1"/>
    <n v="0"/>
    <m/>
    <n v="1"/>
    <s v="b"/>
    <n v="0"/>
    <s v="x"/>
    <n v="2"/>
    <s v="v"/>
    <n v="0"/>
    <s v="x"/>
    <n v="0"/>
    <n v="5"/>
    <n v="0"/>
    <n v="0"/>
    <n v="0"/>
    <n v="1"/>
    <m/>
    <n v="1"/>
    <n v="0"/>
    <n v="1"/>
    <n v="0"/>
    <n v="0"/>
    <n v="1"/>
    <n v="32.575000000000003"/>
    <n v="4"/>
    <n v="2"/>
    <n v="2"/>
    <n v="2"/>
    <n v="1"/>
    <n v="1"/>
    <n v="5"/>
    <n v="2"/>
    <n v="3"/>
    <n v="2"/>
    <n v="1"/>
    <n v="2"/>
  </r>
  <r>
    <s v="GM"/>
    <s v="2023njfla"/>
    <s v="qm"/>
    <n v="27"/>
    <m/>
    <s v="r2"/>
    <x v="3"/>
    <n v="35"/>
    <s v="[]"/>
    <n v="0"/>
    <n v="0"/>
    <n v="0"/>
    <s v="x"/>
    <s v="[22.5,25.4]"/>
    <s v="[13,16,15]"/>
    <n v="0"/>
    <n v="0"/>
    <n v="0"/>
    <m/>
    <n v="0"/>
    <s v="o"/>
    <n v="4.5999999999999996"/>
    <s v="p"/>
    <n v="1"/>
    <s v="a"/>
    <n v="0"/>
    <s v="x"/>
    <n v="1"/>
    <n v="2"/>
    <n v="0"/>
    <n v="0"/>
    <n v="0"/>
    <n v="0"/>
    <s v="Can only pick up"/>
    <n v="0"/>
    <n v="0"/>
    <n v="0"/>
    <n v="0"/>
    <n v="0"/>
    <n v="0"/>
    <n v="23.95"/>
    <n v="3"/>
    <n v="0"/>
    <n v="3"/>
    <n v="0"/>
    <n v="3"/>
    <n v="0"/>
    <n v="3"/>
    <n v="0"/>
    <n v="3"/>
    <n v="0"/>
    <n v="3"/>
    <n v="0"/>
  </r>
  <r>
    <s v="JT"/>
    <s v="2023njfla"/>
    <s v="qm"/>
    <n v="27"/>
    <m/>
    <s v="r3"/>
    <x v="12"/>
    <n v="71"/>
    <s v="[27]"/>
    <n v="0"/>
    <n v="1"/>
    <n v="1"/>
    <s v="x"/>
    <s v="[16.5,18.5]"/>
    <s v="[19,21]"/>
    <n v="2"/>
    <n v="0"/>
    <n v="0"/>
    <s v="None"/>
    <n v="1"/>
    <s v="x"/>
    <n v="5.0999999999999996"/>
    <s v="p"/>
    <n v="2"/>
    <s v="v"/>
    <n v="2"/>
    <s v="a"/>
    <n v="0"/>
    <n v="4"/>
    <n v="0"/>
    <n v="0"/>
    <n v="1"/>
    <n v="1"/>
    <s v="Yessir"/>
    <n v="1"/>
    <n v="0"/>
    <n v="1"/>
    <n v="0"/>
    <n v="0"/>
    <n v="1"/>
    <n v="17.5"/>
    <n v="2"/>
    <n v="0"/>
    <n v="2"/>
    <n v="0"/>
    <n v="0"/>
    <n v="2"/>
    <n v="3"/>
    <n v="0"/>
    <n v="3"/>
    <n v="0"/>
    <n v="0"/>
    <n v="3"/>
  </r>
  <r>
    <s v="DS"/>
    <s v="2023njfla"/>
    <s v="qm"/>
    <n v="27"/>
    <m/>
    <s v="b1"/>
    <x v="19"/>
    <n v="26"/>
    <s v="[8]"/>
    <n v="0"/>
    <n v="0"/>
    <n v="1"/>
    <s v="d"/>
    <s v="[21.6,38.2]"/>
    <s v="[8,9]"/>
    <n v="0"/>
    <n v="0"/>
    <n v="0"/>
    <m/>
    <n v="0"/>
    <s v="o"/>
    <n v="12.9"/>
    <s v="a"/>
    <n v="0"/>
    <s v="n"/>
    <n v="0"/>
    <s v="x"/>
    <n v="1"/>
    <n v="2"/>
    <n v="0"/>
    <n v="0"/>
    <n v="1"/>
    <n v="0"/>
    <s v="Dropped many cones, not "/>
    <n v="1"/>
    <n v="1"/>
    <n v="0"/>
    <n v="1"/>
    <n v="0"/>
    <n v="0"/>
    <n v="29.900000000000002"/>
    <n v="2"/>
    <n v="1"/>
    <n v="1"/>
    <n v="2"/>
    <n v="0"/>
    <n v="0"/>
    <n v="3"/>
    <n v="2"/>
    <n v="1"/>
    <n v="3"/>
    <n v="0"/>
    <n v="0"/>
  </r>
  <r>
    <s v="OW"/>
    <s v="2023njfla"/>
    <s v="qm"/>
    <n v="27"/>
    <m/>
    <s v="b3"/>
    <x v="21"/>
    <n v="62"/>
    <s v="[]"/>
    <n v="0"/>
    <n v="0"/>
    <n v="0"/>
    <s v="x"/>
    <s v="[]"/>
    <s v="[2,28,29]"/>
    <n v="0"/>
    <n v="0"/>
    <n v="0"/>
    <m/>
    <n v="0"/>
    <s v="u"/>
    <n v="0"/>
    <s v="p"/>
    <n v="0"/>
    <s v="v"/>
    <n v="0"/>
    <s v="a"/>
    <n v="1"/>
    <n v="3"/>
    <n v="0"/>
    <n v="0"/>
    <n v="0"/>
    <n v="0"/>
    <s v="/"/>
    <n v="0"/>
    <n v="0"/>
    <n v="0"/>
    <n v="0"/>
    <n v="0"/>
    <n v="0"/>
    <n v="0"/>
    <n v="3"/>
    <n v="3"/>
    <n v="0"/>
    <n v="1"/>
    <n v="0"/>
    <n v="2"/>
    <n v="3"/>
    <n v="3"/>
    <n v="0"/>
    <n v="1"/>
    <n v="0"/>
    <n v="2"/>
  </r>
  <r>
    <s v="DC"/>
    <s v="2023njfla"/>
    <s v="qm"/>
    <n v="28"/>
    <m/>
    <s v="r2"/>
    <x v="35"/>
    <n v="34"/>
    <s v="[]"/>
    <n v="1"/>
    <n v="0"/>
    <n v="0"/>
    <s v="x"/>
    <s v="[16.6,3.5,46.9,0.8,7.3,0.5]"/>
    <s v="[30,27,31]"/>
    <n v="0"/>
    <n v="0"/>
    <n v="0"/>
    <m/>
    <n v="0"/>
    <s v="x"/>
    <n v="7.8"/>
    <s v="a"/>
    <n v="0"/>
    <s v="a"/>
    <n v="0"/>
    <s v="x"/>
    <n v="1"/>
    <n v="4"/>
    <n v="0"/>
    <n v="0"/>
    <n v="0"/>
    <n v="0"/>
    <s v="none"/>
    <n v="0"/>
    <n v="0"/>
    <n v="0"/>
    <n v="0"/>
    <n v="0"/>
    <n v="0"/>
    <n v="12.6"/>
    <n v="3"/>
    <n v="2"/>
    <n v="1"/>
    <n v="0"/>
    <n v="0"/>
    <n v="3"/>
    <n v="3"/>
    <n v="2"/>
    <n v="1"/>
    <n v="0"/>
    <n v="0"/>
    <n v="3"/>
  </r>
  <r>
    <s v="Hh "/>
    <s v="2023njfla"/>
    <s v="qm"/>
    <n v="28"/>
    <m/>
    <s v="r1"/>
    <x v="15"/>
    <n v="71"/>
    <s v="[16]"/>
    <n v="1"/>
    <n v="0"/>
    <n v="1"/>
    <s v="x"/>
    <s v="[10.1,43.6,11.3,1.4,0.7]"/>
    <s v="[32,14]"/>
    <n v="0"/>
    <n v="0"/>
    <n v="0"/>
    <m/>
    <n v="0"/>
    <s v="u"/>
    <n v="0"/>
    <s v="x"/>
    <n v="0"/>
    <s v="a"/>
    <n v="0"/>
    <s v="a"/>
    <n v="1"/>
    <n v="2"/>
    <n v="0"/>
    <n v="0"/>
    <n v="0"/>
    <n v="0"/>
    <s v="It was pretty ok"/>
    <n v="1"/>
    <n v="0"/>
    <n v="1"/>
    <n v="0"/>
    <n v="1"/>
    <n v="0"/>
    <n v="13.420000000000002"/>
    <n v="2"/>
    <n v="2"/>
    <n v="0"/>
    <n v="0"/>
    <n v="1"/>
    <n v="1"/>
    <n v="3"/>
    <n v="2"/>
    <n v="1"/>
    <n v="0"/>
    <n v="2"/>
    <n v="1"/>
  </r>
  <r>
    <s v="LB"/>
    <s v="2023njfla"/>
    <s v="qm"/>
    <n v="28"/>
    <m/>
    <s v="b2"/>
    <x v="17"/>
    <n v="61"/>
    <s v="[]"/>
    <n v="0"/>
    <n v="0"/>
    <n v="0"/>
    <s v="x"/>
    <s v="[]"/>
    <s v="[29,22,31]"/>
    <n v="0"/>
    <n v="0"/>
    <n v="0"/>
    <m/>
    <n v="0"/>
    <s v="b"/>
    <n v="0"/>
    <s v="x"/>
    <n v="0"/>
    <s v="a"/>
    <n v="0"/>
    <s v="x"/>
    <n v="0"/>
    <n v="3"/>
    <n v="0"/>
    <n v="0"/>
    <n v="0"/>
    <n v="0"/>
    <s v="None"/>
    <n v="0"/>
    <n v="0"/>
    <n v="0"/>
    <n v="0"/>
    <n v="0"/>
    <n v="0"/>
    <n v="0"/>
    <n v="3"/>
    <n v="2"/>
    <n v="1"/>
    <n v="0"/>
    <n v="0"/>
    <n v="3"/>
    <n v="3"/>
    <n v="2"/>
    <n v="1"/>
    <n v="0"/>
    <n v="0"/>
    <n v="3"/>
  </r>
  <r>
    <s v="MM"/>
    <s v="2023njfla"/>
    <s v="qm"/>
    <n v="28"/>
    <m/>
    <s v="b3"/>
    <x v="5"/>
    <n v="62"/>
    <s v="[14]"/>
    <n v="1"/>
    <n v="1"/>
    <n v="0"/>
    <s v="e"/>
    <s v="[6.1,13.3,17.9,20.8]"/>
    <s v="[32,31,30]"/>
    <n v="0"/>
    <n v="0"/>
    <n v="0"/>
    <m/>
    <n v="0"/>
    <s v="x"/>
    <n v="0"/>
    <s v="e"/>
    <n v="2"/>
    <s v="v"/>
    <n v="0"/>
    <s v="x"/>
    <n v="0"/>
    <n v="5"/>
    <n v="0"/>
    <n v="0"/>
    <n v="0"/>
    <n v="1"/>
    <s v="speedy"/>
    <n v="1"/>
    <n v="1"/>
    <n v="0"/>
    <n v="0"/>
    <n v="1"/>
    <n v="0"/>
    <n v="14.524999999999999"/>
    <n v="3"/>
    <n v="3"/>
    <n v="0"/>
    <n v="0"/>
    <n v="0"/>
    <n v="3"/>
    <n v="4"/>
    <n v="4"/>
    <n v="0"/>
    <n v="0"/>
    <n v="1"/>
    <n v="3"/>
  </r>
  <r>
    <s v="GS"/>
    <s v="2023njfla"/>
    <s v="qm"/>
    <n v="28"/>
    <m/>
    <s v="b1"/>
    <x v="13"/>
    <n v="26"/>
    <s v="[]"/>
    <n v="0"/>
    <n v="0"/>
    <n v="1"/>
    <s v="x"/>
    <s v="[]"/>
    <s v="[]"/>
    <n v="0"/>
    <n v="1"/>
    <n v="0"/>
    <m/>
    <n v="0"/>
    <s v="x"/>
    <n v="11.4"/>
    <s v="e"/>
    <n v="2"/>
    <s v="x"/>
    <n v="0"/>
    <s v="g"/>
    <n v="0"/>
    <n v="4"/>
    <n v="1"/>
    <n v="0"/>
    <n v="0"/>
    <n v="0"/>
    <s v="Blocked teammate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VS"/>
    <s v="2023njfla"/>
    <s v="qm"/>
    <n v="29"/>
    <m/>
    <s v="b1"/>
    <x v="11"/>
    <n v="25"/>
    <s v="[17]"/>
    <n v="0"/>
    <n v="1"/>
    <n v="1"/>
    <s v="x"/>
    <s v="[]"/>
    <s v="[]"/>
    <n v="0"/>
    <n v="0"/>
    <n v="0"/>
    <m/>
    <n v="0"/>
    <s v="b"/>
    <n v="0"/>
    <s v="e"/>
    <n v="0"/>
    <s v="x"/>
    <n v="0"/>
    <s v="x"/>
    <n v="0"/>
    <n v="3"/>
    <n v="0"/>
    <n v="0"/>
    <m/>
    <m/>
    <m/>
    <n v="1"/>
    <n v="1"/>
    <n v="0"/>
    <n v="0"/>
    <n v="1"/>
    <n v="0"/>
    <n v="0"/>
    <n v="0"/>
    <n v="0"/>
    <n v="0"/>
    <n v="0"/>
    <n v="0"/>
    <n v="0"/>
    <n v="1"/>
    <n v="1"/>
    <n v="0"/>
    <n v="0"/>
    <n v="1"/>
    <n v="0"/>
  </r>
  <r>
    <s v="py"/>
    <s v="2023njfla"/>
    <s v="qm"/>
    <n v="29"/>
    <m/>
    <s v="b1"/>
    <x v="11"/>
    <n v="26"/>
    <s v="[8]"/>
    <n v="1"/>
    <n v="0"/>
    <n v="1"/>
    <s v="x"/>
    <s v="[]"/>
    <s v="[7]"/>
    <n v="0"/>
    <n v="0"/>
    <n v="0"/>
    <m/>
    <n v="0"/>
    <s v="b"/>
    <n v="0"/>
    <s v="x"/>
    <n v="2"/>
    <s v="a"/>
    <n v="0"/>
    <s v="x"/>
    <n v="1"/>
    <n v="3"/>
    <n v="0"/>
    <n v="0"/>
    <n v="0"/>
    <m/>
    <m/>
    <n v="1"/>
    <n v="1"/>
    <n v="0"/>
    <n v="1"/>
    <n v="0"/>
    <n v="0"/>
    <n v="0"/>
    <n v="1"/>
    <n v="0"/>
    <n v="1"/>
    <n v="1"/>
    <n v="0"/>
    <n v="0"/>
    <n v="2"/>
    <n v="1"/>
    <n v="1"/>
    <n v="2"/>
    <n v="0"/>
    <n v="0"/>
  </r>
  <r>
    <s v="Ln"/>
    <s v="2023njfla"/>
    <s v="qm"/>
    <n v="29"/>
    <m/>
    <s v="r3"/>
    <x v="34"/>
    <n v="35"/>
    <s v="[]"/>
    <n v="0"/>
    <n v="0"/>
    <n v="1"/>
    <s v="x"/>
    <s v="[15.3,0.7,43.1,21.7,22.7,0.9]"/>
    <s v="[30,11,34,36]"/>
    <n v="0"/>
    <n v="1"/>
    <n v="0"/>
    <m/>
    <n v="0"/>
    <s v="x"/>
    <n v="0"/>
    <s v="x"/>
    <n v="2"/>
    <s v="v"/>
    <n v="1"/>
    <s v="x"/>
    <n v="0"/>
    <n v="4"/>
    <n v="0"/>
    <n v="0"/>
    <n v="0"/>
    <n v="0"/>
    <m/>
    <n v="0"/>
    <n v="0"/>
    <n v="0"/>
    <n v="0"/>
    <n v="0"/>
    <n v="0"/>
    <n v="17.400000000000002"/>
    <n v="4"/>
    <n v="4"/>
    <n v="0"/>
    <n v="0"/>
    <n v="1"/>
    <n v="3"/>
    <n v="4"/>
    <n v="4"/>
    <n v="0"/>
    <n v="0"/>
    <n v="1"/>
    <n v="3"/>
  </r>
  <r>
    <s v="JB"/>
    <s v="2023njfla"/>
    <s v="qm"/>
    <n v="29"/>
    <m/>
    <s v="r1"/>
    <x v="34"/>
    <n v="35"/>
    <s v="[11]"/>
    <n v="1"/>
    <n v="1"/>
    <n v="1"/>
    <s v="x"/>
    <s v="[14.1,0.9,1.7,4.4,6.5,69.1]"/>
    <s v="[2,14,8]"/>
    <n v="0"/>
    <n v="1"/>
    <n v="0"/>
    <m/>
    <n v="0"/>
    <s v="u"/>
    <n v="18.2"/>
    <s v="d"/>
    <n v="2"/>
    <s v="a"/>
    <n v="0"/>
    <s v="x"/>
    <n v="0"/>
    <n v="4"/>
    <n v="0"/>
    <n v="0"/>
    <n v="0"/>
    <n v="0"/>
    <s v="There are many other robots si"/>
    <n v="1"/>
    <n v="1"/>
    <n v="0"/>
    <n v="0"/>
    <n v="1"/>
    <n v="0"/>
    <n v="16.116666666666664"/>
    <n v="3"/>
    <n v="3"/>
    <n v="0"/>
    <n v="2"/>
    <n v="1"/>
    <n v="0"/>
    <n v="4"/>
    <n v="4"/>
    <n v="0"/>
    <n v="2"/>
    <n v="2"/>
    <n v="0"/>
  </r>
  <r>
    <s v="LF"/>
    <s v="2023njfla"/>
    <s v="qm"/>
    <n v="29"/>
    <m/>
    <s v="b2"/>
    <x v="0"/>
    <n v="38"/>
    <s v="[14]"/>
    <n v="0"/>
    <n v="0"/>
    <n v="1"/>
    <s v="a"/>
    <s v="[]"/>
    <s v="[8]"/>
    <n v="0"/>
    <n v="0"/>
    <n v="0"/>
    <m/>
    <n v="0"/>
    <s v="u"/>
    <n v="0"/>
    <s v="e"/>
    <n v="2"/>
    <s v="a"/>
    <n v="0"/>
    <s v="x"/>
    <n v="0"/>
    <n v="4"/>
    <n v="0"/>
    <n v="0"/>
    <n v="0"/>
    <n v="1"/>
    <s v="overall a pretty good ro"/>
    <n v="1"/>
    <n v="1"/>
    <n v="0"/>
    <n v="0"/>
    <n v="1"/>
    <n v="0"/>
    <n v="0"/>
    <n v="1"/>
    <n v="1"/>
    <n v="0"/>
    <n v="1"/>
    <n v="0"/>
    <n v="0"/>
    <n v="2"/>
    <n v="2"/>
    <n v="0"/>
    <n v="1"/>
    <n v="1"/>
    <n v="0"/>
  </r>
  <r>
    <s v="Sj"/>
    <s v="2023njfla"/>
    <s v="qm"/>
    <n v="29"/>
    <m/>
    <s v="r2"/>
    <x v="36"/>
    <n v="47"/>
    <s v="[14]"/>
    <n v="0"/>
    <n v="1"/>
    <n v="0"/>
    <s v="x"/>
    <s v="[25.4,1.3,3.1,7.0,1.8,1.4,16.6,0.4]"/>
    <s v="[9,4,8,7]"/>
    <n v="0"/>
    <n v="1"/>
    <n v="0"/>
    <m/>
    <n v="0"/>
    <s v="b"/>
    <n v="8.4"/>
    <s v="e"/>
    <n v="2"/>
    <s v="v"/>
    <n v="3"/>
    <s v="x"/>
    <n v="0"/>
    <n v="4"/>
    <n v="0"/>
    <n v="0"/>
    <n v="0"/>
    <n v="1"/>
    <s v="Js"/>
    <n v="1"/>
    <n v="1"/>
    <n v="0"/>
    <n v="0"/>
    <n v="1"/>
    <n v="0"/>
    <n v="7.1249999999999991"/>
    <n v="4"/>
    <n v="1"/>
    <n v="3"/>
    <n v="4"/>
    <n v="0"/>
    <n v="0"/>
    <n v="5"/>
    <n v="2"/>
    <n v="3"/>
    <n v="4"/>
    <n v="1"/>
    <n v="0"/>
  </r>
  <r>
    <s v="MK"/>
    <s v="2023njfla"/>
    <s v="qm"/>
    <n v="29"/>
    <m/>
    <s v="r1"/>
    <x v="18"/>
    <n v="59"/>
    <s v="[]"/>
    <n v="0"/>
    <n v="0"/>
    <n v="1"/>
    <s v="x"/>
    <s v="[10.6]"/>
    <s v="[6,7,8,9,4]"/>
    <n v="0"/>
    <n v="0"/>
    <n v="0"/>
    <m/>
    <n v="1"/>
    <s v="b"/>
    <n v="8"/>
    <s v="e"/>
    <n v="2"/>
    <s v="v"/>
    <n v="2"/>
    <s v="x"/>
    <n v="0"/>
    <n v="4"/>
    <n v="0"/>
    <n v="0"/>
    <n v="0"/>
    <n v="0"/>
    <s v="Good High cone s"/>
    <n v="0"/>
    <n v="0"/>
    <n v="0"/>
    <n v="0"/>
    <n v="0"/>
    <n v="0"/>
    <n v="10.6"/>
    <n v="5"/>
    <n v="1"/>
    <n v="4"/>
    <n v="5"/>
    <n v="0"/>
    <n v="0"/>
    <n v="5"/>
    <n v="1"/>
    <n v="4"/>
    <n v="5"/>
    <n v="0"/>
    <n v="0"/>
  </r>
  <r>
    <s v="Wp"/>
    <s v="2023njfla"/>
    <s v="qm"/>
    <n v="30"/>
    <m/>
    <s v="r2"/>
    <x v="25"/>
    <n v="59"/>
    <s v="[]"/>
    <n v="0"/>
    <n v="0"/>
    <n v="1"/>
    <s v="a"/>
    <s v="[13.9,27.5]"/>
    <s v="[5,8]"/>
    <n v="0"/>
    <n v="0"/>
    <n v="0"/>
    <m/>
    <n v="0"/>
    <s v="u"/>
    <n v="11.9"/>
    <s v="e"/>
    <n v="2"/>
    <s v="a"/>
    <n v="1"/>
    <s v="x"/>
    <n v="0"/>
    <n v="3"/>
    <n v="0"/>
    <n v="0"/>
    <n v="0"/>
    <n v="0"/>
    <s v="Decent this r"/>
    <n v="0"/>
    <n v="0"/>
    <n v="0"/>
    <n v="0"/>
    <n v="0"/>
    <n v="0"/>
    <n v="20.7"/>
    <n v="2"/>
    <n v="2"/>
    <n v="0"/>
    <n v="2"/>
    <n v="0"/>
    <n v="0"/>
    <n v="2"/>
    <n v="2"/>
    <n v="0"/>
    <n v="2"/>
    <n v="0"/>
    <n v="0"/>
  </r>
  <r>
    <s v="KJ"/>
    <s v="2023njfla"/>
    <s v="qm"/>
    <n v="30"/>
    <m/>
    <s v="r3"/>
    <x v="2"/>
    <n v="35"/>
    <s v="[2]"/>
    <n v="0"/>
    <n v="1"/>
    <n v="0"/>
    <s v="x"/>
    <s v="[35.1,28.9,32.8]"/>
    <s v="[1,22,3]"/>
    <n v="0"/>
    <n v="1"/>
    <n v="0"/>
    <m/>
    <n v="1"/>
    <s v="b"/>
    <n v="12"/>
    <s v="e"/>
    <n v="2"/>
    <s v="v"/>
    <n v="1"/>
    <s v="x"/>
    <n v="1"/>
    <n v="4"/>
    <n v="0"/>
    <n v="0"/>
    <n v="0"/>
    <n v="1"/>
    <s v="Good with cones and"/>
    <n v="1"/>
    <n v="1"/>
    <n v="0"/>
    <n v="1"/>
    <n v="0"/>
    <n v="0"/>
    <n v="32.266666666666666"/>
    <n v="3"/>
    <n v="0"/>
    <n v="3"/>
    <n v="2"/>
    <n v="0"/>
    <n v="1"/>
    <n v="4"/>
    <n v="1"/>
    <n v="3"/>
    <n v="3"/>
    <n v="0"/>
    <n v="1"/>
  </r>
  <r>
    <s v="FB"/>
    <s v="2023njfla"/>
    <s v="qm"/>
    <n v="30"/>
    <m/>
    <s v="b3"/>
    <x v="22"/>
    <n v="62"/>
    <s v="[]"/>
    <n v="0"/>
    <n v="0"/>
    <n v="1"/>
    <s v="x"/>
    <s v="[24.6]"/>
    <s v="[2,19,24]"/>
    <n v="0"/>
    <n v="0"/>
    <n v="0"/>
    <m/>
    <n v="0"/>
    <s v="o"/>
    <n v="9.9"/>
    <s v="p"/>
    <n v="2"/>
    <s v="a"/>
    <n v="0"/>
    <s v="x"/>
    <n v="0"/>
    <n v="3"/>
    <n v="0"/>
    <n v="0"/>
    <n v="0"/>
    <n v="0"/>
    <s v="Solid robot. Not much"/>
    <n v="0"/>
    <n v="0"/>
    <n v="0"/>
    <n v="0"/>
    <n v="0"/>
    <n v="0"/>
    <n v="24.6"/>
    <n v="3"/>
    <n v="1"/>
    <n v="2"/>
    <n v="1"/>
    <n v="0"/>
    <n v="2"/>
    <n v="3"/>
    <n v="1"/>
    <n v="2"/>
    <n v="1"/>
    <n v="0"/>
    <n v="2"/>
  </r>
  <r>
    <s v="RB"/>
    <s v="2023njfla"/>
    <s v="qm"/>
    <n v="30"/>
    <m/>
    <s v="b2"/>
    <x v="29"/>
    <n v="50"/>
    <s v="[14]"/>
    <n v="0"/>
    <n v="0"/>
    <n v="0"/>
    <s v="x"/>
    <s v="[]"/>
    <s v="[]"/>
    <n v="0"/>
    <n v="0"/>
    <n v="0"/>
    <m/>
    <n v="0"/>
    <s v="x"/>
    <n v="12.1"/>
    <s v="e"/>
    <n v="2"/>
    <s v="a"/>
    <n v="0"/>
    <s v="x"/>
    <n v="0"/>
    <n v="3"/>
    <n v="0"/>
    <n v="1"/>
    <n v="0"/>
    <n v="0"/>
    <s v="had trouble picking up c"/>
    <n v="1"/>
    <n v="1"/>
    <n v="0"/>
    <n v="0"/>
    <n v="1"/>
    <n v="0"/>
    <n v="0"/>
    <n v="0"/>
    <n v="0"/>
    <n v="0"/>
    <n v="0"/>
    <n v="0"/>
    <n v="0"/>
    <n v="1"/>
    <n v="1"/>
    <n v="0"/>
    <n v="0"/>
    <n v="1"/>
    <n v="0"/>
  </r>
  <r>
    <s v="LG"/>
    <s v="2023njfla"/>
    <s v="qm"/>
    <n v="30"/>
    <m/>
    <s v="b1"/>
    <x v="28"/>
    <n v="38"/>
    <s v="[]"/>
    <n v="0"/>
    <n v="0"/>
    <n v="0"/>
    <s v="x"/>
    <s v="[47.2]"/>
    <s v="[35]"/>
    <n v="0"/>
    <n v="0"/>
    <n v="0"/>
    <m/>
    <n v="0"/>
    <s v="u"/>
    <n v="0"/>
    <s v="x"/>
    <n v="2"/>
    <s v="a"/>
    <n v="0"/>
    <s v="x"/>
    <n v="0"/>
    <n v="2"/>
    <n v="0"/>
    <n v="0"/>
    <n v="0"/>
    <n v="0"/>
    <s v="ehh, they didn32t really d"/>
    <n v="0"/>
    <n v="0"/>
    <n v="0"/>
    <n v="0"/>
    <n v="0"/>
    <n v="0"/>
    <n v="47.2"/>
    <n v="1"/>
    <n v="1"/>
    <n v="0"/>
    <n v="0"/>
    <n v="0"/>
    <n v="1"/>
    <n v="1"/>
    <n v="1"/>
    <n v="0"/>
    <n v="0"/>
    <n v="0"/>
    <n v="1"/>
  </r>
  <r>
    <s v="IH"/>
    <s v="2023njfla"/>
    <s v="qm"/>
    <n v="31"/>
    <m/>
    <s v="b1"/>
    <x v="4"/>
    <n v="62"/>
    <s v="[11]"/>
    <n v="1"/>
    <n v="0"/>
    <n v="1"/>
    <s v="x"/>
    <s v="[]"/>
    <s v="[2,1]"/>
    <n v="0"/>
    <n v="0"/>
    <n v="0"/>
    <m/>
    <n v="0"/>
    <s v="x"/>
    <n v="0"/>
    <s v="e"/>
    <n v="1"/>
    <s v="a"/>
    <n v="0"/>
    <s v="x"/>
    <n v="0"/>
    <n v="3"/>
    <n v="0"/>
    <n v="0"/>
    <n v="0"/>
    <n v="1"/>
    <s v="can score well"/>
    <n v="1"/>
    <n v="1"/>
    <n v="0"/>
    <n v="0"/>
    <n v="1"/>
    <n v="0"/>
    <n v="0"/>
    <n v="2"/>
    <n v="1"/>
    <n v="1"/>
    <n v="2"/>
    <n v="0"/>
    <n v="0"/>
    <n v="3"/>
    <n v="2"/>
    <n v="1"/>
    <n v="2"/>
    <n v="1"/>
    <n v="0"/>
  </r>
  <r>
    <s v="WF"/>
    <s v="2023njfla"/>
    <s v="qm"/>
    <n v="31"/>
    <m/>
    <s v="r2"/>
    <x v="6"/>
    <n v="47"/>
    <s v="[]"/>
    <n v="1"/>
    <n v="0"/>
    <n v="1"/>
    <s v="x"/>
    <s v="[]"/>
    <s v="[]"/>
    <n v="0"/>
    <n v="0"/>
    <n v="1"/>
    <m/>
    <n v="0"/>
    <s v="x"/>
    <n v="0"/>
    <s v="x"/>
    <n v="0"/>
    <s v="n"/>
    <n v="0"/>
    <s v="b"/>
    <n v="0"/>
    <n v="2"/>
    <n v="1"/>
    <n v="0"/>
    <n v="0"/>
    <n v="0"/>
    <s v="Bad it died 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S"/>
    <s v="2023njfla"/>
    <s v="qm"/>
    <n v="31"/>
    <m/>
    <s v="b2"/>
    <x v="1"/>
    <n v="26"/>
    <s v="[9,8]"/>
    <n v="0"/>
    <n v="0"/>
    <n v="1"/>
    <s v="x"/>
    <s v="[15.2,19.6,16.9,0.8,18.4]"/>
    <s v="[7,5,-3,6,1]"/>
    <n v="0"/>
    <n v="0"/>
    <n v="0"/>
    <m/>
    <n v="1"/>
    <s v="x"/>
    <n v="0"/>
    <s v="x"/>
    <n v="0"/>
    <s v="v"/>
    <n v="2"/>
    <s v="x"/>
    <n v="1"/>
    <n v="5"/>
    <n v="1"/>
    <n v="0"/>
    <n v="0"/>
    <n v="1"/>
    <s v="Was disabled by alliance partn"/>
    <n v="2"/>
    <n v="1"/>
    <n v="1"/>
    <n v="2"/>
    <n v="0"/>
    <n v="0"/>
    <n v="14.179999999999998"/>
    <n v="5"/>
    <n v="1"/>
    <n v="3"/>
    <n v="4"/>
    <n v="0"/>
    <n v="0"/>
    <n v="7"/>
    <n v="2"/>
    <n v="4"/>
    <n v="6"/>
    <n v="0"/>
    <n v="0"/>
  </r>
  <r>
    <s v="LG"/>
    <s v="2023njfla"/>
    <s v="qm"/>
    <n v="31"/>
    <m/>
    <s v="r3"/>
    <x v="7"/>
    <n v="35"/>
    <s v="[]"/>
    <n v="0"/>
    <n v="0"/>
    <n v="0"/>
    <s v="x"/>
    <s v="[25.0,30.0,34.9,1.2]"/>
    <s v="[2,3,5]"/>
    <n v="0"/>
    <n v="1"/>
    <n v="1"/>
    <n v="5732"/>
    <n v="0"/>
    <s v="u"/>
    <n v="0"/>
    <s v="a"/>
    <n v="0"/>
    <s v="v"/>
    <n v="0"/>
    <s v="x"/>
    <n v="1"/>
    <n v="5"/>
    <n v="0"/>
    <n v="0"/>
    <n v="0"/>
    <n v="0"/>
    <s v="lala"/>
    <n v="0"/>
    <n v="0"/>
    <n v="0"/>
    <n v="0"/>
    <n v="0"/>
    <n v="0"/>
    <n v="22.775000000000002"/>
    <n v="3"/>
    <n v="2"/>
    <n v="1"/>
    <n v="3"/>
    <n v="0"/>
    <n v="0"/>
    <n v="3"/>
    <n v="2"/>
    <n v="1"/>
    <n v="3"/>
    <n v="0"/>
    <n v="0"/>
  </r>
  <r>
    <s v="JB"/>
    <s v="2023njfla"/>
    <s v="qm"/>
    <n v="31"/>
    <m/>
    <s v="r1"/>
    <x v="7"/>
    <n v="35"/>
    <s v="[]"/>
    <n v="1"/>
    <n v="1"/>
    <n v="1"/>
    <s v="x"/>
    <s v="[22.2,47.1,1.7]"/>
    <s v="[13,5]"/>
    <n v="0"/>
    <n v="1"/>
    <n v="0"/>
    <m/>
    <n v="0"/>
    <s v="x"/>
    <n v="0.7"/>
    <s v="a"/>
    <n v="0"/>
    <s v="a"/>
    <n v="0"/>
    <s v="x"/>
    <n v="0"/>
    <n v="3"/>
    <n v="0"/>
    <n v="0"/>
    <n v="0"/>
    <n v="0"/>
    <m/>
    <n v="0"/>
    <n v="0"/>
    <n v="0"/>
    <n v="0"/>
    <n v="0"/>
    <n v="0"/>
    <n v="23.666666666666668"/>
    <n v="2"/>
    <n v="1"/>
    <n v="1"/>
    <n v="1"/>
    <n v="1"/>
    <n v="0"/>
    <n v="2"/>
    <n v="1"/>
    <n v="1"/>
    <n v="1"/>
    <n v="1"/>
    <n v="0"/>
  </r>
  <r>
    <s v="GR"/>
    <s v="2023njfla"/>
    <s v="qm"/>
    <n v="31"/>
    <m/>
    <s v="b2"/>
    <x v="1"/>
    <n v="26"/>
    <s v="[9]"/>
    <n v="1"/>
    <n v="1"/>
    <n v="1"/>
    <s v="x"/>
    <s v="[]"/>
    <s v="[3,4,5,8]"/>
    <n v="0"/>
    <n v="0"/>
    <n v="0"/>
    <m/>
    <n v="1"/>
    <s v="o"/>
    <n v="0"/>
    <s v="x"/>
    <n v="1"/>
    <s v="v"/>
    <n v="1"/>
    <s v="x"/>
    <n v="1"/>
    <n v="4"/>
    <n v="0"/>
    <n v="0"/>
    <n v="0"/>
    <n v="1"/>
    <s v="Good"/>
    <n v="1"/>
    <n v="0"/>
    <n v="1"/>
    <n v="1"/>
    <n v="0"/>
    <n v="0"/>
    <n v="0"/>
    <n v="4"/>
    <n v="2"/>
    <n v="2"/>
    <n v="4"/>
    <n v="0"/>
    <n v="0"/>
    <n v="5"/>
    <n v="2"/>
    <n v="3"/>
    <n v="5"/>
    <n v="0"/>
    <n v="0"/>
  </r>
  <r>
    <s v="KG"/>
    <s v="2023njfla"/>
    <s v="qm"/>
    <n v="32"/>
    <m/>
    <s v="r1"/>
    <x v="10"/>
    <n v="71"/>
    <s v="[]"/>
    <n v="0"/>
    <n v="1"/>
    <n v="1"/>
    <s v="x"/>
    <s v="[9.5,28.0,24.2,64.1,8.6]"/>
    <s v="[36,35,34,14]"/>
    <n v="0"/>
    <n v="0"/>
    <n v="1"/>
    <n v="1923"/>
    <n v="0"/>
    <s v="u"/>
    <n v="0"/>
    <s v="x"/>
    <n v="0"/>
    <s v="a"/>
    <n v="0"/>
    <s v="x"/>
    <n v="0"/>
    <n v="3"/>
    <n v="0"/>
    <n v="0"/>
    <n v="0"/>
    <m/>
    <m/>
    <n v="0"/>
    <n v="0"/>
    <n v="0"/>
    <n v="0"/>
    <n v="0"/>
    <n v="0"/>
    <n v="26.880000000000003"/>
    <n v="4"/>
    <n v="4"/>
    <n v="0"/>
    <n v="0"/>
    <n v="1"/>
    <n v="3"/>
    <n v="4"/>
    <n v="4"/>
    <n v="0"/>
    <n v="0"/>
    <n v="1"/>
    <n v="3"/>
  </r>
  <r>
    <s v="JT"/>
    <s v="2023njfla"/>
    <s v="qm"/>
    <n v="32"/>
    <m/>
    <s v="r3"/>
    <x v="19"/>
    <n v="62"/>
    <s v="[]"/>
    <n v="0"/>
    <n v="1"/>
    <n v="1"/>
    <s v="a"/>
    <s v="[27.2,47.2,6.4]"/>
    <s v="[19]"/>
    <n v="2"/>
    <n v="1"/>
    <n v="0"/>
    <s v="No one"/>
    <n v="0"/>
    <s v="x"/>
    <n v="0"/>
    <s v="e"/>
    <n v="0"/>
    <s v="a"/>
    <n v="2"/>
    <s v="a"/>
    <n v="1"/>
    <n v="3"/>
    <n v="0"/>
    <n v="0"/>
    <n v="1"/>
    <n v="0"/>
    <s v="Yep :)"/>
    <n v="0"/>
    <n v="0"/>
    <n v="0"/>
    <n v="0"/>
    <n v="0"/>
    <n v="0"/>
    <n v="26.933333333333337"/>
    <n v="1"/>
    <n v="0"/>
    <n v="1"/>
    <n v="0"/>
    <n v="0"/>
    <n v="1"/>
    <n v="1"/>
    <n v="0"/>
    <n v="1"/>
    <n v="0"/>
    <n v="0"/>
    <n v="1"/>
  </r>
  <r>
    <s v="GM"/>
    <s v="2023njfla"/>
    <s v="qm"/>
    <n v="32"/>
    <m/>
    <s v="r2"/>
    <x v="26"/>
    <n v="47"/>
    <s v="[16]"/>
    <n v="0"/>
    <n v="0"/>
    <n v="1"/>
    <s v="x"/>
    <s v="[16.4,17.4,22.0]"/>
    <s v="[15,24,23]"/>
    <n v="0"/>
    <n v="0"/>
    <n v="0"/>
    <m/>
    <n v="1"/>
    <s v="o"/>
    <n v="0"/>
    <s v="x"/>
    <n v="2"/>
    <s v="a"/>
    <n v="1"/>
    <s v="x"/>
    <n v="1"/>
    <n v="3"/>
    <n v="0"/>
    <n v="0"/>
    <n v="0"/>
    <n v="1"/>
    <s v="Hi"/>
    <n v="1"/>
    <n v="0"/>
    <n v="1"/>
    <n v="0"/>
    <n v="1"/>
    <n v="0"/>
    <n v="18.599999999999998"/>
    <n v="3"/>
    <n v="0"/>
    <n v="3"/>
    <n v="0"/>
    <n v="1"/>
    <n v="2"/>
    <n v="4"/>
    <n v="0"/>
    <n v="4"/>
    <n v="0"/>
    <n v="2"/>
    <n v="2"/>
  </r>
  <r>
    <s v="LB"/>
    <s v="2023njfla"/>
    <s v="qm"/>
    <n v="33"/>
    <m/>
    <s v="b2"/>
    <x v="18"/>
    <n v="38"/>
    <s v="[5]"/>
    <n v="0"/>
    <n v="0"/>
    <n v="0"/>
    <s v="e"/>
    <s v="[]"/>
    <s v="[6,34,8,7,9]"/>
    <n v="0"/>
    <n v="1"/>
    <n v="0"/>
    <m/>
    <n v="0"/>
    <s v="b"/>
    <n v="0"/>
    <s v="d"/>
    <n v="2"/>
    <s v="v"/>
    <n v="0"/>
    <s v="x"/>
    <n v="1"/>
    <n v="4"/>
    <n v="0"/>
    <n v="0"/>
    <n v="0"/>
    <n v="1"/>
    <s v="Very good dri"/>
    <n v="1"/>
    <n v="1"/>
    <n v="0"/>
    <n v="1"/>
    <n v="0"/>
    <n v="0"/>
    <n v="0"/>
    <n v="5"/>
    <n v="2"/>
    <n v="3"/>
    <n v="4"/>
    <n v="0"/>
    <n v="1"/>
    <n v="6"/>
    <n v="3"/>
    <n v="3"/>
    <n v="5"/>
    <n v="0"/>
    <n v="1"/>
  </r>
  <r>
    <s v="MF"/>
    <s v="2023njfla"/>
    <s v="qm"/>
    <n v="33"/>
    <m/>
    <s v="r3"/>
    <x v="34"/>
    <n v="47"/>
    <s v="[]"/>
    <n v="0"/>
    <n v="0"/>
    <n v="0"/>
    <s v="a"/>
    <s v="[10.8,23.7,16.6,8.9,3.9]"/>
    <s v="[29,32,30,34,14]"/>
    <n v="0"/>
    <n v="0"/>
    <n v="0"/>
    <m/>
    <n v="0"/>
    <s v="u"/>
    <n v="0"/>
    <s v="a"/>
    <n v="1"/>
    <s v="a"/>
    <n v="2"/>
    <s v="x"/>
    <n v="0"/>
    <n v="3"/>
    <n v="0"/>
    <n v="0"/>
    <n v="0"/>
    <n v="0"/>
    <s v="driving was a little shaky"/>
    <n v="0"/>
    <n v="0"/>
    <n v="0"/>
    <n v="0"/>
    <n v="0"/>
    <n v="0"/>
    <n v="12.78"/>
    <n v="5"/>
    <n v="5"/>
    <n v="0"/>
    <n v="0"/>
    <n v="1"/>
    <n v="4"/>
    <n v="5"/>
    <n v="5"/>
    <n v="0"/>
    <n v="0"/>
    <n v="1"/>
    <n v="4"/>
  </r>
  <r>
    <s v="MM"/>
    <s v="2023njfla"/>
    <s v="qm"/>
    <n v="33"/>
    <m/>
    <s v="b3"/>
    <x v="16"/>
    <n v="26"/>
    <s v="[17]"/>
    <n v="1"/>
    <n v="0"/>
    <n v="1"/>
    <s v="x"/>
    <s v="[]"/>
    <s v="[36]"/>
    <n v="0"/>
    <n v="0"/>
    <n v="0"/>
    <m/>
    <n v="0"/>
    <s v="u"/>
    <n v="0"/>
    <s v="a"/>
    <n v="0"/>
    <s v="a"/>
    <n v="0"/>
    <s v="x"/>
    <n v="0"/>
    <n v="4"/>
    <n v="0"/>
    <n v="0"/>
    <n v="0"/>
    <n v="1"/>
    <s v="it32s good i"/>
    <n v="1"/>
    <n v="1"/>
    <n v="0"/>
    <n v="0"/>
    <n v="1"/>
    <n v="0"/>
    <n v="0"/>
    <n v="1"/>
    <n v="1"/>
    <n v="0"/>
    <n v="0"/>
    <n v="0"/>
    <n v="1"/>
    <n v="2"/>
    <n v="2"/>
    <n v="0"/>
    <n v="0"/>
    <n v="1"/>
    <n v="1"/>
  </r>
  <r>
    <s v="GS"/>
    <s v="2023njfla"/>
    <s v="qm"/>
    <n v="33"/>
    <m/>
    <s v="b1"/>
    <x v="15"/>
    <n v="62"/>
    <s v="[]"/>
    <n v="0"/>
    <n v="0"/>
    <n v="1"/>
    <s v="x"/>
    <s v="[49.5]"/>
    <s v="[2]"/>
    <n v="0"/>
    <n v="0"/>
    <n v="0"/>
    <m/>
    <n v="0"/>
    <s v="x"/>
    <n v="7.2"/>
    <s v="e"/>
    <n v="2"/>
    <s v="a"/>
    <n v="0"/>
    <s v="x"/>
    <n v="0"/>
    <n v="2"/>
    <n v="0"/>
    <n v="0"/>
    <n v="0"/>
    <n v="0"/>
    <s v="Inconsiste"/>
    <n v="0"/>
    <n v="0"/>
    <n v="0"/>
    <n v="0"/>
    <n v="0"/>
    <n v="0"/>
    <n v="49.5"/>
    <n v="1"/>
    <n v="1"/>
    <n v="0"/>
    <n v="1"/>
    <n v="0"/>
    <n v="0"/>
    <n v="1"/>
    <n v="1"/>
    <n v="0"/>
    <n v="1"/>
    <n v="0"/>
    <n v="0"/>
  </r>
  <r>
    <s v="Hh "/>
    <s v="2023njfla"/>
    <s v="qm"/>
    <n v="33"/>
    <m/>
    <s v="r2"/>
    <x v="20"/>
    <n v="59"/>
    <s v="[]"/>
    <n v="1"/>
    <n v="0"/>
    <n v="1"/>
    <s v="x"/>
    <s v="[32.0,10.0,18.1]"/>
    <s v="[35,33,11]"/>
    <n v="0"/>
    <n v="0"/>
    <n v="0"/>
    <m/>
    <n v="0"/>
    <s v="u"/>
    <n v="8.1"/>
    <s v="a"/>
    <n v="3"/>
    <s v="a"/>
    <n v="1"/>
    <s v="x"/>
    <n v="1"/>
    <n v="4"/>
    <n v="0"/>
    <n v="0"/>
    <n v="0"/>
    <n v="1"/>
    <s v="Only cubes but it looks pretty ok for an"/>
    <n v="0"/>
    <n v="0"/>
    <n v="0"/>
    <n v="0"/>
    <n v="0"/>
    <n v="0"/>
    <n v="20.033333333333335"/>
    <n v="3"/>
    <n v="3"/>
    <n v="0"/>
    <n v="0"/>
    <n v="1"/>
    <n v="2"/>
    <n v="3"/>
    <n v="3"/>
    <n v="0"/>
    <n v="0"/>
    <n v="1"/>
    <n v="2"/>
  </r>
  <r>
    <s v="DC"/>
    <s v="2023njfla"/>
    <s v="qm"/>
    <n v="33"/>
    <m/>
    <s v="r1"/>
    <x v="0"/>
    <n v="71"/>
    <s v="[]"/>
    <n v="1"/>
    <n v="0"/>
    <n v="0"/>
    <s v="x"/>
    <s v="[35.8,1.2]"/>
    <s v="[16,13]"/>
    <n v="0"/>
    <n v="0"/>
    <n v="0"/>
    <m/>
    <n v="0"/>
    <s v="x"/>
    <n v="0"/>
    <s v="a"/>
    <n v="0"/>
    <s v="a"/>
    <n v="0"/>
    <s v="x"/>
    <n v="0"/>
    <n v="5"/>
    <n v="0"/>
    <n v="0"/>
    <n v="0"/>
    <n v="0"/>
    <s v="non"/>
    <n v="0"/>
    <n v="0"/>
    <n v="0"/>
    <n v="0"/>
    <n v="0"/>
    <n v="0"/>
    <n v="18.5"/>
    <n v="2"/>
    <n v="0"/>
    <n v="2"/>
    <n v="0"/>
    <n v="2"/>
    <n v="0"/>
    <n v="2"/>
    <n v="0"/>
    <n v="2"/>
    <n v="0"/>
    <n v="2"/>
    <n v="0"/>
  </r>
  <r>
    <s v="Ln"/>
    <s v="2023njfla"/>
    <s v="qm"/>
    <n v="34"/>
    <m/>
    <s v="r3"/>
    <x v="29"/>
    <n v="35"/>
    <s v="[]"/>
    <n v="0"/>
    <n v="0"/>
    <n v="0"/>
    <s v="x"/>
    <s v="[51.2]"/>
    <s v="[29]"/>
    <n v="0"/>
    <n v="1"/>
    <n v="0"/>
    <m/>
    <n v="0"/>
    <s v="x"/>
    <n v="0"/>
    <s v="x"/>
    <n v="2"/>
    <s v="n"/>
    <n v="0"/>
    <s v="x"/>
    <n v="0"/>
    <n v="3"/>
    <n v="0"/>
    <n v="0"/>
    <n v="0"/>
    <m/>
    <m/>
    <n v="0"/>
    <n v="0"/>
    <n v="0"/>
    <n v="0"/>
    <n v="0"/>
    <n v="0"/>
    <n v="51.2"/>
    <n v="1"/>
    <n v="1"/>
    <n v="0"/>
    <n v="0"/>
    <n v="0"/>
    <n v="1"/>
    <n v="1"/>
    <n v="1"/>
    <n v="0"/>
    <n v="0"/>
    <n v="0"/>
    <n v="1"/>
  </r>
  <r>
    <s v="py"/>
    <s v="2023njfla"/>
    <s v="qm"/>
    <n v="34"/>
    <m/>
    <s v="b1"/>
    <x v="2"/>
    <n v="26"/>
    <s v="[]"/>
    <n v="1"/>
    <n v="0"/>
    <n v="1"/>
    <s v="x"/>
    <s v="[]"/>
    <s v="[23,25,7]"/>
    <n v="0"/>
    <n v="1"/>
    <n v="0"/>
    <m/>
    <n v="0"/>
    <s v="o"/>
    <n v="0"/>
    <s v="p"/>
    <n v="2"/>
    <s v="a"/>
    <n v="0"/>
    <s v="x"/>
    <n v="0"/>
    <n v="3"/>
    <n v="0"/>
    <n v="0"/>
    <n v="0"/>
    <n v="0"/>
    <s v="cherry cheese danish"/>
    <n v="0"/>
    <n v="0"/>
    <n v="0"/>
    <n v="0"/>
    <n v="0"/>
    <n v="0"/>
    <n v="0"/>
    <n v="3"/>
    <n v="0"/>
    <n v="3"/>
    <n v="1"/>
    <n v="0"/>
    <n v="2"/>
    <n v="3"/>
    <n v="0"/>
    <n v="3"/>
    <n v="1"/>
    <n v="0"/>
    <n v="2"/>
  </r>
  <r>
    <s v="Sj"/>
    <s v="2023njfla"/>
    <s v="qm"/>
    <n v="54"/>
    <m/>
    <s v="r2"/>
    <x v="9"/>
    <n v="48"/>
    <s v="[15,7,8]"/>
    <n v="0"/>
    <n v="0"/>
    <n v="0"/>
    <s v="x"/>
    <s v="[30.3,0.8,0.4,28.8]"/>
    <s v="[6,5,4,34,35,33]"/>
    <n v="0"/>
    <n v="0"/>
    <n v="1"/>
    <n v="7044"/>
    <n v="0"/>
    <s v="b"/>
    <n v="27.5"/>
    <s v="e"/>
    <n v="2"/>
    <s v="a"/>
    <n v="2"/>
    <s v="g"/>
    <n v="0"/>
    <n v="4"/>
    <n v="0"/>
    <n v="0"/>
    <n v="0"/>
    <n v="0"/>
    <s v="Kageutc"/>
    <n v="3"/>
    <n v="1"/>
    <n v="2"/>
    <n v="2"/>
    <n v="1"/>
    <n v="0"/>
    <n v="15.074999999999999"/>
    <n v="6"/>
    <n v="4"/>
    <n v="2"/>
    <n v="3"/>
    <n v="0"/>
    <n v="3"/>
    <n v="9"/>
    <n v="5"/>
    <n v="4"/>
    <n v="5"/>
    <n v="1"/>
    <n v="3"/>
  </r>
  <r>
    <s v="GVS"/>
    <s v="2023njfla"/>
    <s v="qm"/>
    <n v="34"/>
    <m/>
    <s v="b1"/>
    <x v="2"/>
    <n v="25"/>
    <s v="[]"/>
    <n v="0"/>
    <n v="0"/>
    <n v="1"/>
    <s v="e"/>
    <s v="[]"/>
    <s v="[18,16]"/>
    <n v="0"/>
    <n v="0"/>
    <n v="0"/>
    <s v="No one"/>
    <n v="0"/>
    <s v="b"/>
    <n v="1.9"/>
    <s v="x"/>
    <n v="0"/>
    <s v="a"/>
    <n v="0"/>
    <s v="a"/>
    <n v="0"/>
    <n v="3"/>
    <n v="0"/>
    <n v="1"/>
    <n v="0"/>
    <n v="0"/>
    <m/>
    <n v="0"/>
    <n v="0"/>
    <n v="0"/>
    <n v="0"/>
    <n v="0"/>
    <n v="0"/>
    <n v="0"/>
    <n v="2"/>
    <n v="0"/>
    <n v="2"/>
    <n v="0"/>
    <n v="2"/>
    <n v="0"/>
    <n v="2"/>
    <n v="0"/>
    <n v="2"/>
    <n v="0"/>
    <n v="2"/>
    <n v="0"/>
  </r>
  <r>
    <s v="JB"/>
    <s v="2023njfla"/>
    <s v="qm"/>
    <n v="33"/>
    <m/>
    <s v="r3"/>
    <x v="13"/>
    <n v="71"/>
    <s v="[]"/>
    <n v="1"/>
    <n v="1"/>
    <n v="1"/>
    <s v="x"/>
    <s v="[95.8,1.2,6.3]"/>
    <s v="[32]"/>
    <n v="0"/>
    <n v="0"/>
    <n v="0"/>
    <m/>
    <n v="0"/>
    <s v="x"/>
    <n v="4.8"/>
    <s v="e"/>
    <n v="2"/>
    <s v="v"/>
    <n v="0"/>
    <s v="e"/>
    <n v="0"/>
    <n v="5"/>
    <n v="0"/>
    <n v="0"/>
    <n v="0"/>
    <n v="1"/>
    <s v="Makes a good defense alliance partner for defense"/>
    <n v="0"/>
    <n v="0"/>
    <n v="0"/>
    <n v="0"/>
    <n v="0"/>
    <n v="0"/>
    <n v="34.43333333333333"/>
    <n v="1"/>
    <n v="1"/>
    <n v="0"/>
    <n v="0"/>
    <n v="0"/>
    <n v="1"/>
    <n v="1"/>
    <n v="1"/>
    <n v="0"/>
    <n v="0"/>
    <n v="0"/>
    <n v="1"/>
  </r>
  <r>
    <s v="LF"/>
    <s v="2023njfla"/>
    <s v="qm"/>
    <n v="34"/>
    <m/>
    <s v="b2"/>
    <x v="14"/>
    <n v="62"/>
    <s v="[2]"/>
    <n v="1"/>
    <n v="0"/>
    <n v="1"/>
    <s v="x"/>
    <s v="[37.5,29.7]"/>
    <s v="[1,6]"/>
    <n v="0"/>
    <n v="0"/>
    <n v="0"/>
    <m/>
    <n v="0"/>
    <s v="x"/>
    <n v="0"/>
    <s v="e"/>
    <n v="2"/>
    <s v="v"/>
    <n v="0"/>
    <s v="g"/>
    <n v="0"/>
    <n v="3"/>
    <n v="0"/>
    <n v="0"/>
    <n v="0"/>
    <n v="1"/>
    <s v="good robot with long reach, cone capability"/>
    <n v="1"/>
    <n v="1"/>
    <n v="0"/>
    <n v="1"/>
    <n v="0"/>
    <n v="0"/>
    <n v="33.6"/>
    <n v="2"/>
    <n v="0"/>
    <n v="2"/>
    <n v="2"/>
    <n v="0"/>
    <n v="0"/>
    <n v="3"/>
    <n v="1"/>
    <n v="2"/>
    <n v="3"/>
    <n v="0"/>
    <n v="0"/>
  </r>
  <r>
    <s v="KG"/>
    <s v="2023njfla"/>
    <s v="qm"/>
    <n v="37"/>
    <m/>
    <s v="r1"/>
    <x v="31"/>
    <n v="48"/>
    <s v="[]"/>
    <n v="0"/>
    <n v="0"/>
    <n v="0"/>
    <s v="x"/>
    <s v="[63.5]"/>
    <s v="[18]"/>
    <n v="0"/>
    <n v="0"/>
    <n v="0"/>
    <m/>
    <n v="0"/>
    <s v="o"/>
    <n v="15.5"/>
    <s v="a"/>
    <n v="0"/>
    <s v="n"/>
    <n v="0"/>
    <s v="x"/>
    <n v="0"/>
    <n v="3"/>
    <n v="0"/>
    <n v="0"/>
    <n v="0"/>
    <n v="0"/>
    <s v="Hello"/>
    <n v="0"/>
    <n v="0"/>
    <n v="0"/>
    <n v="0"/>
    <n v="0"/>
    <n v="0"/>
    <n v="63.5"/>
    <n v="1"/>
    <n v="0"/>
    <n v="1"/>
    <n v="0"/>
    <n v="1"/>
    <n v="0"/>
    <n v="1"/>
    <n v="0"/>
    <n v="1"/>
    <n v="0"/>
    <n v="1"/>
    <n v="0"/>
  </r>
  <r>
    <s v="GM"/>
    <s v="2023njfla"/>
    <s v="qm"/>
    <n v="37"/>
    <m/>
    <s v="r2"/>
    <x v="27"/>
    <n v="71"/>
    <s v="[17]"/>
    <n v="0"/>
    <n v="0"/>
    <n v="1"/>
    <s v="x"/>
    <s v="[21.7,23.4]"/>
    <s v="[34,33]"/>
    <n v="0"/>
    <n v="0"/>
    <n v="0"/>
    <m/>
    <n v="1"/>
    <s v="u"/>
    <n v="12.9"/>
    <s v="e"/>
    <n v="2"/>
    <s v="a"/>
    <n v="1"/>
    <s v="x"/>
    <n v="1"/>
    <n v="3"/>
    <n v="0"/>
    <n v="1"/>
    <n v="0"/>
    <n v="0"/>
    <s v="They ended the match dangling v precariously"/>
    <n v="1"/>
    <n v="1"/>
    <n v="0"/>
    <n v="0"/>
    <n v="1"/>
    <n v="0"/>
    <n v="22.549999999999997"/>
    <n v="2"/>
    <n v="2"/>
    <n v="0"/>
    <n v="0"/>
    <n v="0"/>
    <n v="2"/>
    <n v="3"/>
    <n v="3"/>
    <n v="0"/>
    <n v="0"/>
    <n v="1"/>
    <n v="2"/>
  </r>
  <r>
    <s v="GVS"/>
    <s v="2023njfla"/>
    <s v="qm"/>
    <n v="39"/>
    <m/>
    <s v="b1"/>
    <x v="7"/>
    <n v="25"/>
    <s v="[16]"/>
    <n v="0"/>
    <n v="0"/>
    <n v="1"/>
    <s v="e"/>
    <s v="[]"/>
    <s v="[16]"/>
    <n v="0"/>
    <n v="0"/>
    <n v="0"/>
    <s v="No one"/>
    <n v="0"/>
    <s v="o"/>
    <n v="0"/>
    <s v="x"/>
    <n v="0"/>
    <s v="x"/>
    <n v="0"/>
    <s v="b"/>
    <n v="1"/>
    <n v="3"/>
    <n v="0"/>
    <n v="0"/>
    <n v="0"/>
    <n v="0"/>
    <s v="Did o"/>
    <n v="1"/>
    <n v="0"/>
    <n v="1"/>
    <n v="0"/>
    <n v="1"/>
    <n v="0"/>
    <n v="0"/>
    <n v="1"/>
    <n v="0"/>
    <n v="1"/>
    <n v="0"/>
    <n v="1"/>
    <n v="0"/>
    <n v="2"/>
    <n v="0"/>
    <n v="2"/>
    <n v="0"/>
    <n v="2"/>
    <n v="0"/>
  </r>
  <r>
    <s v="JT"/>
    <s v="2023njfla"/>
    <s v="qm"/>
    <n v="37"/>
    <m/>
    <s v="r3"/>
    <x v="11"/>
    <n v="35"/>
    <s v="[2]"/>
    <n v="0"/>
    <n v="1"/>
    <n v="1"/>
    <s v="x"/>
    <s v="[17.9,20.6,22.0,25.5,20.1]"/>
    <s v="[11,28,30,29]"/>
    <n v="0"/>
    <n v="1"/>
    <n v="0"/>
    <m/>
    <n v="1"/>
    <s v="u"/>
    <n v="0"/>
    <s v="x"/>
    <n v="0"/>
    <s v="v"/>
    <n v="1"/>
    <s v="a"/>
    <n v="1"/>
    <n v="4"/>
    <n v="0"/>
    <n v="0"/>
    <n v="0"/>
    <n v="1"/>
    <s v="Donut"/>
    <n v="1"/>
    <n v="1"/>
    <n v="0"/>
    <n v="1"/>
    <n v="0"/>
    <n v="0"/>
    <n v="21.22"/>
    <n v="4"/>
    <n v="4"/>
    <n v="0"/>
    <n v="0"/>
    <n v="1"/>
    <n v="3"/>
    <n v="5"/>
    <n v="5"/>
    <n v="0"/>
    <n v="1"/>
    <n v="1"/>
    <n v="3"/>
  </r>
  <r>
    <s v="OW"/>
    <s v="2023njfla"/>
    <s v="qm"/>
    <n v="37"/>
    <m/>
    <s v="b3"/>
    <x v="22"/>
    <n v="50"/>
    <s v="[]"/>
    <n v="0"/>
    <n v="0"/>
    <n v="0"/>
    <s v="x"/>
    <s v="[]"/>
    <s v="[29]"/>
    <n v="0"/>
    <n v="0"/>
    <n v="0"/>
    <m/>
    <n v="0"/>
    <s v="x"/>
    <n v="0"/>
    <s v="x"/>
    <n v="0"/>
    <s v="n"/>
    <n v="0"/>
    <s v="x"/>
    <n v="1"/>
    <n v="1"/>
    <n v="1"/>
    <n v="0"/>
    <n v="0"/>
    <n v="0"/>
    <s v="none"/>
    <n v="0"/>
    <n v="0"/>
    <n v="0"/>
    <n v="0"/>
    <n v="0"/>
    <n v="0"/>
    <n v="0"/>
    <n v="1"/>
    <n v="1"/>
    <n v="0"/>
    <n v="0"/>
    <n v="0"/>
    <n v="1"/>
    <n v="1"/>
    <n v="1"/>
    <n v="0"/>
    <n v="0"/>
    <n v="0"/>
    <n v="1"/>
  </r>
  <r>
    <s v="WF"/>
    <s v="2023njfla"/>
    <s v="qm"/>
    <n v="37"/>
    <m/>
    <s v="b1"/>
    <x v="1"/>
    <n v="26"/>
    <s v="[8]"/>
    <n v="0"/>
    <n v="0"/>
    <n v="1"/>
    <s v="x"/>
    <s v="[4.9,21.2,17.9,21.2,19.7,18.4]"/>
    <s v="[7,8,16,4,15,17]"/>
    <n v="0"/>
    <n v="1"/>
    <n v="0"/>
    <m/>
    <n v="0"/>
    <s v="b"/>
    <n v="4.5999999999999996"/>
    <s v="e"/>
    <n v="2"/>
    <s v="v"/>
    <n v="2"/>
    <s v="g"/>
    <n v="1"/>
    <n v="5"/>
    <n v="0"/>
    <n v="0"/>
    <n v="0"/>
    <n v="1"/>
    <s v="Fricking God"/>
    <n v="1"/>
    <n v="1"/>
    <n v="0"/>
    <n v="1"/>
    <n v="0"/>
    <n v="0"/>
    <n v="17.216666666666669"/>
    <n v="6"/>
    <n v="2"/>
    <n v="4"/>
    <n v="3"/>
    <n v="3"/>
    <n v="0"/>
    <n v="7"/>
    <n v="3"/>
    <n v="4"/>
    <n v="4"/>
    <n v="3"/>
    <n v="0"/>
  </r>
  <r>
    <s v="WF"/>
    <s v="2023njfla"/>
    <s v="qm"/>
    <n v="37"/>
    <m/>
    <s v="b1"/>
    <x v="1"/>
    <n v="26"/>
    <s v="[8]"/>
    <n v="0"/>
    <n v="0"/>
    <n v="1"/>
    <s v="x"/>
    <s v="[4.9,21.2,17.9,21.2,19.7,18.4]"/>
    <s v="[7,8,16,4,15,17]"/>
    <n v="0"/>
    <n v="1"/>
    <n v="0"/>
    <m/>
    <n v="0"/>
    <s v="b"/>
    <n v="4.5999999999999996"/>
    <s v="e"/>
    <n v="2"/>
    <s v="v"/>
    <n v="2"/>
    <s v="g"/>
    <n v="1"/>
    <n v="5"/>
    <n v="0"/>
    <n v="0"/>
    <n v="0"/>
    <n v="1"/>
    <s v="Fricking God"/>
    <n v="1"/>
    <n v="1"/>
    <n v="0"/>
    <n v="1"/>
    <n v="0"/>
    <n v="0"/>
    <n v="17.216666666666669"/>
    <n v="6"/>
    <n v="2"/>
    <n v="4"/>
    <n v="3"/>
    <n v="3"/>
    <n v="0"/>
    <n v="7"/>
    <n v="3"/>
    <n v="4"/>
    <n v="4"/>
    <n v="3"/>
    <n v="0"/>
  </r>
  <r>
    <s v="GS"/>
    <s v="2023njfla"/>
    <s v="qm"/>
    <n v="38"/>
    <m/>
    <s v="b1"/>
    <x v="26"/>
    <n v="26"/>
    <s v="[]"/>
    <n v="0"/>
    <n v="0"/>
    <n v="0"/>
    <s v="x"/>
    <s v="[39.2,19.0,33.1]"/>
    <s v="[15,13,12]"/>
    <n v="0"/>
    <n v="0"/>
    <n v="0"/>
    <m/>
    <n v="0"/>
    <s v="o"/>
    <n v="0"/>
    <s v="x"/>
    <n v="2"/>
    <s v="v"/>
    <n v="0"/>
    <s v="x"/>
    <n v="0"/>
    <n v="3"/>
    <n v="0"/>
    <n v="0"/>
    <n v="0"/>
    <n v="0"/>
    <s v="Solid, reliable"/>
    <n v="0"/>
    <n v="0"/>
    <n v="0"/>
    <n v="0"/>
    <n v="0"/>
    <n v="0"/>
    <n v="30.433333333333337"/>
    <n v="3"/>
    <n v="0"/>
    <n v="3"/>
    <n v="0"/>
    <n v="3"/>
    <n v="0"/>
    <n v="3"/>
    <n v="0"/>
    <n v="3"/>
    <n v="0"/>
    <n v="3"/>
    <n v="0"/>
  </r>
  <r>
    <s v="LB"/>
    <s v="2023njfla"/>
    <s v="qm"/>
    <n v="38"/>
    <m/>
    <s v="b2"/>
    <x v="34"/>
    <n v="50"/>
    <s v="[14]"/>
    <n v="0"/>
    <n v="0"/>
    <n v="1"/>
    <s v="e"/>
    <s v="[]"/>
    <s v="[30,32,34]"/>
    <n v="0"/>
    <n v="1"/>
    <n v="0"/>
    <m/>
    <n v="0"/>
    <s v="u"/>
    <n v="0"/>
    <s v="d"/>
    <n v="0"/>
    <s v="a"/>
    <n v="0"/>
    <s v="x"/>
    <n v="1"/>
    <n v="4"/>
    <n v="0"/>
    <n v="0"/>
    <n v="0"/>
    <n v="1"/>
    <s v="Accurate with their throws of the cubes"/>
    <n v="1"/>
    <n v="1"/>
    <n v="0"/>
    <n v="0"/>
    <n v="1"/>
    <n v="0"/>
    <n v="0"/>
    <n v="3"/>
    <n v="3"/>
    <n v="0"/>
    <n v="0"/>
    <n v="0"/>
    <n v="3"/>
    <n v="4"/>
    <n v="4"/>
    <n v="0"/>
    <n v="0"/>
    <n v="1"/>
    <n v="3"/>
  </r>
  <r>
    <s v="MM"/>
    <s v="2023njfla"/>
    <s v="qm"/>
    <n v="38"/>
    <m/>
    <s v="b3"/>
    <x v="15"/>
    <n v="62"/>
    <s v="[]"/>
    <n v="1"/>
    <n v="0"/>
    <n v="0"/>
    <s v="x"/>
    <s v="[]"/>
    <s v="[35,28,32]"/>
    <n v="0"/>
    <n v="1"/>
    <n v="0"/>
    <m/>
    <n v="0"/>
    <s v="u"/>
    <n v="0"/>
    <s v="e"/>
    <n v="2"/>
    <s v="a"/>
    <n v="0"/>
    <s v="x"/>
    <n v="0"/>
    <n v="2"/>
    <n v="0"/>
    <n v="0"/>
    <n v="0"/>
    <n v="1"/>
    <s v="good docking skills"/>
    <n v="0"/>
    <n v="0"/>
    <n v="0"/>
    <n v="0"/>
    <n v="0"/>
    <n v="0"/>
    <n v="0"/>
    <n v="3"/>
    <n v="3"/>
    <n v="0"/>
    <n v="0"/>
    <n v="0"/>
    <n v="3"/>
    <n v="3"/>
    <n v="3"/>
    <n v="0"/>
    <n v="0"/>
    <n v="0"/>
    <n v="3"/>
  </r>
  <r>
    <s v="Ln"/>
    <s v="2023njfla"/>
    <s v="qm"/>
    <n v="39"/>
    <m/>
    <s v="r3"/>
    <x v="9"/>
    <n v="35"/>
    <s v="[]"/>
    <n v="0"/>
    <n v="0"/>
    <n v="1"/>
    <s v="x"/>
    <s v="[]"/>
    <s v="[3,34,6,36]"/>
    <n v="0"/>
    <n v="1"/>
    <n v="0"/>
    <m/>
    <n v="0"/>
    <s v="b"/>
    <n v="0"/>
    <s v="a"/>
    <n v="0"/>
    <s v="a"/>
    <n v="1"/>
    <s v="x"/>
    <n v="0"/>
    <n v="2"/>
    <n v="0"/>
    <n v="0"/>
    <n v="0"/>
    <n v="0"/>
    <s v="oh my god if one more person leaves off a comment"/>
    <n v="0"/>
    <n v="0"/>
    <n v="0"/>
    <n v="0"/>
    <n v="0"/>
    <n v="0"/>
    <n v="0"/>
    <n v="4"/>
    <n v="2"/>
    <n v="2"/>
    <n v="2"/>
    <n v="0"/>
    <n v="2"/>
    <n v="4"/>
    <n v="2"/>
    <n v="2"/>
    <n v="2"/>
    <n v="0"/>
    <n v="2"/>
  </r>
  <r>
    <s v="MK"/>
    <s v="2023njfla"/>
    <s v="qm"/>
    <n v="39"/>
    <m/>
    <s v="r1"/>
    <x v="18"/>
    <n v="47"/>
    <s v="[5]"/>
    <n v="0"/>
    <n v="0"/>
    <n v="1"/>
    <s v="d"/>
    <s v="[1.8]"/>
    <s v="[6,7,8,14,9]"/>
    <n v="0"/>
    <n v="0"/>
    <n v="0"/>
    <m/>
    <n v="1"/>
    <s v="b"/>
    <n v="0"/>
    <s v="d"/>
    <n v="1"/>
    <s v="v"/>
    <n v="2"/>
    <s v="x"/>
    <n v="1"/>
    <n v="3"/>
    <n v="0"/>
    <n v="0"/>
    <n v="0"/>
    <n v="1"/>
    <s v="Good everything"/>
    <n v="1"/>
    <n v="1"/>
    <n v="0"/>
    <n v="1"/>
    <n v="0"/>
    <n v="0"/>
    <n v="1.8"/>
    <n v="5"/>
    <n v="2"/>
    <n v="3"/>
    <n v="4"/>
    <n v="1"/>
    <n v="0"/>
    <n v="6"/>
    <n v="3"/>
    <n v="3"/>
    <n v="5"/>
    <n v="1"/>
    <n v="0"/>
  </r>
  <r>
    <s v="LF"/>
    <s v="2023njfla"/>
    <s v="qm"/>
    <n v="39"/>
    <m/>
    <s v="b2"/>
    <x v="29"/>
    <n v="26"/>
    <s v="[35]"/>
    <n v="0"/>
    <n v="0"/>
    <n v="1"/>
    <s v="x"/>
    <s v="[]"/>
    <s v="[]"/>
    <n v="0"/>
    <n v="0"/>
    <n v="0"/>
    <m/>
    <n v="0"/>
    <s v="u"/>
    <n v="0"/>
    <s v="x"/>
    <n v="0"/>
    <s v="a"/>
    <n v="0"/>
    <s v="x"/>
    <n v="0"/>
    <n v="3"/>
    <n v="1"/>
    <n v="0"/>
    <n v="0"/>
    <n v="1"/>
    <s v="decent robot"/>
    <n v="1"/>
    <n v="1"/>
    <n v="0"/>
    <n v="0"/>
    <n v="0"/>
    <n v="1"/>
    <n v="0"/>
    <n v="0"/>
    <n v="0"/>
    <n v="0"/>
    <n v="0"/>
    <n v="0"/>
    <n v="0"/>
    <n v="1"/>
    <n v="1"/>
    <n v="0"/>
    <n v="0"/>
    <n v="0"/>
    <n v="1"/>
  </r>
  <r>
    <s v="RJ"/>
    <s v="2023njfla"/>
    <s v="qm"/>
    <n v="40"/>
    <m/>
    <s v="r1"/>
    <x v="16"/>
    <n v="70"/>
    <s v="[]"/>
    <n v="1"/>
    <n v="1"/>
    <n v="1"/>
    <s v="x"/>
    <s v="[]"/>
    <s v="[]"/>
    <n v="0"/>
    <n v="0"/>
    <n v="0"/>
    <m/>
    <n v="0"/>
    <s v="o"/>
    <n v="22.1"/>
    <s v="x"/>
    <n v="1"/>
    <s v="n"/>
    <n v="0"/>
    <s v="x"/>
    <n v="1"/>
    <n v="1"/>
    <n v="0"/>
    <n v="0"/>
    <n v="1"/>
    <n v="0"/>
    <s v="Not a good part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J"/>
    <s v="2023njfla"/>
    <s v="qm"/>
    <n v="40"/>
    <m/>
    <s v="r3"/>
    <x v="28"/>
    <n v="35"/>
    <s v="[]"/>
    <n v="0"/>
    <n v="0"/>
    <n v="0"/>
    <s v="x"/>
    <s v="[13.1,25.4,58.4]"/>
    <s v="[29,19,32]"/>
    <n v="0"/>
    <n v="1"/>
    <n v="0"/>
    <m/>
    <n v="1"/>
    <s v="x"/>
    <n v="58.2"/>
    <s v="x"/>
    <n v="1"/>
    <s v="n"/>
    <n v="1"/>
    <s v="x"/>
    <n v="0"/>
    <n v="2"/>
    <n v="0"/>
    <n v="0"/>
    <n v="0"/>
    <n v="0"/>
    <s v="Can32t pick up anythin"/>
    <n v="0"/>
    <n v="0"/>
    <n v="0"/>
    <n v="0"/>
    <n v="0"/>
    <n v="0"/>
    <n v="32.300000000000004"/>
    <n v="3"/>
    <n v="2"/>
    <n v="1"/>
    <n v="0"/>
    <n v="0"/>
    <n v="3"/>
    <n v="3"/>
    <n v="2"/>
    <n v="1"/>
    <n v="0"/>
    <n v="0"/>
    <n v="3"/>
  </r>
  <r>
    <s v="FB"/>
    <s v="2023njfla"/>
    <s v="qm"/>
    <n v="36"/>
    <m/>
    <s v="b3"/>
    <x v="3"/>
    <n v="50"/>
    <s v="[]"/>
    <n v="0"/>
    <n v="0"/>
    <n v="0"/>
    <s v="a"/>
    <s v="[]"/>
    <s v="[31,34]"/>
    <n v="0"/>
    <n v="0"/>
    <n v="0"/>
    <m/>
    <n v="1"/>
    <s v="u"/>
    <n v="2.2999999999999998"/>
    <s v="e"/>
    <n v="2"/>
    <s v="a"/>
    <n v="1"/>
    <s v="x"/>
    <n v="1"/>
    <n v="2"/>
    <n v="0"/>
    <n v="1"/>
    <n v="0"/>
    <n v="0"/>
    <s v="Tall bot probs (tipp"/>
    <n v="0"/>
    <n v="0"/>
    <n v="0"/>
    <n v="0"/>
    <n v="0"/>
    <n v="0"/>
    <n v="0"/>
    <n v="2"/>
    <n v="2"/>
    <n v="0"/>
    <n v="0"/>
    <n v="0"/>
    <n v="2"/>
    <n v="2"/>
    <n v="2"/>
    <n v="0"/>
    <n v="0"/>
    <n v="0"/>
    <n v="2"/>
  </r>
  <r>
    <s v="Wp"/>
    <s v="2023njfla"/>
    <s v="qm"/>
    <n v="40"/>
    <m/>
    <s v="r2"/>
    <x v="12"/>
    <n v="59"/>
    <s v="[4]"/>
    <n v="0"/>
    <n v="0"/>
    <n v="0"/>
    <s v="x"/>
    <s v="[15.2,81.7]"/>
    <s v="[4,3]"/>
    <n v="0"/>
    <n v="0"/>
    <n v="0"/>
    <m/>
    <n v="0"/>
    <s v="x"/>
    <n v="0"/>
    <s v="e"/>
    <n v="1"/>
    <s v="v"/>
    <n v="0"/>
    <s v="a"/>
    <n v="0"/>
    <n v="5"/>
    <n v="0"/>
    <n v="0"/>
    <n v="1"/>
    <n v="1"/>
    <s v="One of the "/>
    <n v="1"/>
    <n v="0"/>
    <n v="1"/>
    <n v="1"/>
    <n v="0"/>
    <n v="0"/>
    <n v="48.45"/>
    <n v="2"/>
    <n v="0"/>
    <n v="2"/>
    <n v="2"/>
    <n v="0"/>
    <n v="0"/>
    <n v="3"/>
    <n v="0"/>
    <n v="3"/>
    <n v="3"/>
    <n v="0"/>
    <n v="0"/>
  </r>
  <r>
    <s v="LG"/>
    <s v="2023njfla"/>
    <s v="qm"/>
    <n v="40"/>
    <m/>
    <s v="b1"/>
    <x v="4"/>
    <n v="38"/>
    <s v="[14]"/>
    <n v="0"/>
    <n v="0"/>
    <n v="0"/>
    <s v="x"/>
    <s v="[28.1,12.5]"/>
    <s v="[14,5]"/>
    <n v="0"/>
    <n v="0"/>
    <n v="0"/>
    <m/>
    <n v="1"/>
    <m/>
    <m/>
    <m/>
    <m/>
    <m/>
    <m/>
    <m/>
    <m/>
    <m/>
    <m/>
    <m/>
    <m/>
    <m/>
    <s v="can score high and medium cubes with good accuracy"/>
    <n v="1"/>
    <n v="1"/>
    <n v="0"/>
    <n v="0"/>
    <n v="1"/>
    <n v="0"/>
    <n v="20.3"/>
    <n v="2"/>
    <n v="2"/>
    <n v="0"/>
    <n v="1"/>
    <n v="1"/>
    <n v="0"/>
    <n v="3"/>
    <n v="3"/>
    <n v="0"/>
    <n v="1"/>
    <n v="2"/>
    <n v="0"/>
  </r>
  <r>
    <s v="RB"/>
    <s v="2023njfla"/>
    <s v="qm"/>
    <n v="40"/>
    <m/>
    <s v="b2"/>
    <x v="10"/>
    <n v="62"/>
    <s v="[]"/>
    <n v="0"/>
    <n v="0"/>
    <n v="0"/>
    <s v="x"/>
    <s v="[]"/>
    <s v="[29,30,28]"/>
    <n v="0"/>
    <n v="0"/>
    <n v="0"/>
    <m/>
    <n v="1"/>
    <s v="u"/>
    <n v="0"/>
    <s v="x"/>
    <n v="2"/>
    <s v="a"/>
    <n v="1"/>
    <s v="x"/>
    <n v="0"/>
    <n v="3"/>
    <n v="0"/>
    <n v="0"/>
    <n v="0"/>
    <n v="1"/>
    <s v="corn!!!!"/>
    <n v="0"/>
    <n v="0"/>
    <n v="0"/>
    <n v="0"/>
    <n v="0"/>
    <n v="0"/>
    <n v="0"/>
    <n v="3"/>
    <n v="3"/>
    <n v="0"/>
    <n v="0"/>
    <n v="0"/>
    <n v="3"/>
    <n v="3"/>
    <n v="3"/>
    <n v="0"/>
    <n v="0"/>
    <n v="0"/>
    <n v="3"/>
  </r>
  <r>
    <s v="AP"/>
    <s v="2023njfla"/>
    <s v="qm"/>
    <n v="41"/>
    <m/>
    <s v="r1"/>
    <x v="36"/>
    <n v="47"/>
    <s v="[]"/>
    <n v="0"/>
    <n v="0"/>
    <n v="0"/>
    <s v="x"/>
    <s v="[7.9,72.8]"/>
    <s v="[33,34]"/>
    <n v="0"/>
    <n v="0"/>
    <n v="0"/>
    <s v="N"/>
    <n v="0"/>
    <s v="x"/>
    <n v="35.9"/>
    <s v="a"/>
    <n v="0"/>
    <s v="n"/>
    <n v="0"/>
    <s v="g"/>
    <n v="0"/>
    <n v="3"/>
    <n v="0"/>
    <n v="0"/>
    <n v="0"/>
    <n v="0"/>
    <m/>
    <n v="0"/>
    <n v="0"/>
    <n v="0"/>
    <n v="0"/>
    <n v="0"/>
    <n v="0"/>
    <n v="40.35"/>
    <n v="2"/>
    <n v="2"/>
    <n v="0"/>
    <n v="0"/>
    <n v="0"/>
    <n v="2"/>
    <n v="2"/>
    <n v="2"/>
    <n v="0"/>
    <n v="0"/>
    <n v="0"/>
    <n v="2"/>
  </r>
  <r>
    <s v="AA"/>
    <s v="2023njfla"/>
    <s v="qm"/>
    <n v="41"/>
    <m/>
    <s v="b1"/>
    <x v="1"/>
    <n v="26"/>
    <s v="[36,35]"/>
    <n v="0"/>
    <n v="0"/>
    <n v="1"/>
    <s v="x"/>
    <s v="[8.8,15.2,23.6,10.9,17.7,18.7]"/>
    <s v="[6,30,4,3,20,34,8]"/>
    <n v="0"/>
    <n v="1"/>
    <n v="0"/>
    <m/>
    <n v="0"/>
    <s v="b"/>
    <n v="17.7"/>
    <s v="e"/>
    <n v="2"/>
    <s v="v"/>
    <n v="2"/>
    <s v="x"/>
    <n v="0"/>
    <n v="5"/>
    <n v="0"/>
    <n v="0"/>
    <n v="0"/>
    <m/>
    <m/>
    <n v="2"/>
    <n v="2"/>
    <n v="0"/>
    <n v="0"/>
    <n v="0"/>
    <n v="2"/>
    <n v="15.816666666666668"/>
    <n v="7"/>
    <n v="3"/>
    <n v="4"/>
    <n v="4"/>
    <n v="0"/>
    <n v="3"/>
    <n v="9"/>
    <n v="5"/>
    <n v="4"/>
    <n v="4"/>
    <n v="0"/>
    <n v="5"/>
  </r>
  <r>
    <s v="WF"/>
    <s v="2023njfla"/>
    <s v="qm"/>
    <n v="41"/>
    <m/>
    <s v="b1"/>
    <x v="1"/>
    <n v="26"/>
    <s v="[9,8]"/>
    <n v="0"/>
    <n v="0"/>
    <n v="1"/>
    <s v="x"/>
    <s v="[8.0,12.3,13.1,22.0,14.1,12.8,1.0,21.0]"/>
    <s v="[7,5,6,4,24,32,14]"/>
    <n v="0"/>
    <n v="1"/>
    <n v="0"/>
    <m/>
    <n v="0"/>
    <s v="b"/>
    <n v="12.3"/>
    <s v="e"/>
    <n v="2"/>
    <s v="v"/>
    <n v="3"/>
    <s v="e"/>
    <n v="1"/>
    <n v="5"/>
    <n v="0"/>
    <n v="0"/>
    <n v="0"/>
    <n v="1"/>
    <s v="Still f"/>
    <n v="2"/>
    <n v="1"/>
    <n v="1"/>
    <n v="2"/>
    <n v="0"/>
    <n v="0"/>
    <n v="13.0375"/>
    <n v="7"/>
    <n v="3"/>
    <n v="4"/>
    <n v="4"/>
    <n v="1"/>
    <n v="2"/>
    <n v="9"/>
    <n v="4"/>
    <n v="5"/>
    <n v="6"/>
    <n v="1"/>
    <n v="2"/>
  </r>
  <r>
    <s v="GR"/>
    <s v="2023njfla"/>
    <s v="qm"/>
    <n v="41"/>
    <m/>
    <s v="b2"/>
    <x v="13"/>
    <n v="62"/>
    <s v="[]"/>
    <n v="1"/>
    <n v="1"/>
    <n v="0"/>
    <s v="x"/>
    <s v="[]"/>
    <s v="[]"/>
    <n v="0"/>
    <n v="0"/>
    <n v="0"/>
    <m/>
    <n v="0"/>
    <s v="x"/>
    <n v="0"/>
    <s v="x"/>
    <n v="2"/>
    <s v="a"/>
    <n v="0"/>
    <s v="g"/>
    <n v="1"/>
    <n v="3"/>
    <n v="0"/>
    <n v="0"/>
    <n v="0"/>
    <n v="0"/>
    <s v="Only defense 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K"/>
    <s v="2023njfla"/>
    <s v="qm"/>
    <n v="41"/>
    <m/>
    <s v="b2"/>
    <x v="13"/>
    <n v="62"/>
    <s v="[]"/>
    <n v="0"/>
    <n v="0"/>
    <n v="1"/>
    <s v="x"/>
    <s v="[]"/>
    <s v="[]"/>
    <n v="0"/>
    <n v="0"/>
    <n v="0"/>
    <m/>
    <n v="0"/>
    <s v="x"/>
    <n v="0"/>
    <s v="p"/>
    <n v="2"/>
    <s v="a"/>
    <n v="0"/>
    <s v="g"/>
    <n v="0"/>
    <n v="4"/>
    <n v="0"/>
    <n v="0"/>
    <n v="0"/>
    <n v="1"/>
    <s v="Good defender, but needs to be faster t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B"/>
    <s v="2023njfla"/>
    <s v="qm"/>
    <n v="42"/>
    <m/>
    <s v="r3"/>
    <x v="5"/>
    <n v="47"/>
    <s v="[5]"/>
    <n v="0"/>
    <n v="0"/>
    <n v="1"/>
    <s v="e"/>
    <s v="[]"/>
    <s v="[17,30,32,34,14]"/>
    <n v="0"/>
    <n v="1"/>
    <n v="0"/>
    <s v="No"/>
    <n v="0"/>
    <s v="u"/>
    <n v="0"/>
    <s v="d"/>
    <n v="3"/>
    <s v="v"/>
    <n v="0"/>
    <s v="x"/>
    <n v="1"/>
    <n v="5"/>
    <n v="0"/>
    <n v="0"/>
    <n v="0"/>
    <n v="1"/>
    <s v="Extremely fast with sco"/>
    <n v="1"/>
    <n v="1"/>
    <n v="0"/>
    <n v="1"/>
    <n v="0"/>
    <n v="0"/>
    <n v="0"/>
    <n v="5"/>
    <n v="5"/>
    <n v="0"/>
    <n v="0"/>
    <n v="2"/>
    <n v="3"/>
    <n v="6"/>
    <n v="6"/>
    <n v="0"/>
    <n v="1"/>
    <n v="2"/>
    <n v="3"/>
  </r>
  <r>
    <s v="KG"/>
    <s v="2023njfla"/>
    <s v="qm"/>
    <n v="42"/>
    <m/>
    <s v="r1"/>
    <x v="14"/>
    <n v="71"/>
    <s v="[]"/>
    <n v="0"/>
    <n v="0"/>
    <n v="1"/>
    <s v="a"/>
    <s v="[3.4,47.4]"/>
    <s v="[18,16]"/>
    <n v="0"/>
    <n v="0"/>
    <n v="0"/>
    <m/>
    <n v="1"/>
    <s v="o"/>
    <n v="11.4"/>
    <s v="e"/>
    <n v="3"/>
    <s v="a"/>
    <n v="0"/>
    <s v="x"/>
    <n v="0"/>
    <n v="3"/>
    <n v="0"/>
    <n v="0"/>
    <n v="0"/>
    <n v="1"/>
    <s v="Made some good"/>
    <n v="0"/>
    <n v="0"/>
    <n v="0"/>
    <n v="0"/>
    <n v="0"/>
    <n v="0"/>
    <n v="25.4"/>
    <n v="2"/>
    <n v="0"/>
    <n v="2"/>
    <n v="0"/>
    <n v="2"/>
    <n v="0"/>
    <n v="2"/>
    <n v="0"/>
    <n v="2"/>
    <n v="0"/>
    <n v="2"/>
    <n v="0"/>
  </r>
  <r>
    <s v="JT"/>
    <s v="2023njfla"/>
    <s v="qm"/>
    <n v="42"/>
    <m/>
    <s v="b2"/>
    <x v="27"/>
    <n v="38"/>
    <s v="[14]"/>
    <n v="0"/>
    <n v="1"/>
    <n v="1"/>
    <s v="x"/>
    <s v="[100.5]"/>
    <s v="[8]"/>
    <n v="0"/>
    <n v="0"/>
    <n v="0"/>
    <m/>
    <n v="1"/>
    <s v="u"/>
    <n v="0"/>
    <s v="x"/>
    <n v="0"/>
    <s v="n"/>
    <n v="0"/>
    <s v="x"/>
    <n v="0"/>
    <n v="1"/>
    <n v="0"/>
    <n v="0"/>
    <n v="1"/>
    <n v="0"/>
    <s v="What happene"/>
    <n v="1"/>
    <n v="1"/>
    <n v="0"/>
    <n v="0"/>
    <n v="1"/>
    <n v="0"/>
    <n v="100.5"/>
    <n v="1"/>
    <n v="1"/>
    <n v="0"/>
    <n v="1"/>
    <n v="0"/>
    <n v="0"/>
    <n v="2"/>
    <n v="2"/>
    <n v="0"/>
    <n v="1"/>
    <n v="1"/>
    <n v="0"/>
  </r>
  <r>
    <s v="GM"/>
    <s v="2023njfla"/>
    <s v="qm"/>
    <n v="42"/>
    <m/>
    <s v="r2"/>
    <x v="20"/>
    <n v="35"/>
    <s v="[]"/>
    <n v="0"/>
    <n v="0"/>
    <n v="0"/>
    <s v="x"/>
    <s v="[6.4,16.6,20.1]"/>
    <s v="[29,32,33]"/>
    <n v="0"/>
    <n v="0"/>
    <n v="0"/>
    <m/>
    <n v="1"/>
    <s v="u"/>
    <n v="2.5"/>
    <s v="p"/>
    <n v="2"/>
    <s v="a"/>
    <n v="3"/>
    <s v="x"/>
    <n v="1"/>
    <n v="4"/>
    <n v="0"/>
    <n v="0"/>
    <n v="0"/>
    <n v="1"/>
    <s v="Hi"/>
    <n v="0"/>
    <n v="0"/>
    <n v="0"/>
    <n v="0"/>
    <n v="0"/>
    <n v="0"/>
    <n v="14.366666666666667"/>
    <n v="3"/>
    <n v="3"/>
    <n v="0"/>
    <n v="0"/>
    <n v="0"/>
    <n v="3"/>
    <n v="3"/>
    <n v="3"/>
    <n v="0"/>
    <n v="0"/>
    <n v="0"/>
    <n v="3"/>
  </r>
  <r>
    <m/>
    <m/>
    <m/>
    <m/>
    <m/>
    <m/>
    <x v="8"/>
    <m/>
    <m/>
    <m/>
    <m/>
    <m/>
    <m/>
    <m/>
    <m/>
    <m/>
    <m/>
    <m/>
    <m/>
    <m/>
    <m/>
    <m/>
    <m/>
    <m/>
    <m/>
    <m/>
    <m/>
    <m/>
    <m/>
    <m/>
    <m/>
    <m/>
    <m/>
    <m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</r>
  <r>
    <s v="HH "/>
    <s v="2023njfla"/>
    <s v="qm"/>
    <n v="38"/>
    <m/>
    <s v="r3"/>
    <x v="32"/>
    <n v="71"/>
    <s v="[]"/>
    <n v="0"/>
    <n v="0"/>
    <n v="0"/>
    <s v="e"/>
    <s v="[16.2,20.1,14.9]"/>
    <s v="[1,2,4]"/>
    <n v="0"/>
    <n v="0"/>
    <n v="0"/>
    <m/>
    <n v="1"/>
    <s v="b"/>
    <n v="5.0999999999999996"/>
    <s v="e"/>
    <n v="2"/>
    <s v="v"/>
    <n v="3"/>
    <s v="x"/>
    <n v="1"/>
    <n v="5"/>
    <n v="0"/>
    <n v="0"/>
    <n v="0"/>
    <n v="1"/>
    <s v="Literally the best robot here(next to us) the"/>
    <n v="0"/>
    <n v="0"/>
    <n v="0"/>
    <n v="0"/>
    <n v="0"/>
    <n v="0"/>
    <n v="17.066666666666666"/>
    <n v="3"/>
    <n v="1"/>
    <n v="2"/>
    <n v="3"/>
    <n v="0"/>
    <n v="0"/>
    <n v="3"/>
    <n v="1"/>
    <n v="2"/>
    <n v="3"/>
    <n v="0"/>
    <n v="0"/>
  </r>
  <r>
    <s v="Hh "/>
    <s v="2023njfla"/>
    <s v="qm"/>
    <n v="43"/>
    <m/>
    <s v="r2"/>
    <x v="17"/>
    <n v="59"/>
    <s v="[]"/>
    <n v="0"/>
    <n v="1"/>
    <n v="1"/>
    <s v="x"/>
    <s v="[7.9,13.8,27.6]"/>
    <s v="[17,2]"/>
    <n v="0"/>
    <n v="0"/>
    <n v="0"/>
    <m/>
    <n v="0"/>
    <s v="u"/>
    <n v="0"/>
    <s v="x"/>
    <n v="0"/>
    <s v="x"/>
    <n v="0"/>
    <s v="x"/>
    <n v="1"/>
    <n v="4"/>
    <n v="0"/>
    <n v="0"/>
    <n v="0"/>
    <n v="0"/>
    <s v="It32s "/>
    <n v="0"/>
    <n v="0"/>
    <n v="0"/>
    <n v="0"/>
    <n v="0"/>
    <n v="0"/>
    <n v="16.433333333333334"/>
    <n v="2"/>
    <n v="2"/>
    <n v="0"/>
    <n v="1"/>
    <n v="1"/>
    <n v="0"/>
    <n v="2"/>
    <n v="2"/>
    <n v="0"/>
    <n v="1"/>
    <n v="1"/>
    <n v="0"/>
  </r>
  <r>
    <s v="LB"/>
    <s v="2023njfla"/>
    <s v="qm"/>
    <n v="43"/>
    <m/>
    <s v="b2"/>
    <x v="22"/>
    <n v="26"/>
    <s v="[32]"/>
    <n v="0"/>
    <n v="0"/>
    <n v="0"/>
    <s v="x"/>
    <s v="[]"/>
    <s v="[31,14,36]"/>
    <n v="0"/>
    <n v="1"/>
    <n v="0"/>
    <m/>
    <n v="0"/>
    <s v="u"/>
    <n v="0"/>
    <s v="x"/>
    <n v="2"/>
    <s v="v"/>
    <n v="0"/>
    <s v="x"/>
    <n v="1"/>
    <n v="3"/>
    <n v="0"/>
    <n v="0"/>
    <n v="0"/>
    <n v="1"/>
    <s v="None"/>
    <n v="1"/>
    <n v="1"/>
    <n v="0"/>
    <n v="0"/>
    <n v="0"/>
    <n v="1"/>
    <n v="0"/>
    <n v="3"/>
    <n v="3"/>
    <n v="0"/>
    <n v="0"/>
    <n v="1"/>
    <n v="2"/>
    <n v="4"/>
    <n v="4"/>
    <n v="0"/>
    <n v="0"/>
    <n v="1"/>
    <n v="3"/>
  </r>
  <r>
    <s v="GS"/>
    <s v="2023njfla"/>
    <s v="qm"/>
    <n v="43"/>
    <m/>
    <s v="b1"/>
    <x v="3"/>
    <n v="38"/>
    <s v="[]"/>
    <n v="0"/>
    <n v="0"/>
    <n v="0"/>
    <s v="x"/>
    <s v="[]"/>
    <s v="[]"/>
    <n v="0"/>
    <n v="1"/>
    <n v="0"/>
    <m/>
    <n v="0"/>
    <s v="o"/>
    <n v="5.9"/>
    <s v="e"/>
    <n v="2"/>
    <s v="x"/>
    <n v="0"/>
    <s v="x"/>
    <n v="0"/>
    <n v="2"/>
    <n v="0"/>
    <n v="0"/>
    <n v="0"/>
    <n v="0"/>
    <s v="Decent bot 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M"/>
    <s v="2023njfla"/>
    <s v="qm"/>
    <n v="43"/>
    <m/>
    <s v="b2"/>
    <x v="22"/>
    <n v="38"/>
    <s v="[35]"/>
    <n v="1"/>
    <n v="0"/>
    <n v="0"/>
    <s v="x"/>
    <s v="[6.8]"/>
    <s v="[32,14]"/>
    <n v="0"/>
    <n v="0"/>
    <n v="0"/>
    <m/>
    <n v="0"/>
    <s v="u"/>
    <n v="8.1"/>
    <s v="x"/>
    <n v="2"/>
    <s v="v"/>
    <n v="1"/>
    <s v="x"/>
    <n v="0"/>
    <n v="4"/>
    <n v="0"/>
    <n v="0"/>
    <n v="0"/>
    <n v="0"/>
    <s v="good stuff"/>
    <n v="1"/>
    <n v="1"/>
    <n v="0"/>
    <n v="0"/>
    <n v="0"/>
    <n v="1"/>
    <n v="6.8"/>
    <n v="2"/>
    <n v="2"/>
    <n v="0"/>
    <n v="0"/>
    <n v="1"/>
    <n v="1"/>
    <n v="3"/>
    <n v="3"/>
    <n v="0"/>
    <n v="0"/>
    <n v="1"/>
    <n v="2"/>
  </r>
  <r>
    <s v="MF"/>
    <s v="2023njfla"/>
    <s v="qm"/>
    <n v="43"/>
    <m/>
    <s v="r3"/>
    <x v="33"/>
    <n v="71"/>
    <s v="[]"/>
    <n v="0"/>
    <n v="0"/>
    <n v="1"/>
    <s v="x"/>
    <s v="[]"/>
    <s v="[]"/>
    <n v="0"/>
    <n v="0"/>
    <n v="0"/>
    <m/>
    <n v="0"/>
    <s v="x"/>
    <n v="43.9"/>
    <s v="x"/>
    <n v="0"/>
    <s v="n"/>
    <n v="0"/>
    <s v="x"/>
    <n v="0"/>
    <n v="3"/>
    <n v="1"/>
    <n v="0"/>
    <n v="0"/>
    <n v="0"/>
    <s v="didn32t do mu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F"/>
    <s v="2023njfla"/>
    <s v="qm"/>
    <n v="43"/>
    <m/>
    <s v="r3"/>
    <x v="33"/>
    <n v="71"/>
    <s v="[]"/>
    <n v="0"/>
    <n v="0"/>
    <n v="1"/>
    <s v="x"/>
    <s v="[]"/>
    <s v="[]"/>
    <n v="0"/>
    <n v="0"/>
    <n v="0"/>
    <m/>
    <n v="0"/>
    <s v="x"/>
    <n v="43.9"/>
    <s v="x"/>
    <n v="0"/>
    <s v="n"/>
    <n v="0"/>
    <s v="x"/>
    <n v="0"/>
    <n v="3"/>
    <n v="1"/>
    <n v="0"/>
    <n v="0"/>
    <n v="0"/>
    <s v="didn32t do mu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C"/>
    <s v="2023njfla"/>
    <s v="qm"/>
    <n v="43"/>
    <m/>
    <s v="r1"/>
    <x v="35"/>
    <n v="35"/>
    <s v="[]"/>
    <n v="1"/>
    <n v="0"/>
    <n v="0"/>
    <s v="x"/>
    <s v="[13.9,62.5]"/>
    <s v="[11,14,36]"/>
    <n v="0"/>
    <n v="0"/>
    <n v="0"/>
    <m/>
    <n v="0"/>
    <s v="u"/>
    <n v="12.6"/>
    <s v="a"/>
    <n v="0"/>
    <s v="a"/>
    <n v="0"/>
    <s v="x"/>
    <n v="1"/>
    <n v="3"/>
    <n v="0"/>
    <n v="0"/>
    <n v="0"/>
    <n v="0"/>
    <s v="n"/>
    <n v="0"/>
    <n v="0"/>
    <n v="0"/>
    <n v="0"/>
    <n v="0"/>
    <n v="0"/>
    <n v="38.200000000000003"/>
    <n v="3"/>
    <n v="3"/>
    <n v="0"/>
    <n v="0"/>
    <n v="2"/>
    <n v="1"/>
    <n v="3"/>
    <n v="3"/>
    <n v="0"/>
    <n v="0"/>
    <n v="2"/>
    <n v="1"/>
  </r>
  <r>
    <s v="Ln"/>
    <s v="2023njfla"/>
    <s v="qm"/>
    <n v="44"/>
    <m/>
    <s v="r3"/>
    <x v="18"/>
    <n v="36"/>
    <s v="[4]"/>
    <n v="0"/>
    <n v="0"/>
    <n v="0"/>
    <s v="x"/>
    <s v="[2.2,6.7,12.1,18.9,25.1]"/>
    <s v="[4,30,5,6,13]"/>
    <n v="0"/>
    <n v="1"/>
    <n v="0"/>
    <m/>
    <n v="0"/>
    <s v="b"/>
    <n v="25.3"/>
    <s v="e"/>
    <n v="2"/>
    <s v="v"/>
    <n v="1"/>
    <s v="x"/>
    <n v="0"/>
    <n v="4"/>
    <n v="0"/>
    <n v="0"/>
    <n v="0"/>
    <n v="1"/>
    <m/>
    <n v="1"/>
    <n v="0"/>
    <n v="1"/>
    <n v="1"/>
    <n v="0"/>
    <n v="0"/>
    <n v="13"/>
    <n v="5"/>
    <n v="2"/>
    <n v="3"/>
    <n v="3"/>
    <n v="1"/>
    <n v="1"/>
    <n v="6"/>
    <n v="2"/>
    <n v="4"/>
    <n v="4"/>
    <n v="1"/>
    <n v="1"/>
  </r>
  <r>
    <s v="MK"/>
    <s v="2023njfla"/>
    <s v="qm"/>
    <n v="44"/>
    <m/>
    <s v="r1"/>
    <x v="11"/>
    <n v="71"/>
    <s v="[5]"/>
    <n v="0"/>
    <n v="0"/>
    <n v="0"/>
    <s v="x"/>
    <s v="[]"/>
    <s v="[17,34,35]"/>
    <n v="0"/>
    <n v="0"/>
    <n v="0"/>
    <m/>
    <n v="0"/>
    <s v="u"/>
    <n v="0"/>
    <s v="x"/>
    <n v="2"/>
    <s v="a"/>
    <n v="0"/>
    <s v="x"/>
    <n v="0"/>
    <n v="4"/>
    <n v="0"/>
    <n v="0"/>
    <n v="0"/>
    <n v="0"/>
    <s v="Stinger mechani"/>
    <n v="1"/>
    <n v="1"/>
    <n v="0"/>
    <n v="1"/>
    <n v="0"/>
    <n v="0"/>
    <n v="0"/>
    <n v="3"/>
    <n v="3"/>
    <n v="0"/>
    <n v="0"/>
    <n v="1"/>
    <n v="2"/>
    <n v="4"/>
    <n v="4"/>
    <n v="0"/>
    <n v="1"/>
    <n v="1"/>
    <n v="2"/>
  </r>
  <r>
    <s v="Sj"/>
    <s v="2023njfla"/>
    <s v="qm"/>
    <n v="44"/>
    <m/>
    <s v="r2"/>
    <x v="7"/>
    <n v="47"/>
    <s v="[]"/>
    <n v="1"/>
    <n v="1"/>
    <n v="0"/>
    <s v="x"/>
    <s v="[]"/>
    <s v="[8,7,5,4,3,1,17]"/>
    <n v="0"/>
    <n v="1"/>
    <n v="0"/>
    <m/>
    <n v="1"/>
    <s v="x"/>
    <n v="0"/>
    <s v="e"/>
    <n v="2"/>
    <s v="v"/>
    <n v="0"/>
    <s v="x"/>
    <n v="1"/>
    <n v="4"/>
    <n v="0"/>
    <n v="0"/>
    <n v="0"/>
    <n v="1"/>
    <s v="Ale "/>
    <n v="0"/>
    <n v="0"/>
    <n v="0"/>
    <n v="0"/>
    <n v="0"/>
    <n v="0"/>
    <n v="0"/>
    <n v="7"/>
    <n v="3"/>
    <n v="4"/>
    <n v="6"/>
    <n v="1"/>
    <n v="0"/>
    <n v="7"/>
    <n v="3"/>
    <n v="4"/>
    <n v="6"/>
    <n v="1"/>
    <n v="0"/>
  </r>
  <r>
    <s v="LF"/>
    <s v="2023njfla"/>
    <s v="qm"/>
    <n v="44"/>
    <m/>
    <s v="b2"/>
    <x v="37"/>
    <n v="62"/>
    <s v="[29]"/>
    <n v="0"/>
    <n v="0"/>
    <n v="0"/>
    <s v="x"/>
    <s v="[]"/>
    <s v="[32]"/>
    <n v="0"/>
    <n v="0"/>
    <n v="0"/>
    <m/>
    <n v="0"/>
    <s v="u"/>
    <n v="0"/>
    <s v="e"/>
    <n v="2"/>
    <s v="v"/>
    <n v="2"/>
    <s v="g"/>
    <n v="1"/>
    <n v="4"/>
    <n v="0"/>
    <n v="0"/>
    <n v="0"/>
    <n v="1"/>
    <s v="the best robot eve"/>
    <n v="1"/>
    <n v="1"/>
    <n v="0"/>
    <n v="0"/>
    <n v="0"/>
    <n v="1"/>
    <n v="0"/>
    <n v="1"/>
    <n v="1"/>
    <n v="0"/>
    <n v="0"/>
    <n v="0"/>
    <n v="1"/>
    <n v="2"/>
    <n v="2"/>
    <n v="0"/>
    <n v="0"/>
    <n v="0"/>
    <n v="2"/>
  </r>
  <r>
    <s v="RJ"/>
    <s v="2023njfla"/>
    <s v="qm"/>
    <n v="45"/>
    <m/>
    <s v="r1"/>
    <x v="24"/>
    <n v="47"/>
    <s v="[]"/>
    <n v="1"/>
    <n v="1"/>
    <n v="1"/>
    <s v="d"/>
    <s v="[20.2,25.2,37.1]"/>
    <s v="[]"/>
    <n v="3"/>
    <n v="0"/>
    <n v="0"/>
    <m/>
    <n v="1"/>
    <s v="b"/>
    <n v="22.7"/>
    <s v="p"/>
    <n v="2"/>
    <s v="v"/>
    <n v="0"/>
    <s v="x"/>
    <n v="1"/>
    <n v="4"/>
    <n v="0"/>
    <n v="0"/>
    <n v="0"/>
    <n v="1"/>
    <s v="Great par"/>
    <n v="0"/>
    <n v="0"/>
    <n v="0"/>
    <n v="0"/>
    <n v="0"/>
    <n v="0"/>
    <n v="27.5"/>
    <n v="0"/>
    <n v="0"/>
    <n v="0"/>
    <n v="0"/>
    <n v="0"/>
    <n v="0"/>
    <n v="0"/>
    <n v="0"/>
    <n v="0"/>
    <n v="0"/>
    <n v="0"/>
    <n v="0"/>
  </r>
  <r>
    <s v="FB"/>
    <s v="2023njfla"/>
    <s v="qm"/>
    <n v="45"/>
    <m/>
    <s v="b3"/>
    <x v="0"/>
    <n v="62"/>
    <s v="[]"/>
    <n v="0"/>
    <n v="0"/>
    <n v="1"/>
    <s v="x"/>
    <s v="[]"/>
    <s v="[19,32]"/>
    <n v="0"/>
    <n v="0"/>
    <n v="0"/>
    <m/>
    <n v="0"/>
    <s v="o"/>
    <n v="11"/>
    <s v="d"/>
    <n v="1"/>
    <s v="a"/>
    <n v="0"/>
    <s v="x"/>
    <n v="0"/>
    <n v="3"/>
    <n v="0"/>
    <n v="0"/>
    <n v="1"/>
    <n v="0"/>
    <s v="Not great at grabb"/>
    <n v="0"/>
    <n v="0"/>
    <n v="0"/>
    <n v="0"/>
    <n v="0"/>
    <n v="0"/>
    <n v="0"/>
    <n v="2"/>
    <n v="1"/>
    <n v="1"/>
    <n v="0"/>
    <n v="0"/>
    <n v="2"/>
    <n v="2"/>
    <n v="1"/>
    <n v="1"/>
    <n v="0"/>
    <n v="0"/>
    <n v="2"/>
  </r>
  <r>
    <s v="LG"/>
    <s v="2023njfla"/>
    <s v="qm"/>
    <n v="45"/>
    <m/>
    <s v="b1"/>
    <x v="23"/>
    <n v="62"/>
    <s v="[]"/>
    <n v="0"/>
    <n v="1"/>
    <n v="0"/>
    <s v="d"/>
    <s v="[14.3]"/>
    <s v="[15]"/>
    <n v="0"/>
    <n v="0"/>
    <n v="0"/>
    <m/>
    <n v="0"/>
    <s v="o"/>
    <n v="10.9"/>
    <s v="a"/>
    <n v="0"/>
    <s v="a"/>
    <n v="0"/>
    <s v="x"/>
    <n v="0"/>
    <n v="3"/>
    <n v="0"/>
    <n v="0"/>
    <n v="0"/>
    <n v="0"/>
    <s v="meh, they weren32t the best in m"/>
    <n v="0"/>
    <n v="0"/>
    <n v="0"/>
    <n v="0"/>
    <n v="0"/>
    <n v="0"/>
    <n v="14.3"/>
    <n v="1"/>
    <n v="0"/>
    <n v="1"/>
    <n v="0"/>
    <n v="1"/>
    <n v="0"/>
    <n v="1"/>
    <n v="0"/>
    <n v="1"/>
    <n v="0"/>
    <n v="1"/>
    <n v="0"/>
  </r>
  <r>
    <s v="RB"/>
    <s v="2023njfla"/>
    <s v="qm"/>
    <n v="45"/>
    <m/>
    <s v="b3"/>
    <x v="0"/>
    <n v="62"/>
    <s v="[]"/>
    <n v="0"/>
    <n v="0"/>
    <n v="0"/>
    <s v="x"/>
    <s v="[]"/>
    <s v="[14]"/>
    <n v="0"/>
    <n v="0"/>
    <n v="0"/>
    <m/>
    <n v="0"/>
    <s v="b"/>
    <n v="16"/>
    <s v="a"/>
    <n v="0"/>
    <s v="a"/>
    <n v="0"/>
    <s v="x"/>
    <n v="0"/>
    <n v="3"/>
    <n v="0"/>
    <n v="0"/>
    <n v="1"/>
    <n v="0"/>
    <s v="hi wyatt!"/>
    <n v="0"/>
    <n v="0"/>
    <n v="0"/>
    <n v="0"/>
    <n v="0"/>
    <n v="0"/>
    <n v="0"/>
    <n v="1"/>
    <n v="1"/>
    <n v="0"/>
    <n v="0"/>
    <n v="1"/>
    <n v="0"/>
    <n v="1"/>
    <n v="1"/>
    <n v="0"/>
    <n v="0"/>
    <n v="1"/>
    <n v="0"/>
  </r>
  <r>
    <s v="Wp"/>
    <s v="2023njfla"/>
    <s v="qm"/>
    <n v="45"/>
    <m/>
    <s v="r2"/>
    <x v="4"/>
    <n v="35"/>
    <s v="[11]"/>
    <n v="1"/>
    <n v="1"/>
    <n v="1"/>
    <s v="x"/>
    <s v="[31.3,43.8]"/>
    <s v="[14,17]"/>
    <n v="0"/>
    <n v="0"/>
    <n v="0"/>
    <m/>
    <n v="0"/>
    <s v="x"/>
    <n v="8.9"/>
    <s v="e"/>
    <n v="2"/>
    <s v="a"/>
    <n v="0"/>
    <s v="b"/>
    <n v="0"/>
    <n v="3"/>
    <n v="0"/>
    <n v="0"/>
    <n v="0"/>
    <n v="1"/>
    <s v="Ok better th"/>
    <n v="1"/>
    <n v="1"/>
    <n v="0"/>
    <n v="0"/>
    <n v="1"/>
    <n v="0"/>
    <n v="37.549999999999997"/>
    <n v="2"/>
    <n v="2"/>
    <n v="0"/>
    <n v="0"/>
    <n v="2"/>
    <n v="0"/>
    <n v="3"/>
    <n v="3"/>
    <n v="0"/>
    <n v="0"/>
    <n v="3"/>
    <n v="0"/>
  </r>
  <r>
    <s v="KJ"/>
    <s v="2023njfla"/>
    <s v="qm"/>
    <n v="45"/>
    <m/>
    <s v="r3"/>
    <x v="13"/>
    <n v="71"/>
    <s v="[]"/>
    <n v="0"/>
    <n v="1"/>
    <n v="0"/>
    <s v="x"/>
    <s v="[2.6,28.4,8.4,26.7]"/>
    <s v="[35,31]"/>
    <n v="1"/>
    <n v="0"/>
    <n v="0"/>
    <m/>
    <n v="0"/>
    <s v="x"/>
    <n v="77.5"/>
    <s v="x"/>
    <n v="2"/>
    <s v="v"/>
    <n v="1"/>
    <s v="e"/>
    <n v="1"/>
    <n v="5"/>
    <n v="0"/>
    <n v="0"/>
    <n v="0"/>
    <n v="1"/>
    <s v="Excellent defending and speed, can push c"/>
    <n v="0"/>
    <n v="0"/>
    <n v="0"/>
    <n v="0"/>
    <n v="0"/>
    <n v="0"/>
    <n v="16.524999999999999"/>
    <n v="2"/>
    <n v="2"/>
    <n v="0"/>
    <n v="0"/>
    <n v="0"/>
    <n v="2"/>
    <n v="2"/>
    <n v="2"/>
    <n v="0"/>
    <n v="0"/>
    <n v="0"/>
    <n v="2"/>
  </r>
  <r>
    <s v="GR"/>
    <s v="2023njfla"/>
    <s v="qm"/>
    <n v="46"/>
    <m/>
    <s v="b2"/>
    <x v="27"/>
    <n v="26"/>
    <s v="[]"/>
    <n v="0"/>
    <n v="0"/>
    <n v="0"/>
    <s v="x"/>
    <s v="[20.3,29.5,25.0,46.9]"/>
    <s v="[5,14,17,2,21]"/>
    <n v="0"/>
    <n v="0"/>
    <n v="0"/>
    <m/>
    <n v="0"/>
    <s v="u"/>
    <n v="0"/>
    <s v="x"/>
    <n v="2"/>
    <s v="a"/>
    <n v="0"/>
    <s v="x"/>
    <n v="1"/>
    <n v="3"/>
    <n v="0"/>
    <n v="0"/>
    <n v="0"/>
    <n v="0"/>
    <m/>
    <n v="0"/>
    <n v="0"/>
    <n v="0"/>
    <n v="0"/>
    <n v="0"/>
    <n v="0"/>
    <n v="30.424999999999997"/>
    <n v="5"/>
    <n v="4"/>
    <n v="1"/>
    <n v="2"/>
    <n v="2"/>
    <n v="1"/>
    <n v="5"/>
    <n v="4"/>
    <n v="1"/>
    <n v="2"/>
    <n v="2"/>
    <n v="1"/>
  </r>
  <r>
    <s v="DK"/>
    <s v="2023njfla"/>
    <s v="qm"/>
    <n v="46"/>
    <m/>
    <s v="b2"/>
    <x v="27"/>
    <n v="26"/>
    <s v="[]"/>
    <n v="0"/>
    <n v="0"/>
    <n v="0"/>
    <s v="x"/>
    <s v="[9.6,21.8,22.0,20.8]"/>
    <s v="[8,17,14,2]"/>
    <n v="0"/>
    <n v="0"/>
    <n v="0"/>
    <m/>
    <n v="0"/>
    <s v="u"/>
    <n v="0"/>
    <s v="p"/>
    <n v="2"/>
    <s v="a"/>
    <n v="0"/>
    <s v="x"/>
    <n v="0"/>
    <n v="1"/>
    <n v="0"/>
    <n v="0"/>
    <n v="0"/>
    <n v="1"/>
    <s v="Has a hard time picking things up from"/>
    <n v="0"/>
    <n v="0"/>
    <n v="0"/>
    <n v="0"/>
    <n v="0"/>
    <n v="0"/>
    <n v="18.55"/>
    <n v="4"/>
    <n v="4"/>
    <n v="0"/>
    <n v="2"/>
    <n v="2"/>
    <n v="0"/>
    <n v="4"/>
    <n v="4"/>
    <n v="0"/>
    <n v="2"/>
    <n v="2"/>
    <n v="0"/>
  </r>
  <r>
    <s v="KG"/>
    <s v="2023njfla"/>
    <s v="qm"/>
    <n v="47"/>
    <m/>
    <s v="r1"/>
    <x v="28"/>
    <n v="47"/>
    <s v="[]"/>
    <n v="0"/>
    <n v="0"/>
    <n v="0"/>
    <s v="x"/>
    <s v="[6.9,22.1,51.4]"/>
    <s v="[32,36,26]"/>
    <n v="0"/>
    <n v="0"/>
    <n v="0"/>
    <m/>
    <n v="0"/>
    <s v="b"/>
    <n v="28.8"/>
    <s v="x"/>
    <n v="1"/>
    <s v="a"/>
    <n v="0"/>
    <s v="x"/>
    <n v="0"/>
    <n v="3"/>
    <n v="0"/>
    <n v="0"/>
    <n v="0"/>
    <n v="0"/>
    <s v="Hi"/>
    <n v="0"/>
    <n v="0"/>
    <n v="0"/>
    <n v="0"/>
    <n v="0"/>
    <n v="0"/>
    <n v="26.8"/>
    <n v="3"/>
    <n v="2"/>
    <n v="1"/>
    <n v="0"/>
    <n v="0"/>
    <n v="3"/>
    <n v="3"/>
    <n v="2"/>
    <n v="1"/>
    <n v="0"/>
    <n v="0"/>
    <n v="3"/>
  </r>
  <r>
    <s v="GM"/>
    <s v="2023njfla"/>
    <s v="qm"/>
    <n v="47"/>
    <m/>
    <s v="r2"/>
    <x v="21"/>
    <n v="71"/>
    <s v="[]"/>
    <n v="0"/>
    <n v="0"/>
    <n v="0"/>
    <s v="x"/>
    <s v="[8.1,27.5,65.5]"/>
    <s v="[17,11,14]"/>
    <n v="0"/>
    <n v="0"/>
    <n v="0"/>
    <m/>
    <n v="0"/>
    <s v="u"/>
    <n v="4.0999999999999996"/>
    <s v="p"/>
    <n v="1"/>
    <s v="a"/>
    <n v="0"/>
    <s v="x"/>
    <n v="1"/>
    <n v="3"/>
    <n v="0"/>
    <n v="0"/>
    <n v="0"/>
    <n v="0"/>
    <s v="Maybe an allianc"/>
    <n v="0"/>
    <n v="0"/>
    <n v="0"/>
    <n v="0"/>
    <n v="0"/>
    <n v="0"/>
    <n v="33.699999999999996"/>
    <n v="3"/>
    <n v="3"/>
    <n v="0"/>
    <n v="0"/>
    <n v="3"/>
    <n v="0"/>
    <n v="3"/>
    <n v="3"/>
    <n v="0"/>
    <n v="0"/>
    <n v="3"/>
    <n v="0"/>
  </r>
  <r>
    <s v="WF"/>
    <s v="2023njfla"/>
    <s v="qm"/>
    <n v="48"/>
    <m/>
    <s v="r3"/>
    <x v="1"/>
    <n v="35"/>
    <s v="[1,5]"/>
    <n v="0"/>
    <n v="0"/>
    <n v="1"/>
    <s v="e"/>
    <s v="[6.5,15.4,26.7,31.9,2.6]"/>
    <s v="[4,6,7,9]"/>
    <n v="0"/>
    <n v="1"/>
    <n v="0"/>
    <m/>
    <n v="0"/>
    <s v="b"/>
    <n v="11.5"/>
    <s v="e"/>
    <n v="2"/>
    <s v="v"/>
    <n v="2"/>
    <s v="e"/>
    <n v="1"/>
    <n v="5"/>
    <n v="0"/>
    <n v="0"/>
    <n v="0"/>
    <n v="1"/>
    <s v="Insa"/>
    <n v="2"/>
    <n v="1"/>
    <n v="1"/>
    <n v="2"/>
    <n v="0"/>
    <n v="0"/>
    <n v="16.619999999999997"/>
    <n v="4"/>
    <n v="0"/>
    <n v="4"/>
    <n v="4"/>
    <n v="0"/>
    <n v="0"/>
    <n v="6"/>
    <n v="1"/>
    <n v="5"/>
    <n v="6"/>
    <n v="0"/>
    <n v="0"/>
  </r>
  <r>
    <m/>
    <m/>
    <m/>
    <m/>
    <m/>
    <m/>
    <x v="8"/>
    <m/>
    <m/>
    <m/>
    <m/>
    <m/>
    <m/>
    <m/>
    <m/>
    <m/>
    <m/>
    <m/>
    <m/>
    <m/>
    <m/>
    <m/>
    <m/>
    <m/>
    <m/>
    <m/>
    <m/>
    <m/>
    <m/>
    <m/>
    <m/>
    <m/>
    <m/>
    <m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  <e v="#VALUE!"/>
  </r>
  <r>
    <s v="MM"/>
    <s v="2023njfla"/>
    <s v="qm"/>
    <n v="48"/>
    <m/>
    <s v="b3"/>
    <x v="33"/>
    <n v="62"/>
    <s v="[]"/>
    <n v="1"/>
    <n v="0"/>
    <n v="0"/>
    <s v="x"/>
    <s v="[]"/>
    <s v="[32]"/>
    <n v="0"/>
    <n v="0"/>
    <n v="0"/>
    <m/>
    <n v="0"/>
    <s v="u"/>
    <n v="0"/>
    <s v="x"/>
    <n v="2"/>
    <s v="a"/>
    <n v="0"/>
    <s v="x"/>
    <n v="0"/>
    <n v="4"/>
    <n v="0"/>
    <n v="0"/>
    <n v="0"/>
    <n v="0"/>
    <s v="p swag robot "/>
    <n v="0"/>
    <n v="0"/>
    <n v="0"/>
    <n v="0"/>
    <n v="0"/>
    <n v="0"/>
    <n v="0"/>
    <n v="1"/>
    <n v="1"/>
    <n v="0"/>
    <n v="0"/>
    <n v="0"/>
    <n v="1"/>
    <n v="1"/>
    <n v="1"/>
    <n v="0"/>
    <n v="0"/>
    <n v="0"/>
    <n v="1"/>
  </r>
  <r>
    <s v="MK"/>
    <s v="2023njfla"/>
    <s v="qm"/>
    <n v="49"/>
    <m/>
    <s v="r1"/>
    <x v="29"/>
    <n v="71"/>
    <s v="[]"/>
    <n v="0"/>
    <n v="0"/>
    <n v="0"/>
    <s v="x"/>
    <s v="[]"/>
    <s v="[16]"/>
    <n v="0"/>
    <n v="0"/>
    <n v="0"/>
    <m/>
    <n v="0"/>
    <s v="x"/>
    <n v="0"/>
    <s v="x"/>
    <n v="2"/>
    <s v="x"/>
    <n v="0"/>
    <s v="x"/>
    <n v="0"/>
    <n v="1"/>
    <n v="1"/>
    <n v="0"/>
    <n v="0"/>
    <n v="0"/>
    <s v="Only scored once and died immediate"/>
    <n v="0"/>
    <n v="0"/>
    <n v="0"/>
    <n v="0"/>
    <n v="0"/>
    <n v="0"/>
    <n v="0"/>
    <n v="1"/>
    <n v="0"/>
    <n v="1"/>
    <n v="0"/>
    <n v="1"/>
    <n v="0"/>
    <n v="1"/>
    <n v="0"/>
    <n v="1"/>
    <n v="0"/>
    <n v="1"/>
    <n v="0"/>
  </r>
  <r>
    <s v="Sj"/>
    <s v="2023njfla"/>
    <s v="qm"/>
    <n v="49"/>
    <m/>
    <s v="r2"/>
    <x v="10"/>
    <n v="48"/>
    <s v="[]"/>
    <n v="0"/>
    <n v="1"/>
    <n v="0"/>
    <s v="x"/>
    <s v="[]"/>
    <s v="[5,29,22,24,16,14,2,30,28]"/>
    <n v="0"/>
    <n v="0"/>
    <n v="0"/>
    <m/>
    <n v="0"/>
    <s v="b"/>
    <n v="0"/>
    <s v="e"/>
    <n v="2"/>
    <s v="v"/>
    <n v="2"/>
    <s v="x"/>
    <n v="1"/>
    <n v="4"/>
    <n v="0"/>
    <n v="0"/>
    <n v="0"/>
    <n v="1"/>
    <s v="Hai"/>
    <n v="0"/>
    <n v="0"/>
    <n v="0"/>
    <n v="0"/>
    <n v="0"/>
    <n v="0"/>
    <n v="0"/>
    <n v="9"/>
    <n v="6"/>
    <n v="3"/>
    <n v="2"/>
    <n v="2"/>
    <n v="5"/>
    <n v="9"/>
    <n v="6"/>
    <n v="3"/>
    <n v="2"/>
    <n v="2"/>
    <n v="5"/>
  </r>
  <r>
    <s v="WF"/>
    <s v="2023njfla"/>
    <s v="qm"/>
    <n v="49"/>
    <m/>
    <s v="b1"/>
    <x v="34"/>
    <n v="50"/>
    <s v="[]"/>
    <n v="0"/>
    <n v="0"/>
    <n v="0"/>
    <s v="e"/>
    <s v="[0.4,17.6,3.6,4.2,8.2,15.3,20.5]"/>
    <s v="[29,35,33,30,31]"/>
    <n v="0"/>
    <n v="0"/>
    <n v="0"/>
    <m/>
    <n v="0"/>
    <s v="u"/>
    <n v="21.6"/>
    <s v="e"/>
    <n v="2"/>
    <s v="v"/>
    <n v="0"/>
    <s v="a"/>
    <n v="0"/>
    <n v="4"/>
    <n v="0"/>
    <n v="0"/>
    <n v="0"/>
    <n v="1"/>
    <m/>
    <n v="0"/>
    <n v="0"/>
    <n v="0"/>
    <n v="0"/>
    <n v="0"/>
    <n v="0"/>
    <n v="9.9714285714285715"/>
    <n v="5"/>
    <n v="5"/>
    <n v="0"/>
    <n v="0"/>
    <n v="0"/>
    <n v="5"/>
    <n v="5"/>
    <n v="5"/>
    <n v="0"/>
    <n v="0"/>
    <n v="0"/>
    <n v="5"/>
  </r>
  <r>
    <s v="GVS"/>
    <s v="2023njfla"/>
    <s v="qm"/>
    <n v="49"/>
    <m/>
    <s v="b1"/>
    <x v="34"/>
    <n v="25"/>
    <s v="[]"/>
    <n v="0"/>
    <n v="1"/>
    <n v="1"/>
    <s v="e"/>
    <s v="[]"/>
    <s v="[15,13]"/>
    <n v="0"/>
    <n v="0"/>
    <n v="0"/>
    <m/>
    <n v="0"/>
    <s v="u"/>
    <n v="1.7"/>
    <s v="x"/>
    <n v="0"/>
    <s v="v"/>
    <n v="0"/>
    <s v="e"/>
    <n v="0"/>
    <n v="4"/>
    <n v="0"/>
    <n v="0"/>
    <n v="0"/>
    <n v="0"/>
    <s v="Very fast, dropping cubes quick. Dodgin"/>
    <n v="0"/>
    <n v="0"/>
    <n v="0"/>
    <n v="0"/>
    <n v="0"/>
    <n v="0"/>
    <n v="0"/>
    <n v="2"/>
    <n v="0"/>
    <n v="2"/>
    <n v="0"/>
    <n v="2"/>
    <n v="0"/>
    <n v="2"/>
    <n v="0"/>
    <n v="2"/>
    <n v="0"/>
    <n v="2"/>
    <n v="0"/>
  </r>
  <r>
    <s v="Wp"/>
    <s v="2023njfla"/>
    <s v="qm"/>
    <n v="50"/>
    <m/>
    <s v="r2"/>
    <x v="18"/>
    <n v="47"/>
    <s v="[5]"/>
    <n v="1"/>
    <n v="0"/>
    <n v="1"/>
    <s v="d"/>
    <s v="[19.4,9.0,30.4,30.0]"/>
    <s v="[8,17,7,9]"/>
    <n v="0"/>
    <n v="0"/>
    <n v="0"/>
    <m/>
    <n v="0"/>
    <s v="u"/>
    <n v="5.4"/>
    <s v="e"/>
    <n v="2"/>
    <s v="v"/>
    <n v="3"/>
    <s v="a"/>
    <n v="1"/>
    <n v="5"/>
    <n v="0"/>
    <n v="0"/>
    <n v="0"/>
    <n v="1"/>
    <s v="Top guy"/>
    <n v="1"/>
    <n v="1"/>
    <n v="0"/>
    <n v="1"/>
    <n v="0"/>
    <n v="0"/>
    <n v="22.2"/>
    <n v="4"/>
    <n v="2"/>
    <n v="2"/>
    <n v="3"/>
    <n v="1"/>
    <n v="0"/>
    <n v="5"/>
    <n v="3"/>
    <n v="2"/>
    <n v="4"/>
    <n v="1"/>
    <n v="0"/>
  </r>
  <r>
    <s v="RJ"/>
    <s v="2023njfla"/>
    <s v="qm"/>
    <n v="50"/>
    <m/>
    <s v="r1"/>
    <x v="3"/>
    <n v="59"/>
    <s v="[]"/>
    <n v="1"/>
    <n v="1"/>
    <n v="1"/>
    <s v="x"/>
    <s v="[8.5,12.5]"/>
    <s v="[]"/>
    <n v="2"/>
    <n v="1"/>
    <n v="0"/>
    <m/>
    <n v="1"/>
    <s v="b"/>
    <n v="12"/>
    <s v="p"/>
    <n v="2"/>
    <s v="v"/>
    <n v="3"/>
    <s v="x"/>
    <n v="1"/>
    <n v="3"/>
    <n v="0"/>
    <n v="0"/>
    <n v="0"/>
    <n v="1"/>
    <s v="Great part"/>
    <n v="0"/>
    <n v="0"/>
    <n v="0"/>
    <n v="0"/>
    <n v="0"/>
    <n v="0"/>
    <n v="10.5"/>
    <n v="0"/>
    <n v="0"/>
    <n v="0"/>
    <n v="0"/>
    <n v="0"/>
    <n v="0"/>
    <n v="0"/>
    <n v="0"/>
    <n v="0"/>
    <n v="0"/>
    <n v="0"/>
    <n v="0"/>
  </r>
  <r>
    <s v="RB"/>
    <s v="2023njfla"/>
    <s v="qm"/>
    <n v="50"/>
    <m/>
    <s v="b2"/>
    <x v="24"/>
    <n v="62"/>
    <s v="[13]"/>
    <n v="0"/>
    <n v="0"/>
    <n v="0"/>
    <s v="e"/>
    <s v="[15.1,19.8]"/>
    <s v="[15,32,33]"/>
    <n v="0"/>
    <n v="0"/>
    <n v="0"/>
    <m/>
    <n v="0"/>
    <s v="b"/>
    <n v="6.7"/>
    <s v="d"/>
    <n v="2"/>
    <s v="v"/>
    <n v="1"/>
    <s v="g"/>
    <n v="0"/>
    <n v="5"/>
    <n v="0"/>
    <n v="0"/>
    <n v="0"/>
    <n v="1"/>
    <s v="did not see links "/>
    <n v="1"/>
    <n v="0"/>
    <n v="1"/>
    <n v="0"/>
    <n v="1"/>
    <n v="0"/>
    <n v="17.45"/>
    <n v="3"/>
    <n v="2"/>
    <n v="1"/>
    <n v="0"/>
    <n v="1"/>
    <n v="2"/>
    <n v="4"/>
    <n v="2"/>
    <n v="2"/>
    <n v="0"/>
    <n v="2"/>
    <n v="2"/>
  </r>
  <r>
    <s v="LG"/>
    <s v="2023njfla"/>
    <s v="qm"/>
    <n v="50"/>
    <m/>
    <s v="b1"/>
    <x v="15"/>
    <n v="38"/>
    <s v="[]"/>
    <n v="0"/>
    <n v="0"/>
    <n v="0"/>
    <s v="x"/>
    <s v="[7.2]"/>
    <s v="[8,14]"/>
    <n v="0"/>
    <n v="0"/>
    <n v="0"/>
    <m/>
    <n v="0"/>
    <s v="u"/>
    <n v="5.0999999999999996"/>
    <s v="p"/>
    <n v="3"/>
    <s v="a"/>
    <n v="1"/>
    <s v="x"/>
    <n v="0"/>
    <n v="2"/>
    <n v="0"/>
    <n v="0"/>
    <n v="0"/>
    <n v="1"/>
    <s v="slow but able to score good and dock!"/>
    <n v="0"/>
    <n v="0"/>
    <n v="0"/>
    <n v="0"/>
    <n v="0"/>
    <n v="0"/>
    <n v="7.2"/>
    <n v="2"/>
    <n v="2"/>
    <n v="0"/>
    <n v="1"/>
    <n v="1"/>
    <n v="0"/>
    <n v="2"/>
    <n v="2"/>
    <n v="0"/>
    <n v="1"/>
    <n v="1"/>
    <n v="0"/>
  </r>
  <r>
    <s v="FB"/>
    <s v="2023njfla"/>
    <s v="qm"/>
    <n v="50"/>
    <m/>
    <s v="b3"/>
    <x v="25"/>
    <n v="64"/>
    <s v="[]"/>
    <n v="1"/>
    <n v="0"/>
    <n v="1"/>
    <s v="x"/>
    <s v="[]"/>
    <s v="[30,29]"/>
    <n v="0"/>
    <n v="0"/>
    <n v="0"/>
    <m/>
    <n v="0"/>
    <s v="u"/>
    <n v="6.4"/>
    <s v="e"/>
    <n v="2"/>
    <s v="a"/>
    <n v="0"/>
    <s v="x"/>
    <n v="0"/>
    <n v="1"/>
    <n v="0"/>
    <n v="1"/>
    <n v="0"/>
    <n v="0"/>
    <s v="mob"/>
    <n v="0"/>
    <n v="0"/>
    <n v="0"/>
    <n v="0"/>
    <n v="0"/>
    <n v="0"/>
    <n v="0"/>
    <n v="2"/>
    <n v="2"/>
    <n v="0"/>
    <n v="0"/>
    <n v="0"/>
    <n v="2"/>
    <n v="2"/>
    <n v="2"/>
    <n v="0"/>
    <n v="0"/>
    <n v="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44B400-7F5D-5941-A4AA-BADD6681BE29}" name="Match Data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outline="1" outlineData="1" compactData="0" multipleFieldFilters="0" chartFormat="1">
  <location ref="A1:L39" firstHeaderRow="0" firstDataRow="1" firstDataCol="1"/>
  <pivotFields count="53"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 sortType="ascending" defaultSubtotal="0">
      <items count="40">
        <item x="32"/>
        <item x="29"/>
        <item x="26"/>
        <item x="12"/>
        <item x="11"/>
        <item x="1"/>
        <item x="23"/>
        <item x="19"/>
        <item x="9"/>
        <item x="34"/>
        <item x="36"/>
        <item x="37"/>
        <item x="13"/>
        <item x="16"/>
        <item x="7"/>
        <item x="3"/>
        <item x="18"/>
        <item x="15"/>
        <item m="1" x="38"/>
        <item x="5"/>
        <item x="14"/>
        <item m="1" x="39"/>
        <item x="21"/>
        <item x="25"/>
        <item x="6"/>
        <item x="24"/>
        <item x="28"/>
        <item x="20"/>
        <item x="0"/>
        <item x="22"/>
        <item x="4"/>
        <item x="35"/>
        <item x="17"/>
        <item x="10"/>
        <item x="2"/>
        <item x="31"/>
        <item x="27"/>
        <item x="33"/>
        <item x="30"/>
        <item x="8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6"/>
  </rowFields>
  <row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avgAutoLow" fld="39" subtotal="average" baseField="0" baseItem="0"/>
    <dataField name="avgAutoMed" fld="38" subtotal="average" baseField="0" baseItem="0"/>
    <dataField name="avgAutoHigh" fld="37" subtotal="average" baseField="0" baseItem="0"/>
    <dataField name="avgTeleopLow" fld="46" subtotal="average" baseField="0" baseItem="0"/>
    <dataField name="avgTeleopMed" fld="45" subtotal="average" baseField="0" baseItem="0"/>
    <dataField name="avgTeleopHigh" fld="44" subtotal="average" baseField="0" baseItem="0"/>
    <dataField name="cycleTimeVal" fld="40" subtotal="average" baseField="0" baseItem="0"/>
    <dataField name="avgDockingTime" fld="21" subtotal="average" baseField="0" baseItem="0"/>
    <dataField name="avgRobotsDocked" fld="23" subtotal="average" baseField="0" baseItem="0"/>
    <dataField name="speedRatingVal" fld="28" subtotal="average" baseField="0" baseItem="0"/>
    <dataField name="goodPartnerVal" fld="32" subtotal="average" baseField="0" baseItem="0"/>
  </dataField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1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A229" totalsRowShown="0" headerRowDxfId="57" dataDxfId="56" tableBorderDxfId="55">
  <autoFilter ref="A1:BA229" xr:uid="{00000000-0009-0000-0100-00000A000000}"/>
  <tableColumns count="53">
    <tableColumn id="2" xr3:uid="{57120D76-837B-420B-8789-742C14F566ED}" name="scouter" dataDxfId="54"/>
    <tableColumn id="34" xr3:uid="{CC380EE1-D4BB-490E-9A04-7D40FF472162}" name="eventCode" dataDxfId="53"/>
    <tableColumn id="33" xr3:uid="{AAAE748B-CC35-4AA8-A5E1-7D881177BFA8}" name="matchLevel" dataDxfId="52"/>
    <tableColumn id="32" xr3:uid="{A9872F3F-D581-458A-8B2B-0607C0A28C41}" name="matchNumber" dataDxfId="51"/>
    <tableColumn id="1" xr3:uid="{F28CAB33-6A98-4F06-B9E8-8BAEB150DCCB}" name="match_key" dataDxfId="50"/>
    <tableColumn id="49" xr3:uid="{EEC79A0C-9790-46DE-9245-085FBF7C0861}" name="robot" dataDxfId="49"/>
    <tableColumn id="3" xr3:uid="{6FD25F9C-1F41-497F-BFF4-9781437EA199}" name="teamNumber" dataDxfId="48"/>
    <tableColumn id="9" xr3:uid="{655949C9-B906-4060-9869-33CAEE3FAD61}" name="autoStartingLocation" dataDxfId="47"/>
    <tableColumn id="53" xr3:uid="{9C8E7B97-748E-4FB3-A341-6B1004D40060}" name="autoScoredGrid" dataDxfId="46"/>
    <tableColumn id="54" xr3:uid="{2845CF8C-3287-4062-943D-DF358FAF5016}" name="autoCrossedCable" dataDxfId="45"/>
    <tableColumn id="56" xr3:uid="{054C8AA6-8D1F-4031-86BB-F25F9CB75EB5}" name="autoCrossedChargingStation" dataDxfId="44"/>
    <tableColumn id="55" xr3:uid="{E97E3583-73A4-49A0-B392-2071F3659BD3}" name="autoMobility" dataDxfId="43"/>
    <tableColumn id="60" xr3:uid="{9884A482-69F0-407D-8CD5-09921D28C640}" name="autoDocked" dataDxfId="42"/>
    <tableColumn id="59" xr3:uid="{FE6068BA-68B8-400E-9AAB-BB0B6CE1F2F5}" name="cycleTimes" dataDxfId="41"/>
    <tableColumn id="42" xr3:uid="{54612E06-73EA-434E-A780-18CA04B3DA27}" name="scoredGrid" dataDxfId="40"/>
    <tableColumn id="16" xr3:uid="{268E6509-13CC-4DE9-BBE5-D135BD2C4E04}" name="feedCount" dataDxfId="39"/>
    <tableColumn id="72" xr3:uid="{1BF39ABD-43AB-48AB-9B6C-642CC0BB4F2B}" name="wasFed" dataDxfId="38"/>
    <tableColumn id="18" xr3:uid="{1DE9C03E-0EC4-453B-A446-4F288F60CEA0}" name="wasDefended" dataDxfId="37"/>
    <tableColumn id="63" xr3:uid="{E924EA5D-940E-4130-8769-B4F675B0C901}" name="whoDefended" dataDxfId="36"/>
    <tableColumn id="65" xr3:uid="{58AB5D2F-A4C6-477A-860D-68706D75702F}" name="smartLinks" dataDxfId="35"/>
    <tableColumn id="66" xr3:uid="{1F543861-BF4E-4A32-8143-B55D05068247}" name="floorPickUp" dataDxfId="34"/>
    <tableColumn id="67" xr3:uid="{D5DF88FC-2198-4F0A-8E9C-DA3379D9166A}" name="dockingTime" dataDxfId="33"/>
    <tableColumn id="75" xr3:uid="{66D2763C-F145-49A0-A6D9-3746EB85098A}" name="finalState" dataDxfId="32"/>
    <tableColumn id="77" xr3:uid="{A19CF959-B7F9-4B11-9778-E8AE49F72EFB}" name="numOfRobotsDocked" dataDxfId="31"/>
    <tableColumn id="70" xr3:uid="{7659916C-CD5A-4D12-B367-876D98040892}" name="driverSkill" dataDxfId="30"/>
    <tableColumn id="78" xr3:uid="{20C5E0B6-0A01-4F0F-B3C9-6C46A6606877}" name="linksScored" dataDxfId="29"/>
    <tableColumn id="71" xr3:uid="{39C6D63C-65E0-4A1B-9189-2C10EE97F173}" name="defenseRating" dataDxfId="28"/>
    <tableColumn id="40" xr3:uid="{6B3426A2-A657-44CA-8ACD-00E497BD272C}" name="swerveDrive" dataDxfId="27"/>
    <tableColumn id="43" xr3:uid="{F5421853-F7E7-4FDA-8EA1-7174D740B04A}" name="speedRating" dataDxfId="26"/>
    <tableColumn id="36" xr3:uid="{9970774D-C4B7-4F0C-9212-19060A2F92F8}" name="diedOrTipped" dataDxfId="25"/>
    <tableColumn id="41" xr3:uid="{B2F88C8C-ED79-4B63-BA2D-DDA1E959A98A}" name="tippy" dataDxfId="24"/>
    <tableColumn id="79" xr3:uid="{7B8111A6-79D2-4173-9106-1A2477FFE1BB}" name="droppedCones" dataDxfId="23"/>
    <tableColumn id="19" xr3:uid="{F2E04EA2-B7AF-404B-B173-D101558DDCDC}" name="goodPartner" dataDxfId="22"/>
    <tableColumn id="51" xr3:uid="{70561FAB-2633-4647-B409-2E81255BC174}" name="comments" dataDxfId="21"/>
    <tableColumn id="4" xr3:uid="{3BD88F53-BEAA-4A0C-B753-B686399DC55B}" name="autoGamePieces" dataDxfId="20">
      <calculatedColumnFormula>getTotalCount(ScoutingData[[#This Row],[autoScoredGrid]])</calculatedColumnFormula>
    </tableColumn>
    <tableColumn id="74" xr3:uid="{8B219B6A-C564-42C7-854A-776DBD5167F4}" name="autoCubes" dataDxfId="19">
      <calculatedColumnFormula>getCubeCount(ScoutingData[[#This Row],[autoScoredGrid]])</calculatedColumnFormula>
    </tableColumn>
    <tableColumn id="23" xr3:uid="{B2A0B1D7-F2FC-4F42-8DEA-EF241612981C}" name="autoCones" dataDxfId="18">
      <calculatedColumnFormula>getConeCount(ScoutingData[[#This Row],[autoScoredGrid]])</calculatedColumnFormula>
    </tableColumn>
    <tableColumn id="73" xr3:uid="{54DBEFB9-DA30-4754-A269-3E8C2E0A4782}" name="autoHigh" dataDxfId="17">
      <calculatedColumnFormula>getHighCount(ScoutingData[[#This Row],[autoScoredGrid]])</calculatedColumnFormula>
    </tableColumn>
    <tableColumn id="46" xr3:uid="{F8BC7A7C-4BF4-485A-AC53-F32862572576}" name="autoMed" dataDxfId="16">
      <calculatedColumnFormula>getMedCount(ScoutingData[[#This Row],[autoScoredGrid]])</calculatedColumnFormula>
    </tableColumn>
    <tableColumn id="47" xr3:uid="{AB8341E7-B3A8-4906-BB8C-57AB054FF592}" name="autoLow" dataDxfId="15">
      <calculatedColumnFormula>getLowCount(ScoutingData[[#This Row],[autoScoredGrid]])</calculatedColumnFormula>
    </tableColumn>
    <tableColumn id="50" xr3:uid="{3B828B9B-FFCC-4897-B7D3-C6B1C82ADE07}" name="avgCycleTime" dataDxfId="14">
      <calculatedColumnFormula>getAvgCycleTime(ScoutingData[[#This Row],[cycleTimes]])</calculatedColumnFormula>
    </tableColumn>
    <tableColumn id="27" xr3:uid="{F7CC712C-CBB5-442E-829A-FA5ED02C8777}" name="teleopGamePieces" dataDxfId="13">
      <calculatedColumnFormula>getTotalCount(ScoutingData[[#This Row],[scoredGrid]])</calculatedColumnFormula>
    </tableColumn>
    <tableColumn id="52" xr3:uid="{78438921-1E19-42E9-B8D2-48C91010F815}" name="teleopCubes" dataDxfId="12">
      <calculatedColumnFormula>getCubeCount(ScoutingData[[#This Row],[scoredGrid]])</calculatedColumnFormula>
    </tableColumn>
    <tableColumn id="5" xr3:uid="{55082722-1B0F-4677-99B8-1D067F4BDF21}" name="teleopCones" dataDxfId="11">
      <calculatedColumnFormula>getConeCount(ScoutingData[[#This Row],[scoredGrid]])</calculatedColumnFormula>
    </tableColumn>
    <tableColumn id="8" xr3:uid="{EDC1D520-5557-418E-B2ED-DDFAF2F77499}" name="teleopHigh" dataDxfId="10">
      <calculatedColumnFormula>getHighCount(ScoutingData[[#This Row],[scoredGrid]])</calculatedColumnFormula>
    </tableColumn>
    <tableColumn id="10" xr3:uid="{86B1F94A-5EEC-42C8-9CA8-F64391788CC9}" name="teleopMed" dataDxfId="9">
      <calculatedColumnFormula>getMedCount(ScoutingData[[#This Row],[scoredGrid]])</calculatedColumnFormula>
    </tableColumn>
    <tableColumn id="11" xr3:uid="{BACAA238-122F-4380-855F-29FA58977A83}" name="teleopLow" dataDxfId="8">
      <calculatedColumnFormula>getLowCount(ScoutingData[[#This Row],[scoredGrid]])</calculatedColumnFormula>
    </tableColumn>
    <tableColumn id="12" xr3:uid="{91F84488-26C9-437C-A41A-38D976771823}" name="totalGamePieces" dataDxfId="7">
      <calculatedColumnFormula>ScoutingData[[#This Row],[autoGamePieces]]+ScoutingData[[#This Row],[teleopGamePieces]]</calculatedColumnFormula>
    </tableColumn>
    <tableColumn id="13" xr3:uid="{0D7B1A40-1D30-4EA4-A5E9-E9E8707AA108}" name="totalCubes" dataDxfId="6">
      <calculatedColumnFormula>ScoutingData[[#This Row],[autoCubes]]+ScoutingData[[#This Row],[teleopCubes]]</calculatedColumnFormula>
    </tableColumn>
    <tableColumn id="14" xr3:uid="{0E79569B-84D7-4ED8-9343-E7844CF8F534}" name="totalCones" dataDxfId="5">
      <calculatedColumnFormula>ScoutingData[[#This Row],[autoCones]]+ScoutingData[[#This Row],[teleopCones]]</calculatedColumnFormula>
    </tableColumn>
    <tableColumn id="76" xr3:uid="{09B45EB6-8B77-4649-80B5-212BE270911B}" name="totalHigh" dataDxfId="4">
      <calculatedColumnFormula>ScoutingData[[#This Row],[autoHigh]]+ScoutingData[[#This Row],[teleopHigh]]</calculatedColumnFormula>
    </tableColumn>
    <tableColumn id="17" xr3:uid="{F232AEC2-40C0-4260-985A-956F42CC7F84}" name="totalMed" dataDxfId="3">
      <calculatedColumnFormula>ScoutingData[[#This Row],[autoMed]]+ScoutingData[[#This Row],[teleopMed]]</calculatedColumnFormula>
    </tableColumn>
    <tableColumn id="6" xr3:uid="{23A5F46F-316A-4172-A947-A9154C209B6C}" name="totalLow" dataDxfId="2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insertRow="1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>
    <tabColor rgb="FF011559"/>
  </sheetPr>
  <dimension ref="A1:U75"/>
  <sheetViews>
    <sheetView tabSelected="1" topLeftCell="B1" zoomScale="85" zoomScaleNormal="85" workbookViewId="0">
      <selection activeCell="E23" sqref="E23"/>
    </sheetView>
  </sheetViews>
  <sheetFormatPr baseColWidth="10" defaultColWidth="9.1640625" defaultRowHeight="18" customHeight="1"/>
  <cols>
    <col min="1" max="1" width="11.33203125" style="6" customWidth="1"/>
    <col min="2" max="2" width="14.1640625" style="6" customWidth="1"/>
    <col min="3" max="4" width="13.83203125" style="6" customWidth="1"/>
    <col min="5" max="5" width="9.1640625" style="6"/>
    <col min="6" max="6" width="11.1640625" style="6" customWidth="1"/>
    <col min="7" max="7" width="9.1640625" style="6"/>
    <col min="8" max="8" width="13.6640625" style="6" customWidth="1"/>
    <col min="9" max="9" width="9.1640625" style="6"/>
    <col min="10" max="11" width="9.1640625" style="6" customWidth="1"/>
    <col min="12" max="16384" width="9.1640625" style="6"/>
  </cols>
  <sheetData>
    <row r="1" spans="1:21" ht="76.75" customHeight="1">
      <c r="A1" s="22" t="s">
        <v>77</v>
      </c>
      <c r="B1" s="1"/>
      <c r="C1" s="1"/>
      <c r="D1" s="1"/>
      <c r="E1" s="2"/>
      <c r="F1" s="1"/>
      <c r="G1" s="1"/>
      <c r="H1" s="3"/>
      <c r="I1" s="4"/>
      <c r="J1" s="5"/>
      <c r="K1" s="5"/>
      <c r="L1" s="5"/>
      <c r="M1" s="4"/>
      <c r="N1" s="4"/>
    </row>
    <row r="2" spans="1:21" ht="43.75" customHeight="1">
      <c r="A2" s="7"/>
      <c r="B2" s="20"/>
      <c r="C2" s="8"/>
      <c r="D2" s="9"/>
      <c r="E2" s="23" t="s">
        <v>78</v>
      </c>
      <c r="F2" s="10"/>
      <c r="G2" s="10"/>
      <c r="H2" s="10"/>
      <c r="I2" s="10"/>
      <c r="J2" s="10"/>
      <c r="K2" s="11"/>
    </row>
    <row r="3" spans="1:21" ht="18.5" customHeight="1">
      <c r="A3" s="12"/>
      <c r="C3" s="13"/>
      <c r="E3" s="14"/>
      <c r="G3" s="9"/>
      <c r="H3" s="9"/>
      <c r="N3" s="18"/>
    </row>
    <row r="5" spans="1:21" ht="18" customHeight="1">
      <c r="F5" s="15"/>
      <c r="G5" s="15"/>
    </row>
    <row r="6" spans="1:21" ht="18" customHeight="1">
      <c r="F6" s="16"/>
      <c r="G6"/>
    </row>
    <row r="7" spans="1:21" ht="18" customHeight="1">
      <c r="M7" s="6" t="s">
        <v>16</v>
      </c>
    </row>
    <row r="13" spans="1:21" ht="18" customHeight="1">
      <c r="S13" s="11"/>
    </row>
    <row r="16" spans="1:21" ht="18" customHeight="1">
      <c r="U16" s="18"/>
    </row>
    <row r="23" spans="5:5" ht="18" customHeight="1">
      <c r="E23" s="6" t="s">
        <v>16</v>
      </c>
    </row>
    <row r="75" spans="12:12" ht="18" customHeight="1">
      <c r="L75" s="6" t="s">
        <v>17</v>
      </c>
    </row>
  </sheetData>
  <dataValidations disablePrompts="1"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baseColWidth="10" defaultColWidth="8.83203125" defaultRowHeight="15"/>
  <cols>
    <col min="2" max="13" width="6.83203125" customWidth="1"/>
  </cols>
  <sheetData>
    <row r="1" spans="2:13" ht="30" customHeight="1"/>
    <row r="2" spans="2:13" ht="40" customHeight="1">
      <c r="B2" s="19">
        <v>1</v>
      </c>
      <c r="C2" s="19">
        <v>2</v>
      </c>
      <c r="D2" s="19">
        <v>3</v>
      </c>
      <c r="E2" s="19">
        <v>4</v>
      </c>
      <c r="F2" s="19">
        <v>5</v>
      </c>
      <c r="G2" s="19">
        <v>6</v>
      </c>
      <c r="H2" s="19">
        <v>7</v>
      </c>
      <c r="I2" s="19">
        <v>8</v>
      </c>
      <c r="J2" s="19">
        <v>9</v>
      </c>
      <c r="K2" s="19">
        <v>10</v>
      </c>
      <c r="L2" s="19">
        <v>11</v>
      </c>
      <c r="M2" s="19">
        <v>12</v>
      </c>
    </row>
    <row r="3" spans="2:13" ht="40" customHeight="1">
      <c r="B3" s="19">
        <v>13</v>
      </c>
      <c r="C3" s="19">
        <v>14</v>
      </c>
      <c r="D3" s="19">
        <v>15</v>
      </c>
      <c r="E3" s="19">
        <v>16</v>
      </c>
      <c r="F3" s="19">
        <v>17</v>
      </c>
      <c r="G3" s="19">
        <v>18</v>
      </c>
      <c r="H3" s="19">
        <v>19</v>
      </c>
      <c r="I3" s="19">
        <v>20</v>
      </c>
      <c r="J3" s="19">
        <v>21</v>
      </c>
      <c r="K3" s="19">
        <v>22</v>
      </c>
      <c r="L3" s="19">
        <v>23</v>
      </c>
      <c r="M3" s="19">
        <v>24</v>
      </c>
    </row>
    <row r="4" spans="2:13" ht="40" customHeight="1">
      <c r="B4" s="19">
        <v>25</v>
      </c>
      <c r="C4" s="19">
        <v>26</v>
      </c>
      <c r="D4" s="19">
        <v>27</v>
      </c>
      <c r="E4" s="19">
        <v>28</v>
      </c>
      <c r="F4" s="19">
        <v>29</v>
      </c>
      <c r="G4" s="19">
        <v>30</v>
      </c>
      <c r="H4" s="19">
        <v>31</v>
      </c>
      <c r="I4" s="19">
        <v>32</v>
      </c>
      <c r="J4" s="19">
        <v>33</v>
      </c>
      <c r="K4" s="19">
        <v>34</v>
      </c>
      <c r="L4" s="19">
        <v>35</v>
      </c>
      <c r="M4" s="19">
        <v>36</v>
      </c>
    </row>
    <row r="5" spans="2:13" ht="40" customHeight="1">
      <c r="B5" s="19">
        <v>37</v>
      </c>
      <c r="C5" s="19">
        <v>38</v>
      </c>
      <c r="D5" s="19">
        <v>39</v>
      </c>
      <c r="E5" s="19">
        <v>40</v>
      </c>
      <c r="F5" s="19">
        <v>41</v>
      </c>
      <c r="G5" s="19">
        <v>42</v>
      </c>
      <c r="H5" s="19">
        <v>43</v>
      </c>
      <c r="I5" s="19">
        <v>44</v>
      </c>
      <c r="J5" s="19">
        <v>45</v>
      </c>
      <c r="K5" s="19">
        <v>46</v>
      </c>
      <c r="L5" s="19">
        <v>47</v>
      </c>
      <c r="M5" s="19">
        <v>48</v>
      </c>
    </row>
    <row r="6" spans="2:13" ht="40" customHeight="1">
      <c r="B6" s="19">
        <v>49</v>
      </c>
      <c r="C6" s="19">
        <v>50</v>
      </c>
      <c r="D6" s="19">
        <v>51</v>
      </c>
      <c r="E6" s="19">
        <v>52</v>
      </c>
      <c r="F6" s="19">
        <v>53</v>
      </c>
      <c r="G6" s="19">
        <v>54</v>
      </c>
      <c r="H6" s="19">
        <v>55</v>
      </c>
      <c r="I6" s="19">
        <v>56</v>
      </c>
      <c r="J6" s="19">
        <v>57</v>
      </c>
      <c r="K6" s="19">
        <v>58</v>
      </c>
      <c r="L6" s="19">
        <v>59</v>
      </c>
      <c r="M6" s="19">
        <v>60</v>
      </c>
    </row>
    <row r="7" spans="2:13" ht="40" customHeight="1">
      <c r="B7" s="19">
        <v>61</v>
      </c>
      <c r="C7" s="19">
        <v>62</v>
      </c>
      <c r="D7" s="19">
        <v>63</v>
      </c>
      <c r="E7" s="19">
        <v>64</v>
      </c>
      <c r="F7" s="19">
        <v>65</v>
      </c>
      <c r="G7" s="19">
        <v>66</v>
      </c>
      <c r="H7" s="19">
        <v>67</v>
      </c>
      <c r="I7" s="19">
        <v>68</v>
      </c>
      <c r="J7" s="19">
        <v>69</v>
      </c>
      <c r="K7" s="19">
        <v>70</v>
      </c>
      <c r="L7" s="19">
        <v>71</v>
      </c>
      <c r="M7" s="19">
        <v>72</v>
      </c>
    </row>
    <row r="11" spans="2:13">
      <c r="D11" s="17"/>
    </row>
    <row r="12" spans="2:13">
      <c r="D12" s="17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>
    <tabColor rgb="FF013C8B"/>
  </sheetPr>
  <dimension ref="A1:BA229"/>
  <sheetViews>
    <sheetView topLeftCell="A211" zoomScaleNormal="100" workbookViewId="0">
      <selection activeCell="D162" sqref="D162"/>
    </sheetView>
  </sheetViews>
  <sheetFormatPr baseColWidth="10" defaultColWidth="14.5" defaultRowHeight="15"/>
  <cols>
    <col min="1" max="1" width="14.1640625" customWidth="1"/>
    <col min="2" max="4" width="14.5" customWidth="1"/>
    <col min="5" max="5" width="16.33203125" bestFit="1" customWidth="1"/>
    <col min="9" max="9" width="9.1640625" customWidth="1"/>
    <col min="12" max="12" width="16.33203125" customWidth="1"/>
    <col min="13" max="13" width="11" customWidth="1"/>
    <col min="14" max="14" width="14.5" customWidth="1"/>
    <col min="15" max="15" width="16.5" customWidth="1"/>
    <col min="16" max="16" width="14.6640625" customWidth="1"/>
    <col min="17" max="17" width="16.5" customWidth="1"/>
    <col min="18" max="18" width="12" customWidth="1"/>
    <col min="19" max="19" width="13.5" customWidth="1"/>
    <col min="21" max="21" width="16.5" customWidth="1"/>
    <col min="22" max="24" width="18.5" customWidth="1"/>
    <col min="25" max="26" width="14.5" customWidth="1"/>
    <col min="27" max="27" width="12.5" customWidth="1"/>
    <col min="28" max="29" width="15.33203125" customWidth="1"/>
    <col min="31" max="32" width="13.5" customWidth="1"/>
    <col min="37" max="38" width="12.1640625" customWidth="1"/>
    <col min="43" max="3766" width="14.5" customWidth="1"/>
  </cols>
  <sheetData>
    <row r="1" spans="1:53" ht="15" customHeight="1">
      <c r="A1" t="s">
        <v>1</v>
      </c>
      <c r="B1" t="s">
        <v>2</v>
      </c>
      <c r="C1" t="s">
        <v>4</v>
      </c>
      <c r="D1" t="s">
        <v>6</v>
      </c>
      <c r="E1" t="s">
        <v>0</v>
      </c>
      <c r="F1" t="s">
        <v>5</v>
      </c>
      <c r="G1" t="s">
        <v>3</v>
      </c>
      <c r="H1" t="s">
        <v>7</v>
      </c>
      <c r="I1" t="s">
        <v>22</v>
      </c>
      <c r="J1" t="s">
        <v>18</v>
      </c>
      <c r="K1" t="s">
        <v>19</v>
      </c>
      <c r="L1" t="s">
        <v>20</v>
      </c>
      <c r="M1" t="s">
        <v>21</v>
      </c>
      <c r="N1" t="s">
        <v>23</v>
      </c>
      <c r="O1" t="s">
        <v>24</v>
      </c>
      <c r="P1" t="s">
        <v>26</v>
      </c>
      <c r="Q1" t="s">
        <v>25</v>
      </c>
      <c r="R1" t="s">
        <v>10</v>
      </c>
      <c r="S1" t="s">
        <v>27</v>
      </c>
      <c r="T1" t="s">
        <v>28</v>
      </c>
      <c r="U1" t="s">
        <v>29</v>
      </c>
      <c r="V1" t="s">
        <v>30</v>
      </c>
      <c r="W1" t="s">
        <v>31</v>
      </c>
      <c r="X1" t="s">
        <v>32</v>
      </c>
      <c r="Y1" t="s">
        <v>9</v>
      </c>
      <c r="Z1" t="s">
        <v>33</v>
      </c>
      <c r="AA1" t="s">
        <v>8</v>
      </c>
      <c r="AB1" t="s">
        <v>14</v>
      </c>
      <c r="AC1" t="s">
        <v>15</v>
      </c>
      <c r="AD1" t="s">
        <v>12</v>
      </c>
      <c r="AE1" t="s">
        <v>34</v>
      </c>
      <c r="AF1" t="s">
        <v>35</v>
      </c>
      <c r="AG1" t="s">
        <v>13</v>
      </c>
      <c r="AH1" t="s">
        <v>11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</row>
    <row r="2" spans="1:53" ht="17">
      <c r="A2" s="27" t="s">
        <v>81</v>
      </c>
      <c r="B2" s="27" t="s">
        <v>82</v>
      </c>
      <c r="C2" s="27" t="s">
        <v>83</v>
      </c>
      <c r="D2" s="27">
        <v>1</v>
      </c>
      <c r="E2" s="27"/>
      <c r="F2" s="27" t="s">
        <v>84</v>
      </c>
      <c r="G2" s="27">
        <v>4573</v>
      </c>
      <c r="H2" s="27">
        <v>59</v>
      </c>
      <c r="I2" s="27" t="s">
        <v>85</v>
      </c>
      <c r="J2" s="27">
        <v>1</v>
      </c>
      <c r="K2" s="27">
        <v>0</v>
      </c>
      <c r="L2" s="27">
        <v>0</v>
      </c>
      <c r="M2" s="27" t="s">
        <v>86</v>
      </c>
      <c r="N2" s="27" t="s">
        <v>87</v>
      </c>
      <c r="O2" s="27" t="s">
        <v>88</v>
      </c>
      <c r="P2" s="27">
        <v>0</v>
      </c>
      <c r="Q2" s="27">
        <v>1</v>
      </c>
      <c r="R2" s="27">
        <v>0</v>
      </c>
      <c r="S2" s="27"/>
      <c r="T2" s="27">
        <v>1</v>
      </c>
      <c r="U2" s="27" t="s">
        <v>89</v>
      </c>
      <c r="V2" s="27">
        <v>0</v>
      </c>
      <c r="W2" s="27" t="s">
        <v>86</v>
      </c>
      <c r="X2" s="27">
        <v>2</v>
      </c>
      <c r="Y2" s="27" t="s">
        <v>90</v>
      </c>
      <c r="Z2" s="27">
        <v>1</v>
      </c>
      <c r="AA2" s="27" t="s">
        <v>86</v>
      </c>
      <c r="AB2" s="27">
        <v>0</v>
      </c>
      <c r="AC2" s="27">
        <v>3</v>
      </c>
      <c r="AD2" s="27">
        <v>0</v>
      </c>
      <c r="AE2" s="27">
        <v>0</v>
      </c>
      <c r="AF2" s="27">
        <v>1</v>
      </c>
      <c r="AG2" s="27">
        <v>0</v>
      </c>
      <c r="AH2" s="27" t="s">
        <v>91</v>
      </c>
      <c r="AI2" s="27">
        <f>getTotalCount(ScoutingData[[#This Row],[autoScoredGrid]])</f>
        <v>0</v>
      </c>
      <c r="AJ2" s="27">
        <f>getCubeCount(ScoutingData[[#This Row],[autoScoredGrid]])</f>
        <v>0</v>
      </c>
      <c r="AK2" s="27">
        <f>getConeCount(ScoutingData[[#This Row],[autoScoredGrid]])</f>
        <v>0</v>
      </c>
      <c r="AL2" s="27">
        <f>getHighCount(ScoutingData[[#This Row],[autoScoredGrid]])</f>
        <v>0</v>
      </c>
      <c r="AM2" s="27">
        <f>getMedCount(ScoutingData[[#This Row],[autoScoredGrid]])</f>
        <v>0</v>
      </c>
      <c r="AN2" s="27">
        <f>getLowCount(ScoutingData[[#This Row],[autoScoredGrid]])</f>
        <v>0</v>
      </c>
      <c r="AO2" s="27">
        <f>getAvgCycleTime(ScoutingData[[#This Row],[cycleTimes]])</f>
        <v>6.1</v>
      </c>
      <c r="AP2" s="27">
        <f>getTotalCount(ScoutingData[[#This Row],[scoredGrid]])</f>
        <v>2</v>
      </c>
      <c r="AQ2" s="27">
        <f>getCubeCount(ScoutingData[[#This Row],[scoredGrid]])</f>
        <v>1</v>
      </c>
      <c r="AR2" s="27">
        <f>getConeCount(ScoutingData[[#This Row],[scoredGrid]])</f>
        <v>1</v>
      </c>
      <c r="AS2" s="27">
        <f>getHighCount(ScoutingData[[#This Row],[scoredGrid]])</f>
        <v>0</v>
      </c>
      <c r="AT2" s="27">
        <f>getMedCount(ScoutingData[[#This Row],[scoredGrid]])</f>
        <v>2</v>
      </c>
      <c r="AU2" s="27">
        <f>getLowCount(ScoutingData[[#This Row],[scoredGrid]])</f>
        <v>0</v>
      </c>
      <c r="AV2" s="27">
        <f>ScoutingData[[#This Row],[autoGamePieces]]+ScoutingData[[#This Row],[teleopGamePieces]]</f>
        <v>2</v>
      </c>
      <c r="AW2" s="27">
        <f>ScoutingData[[#This Row],[autoCubes]]+ScoutingData[[#This Row],[teleopCubes]]</f>
        <v>1</v>
      </c>
      <c r="AX2" s="27">
        <f>ScoutingData[[#This Row],[autoCones]]+ScoutingData[[#This Row],[teleopCones]]</f>
        <v>1</v>
      </c>
      <c r="AY2" s="27">
        <f>ScoutingData[[#This Row],[autoHigh]]+ScoutingData[[#This Row],[teleopHigh]]</f>
        <v>0</v>
      </c>
      <c r="AZ2" s="27">
        <f>ScoutingData[[#This Row],[autoMed]]+ScoutingData[[#This Row],[teleopMed]]</f>
        <v>2</v>
      </c>
      <c r="BA2" s="27">
        <f>ScoutingData[[#This Row],[autoLow]]+ScoutingData[[#This Row],[teleopLow]]</f>
        <v>0</v>
      </c>
    </row>
    <row r="3" spans="1:53" ht="17">
      <c r="A3" s="27" t="s">
        <v>92</v>
      </c>
      <c r="B3" s="27" t="s">
        <v>82</v>
      </c>
      <c r="C3" s="27" t="s">
        <v>83</v>
      </c>
      <c r="D3" s="27">
        <v>3</v>
      </c>
      <c r="E3" s="27"/>
      <c r="F3" s="27" t="s">
        <v>93</v>
      </c>
      <c r="G3" s="27">
        <v>125</v>
      </c>
      <c r="H3" s="27" t="s">
        <v>94</v>
      </c>
      <c r="I3" s="27" t="s">
        <v>85</v>
      </c>
      <c r="J3" s="27">
        <v>1</v>
      </c>
      <c r="K3" s="27">
        <v>1</v>
      </c>
      <c r="L3" s="27">
        <v>1</v>
      </c>
      <c r="M3" s="27" t="s">
        <v>95</v>
      </c>
      <c r="N3" s="27" t="s">
        <v>96</v>
      </c>
      <c r="O3" s="27" t="s">
        <v>85</v>
      </c>
      <c r="P3" s="27">
        <v>0</v>
      </c>
      <c r="Q3" s="27">
        <v>1</v>
      </c>
      <c r="R3" s="27">
        <v>0</v>
      </c>
      <c r="S3" s="27"/>
      <c r="T3" s="27">
        <v>1</v>
      </c>
      <c r="U3" s="27" t="s">
        <v>97</v>
      </c>
      <c r="V3" s="27">
        <v>14</v>
      </c>
      <c r="W3" s="27" t="s">
        <v>98</v>
      </c>
      <c r="X3" s="27">
        <v>1</v>
      </c>
      <c r="Y3" s="27" t="s">
        <v>99</v>
      </c>
      <c r="Z3" s="27">
        <v>1</v>
      </c>
      <c r="AA3" s="27" t="s">
        <v>98</v>
      </c>
      <c r="AB3" s="27">
        <v>1</v>
      </c>
      <c r="AC3" s="27">
        <v>4</v>
      </c>
      <c r="AD3" s="27">
        <v>0</v>
      </c>
      <c r="AE3" s="27">
        <v>0</v>
      </c>
      <c r="AF3" s="27">
        <v>0</v>
      </c>
      <c r="AG3" s="27">
        <v>1</v>
      </c>
      <c r="AH3" s="27" t="s">
        <v>100</v>
      </c>
      <c r="AI3" s="27">
        <f>getTotalCount(ScoutingData[[#This Row],[autoScoredGrid]])</f>
        <v>0</v>
      </c>
      <c r="AJ3" s="27">
        <f>getCubeCount(ScoutingData[[#This Row],[autoScoredGrid]])</f>
        <v>0</v>
      </c>
      <c r="AK3" s="27">
        <f>getConeCount(ScoutingData[[#This Row],[autoScoredGrid]])</f>
        <v>0</v>
      </c>
      <c r="AL3" s="27">
        <f>getHighCount(ScoutingData[[#This Row],[autoScoredGrid]])</f>
        <v>0</v>
      </c>
      <c r="AM3" s="27">
        <f>getMedCount(ScoutingData[[#This Row],[autoScoredGrid]])</f>
        <v>0</v>
      </c>
      <c r="AN3" s="27">
        <f>getLowCount(ScoutingData[[#This Row],[autoScoredGrid]])</f>
        <v>0</v>
      </c>
      <c r="AO3" s="27">
        <f>getAvgCycleTime(ScoutingData[[#This Row],[cycleTimes]])</f>
        <v>9.9333333333333336</v>
      </c>
      <c r="AP3" s="27">
        <f>getTotalCount(ScoutingData[[#This Row],[scoredGrid]])</f>
        <v>0</v>
      </c>
      <c r="AQ3" s="27">
        <f>getCubeCount(ScoutingData[[#This Row],[scoredGrid]])</f>
        <v>0</v>
      </c>
      <c r="AR3" s="27">
        <f>getConeCount(ScoutingData[[#This Row],[scoredGrid]])</f>
        <v>0</v>
      </c>
      <c r="AS3" s="27">
        <f>getHighCount(ScoutingData[[#This Row],[scoredGrid]])</f>
        <v>0</v>
      </c>
      <c r="AT3" s="27">
        <f>getMedCount(ScoutingData[[#This Row],[scoredGrid]])</f>
        <v>0</v>
      </c>
      <c r="AU3" s="27">
        <f>getLowCount(ScoutingData[[#This Row],[scoredGrid]])</f>
        <v>0</v>
      </c>
      <c r="AV3" s="27">
        <f>ScoutingData[[#This Row],[autoGamePieces]]+ScoutingData[[#This Row],[teleopGamePieces]]</f>
        <v>0</v>
      </c>
      <c r="AW3" s="27">
        <f>ScoutingData[[#This Row],[autoCubes]]+ScoutingData[[#This Row],[teleopCubes]]</f>
        <v>0</v>
      </c>
      <c r="AX3" s="27">
        <f>ScoutingData[[#This Row],[autoCones]]+ScoutingData[[#This Row],[teleopCones]]</f>
        <v>0</v>
      </c>
      <c r="AY3" s="27">
        <f>ScoutingData[[#This Row],[autoHigh]]+ScoutingData[[#This Row],[teleopHigh]]</f>
        <v>0</v>
      </c>
      <c r="AZ3" s="27">
        <f>ScoutingData[[#This Row],[autoMed]]+ScoutingData[[#This Row],[teleopMed]]</f>
        <v>0</v>
      </c>
      <c r="BA3" s="27">
        <f>ScoutingData[[#This Row],[autoLow]]+ScoutingData[[#This Row],[teleopLow]]</f>
        <v>0</v>
      </c>
    </row>
    <row r="4" spans="1:53" ht="17">
      <c r="A4" s="27" t="s">
        <v>101</v>
      </c>
      <c r="B4" s="27" t="s">
        <v>82</v>
      </c>
      <c r="C4" s="27" t="s">
        <v>83</v>
      </c>
      <c r="D4" s="27">
        <v>3</v>
      </c>
      <c r="E4" s="27"/>
      <c r="F4" s="27" t="s">
        <v>102</v>
      </c>
      <c r="G4" s="27">
        <v>7045</v>
      </c>
      <c r="H4" s="27" t="s">
        <v>103</v>
      </c>
      <c r="I4" s="27" t="s">
        <v>104</v>
      </c>
      <c r="J4" s="27">
        <v>1</v>
      </c>
      <c r="K4" s="27">
        <v>0</v>
      </c>
      <c r="L4" s="27">
        <v>0</v>
      </c>
      <c r="M4" s="27" t="s">
        <v>86</v>
      </c>
      <c r="N4" s="27" t="s">
        <v>105</v>
      </c>
      <c r="O4" s="27" t="s">
        <v>106</v>
      </c>
      <c r="P4" s="27">
        <v>0</v>
      </c>
      <c r="Q4" s="27">
        <v>1</v>
      </c>
      <c r="R4" s="27">
        <v>0</v>
      </c>
      <c r="S4" s="27"/>
      <c r="T4" s="27">
        <v>0</v>
      </c>
      <c r="U4" s="27" t="s">
        <v>107</v>
      </c>
      <c r="V4" s="27">
        <v>0</v>
      </c>
      <c r="W4" s="27" t="s">
        <v>86</v>
      </c>
      <c r="X4" s="27">
        <v>2</v>
      </c>
      <c r="Y4" s="27" t="s">
        <v>98</v>
      </c>
      <c r="Z4" s="27">
        <v>0</v>
      </c>
      <c r="AA4" s="27" t="s">
        <v>98</v>
      </c>
      <c r="AB4" s="27">
        <v>0</v>
      </c>
      <c r="AC4" s="27">
        <v>3</v>
      </c>
      <c r="AD4" s="27">
        <v>0</v>
      </c>
      <c r="AE4" s="27">
        <v>0</v>
      </c>
      <c r="AF4" s="27">
        <v>1</v>
      </c>
      <c r="AG4" s="27">
        <v>0</v>
      </c>
      <c r="AH4" s="27" t="s">
        <v>108</v>
      </c>
      <c r="AI4" s="27">
        <f>getTotalCount(ScoutingData[[#This Row],[autoScoredGrid]])</f>
        <v>1</v>
      </c>
      <c r="AJ4" s="27">
        <f>getCubeCount(ScoutingData[[#This Row],[autoScoredGrid]])</f>
        <v>0</v>
      </c>
      <c r="AK4" s="27">
        <f>getConeCount(ScoutingData[[#This Row],[autoScoredGrid]])</f>
        <v>1</v>
      </c>
      <c r="AL4" s="27">
        <f>getHighCount(ScoutingData[[#This Row],[autoScoredGrid]])</f>
        <v>0</v>
      </c>
      <c r="AM4" s="27">
        <f>getMedCount(ScoutingData[[#This Row],[autoScoredGrid]])</f>
        <v>0</v>
      </c>
      <c r="AN4" s="27">
        <f>getLowCount(ScoutingData[[#This Row],[autoScoredGrid]])</f>
        <v>1</v>
      </c>
      <c r="AO4" s="27">
        <f>getAvgCycleTime(ScoutingData[[#This Row],[cycleTimes]])</f>
        <v>31.15</v>
      </c>
      <c r="AP4" s="27">
        <f>getTotalCount(ScoutingData[[#This Row],[scoredGrid]])</f>
        <v>2</v>
      </c>
      <c r="AQ4" s="27">
        <f>getCubeCount(ScoutingData[[#This Row],[scoredGrid]])</f>
        <v>0</v>
      </c>
      <c r="AR4" s="27">
        <f>getConeCount(ScoutingData[[#This Row],[scoredGrid]])</f>
        <v>2</v>
      </c>
      <c r="AS4" s="27">
        <f>getHighCount(ScoutingData[[#This Row],[scoredGrid]])</f>
        <v>1</v>
      </c>
      <c r="AT4" s="27">
        <f>getMedCount(ScoutingData[[#This Row],[scoredGrid]])</f>
        <v>1</v>
      </c>
      <c r="AU4" s="27">
        <f>getLowCount(ScoutingData[[#This Row],[scoredGrid]])</f>
        <v>0</v>
      </c>
      <c r="AV4" s="27">
        <f>ScoutingData[[#This Row],[autoGamePieces]]+ScoutingData[[#This Row],[teleopGamePieces]]</f>
        <v>3</v>
      </c>
      <c r="AW4" s="27">
        <f>ScoutingData[[#This Row],[autoCubes]]+ScoutingData[[#This Row],[teleopCubes]]</f>
        <v>0</v>
      </c>
      <c r="AX4" s="27">
        <f>ScoutingData[[#This Row],[autoCones]]+ScoutingData[[#This Row],[teleopCones]]</f>
        <v>3</v>
      </c>
      <c r="AY4" s="27">
        <f>ScoutingData[[#This Row],[autoHigh]]+ScoutingData[[#This Row],[teleopHigh]]</f>
        <v>1</v>
      </c>
      <c r="AZ4" s="27">
        <f>ScoutingData[[#This Row],[autoMed]]+ScoutingData[[#This Row],[teleopMed]]</f>
        <v>1</v>
      </c>
      <c r="BA4" s="27">
        <f>ScoutingData[[#This Row],[autoLow]]+ScoutingData[[#This Row],[teleopLow]]</f>
        <v>1</v>
      </c>
    </row>
    <row r="5" spans="1:53" ht="17">
      <c r="A5" s="27" t="s">
        <v>109</v>
      </c>
      <c r="B5" s="27" t="s">
        <v>82</v>
      </c>
      <c r="C5" s="27" t="s">
        <v>83</v>
      </c>
      <c r="D5" s="27">
        <v>3</v>
      </c>
      <c r="E5" s="27"/>
      <c r="F5" s="27" t="s">
        <v>110</v>
      </c>
      <c r="G5" s="27">
        <v>1672</v>
      </c>
      <c r="H5" s="27" t="s">
        <v>111</v>
      </c>
      <c r="I5" s="27" t="s">
        <v>85</v>
      </c>
      <c r="J5" s="27">
        <v>0</v>
      </c>
      <c r="K5" s="27">
        <v>0</v>
      </c>
      <c r="L5" s="27">
        <v>0</v>
      </c>
      <c r="M5" s="27" t="s">
        <v>86</v>
      </c>
      <c r="N5" s="27" t="s">
        <v>112</v>
      </c>
      <c r="O5" s="27" t="s">
        <v>85</v>
      </c>
      <c r="P5" s="27">
        <v>0</v>
      </c>
      <c r="Q5" s="27">
        <v>0</v>
      </c>
      <c r="R5" s="27">
        <v>0</v>
      </c>
      <c r="S5" s="27"/>
      <c r="T5" s="27">
        <v>0</v>
      </c>
      <c r="U5" s="27" t="s">
        <v>89</v>
      </c>
      <c r="V5" s="27">
        <v>17.600000000000001</v>
      </c>
      <c r="W5" s="27" t="s">
        <v>95</v>
      </c>
      <c r="X5" s="27">
        <v>2</v>
      </c>
      <c r="Y5" s="27" t="s">
        <v>98</v>
      </c>
      <c r="Z5" s="27">
        <v>0</v>
      </c>
      <c r="AA5" s="27" t="s">
        <v>86</v>
      </c>
      <c r="AB5" s="27">
        <v>0</v>
      </c>
      <c r="AC5" s="27">
        <v>2</v>
      </c>
      <c r="AD5" s="27">
        <v>0</v>
      </c>
      <c r="AE5" s="27">
        <v>1</v>
      </c>
      <c r="AF5" s="27">
        <v>0</v>
      </c>
      <c r="AG5" s="27">
        <v>0</v>
      </c>
      <c r="AH5" s="27" t="s">
        <v>113</v>
      </c>
      <c r="AI5" s="27">
        <f>getTotalCount(ScoutingData[[#This Row],[autoScoredGrid]])</f>
        <v>0</v>
      </c>
      <c r="AJ5" s="27">
        <f>getCubeCount(ScoutingData[[#This Row],[autoScoredGrid]])</f>
        <v>0</v>
      </c>
      <c r="AK5" s="27">
        <f>getConeCount(ScoutingData[[#This Row],[autoScoredGrid]])</f>
        <v>0</v>
      </c>
      <c r="AL5" s="27">
        <f>getHighCount(ScoutingData[[#This Row],[autoScoredGrid]])</f>
        <v>0</v>
      </c>
      <c r="AM5" s="27">
        <f>getMedCount(ScoutingData[[#This Row],[autoScoredGrid]])</f>
        <v>0</v>
      </c>
      <c r="AN5" s="27">
        <f>getLowCount(ScoutingData[[#This Row],[autoScoredGrid]])</f>
        <v>0</v>
      </c>
      <c r="AO5" s="27">
        <f>getAvgCycleTime(ScoutingData[[#This Row],[cycleTimes]])</f>
        <v>17.2</v>
      </c>
      <c r="AP5" s="27">
        <f>getTotalCount(ScoutingData[[#This Row],[scoredGrid]])</f>
        <v>0</v>
      </c>
      <c r="AQ5" s="27">
        <f>getCubeCount(ScoutingData[[#This Row],[scoredGrid]])</f>
        <v>0</v>
      </c>
      <c r="AR5" s="27">
        <f>getConeCount(ScoutingData[[#This Row],[scoredGrid]])</f>
        <v>0</v>
      </c>
      <c r="AS5" s="27">
        <f>getHighCount(ScoutingData[[#This Row],[scoredGrid]])</f>
        <v>0</v>
      </c>
      <c r="AT5" s="27">
        <f>getMedCount(ScoutingData[[#This Row],[scoredGrid]])</f>
        <v>0</v>
      </c>
      <c r="AU5" s="27">
        <f>getLowCount(ScoutingData[[#This Row],[scoredGrid]])</f>
        <v>0</v>
      </c>
      <c r="AV5" s="27">
        <f>ScoutingData[[#This Row],[autoGamePieces]]+ScoutingData[[#This Row],[teleopGamePieces]]</f>
        <v>0</v>
      </c>
      <c r="AW5" s="27">
        <f>ScoutingData[[#This Row],[autoCubes]]+ScoutingData[[#This Row],[teleopCubes]]</f>
        <v>0</v>
      </c>
      <c r="AX5" s="27">
        <f>ScoutingData[[#This Row],[autoCones]]+ScoutingData[[#This Row],[teleopCones]]</f>
        <v>0</v>
      </c>
      <c r="AY5" s="27">
        <f>ScoutingData[[#This Row],[autoHigh]]+ScoutingData[[#This Row],[teleopHigh]]</f>
        <v>0</v>
      </c>
      <c r="AZ5" s="27">
        <f>ScoutingData[[#This Row],[autoMed]]+ScoutingData[[#This Row],[teleopMed]]</f>
        <v>0</v>
      </c>
      <c r="BA5" s="27">
        <f>ScoutingData[[#This Row],[autoLow]]+ScoutingData[[#This Row],[teleopLow]]</f>
        <v>0</v>
      </c>
    </row>
    <row r="6" spans="1:53" ht="17">
      <c r="A6" s="27" t="s">
        <v>114</v>
      </c>
      <c r="B6" s="27" t="s">
        <v>82</v>
      </c>
      <c r="C6" s="27" t="s">
        <v>83</v>
      </c>
      <c r="D6" s="27">
        <v>3</v>
      </c>
      <c r="E6" s="27"/>
      <c r="F6" s="27" t="s">
        <v>84</v>
      </c>
      <c r="G6" s="27">
        <v>5732</v>
      </c>
      <c r="H6" s="27" t="s">
        <v>111</v>
      </c>
      <c r="I6" s="27" t="s">
        <v>103</v>
      </c>
      <c r="J6" s="27">
        <v>0</v>
      </c>
      <c r="K6" s="27">
        <v>0</v>
      </c>
      <c r="L6" s="27">
        <v>0</v>
      </c>
      <c r="M6" s="27" t="s">
        <v>86</v>
      </c>
      <c r="N6" s="27" t="s">
        <v>85</v>
      </c>
      <c r="O6" s="27" t="s">
        <v>115</v>
      </c>
      <c r="P6" s="27">
        <v>0</v>
      </c>
      <c r="Q6" s="27">
        <v>0</v>
      </c>
      <c r="R6" s="27">
        <v>0</v>
      </c>
      <c r="S6" s="27"/>
      <c r="T6" s="27">
        <v>0</v>
      </c>
      <c r="U6" s="27" t="s">
        <v>86</v>
      </c>
      <c r="V6" s="27">
        <v>1.9</v>
      </c>
      <c r="W6" s="27" t="s">
        <v>95</v>
      </c>
      <c r="X6" s="27">
        <v>2</v>
      </c>
      <c r="Y6" s="27" t="s">
        <v>98</v>
      </c>
      <c r="Z6" s="27">
        <v>0</v>
      </c>
      <c r="AA6" s="27" t="s">
        <v>86</v>
      </c>
      <c r="AB6" s="27">
        <v>1</v>
      </c>
      <c r="AC6" s="27">
        <v>2</v>
      </c>
      <c r="AD6" s="27">
        <v>0</v>
      </c>
      <c r="AE6" s="27">
        <v>0</v>
      </c>
      <c r="AF6" s="27">
        <v>0</v>
      </c>
      <c r="AG6" s="27">
        <v>0</v>
      </c>
      <c r="AH6" s="27" t="s">
        <v>116</v>
      </c>
      <c r="AI6" s="27">
        <f>getTotalCount(ScoutingData[[#This Row],[autoScoredGrid]])</f>
        <v>1</v>
      </c>
      <c r="AJ6" s="27">
        <f>getCubeCount(ScoutingData[[#This Row],[autoScoredGrid]])</f>
        <v>1</v>
      </c>
      <c r="AK6" s="27">
        <f>getConeCount(ScoutingData[[#This Row],[autoScoredGrid]])</f>
        <v>0</v>
      </c>
      <c r="AL6" s="27">
        <f>getHighCount(ScoutingData[[#This Row],[autoScoredGrid]])</f>
        <v>0</v>
      </c>
      <c r="AM6" s="27">
        <f>getMedCount(ScoutingData[[#This Row],[autoScoredGrid]])</f>
        <v>0</v>
      </c>
      <c r="AN6" s="27">
        <f>getLowCount(ScoutingData[[#This Row],[autoScoredGrid]])</f>
        <v>1</v>
      </c>
      <c r="AO6" s="27">
        <f>getAvgCycleTime(ScoutingData[[#This Row],[cycleTimes]])</f>
        <v>0</v>
      </c>
      <c r="AP6" s="27">
        <f>getTotalCount(ScoutingData[[#This Row],[scoredGrid]])</f>
        <v>3</v>
      </c>
      <c r="AQ6" s="27">
        <f>getCubeCount(ScoutingData[[#This Row],[scoredGrid]])</f>
        <v>3</v>
      </c>
      <c r="AR6" s="27">
        <f>getConeCount(ScoutingData[[#This Row],[scoredGrid]])</f>
        <v>0</v>
      </c>
      <c r="AS6" s="27">
        <f>getHighCount(ScoutingData[[#This Row],[scoredGrid]])</f>
        <v>0</v>
      </c>
      <c r="AT6" s="27">
        <f>getMedCount(ScoutingData[[#This Row],[scoredGrid]])</f>
        <v>0</v>
      </c>
      <c r="AU6" s="27">
        <f>getLowCount(ScoutingData[[#This Row],[scoredGrid]])</f>
        <v>3</v>
      </c>
      <c r="AV6" s="27">
        <f>ScoutingData[[#This Row],[autoGamePieces]]+ScoutingData[[#This Row],[teleopGamePieces]]</f>
        <v>4</v>
      </c>
      <c r="AW6" s="27">
        <f>ScoutingData[[#This Row],[autoCubes]]+ScoutingData[[#This Row],[teleopCubes]]</f>
        <v>4</v>
      </c>
      <c r="AX6" s="27">
        <f>ScoutingData[[#This Row],[autoCones]]+ScoutingData[[#This Row],[teleopCones]]</f>
        <v>0</v>
      </c>
      <c r="AY6" s="27">
        <f>ScoutingData[[#This Row],[autoHigh]]+ScoutingData[[#This Row],[teleopHigh]]</f>
        <v>0</v>
      </c>
      <c r="AZ6" s="27">
        <f>ScoutingData[[#This Row],[autoMed]]+ScoutingData[[#This Row],[teleopMed]]</f>
        <v>0</v>
      </c>
      <c r="BA6" s="27">
        <f>ScoutingData[[#This Row],[autoLow]]+ScoutingData[[#This Row],[teleopLow]]</f>
        <v>4</v>
      </c>
    </row>
    <row r="7" spans="1:53" ht="17">
      <c r="A7" s="27" t="s">
        <v>117</v>
      </c>
      <c r="B7" s="27" t="s">
        <v>82</v>
      </c>
      <c r="C7" s="27" t="s">
        <v>83</v>
      </c>
      <c r="D7" s="27">
        <v>4</v>
      </c>
      <c r="E7" s="27"/>
      <c r="F7" s="27" t="s">
        <v>93</v>
      </c>
      <c r="G7" s="27">
        <v>1923</v>
      </c>
      <c r="H7" s="27" t="s">
        <v>118</v>
      </c>
      <c r="I7" s="27" t="s">
        <v>119</v>
      </c>
      <c r="J7" s="27">
        <v>0</v>
      </c>
      <c r="K7" s="27">
        <v>0</v>
      </c>
      <c r="L7" s="27">
        <v>0</v>
      </c>
      <c r="M7" s="27" t="s">
        <v>98</v>
      </c>
      <c r="N7" s="27" t="s">
        <v>85</v>
      </c>
      <c r="O7" s="27" t="s">
        <v>103</v>
      </c>
      <c r="P7" s="27">
        <v>0</v>
      </c>
      <c r="Q7" s="27">
        <v>0</v>
      </c>
      <c r="R7" s="27">
        <v>0</v>
      </c>
      <c r="S7" s="27"/>
      <c r="T7" s="27">
        <v>0</v>
      </c>
      <c r="U7" s="27" t="s">
        <v>89</v>
      </c>
      <c r="V7" s="27">
        <v>0</v>
      </c>
      <c r="W7" s="27" t="s">
        <v>86</v>
      </c>
      <c r="X7" s="27">
        <v>0</v>
      </c>
      <c r="Y7" s="27" t="s">
        <v>98</v>
      </c>
      <c r="Z7" s="27">
        <v>0</v>
      </c>
      <c r="AA7" s="27" t="s">
        <v>86</v>
      </c>
      <c r="AB7" s="27">
        <v>1</v>
      </c>
      <c r="AC7" s="27">
        <v>3</v>
      </c>
      <c r="AD7" s="27">
        <v>1</v>
      </c>
      <c r="AE7" s="27">
        <v>0</v>
      </c>
      <c r="AF7" s="27">
        <v>0</v>
      </c>
      <c r="AG7" s="27">
        <v>0</v>
      </c>
      <c r="AH7" s="27" t="s">
        <v>120</v>
      </c>
      <c r="AI7" s="27">
        <f>getTotalCount(ScoutingData[[#This Row],[autoScoredGrid]])</f>
        <v>1</v>
      </c>
      <c r="AJ7" s="27">
        <f>getCubeCount(ScoutingData[[#This Row],[autoScoredGrid]])</f>
        <v>0</v>
      </c>
      <c r="AK7" s="27">
        <f>getConeCount(ScoutingData[[#This Row],[autoScoredGrid]])</f>
        <v>1</v>
      </c>
      <c r="AL7" s="27">
        <f>getHighCount(ScoutingData[[#This Row],[autoScoredGrid]])</f>
        <v>0</v>
      </c>
      <c r="AM7" s="27">
        <f>getMedCount(ScoutingData[[#This Row],[autoScoredGrid]])</f>
        <v>0</v>
      </c>
      <c r="AN7" s="27">
        <f>getLowCount(ScoutingData[[#This Row],[autoScoredGrid]])</f>
        <v>1</v>
      </c>
      <c r="AO7" s="27">
        <f>getAvgCycleTime(ScoutingData[[#This Row],[cycleTimes]])</f>
        <v>0</v>
      </c>
      <c r="AP7" s="27">
        <f>getTotalCount(ScoutingData[[#This Row],[scoredGrid]])</f>
        <v>1</v>
      </c>
      <c r="AQ7" s="27">
        <f>getCubeCount(ScoutingData[[#This Row],[scoredGrid]])</f>
        <v>1</v>
      </c>
      <c r="AR7" s="27">
        <f>getConeCount(ScoutingData[[#This Row],[scoredGrid]])</f>
        <v>0</v>
      </c>
      <c r="AS7" s="27">
        <f>getHighCount(ScoutingData[[#This Row],[scoredGrid]])</f>
        <v>0</v>
      </c>
      <c r="AT7" s="27">
        <f>getMedCount(ScoutingData[[#This Row],[scoredGrid]])</f>
        <v>0</v>
      </c>
      <c r="AU7" s="27">
        <f>getLowCount(ScoutingData[[#This Row],[scoredGrid]])</f>
        <v>1</v>
      </c>
      <c r="AV7" s="27">
        <f>ScoutingData[[#This Row],[autoGamePieces]]+ScoutingData[[#This Row],[teleopGamePieces]]</f>
        <v>2</v>
      </c>
      <c r="AW7" s="27">
        <f>ScoutingData[[#This Row],[autoCubes]]+ScoutingData[[#This Row],[teleopCubes]]</f>
        <v>1</v>
      </c>
      <c r="AX7" s="27">
        <f>ScoutingData[[#This Row],[autoCones]]+ScoutingData[[#This Row],[teleopCones]]</f>
        <v>1</v>
      </c>
      <c r="AY7" s="27">
        <f>ScoutingData[[#This Row],[autoHigh]]+ScoutingData[[#This Row],[teleopHigh]]</f>
        <v>0</v>
      </c>
      <c r="AZ7" s="27">
        <f>ScoutingData[[#This Row],[autoMed]]+ScoutingData[[#This Row],[teleopMed]]</f>
        <v>0</v>
      </c>
      <c r="BA7" s="27">
        <f>ScoutingData[[#This Row],[autoLow]]+ScoutingData[[#This Row],[teleopLow]]</f>
        <v>2</v>
      </c>
    </row>
    <row r="8" spans="1:53" ht="17">
      <c r="A8" s="27" t="s">
        <v>121</v>
      </c>
      <c r="B8" s="27" t="s">
        <v>82</v>
      </c>
      <c r="C8" s="27" t="s">
        <v>83</v>
      </c>
      <c r="D8" s="27">
        <v>4</v>
      </c>
      <c r="E8" s="27"/>
      <c r="F8" s="27" t="s">
        <v>122</v>
      </c>
      <c r="G8" s="27">
        <v>2600</v>
      </c>
      <c r="H8" s="27" t="s">
        <v>123</v>
      </c>
      <c r="I8" s="27" t="s">
        <v>85</v>
      </c>
      <c r="J8" s="27">
        <v>0</v>
      </c>
      <c r="K8" s="27">
        <v>0</v>
      </c>
      <c r="L8" s="27">
        <v>0</v>
      </c>
      <c r="M8" s="27" t="s">
        <v>86</v>
      </c>
      <c r="N8" s="27" t="s">
        <v>85</v>
      </c>
      <c r="O8" s="27" t="s">
        <v>85</v>
      </c>
      <c r="P8" s="27">
        <v>0</v>
      </c>
      <c r="Q8" s="27">
        <v>0</v>
      </c>
      <c r="R8" s="27">
        <v>0</v>
      </c>
      <c r="S8" s="27"/>
      <c r="T8" s="27">
        <v>0</v>
      </c>
      <c r="U8" s="27" t="s">
        <v>86</v>
      </c>
      <c r="V8" s="27">
        <v>1.1000000000000001</v>
      </c>
      <c r="W8" s="27" t="s">
        <v>98</v>
      </c>
      <c r="X8" s="27">
        <v>1</v>
      </c>
      <c r="Y8" s="27" t="s">
        <v>90</v>
      </c>
      <c r="Z8" s="27">
        <v>0</v>
      </c>
      <c r="AA8" s="27" t="s">
        <v>97</v>
      </c>
      <c r="AB8" s="27">
        <v>0</v>
      </c>
      <c r="AC8" s="27">
        <v>2</v>
      </c>
      <c r="AD8" s="27">
        <v>1</v>
      </c>
      <c r="AE8" s="27">
        <v>0</v>
      </c>
      <c r="AF8" s="27">
        <v>0</v>
      </c>
      <c r="AG8" s="27">
        <v>0</v>
      </c>
      <c r="AH8" s="27" t="s">
        <v>124</v>
      </c>
      <c r="AI8" s="27">
        <f>getTotalCount(ScoutingData[[#This Row],[autoScoredGrid]])</f>
        <v>0</v>
      </c>
      <c r="AJ8" s="27">
        <f>getCubeCount(ScoutingData[[#This Row],[autoScoredGrid]])</f>
        <v>0</v>
      </c>
      <c r="AK8" s="27">
        <f>getConeCount(ScoutingData[[#This Row],[autoScoredGrid]])</f>
        <v>0</v>
      </c>
      <c r="AL8" s="27">
        <f>getHighCount(ScoutingData[[#This Row],[autoScoredGrid]])</f>
        <v>0</v>
      </c>
      <c r="AM8" s="27">
        <f>getMedCount(ScoutingData[[#This Row],[autoScoredGrid]])</f>
        <v>0</v>
      </c>
      <c r="AN8" s="27">
        <f>getLowCount(ScoutingData[[#This Row],[autoScoredGrid]])</f>
        <v>0</v>
      </c>
      <c r="AO8" s="27">
        <f>getAvgCycleTime(ScoutingData[[#This Row],[cycleTimes]])</f>
        <v>0</v>
      </c>
      <c r="AP8" s="27">
        <f>getTotalCount(ScoutingData[[#This Row],[scoredGrid]])</f>
        <v>0</v>
      </c>
      <c r="AQ8" s="27">
        <f>getCubeCount(ScoutingData[[#This Row],[scoredGrid]])</f>
        <v>0</v>
      </c>
      <c r="AR8" s="27">
        <f>getConeCount(ScoutingData[[#This Row],[scoredGrid]])</f>
        <v>0</v>
      </c>
      <c r="AS8" s="27">
        <f>getHighCount(ScoutingData[[#This Row],[scoredGrid]])</f>
        <v>0</v>
      </c>
      <c r="AT8" s="27">
        <f>getMedCount(ScoutingData[[#This Row],[scoredGrid]])</f>
        <v>0</v>
      </c>
      <c r="AU8" s="27">
        <f>getLowCount(ScoutingData[[#This Row],[scoredGrid]])</f>
        <v>0</v>
      </c>
      <c r="AV8" s="27">
        <f>ScoutingData[[#This Row],[autoGamePieces]]+ScoutingData[[#This Row],[teleopGamePieces]]</f>
        <v>0</v>
      </c>
      <c r="AW8" s="27">
        <f>ScoutingData[[#This Row],[autoCubes]]+ScoutingData[[#This Row],[teleopCubes]]</f>
        <v>0</v>
      </c>
      <c r="AX8" s="27">
        <f>ScoutingData[[#This Row],[autoCones]]+ScoutingData[[#This Row],[teleopCones]]</f>
        <v>0</v>
      </c>
      <c r="AY8" s="27">
        <f>ScoutingData[[#This Row],[autoHigh]]+ScoutingData[[#This Row],[teleopHigh]]</f>
        <v>0</v>
      </c>
      <c r="AZ8" s="27">
        <f>ScoutingData[[#This Row],[autoMed]]+ScoutingData[[#This Row],[teleopMed]]</f>
        <v>0</v>
      </c>
      <c r="BA8" s="27">
        <f>ScoutingData[[#This Row],[autoLow]]+ScoutingData[[#This Row],[teleopLow]]</f>
        <v>0</v>
      </c>
    </row>
    <row r="9" spans="1:53" ht="17">
      <c r="A9" s="27" t="s">
        <v>126</v>
      </c>
      <c r="B9" s="27" t="s">
        <v>82</v>
      </c>
      <c r="C9" s="27" t="s">
        <v>83</v>
      </c>
      <c r="D9" s="27">
        <v>7</v>
      </c>
      <c r="E9" s="27"/>
      <c r="F9" s="27" t="s">
        <v>102</v>
      </c>
      <c r="G9" s="27">
        <v>1672</v>
      </c>
      <c r="H9" s="27">
        <v>35</v>
      </c>
      <c r="I9" s="27" t="s">
        <v>85</v>
      </c>
      <c r="J9" s="27">
        <v>0</v>
      </c>
      <c r="K9" s="27">
        <v>1</v>
      </c>
      <c r="L9" s="27">
        <v>1</v>
      </c>
      <c r="M9" s="27" t="s">
        <v>86</v>
      </c>
      <c r="N9" s="27" t="s">
        <v>85</v>
      </c>
      <c r="O9" s="27" t="s">
        <v>85</v>
      </c>
      <c r="P9" s="27">
        <v>0</v>
      </c>
      <c r="Q9" s="27">
        <v>1</v>
      </c>
      <c r="R9" s="27">
        <v>0</v>
      </c>
      <c r="S9" s="27" t="s">
        <v>100</v>
      </c>
      <c r="T9" s="27">
        <v>1</v>
      </c>
      <c r="U9" s="27" t="s">
        <v>86</v>
      </c>
      <c r="V9" s="27">
        <v>5.3</v>
      </c>
      <c r="W9" s="27" t="s">
        <v>127</v>
      </c>
      <c r="X9" s="27">
        <v>0</v>
      </c>
      <c r="Y9" s="27" t="s">
        <v>98</v>
      </c>
      <c r="Z9" s="27">
        <v>1</v>
      </c>
      <c r="AA9" s="27" t="s">
        <v>128</v>
      </c>
      <c r="AB9" s="27">
        <v>0</v>
      </c>
      <c r="AC9" s="27">
        <v>3</v>
      </c>
      <c r="AD9" s="27">
        <v>0</v>
      </c>
      <c r="AE9" s="27">
        <v>1</v>
      </c>
      <c r="AF9" s="27">
        <v>0</v>
      </c>
      <c r="AG9" s="27">
        <v>0</v>
      </c>
      <c r="AH9" s="27" t="s">
        <v>129</v>
      </c>
      <c r="AI9" s="27">
        <f>getTotalCount(ScoutingData[[#This Row],[autoScoredGrid]])</f>
        <v>0</v>
      </c>
      <c r="AJ9" s="27">
        <f>getCubeCount(ScoutingData[[#This Row],[autoScoredGrid]])</f>
        <v>0</v>
      </c>
      <c r="AK9" s="27">
        <f>getConeCount(ScoutingData[[#This Row],[autoScoredGrid]])</f>
        <v>0</v>
      </c>
      <c r="AL9" s="27">
        <f>getHighCount(ScoutingData[[#This Row],[autoScoredGrid]])</f>
        <v>0</v>
      </c>
      <c r="AM9" s="27">
        <f>getMedCount(ScoutingData[[#This Row],[autoScoredGrid]])</f>
        <v>0</v>
      </c>
      <c r="AN9" s="27">
        <f>getLowCount(ScoutingData[[#This Row],[autoScoredGrid]])</f>
        <v>0</v>
      </c>
      <c r="AO9" s="27">
        <f>getAvgCycleTime(ScoutingData[[#This Row],[cycleTimes]])</f>
        <v>0</v>
      </c>
      <c r="AP9" s="27">
        <f>getTotalCount(ScoutingData[[#This Row],[scoredGrid]])</f>
        <v>0</v>
      </c>
      <c r="AQ9" s="27">
        <f>getCubeCount(ScoutingData[[#This Row],[scoredGrid]])</f>
        <v>0</v>
      </c>
      <c r="AR9" s="27">
        <f>getConeCount(ScoutingData[[#This Row],[scoredGrid]])</f>
        <v>0</v>
      </c>
      <c r="AS9" s="27">
        <f>getHighCount(ScoutingData[[#This Row],[scoredGrid]])</f>
        <v>0</v>
      </c>
      <c r="AT9" s="27">
        <f>getMedCount(ScoutingData[[#This Row],[scoredGrid]])</f>
        <v>0</v>
      </c>
      <c r="AU9" s="27">
        <f>getLowCount(ScoutingData[[#This Row],[scoredGrid]])</f>
        <v>0</v>
      </c>
      <c r="AV9" s="27">
        <f>ScoutingData[[#This Row],[autoGamePieces]]+ScoutingData[[#This Row],[teleopGamePieces]]</f>
        <v>0</v>
      </c>
      <c r="AW9" s="27">
        <f>ScoutingData[[#This Row],[autoCubes]]+ScoutingData[[#This Row],[teleopCubes]]</f>
        <v>0</v>
      </c>
      <c r="AX9" s="27">
        <f>ScoutingData[[#This Row],[autoCones]]+ScoutingData[[#This Row],[teleopCones]]</f>
        <v>0</v>
      </c>
      <c r="AY9" s="27">
        <f>ScoutingData[[#This Row],[autoHigh]]+ScoutingData[[#This Row],[teleopHigh]]</f>
        <v>0</v>
      </c>
      <c r="AZ9" s="27">
        <f>ScoutingData[[#This Row],[autoMed]]+ScoutingData[[#This Row],[teleopMed]]</f>
        <v>0</v>
      </c>
      <c r="BA9" s="27">
        <f>ScoutingData[[#This Row],[autoLow]]+ScoutingData[[#This Row],[teleopLow]]</f>
        <v>0</v>
      </c>
    </row>
    <row r="10" spans="1:53" ht="17">
      <c r="A10" s="27" t="s">
        <v>130</v>
      </c>
      <c r="B10" s="27" t="s">
        <v>82</v>
      </c>
      <c r="C10" s="27" t="s">
        <v>83</v>
      </c>
      <c r="D10" s="27">
        <v>3</v>
      </c>
      <c r="E10" s="27"/>
      <c r="F10" s="27" t="s">
        <v>131</v>
      </c>
      <c r="G10" s="27">
        <v>1279</v>
      </c>
      <c r="H10" s="27">
        <v>26</v>
      </c>
      <c r="I10" s="27" t="s">
        <v>132</v>
      </c>
      <c r="J10" s="27">
        <v>0</v>
      </c>
      <c r="K10" s="27">
        <v>0</v>
      </c>
      <c r="L10" s="27">
        <v>0</v>
      </c>
      <c r="M10" s="27" t="s">
        <v>86</v>
      </c>
      <c r="N10" s="27" t="s">
        <v>85</v>
      </c>
      <c r="O10" s="27" t="s">
        <v>133</v>
      </c>
      <c r="P10" s="27">
        <v>0</v>
      </c>
      <c r="Q10" s="27">
        <v>0</v>
      </c>
      <c r="R10" s="27">
        <v>0</v>
      </c>
      <c r="S10" s="27"/>
      <c r="T10" s="27">
        <v>1</v>
      </c>
      <c r="U10" s="27" t="s">
        <v>97</v>
      </c>
      <c r="V10" s="27">
        <v>0</v>
      </c>
      <c r="W10" s="27" t="s">
        <v>95</v>
      </c>
      <c r="X10" s="27">
        <v>2</v>
      </c>
      <c r="Y10" s="27" t="s">
        <v>99</v>
      </c>
      <c r="Z10" s="27">
        <v>1</v>
      </c>
      <c r="AA10" s="27" t="s">
        <v>86</v>
      </c>
      <c r="AB10" s="27">
        <v>0</v>
      </c>
      <c r="AC10" s="27">
        <v>3</v>
      </c>
      <c r="AD10" s="27">
        <v>0</v>
      </c>
      <c r="AE10" s="27">
        <v>0</v>
      </c>
      <c r="AF10" s="27">
        <v>0</v>
      </c>
      <c r="AG10" s="27">
        <v>1</v>
      </c>
      <c r="AH10" s="27" t="s">
        <v>134</v>
      </c>
      <c r="AI10" s="27">
        <f>getTotalCount(ScoutingData[[#This Row],[autoScoredGrid]])</f>
        <v>1</v>
      </c>
      <c r="AJ10" s="27">
        <f>getCubeCount(ScoutingData[[#This Row],[autoScoredGrid]])</f>
        <v>0</v>
      </c>
      <c r="AK10" s="27">
        <f>getConeCount(ScoutingData[[#This Row],[autoScoredGrid]])</f>
        <v>1</v>
      </c>
      <c r="AL10" s="27">
        <f>getHighCount(ScoutingData[[#This Row],[autoScoredGrid]])</f>
        <v>1</v>
      </c>
      <c r="AM10" s="27">
        <f>getMedCount(ScoutingData[[#This Row],[autoScoredGrid]])</f>
        <v>0</v>
      </c>
      <c r="AN10" s="27">
        <f>getLowCount(ScoutingData[[#This Row],[autoScoredGrid]])</f>
        <v>0</v>
      </c>
      <c r="AO10" s="27">
        <f>getAvgCycleTime(ScoutingData[[#This Row],[cycleTimes]])</f>
        <v>0</v>
      </c>
      <c r="AP10" s="27">
        <f>getTotalCount(ScoutingData[[#This Row],[scoredGrid]])</f>
        <v>3</v>
      </c>
      <c r="AQ10" s="27">
        <f>getCubeCount(ScoutingData[[#This Row],[scoredGrid]])</f>
        <v>1</v>
      </c>
      <c r="AR10" s="27">
        <f>getConeCount(ScoutingData[[#This Row],[scoredGrid]])</f>
        <v>2</v>
      </c>
      <c r="AS10" s="27">
        <f>getHighCount(ScoutingData[[#This Row],[scoredGrid]])</f>
        <v>3</v>
      </c>
      <c r="AT10" s="27">
        <f>getMedCount(ScoutingData[[#This Row],[scoredGrid]])</f>
        <v>0</v>
      </c>
      <c r="AU10" s="27">
        <f>getLowCount(ScoutingData[[#This Row],[scoredGrid]])</f>
        <v>0</v>
      </c>
      <c r="AV10" s="27">
        <f>ScoutingData[[#This Row],[autoGamePieces]]+ScoutingData[[#This Row],[teleopGamePieces]]</f>
        <v>4</v>
      </c>
      <c r="AW10" s="27">
        <f>ScoutingData[[#This Row],[autoCubes]]+ScoutingData[[#This Row],[teleopCubes]]</f>
        <v>1</v>
      </c>
      <c r="AX10" s="27">
        <f>ScoutingData[[#This Row],[autoCones]]+ScoutingData[[#This Row],[teleopCones]]</f>
        <v>3</v>
      </c>
      <c r="AY10" s="27">
        <f>ScoutingData[[#This Row],[autoHigh]]+ScoutingData[[#This Row],[teleopHigh]]</f>
        <v>4</v>
      </c>
      <c r="AZ10" s="27">
        <f>ScoutingData[[#This Row],[autoMed]]+ScoutingData[[#This Row],[teleopMed]]</f>
        <v>0</v>
      </c>
      <c r="BA10" s="27">
        <f>ScoutingData[[#This Row],[autoLow]]+ScoutingData[[#This Row],[teleopLow]]</f>
        <v>0</v>
      </c>
    </row>
    <row r="11" spans="1:53" ht="17">
      <c r="A11" s="27" t="s">
        <v>135</v>
      </c>
      <c r="B11" s="27" t="s">
        <v>82</v>
      </c>
      <c r="C11" s="27" t="s">
        <v>83</v>
      </c>
      <c r="D11" s="27">
        <v>7</v>
      </c>
      <c r="E11" s="27"/>
      <c r="F11" s="27" t="s">
        <v>93</v>
      </c>
      <c r="G11" s="27">
        <v>7045</v>
      </c>
      <c r="H11" s="27">
        <v>62</v>
      </c>
      <c r="I11" s="27" t="s">
        <v>85</v>
      </c>
      <c r="J11" s="27">
        <v>1</v>
      </c>
      <c r="K11" s="27">
        <v>0</v>
      </c>
      <c r="L11" s="27">
        <v>1</v>
      </c>
      <c r="M11" s="27" t="s">
        <v>86</v>
      </c>
      <c r="N11" s="27" t="s">
        <v>85</v>
      </c>
      <c r="O11" s="27" t="s">
        <v>136</v>
      </c>
      <c r="P11" s="27">
        <v>0</v>
      </c>
      <c r="Q11" s="27">
        <v>0</v>
      </c>
      <c r="R11" s="27">
        <v>0</v>
      </c>
      <c r="S11" s="27"/>
      <c r="T11" s="27">
        <v>1</v>
      </c>
      <c r="U11" s="27" t="s">
        <v>107</v>
      </c>
      <c r="V11" s="27">
        <v>0</v>
      </c>
      <c r="W11" s="27" t="s">
        <v>86</v>
      </c>
      <c r="X11" s="27">
        <v>2</v>
      </c>
      <c r="Y11" s="27" t="s">
        <v>98</v>
      </c>
      <c r="Z11" s="27">
        <v>1</v>
      </c>
      <c r="AA11" s="27" t="s">
        <v>86</v>
      </c>
      <c r="AB11" s="27">
        <v>1</v>
      </c>
      <c r="AC11" s="27">
        <v>3</v>
      </c>
      <c r="AD11" s="27">
        <v>0</v>
      </c>
      <c r="AE11" s="27">
        <v>0</v>
      </c>
      <c r="AF11" s="27">
        <v>0</v>
      </c>
      <c r="AG11" s="27">
        <v>1</v>
      </c>
      <c r="AH11" s="27" t="s">
        <v>137</v>
      </c>
      <c r="AI11" s="27">
        <f>getTotalCount(ScoutingData[[#This Row],[autoScoredGrid]])</f>
        <v>0</v>
      </c>
      <c r="AJ11" s="27">
        <f>getCubeCount(ScoutingData[[#This Row],[autoScoredGrid]])</f>
        <v>0</v>
      </c>
      <c r="AK11" s="27">
        <f>getConeCount(ScoutingData[[#This Row],[autoScoredGrid]])</f>
        <v>0</v>
      </c>
      <c r="AL11" s="27">
        <f>getHighCount(ScoutingData[[#This Row],[autoScoredGrid]])</f>
        <v>0</v>
      </c>
      <c r="AM11" s="27">
        <f>getMedCount(ScoutingData[[#This Row],[autoScoredGrid]])</f>
        <v>0</v>
      </c>
      <c r="AN11" s="27">
        <f>getLowCount(ScoutingData[[#This Row],[autoScoredGrid]])</f>
        <v>0</v>
      </c>
      <c r="AO11" s="27">
        <f>getAvgCycleTime(ScoutingData[[#This Row],[cycleTimes]])</f>
        <v>0</v>
      </c>
      <c r="AP11" s="27">
        <f>getTotalCount(ScoutingData[[#This Row],[scoredGrid]])</f>
        <v>2</v>
      </c>
      <c r="AQ11" s="27">
        <f>getCubeCount(ScoutingData[[#This Row],[scoredGrid]])</f>
        <v>0</v>
      </c>
      <c r="AR11" s="27">
        <f>getConeCount(ScoutingData[[#This Row],[scoredGrid]])</f>
        <v>2</v>
      </c>
      <c r="AS11" s="27">
        <f>getHighCount(ScoutingData[[#This Row],[scoredGrid]])</f>
        <v>2</v>
      </c>
      <c r="AT11" s="27">
        <f>getMedCount(ScoutingData[[#This Row],[scoredGrid]])</f>
        <v>0</v>
      </c>
      <c r="AU11" s="27">
        <f>getLowCount(ScoutingData[[#This Row],[scoredGrid]])</f>
        <v>0</v>
      </c>
      <c r="AV11" s="27">
        <f>ScoutingData[[#This Row],[autoGamePieces]]+ScoutingData[[#This Row],[teleopGamePieces]]</f>
        <v>2</v>
      </c>
      <c r="AW11" s="27">
        <f>ScoutingData[[#This Row],[autoCubes]]+ScoutingData[[#This Row],[teleopCubes]]</f>
        <v>0</v>
      </c>
      <c r="AX11" s="27">
        <f>ScoutingData[[#This Row],[autoCones]]+ScoutingData[[#This Row],[teleopCones]]</f>
        <v>2</v>
      </c>
      <c r="AY11" s="27">
        <f>ScoutingData[[#This Row],[autoHigh]]+ScoutingData[[#This Row],[teleopHigh]]</f>
        <v>2</v>
      </c>
      <c r="AZ11" s="27">
        <f>ScoutingData[[#This Row],[autoMed]]+ScoutingData[[#This Row],[teleopMed]]</f>
        <v>0</v>
      </c>
      <c r="BA11" s="27">
        <f>ScoutingData[[#This Row],[autoLow]]+ScoutingData[[#This Row],[teleopLow]]</f>
        <v>0</v>
      </c>
    </row>
    <row r="12" spans="1:53" ht="17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 t="e">
        <f>getTotalCount(ScoutingData[[#This Row],[autoScoredGrid]])</f>
        <v>#VALUE!</v>
      </c>
      <c r="AJ12" s="27" t="e">
        <f>getCubeCount(ScoutingData[[#This Row],[autoScoredGrid]])</f>
        <v>#VALUE!</v>
      </c>
      <c r="AK12" s="27" t="e">
        <f>getConeCount(ScoutingData[[#This Row],[autoScoredGrid]])</f>
        <v>#VALUE!</v>
      </c>
      <c r="AL12" s="27" t="e">
        <f>getHighCount(ScoutingData[[#This Row],[autoScoredGrid]])</f>
        <v>#VALUE!</v>
      </c>
      <c r="AM12" s="27" t="e">
        <f>getMedCount(ScoutingData[[#This Row],[autoScoredGrid]])</f>
        <v>#VALUE!</v>
      </c>
      <c r="AN12" s="27" t="e">
        <f>getLowCount(ScoutingData[[#This Row],[autoScoredGrid]])</f>
        <v>#VALUE!</v>
      </c>
      <c r="AO12" s="27" t="e">
        <f>getAvgCycleTime(ScoutingData[[#This Row],[cycleTimes]])</f>
        <v>#VALUE!</v>
      </c>
      <c r="AP12" s="27" t="e">
        <f>getTotalCount(ScoutingData[[#This Row],[scoredGrid]])</f>
        <v>#VALUE!</v>
      </c>
      <c r="AQ12" s="27" t="e">
        <f>getCubeCount(ScoutingData[[#This Row],[scoredGrid]])</f>
        <v>#VALUE!</v>
      </c>
      <c r="AR12" s="27" t="e">
        <f>getConeCount(ScoutingData[[#This Row],[scoredGrid]])</f>
        <v>#VALUE!</v>
      </c>
      <c r="AS12" s="27" t="e">
        <f>getHighCount(ScoutingData[[#This Row],[scoredGrid]])</f>
        <v>#VALUE!</v>
      </c>
      <c r="AT12" s="27" t="e">
        <f>getMedCount(ScoutingData[[#This Row],[scoredGrid]])</f>
        <v>#VALUE!</v>
      </c>
      <c r="AU12" s="27" t="e">
        <f>getLowCount(ScoutingData[[#This Row],[scoredGrid]])</f>
        <v>#VALUE!</v>
      </c>
      <c r="AV12" s="27" t="e">
        <f>ScoutingData[[#This Row],[autoGamePieces]]+ScoutingData[[#This Row],[teleopGamePieces]]</f>
        <v>#VALUE!</v>
      </c>
      <c r="AW12" s="27" t="e">
        <f>ScoutingData[[#This Row],[autoCubes]]+ScoutingData[[#This Row],[teleopCubes]]</f>
        <v>#VALUE!</v>
      </c>
      <c r="AX12" s="27" t="e">
        <f>ScoutingData[[#This Row],[autoCones]]+ScoutingData[[#This Row],[teleopCones]]</f>
        <v>#VALUE!</v>
      </c>
      <c r="AY12" s="27" t="e">
        <f>ScoutingData[[#This Row],[autoHigh]]+ScoutingData[[#This Row],[teleopHigh]]</f>
        <v>#VALUE!</v>
      </c>
      <c r="AZ12" s="27" t="e">
        <f>ScoutingData[[#This Row],[autoMed]]+ScoutingData[[#This Row],[teleopMed]]</f>
        <v>#VALUE!</v>
      </c>
      <c r="BA12" s="27" t="e">
        <f>ScoutingData[[#This Row],[autoLow]]+ScoutingData[[#This Row],[teleopLow]]</f>
        <v>#VALUE!</v>
      </c>
    </row>
    <row r="13" spans="1:53" ht="17">
      <c r="A13" s="27" t="s">
        <v>125</v>
      </c>
      <c r="B13" s="27" t="s">
        <v>82</v>
      </c>
      <c r="C13" s="27" t="s">
        <v>83</v>
      </c>
      <c r="D13" s="27">
        <v>4</v>
      </c>
      <c r="E13" s="27"/>
      <c r="F13" s="27" t="s">
        <v>93</v>
      </c>
      <c r="G13" s="27">
        <v>1923</v>
      </c>
      <c r="H13" s="27">
        <v>30</v>
      </c>
      <c r="I13" s="27" t="s">
        <v>85</v>
      </c>
      <c r="J13" s="27">
        <v>0</v>
      </c>
      <c r="K13" s="27">
        <v>0</v>
      </c>
      <c r="L13" s="27">
        <v>1</v>
      </c>
      <c r="M13" s="27" t="s">
        <v>86</v>
      </c>
      <c r="N13" s="27" t="s">
        <v>85</v>
      </c>
      <c r="O13" s="27" t="s">
        <v>85</v>
      </c>
      <c r="P13" s="27">
        <v>0</v>
      </c>
      <c r="Q13" s="27">
        <v>0</v>
      </c>
      <c r="R13" s="27">
        <v>0</v>
      </c>
      <c r="S13" s="27" t="s">
        <v>16</v>
      </c>
      <c r="T13" s="27">
        <v>0</v>
      </c>
      <c r="U13" s="27" t="s">
        <v>86</v>
      </c>
      <c r="V13" s="27">
        <v>0.4</v>
      </c>
      <c r="W13" s="27" t="s">
        <v>86</v>
      </c>
      <c r="X13" s="27">
        <v>1</v>
      </c>
      <c r="Y13" s="27" t="s">
        <v>86</v>
      </c>
      <c r="Z13" s="27">
        <v>0</v>
      </c>
      <c r="AA13" s="27" t="s">
        <v>86</v>
      </c>
      <c r="AB13" s="27">
        <v>0</v>
      </c>
      <c r="AC13" s="27">
        <v>1</v>
      </c>
      <c r="AD13" s="27">
        <v>1</v>
      </c>
      <c r="AE13" s="27">
        <v>0</v>
      </c>
      <c r="AF13" s="27">
        <v>0</v>
      </c>
      <c r="AG13" s="27">
        <v>0</v>
      </c>
      <c r="AH13" s="27" t="s">
        <v>138</v>
      </c>
      <c r="AI13" s="27">
        <f>getTotalCount(ScoutingData[[#This Row],[autoScoredGrid]])</f>
        <v>0</v>
      </c>
      <c r="AJ13" s="27">
        <f>getCubeCount(ScoutingData[[#This Row],[autoScoredGrid]])</f>
        <v>0</v>
      </c>
      <c r="AK13" s="27">
        <f>getConeCount(ScoutingData[[#This Row],[autoScoredGrid]])</f>
        <v>0</v>
      </c>
      <c r="AL13" s="27">
        <f>getHighCount(ScoutingData[[#This Row],[autoScoredGrid]])</f>
        <v>0</v>
      </c>
      <c r="AM13" s="27">
        <f>getMedCount(ScoutingData[[#This Row],[autoScoredGrid]])</f>
        <v>0</v>
      </c>
      <c r="AN13" s="27">
        <f>getLowCount(ScoutingData[[#This Row],[autoScoredGrid]])</f>
        <v>0</v>
      </c>
      <c r="AO13" s="27">
        <f>getAvgCycleTime(ScoutingData[[#This Row],[cycleTimes]])</f>
        <v>0</v>
      </c>
      <c r="AP13" s="27">
        <f>getTotalCount(ScoutingData[[#This Row],[scoredGrid]])</f>
        <v>0</v>
      </c>
      <c r="AQ13" s="27">
        <f>getCubeCount(ScoutingData[[#This Row],[scoredGrid]])</f>
        <v>0</v>
      </c>
      <c r="AR13" s="27">
        <f>getConeCount(ScoutingData[[#This Row],[scoredGrid]])</f>
        <v>0</v>
      </c>
      <c r="AS13" s="27">
        <f>getHighCount(ScoutingData[[#This Row],[scoredGrid]])</f>
        <v>0</v>
      </c>
      <c r="AT13" s="27">
        <f>getMedCount(ScoutingData[[#This Row],[scoredGrid]])</f>
        <v>0</v>
      </c>
      <c r="AU13" s="27">
        <f>getLowCount(ScoutingData[[#This Row],[scoredGrid]])</f>
        <v>0</v>
      </c>
      <c r="AV13" s="27">
        <f>ScoutingData[[#This Row],[autoGamePieces]]+ScoutingData[[#This Row],[teleopGamePieces]]</f>
        <v>0</v>
      </c>
      <c r="AW13" s="27">
        <f>ScoutingData[[#This Row],[autoCubes]]+ScoutingData[[#This Row],[teleopCubes]]</f>
        <v>0</v>
      </c>
      <c r="AX13" s="27">
        <f>ScoutingData[[#This Row],[autoCones]]+ScoutingData[[#This Row],[teleopCones]]</f>
        <v>0</v>
      </c>
      <c r="AY13" s="27">
        <f>ScoutingData[[#This Row],[autoHigh]]+ScoutingData[[#This Row],[teleopHigh]]</f>
        <v>0</v>
      </c>
      <c r="AZ13" s="27">
        <f>ScoutingData[[#This Row],[autoMed]]+ScoutingData[[#This Row],[teleopMed]]</f>
        <v>0</v>
      </c>
      <c r="BA13" s="27">
        <f>ScoutingData[[#This Row],[autoLow]]+ScoutingData[[#This Row],[teleopLow]]</f>
        <v>0</v>
      </c>
    </row>
    <row r="14" spans="1:53" ht="17">
      <c r="A14" s="27" t="s">
        <v>139</v>
      </c>
      <c r="B14" s="27" t="s">
        <v>82</v>
      </c>
      <c r="C14" s="27" t="s">
        <v>83</v>
      </c>
      <c r="D14" s="27">
        <v>4</v>
      </c>
      <c r="E14" s="27"/>
      <c r="F14" s="27" t="s">
        <v>131</v>
      </c>
      <c r="G14" s="27">
        <v>222</v>
      </c>
      <c r="H14" s="27">
        <v>25</v>
      </c>
      <c r="I14" s="27" t="s">
        <v>85</v>
      </c>
      <c r="J14" s="27">
        <v>0</v>
      </c>
      <c r="K14" s="27">
        <v>0</v>
      </c>
      <c r="L14" s="27">
        <v>0</v>
      </c>
      <c r="M14" s="27" t="s">
        <v>86</v>
      </c>
      <c r="N14" s="27" t="s">
        <v>140</v>
      </c>
      <c r="O14" s="27" t="s">
        <v>141</v>
      </c>
      <c r="P14" s="27">
        <v>0</v>
      </c>
      <c r="Q14" s="27">
        <v>0</v>
      </c>
      <c r="R14" s="27">
        <v>0</v>
      </c>
      <c r="S14" s="27"/>
      <c r="T14" s="27">
        <v>0</v>
      </c>
      <c r="U14" s="27" t="s">
        <v>86</v>
      </c>
      <c r="V14" s="27">
        <v>4.5</v>
      </c>
      <c r="W14" s="27" t="s">
        <v>95</v>
      </c>
      <c r="X14" s="27">
        <v>1</v>
      </c>
      <c r="Y14" s="27" t="s">
        <v>98</v>
      </c>
      <c r="Z14" s="27">
        <v>1</v>
      </c>
      <c r="AA14" s="27" t="s">
        <v>86</v>
      </c>
      <c r="AB14" s="27">
        <v>0</v>
      </c>
      <c r="AC14" s="27">
        <v>4</v>
      </c>
      <c r="AD14" s="27">
        <v>0</v>
      </c>
      <c r="AE14" s="27">
        <v>0</v>
      </c>
      <c r="AF14" s="27">
        <v>0</v>
      </c>
      <c r="AG14" s="27">
        <v>0</v>
      </c>
      <c r="AH14" s="27" t="s">
        <v>142</v>
      </c>
      <c r="AI14" s="27">
        <f>getTotalCount(ScoutingData[[#This Row],[autoScoredGrid]])</f>
        <v>0</v>
      </c>
      <c r="AJ14" s="27">
        <f>getCubeCount(ScoutingData[[#This Row],[autoScoredGrid]])</f>
        <v>0</v>
      </c>
      <c r="AK14" s="27">
        <f>getConeCount(ScoutingData[[#This Row],[autoScoredGrid]])</f>
        <v>0</v>
      </c>
      <c r="AL14" s="27">
        <f>getHighCount(ScoutingData[[#This Row],[autoScoredGrid]])</f>
        <v>0</v>
      </c>
      <c r="AM14" s="27">
        <f>getMedCount(ScoutingData[[#This Row],[autoScoredGrid]])</f>
        <v>0</v>
      </c>
      <c r="AN14" s="27">
        <f>getLowCount(ScoutingData[[#This Row],[autoScoredGrid]])</f>
        <v>0</v>
      </c>
      <c r="AO14" s="27">
        <f>getAvgCycleTime(ScoutingData[[#This Row],[cycleTimes]])</f>
        <v>20.274999999999999</v>
      </c>
      <c r="AP14" s="27">
        <f>getTotalCount(ScoutingData[[#This Row],[scoredGrid]])</f>
        <v>3</v>
      </c>
      <c r="AQ14" s="27">
        <f>getCubeCount(ScoutingData[[#This Row],[scoredGrid]])</f>
        <v>2</v>
      </c>
      <c r="AR14" s="27">
        <f>getConeCount(ScoutingData[[#This Row],[scoredGrid]])</f>
        <v>1</v>
      </c>
      <c r="AS14" s="27">
        <f>getHighCount(ScoutingData[[#This Row],[scoredGrid]])</f>
        <v>1</v>
      </c>
      <c r="AT14" s="27">
        <f>getMedCount(ScoutingData[[#This Row],[scoredGrid]])</f>
        <v>0</v>
      </c>
      <c r="AU14" s="27">
        <f>getLowCount(ScoutingData[[#This Row],[scoredGrid]])</f>
        <v>2</v>
      </c>
      <c r="AV14" s="27">
        <f>ScoutingData[[#This Row],[autoGamePieces]]+ScoutingData[[#This Row],[teleopGamePieces]]</f>
        <v>3</v>
      </c>
      <c r="AW14" s="27">
        <f>ScoutingData[[#This Row],[autoCubes]]+ScoutingData[[#This Row],[teleopCubes]]</f>
        <v>2</v>
      </c>
      <c r="AX14" s="27">
        <f>ScoutingData[[#This Row],[autoCones]]+ScoutingData[[#This Row],[teleopCones]]</f>
        <v>1</v>
      </c>
      <c r="AY14" s="27">
        <f>ScoutingData[[#This Row],[autoHigh]]+ScoutingData[[#This Row],[teleopHigh]]</f>
        <v>1</v>
      </c>
      <c r="AZ14" s="27">
        <f>ScoutingData[[#This Row],[autoMed]]+ScoutingData[[#This Row],[teleopMed]]</f>
        <v>0</v>
      </c>
      <c r="BA14" s="27">
        <f>ScoutingData[[#This Row],[autoLow]]+ScoutingData[[#This Row],[teleopLow]]</f>
        <v>2</v>
      </c>
    </row>
    <row r="15" spans="1:53" ht="17">
      <c r="A15" s="27" t="s">
        <v>143</v>
      </c>
      <c r="B15" s="27" t="s">
        <v>82</v>
      </c>
      <c r="C15" s="27" t="s">
        <v>83</v>
      </c>
      <c r="D15" s="27">
        <v>4</v>
      </c>
      <c r="E15" s="27"/>
      <c r="F15" s="27" t="s">
        <v>84</v>
      </c>
      <c r="G15" s="27">
        <v>6945</v>
      </c>
      <c r="H15" s="27">
        <v>60</v>
      </c>
      <c r="I15" s="27" t="s">
        <v>144</v>
      </c>
      <c r="J15" s="27">
        <v>1</v>
      </c>
      <c r="K15" s="27">
        <v>1</v>
      </c>
      <c r="L15" s="27">
        <v>1</v>
      </c>
      <c r="M15" s="27" t="s">
        <v>98</v>
      </c>
      <c r="N15" s="27" t="s">
        <v>145</v>
      </c>
      <c r="O15" s="27" t="s">
        <v>146</v>
      </c>
      <c r="P15" s="27">
        <v>0</v>
      </c>
      <c r="Q15" s="27">
        <v>0</v>
      </c>
      <c r="R15" s="27">
        <v>0</v>
      </c>
      <c r="S15" s="27"/>
      <c r="T15" s="27">
        <v>1</v>
      </c>
      <c r="U15" s="27" t="s">
        <v>97</v>
      </c>
      <c r="V15" s="27">
        <v>16.600000000000001</v>
      </c>
      <c r="W15" s="27" t="s">
        <v>98</v>
      </c>
      <c r="X15" s="27">
        <v>0</v>
      </c>
      <c r="Y15" s="27" t="s">
        <v>86</v>
      </c>
      <c r="Z15" s="27">
        <v>0</v>
      </c>
      <c r="AA15" s="27" t="s">
        <v>86</v>
      </c>
      <c r="AB15" s="27">
        <v>1</v>
      </c>
      <c r="AC15" s="27">
        <v>3</v>
      </c>
      <c r="AD15" s="27">
        <v>0</v>
      </c>
      <c r="AE15" s="27">
        <v>0</v>
      </c>
      <c r="AF15" s="27">
        <v>1</v>
      </c>
      <c r="AG15" s="27">
        <v>0</v>
      </c>
      <c r="AH15" s="27" t="s">
        <v>147</v>
      </c>
      <c r="AI15" s="27">
        <f>getTotalCount(ScoutingData[[#This Row],[autoScoredGrid]])</f>
        <v>6</v>
      </c>
      <c r="AJ15" s="27">
        <f>getCubeCount(ScoutingData[[#This Row],[autoScoredGrid]])</f>
        <v>1</v>
      </c>
      <c r="AK15" s="27">
        <f>getConeCount(ScoutingData[[#This Row],[autoScoredGrid]])</f>
        <v>5</v>
      </c>
      <c r="AL15" s="27">
        <f>getHighCount(ScoutingData[[#This Row],[autoScoredGrid]])</f>
        <v>2</v>
      </c>
      <c r="AM15" s="27">
        <f>getMedCount(ScoutingData[[#This Row],[autoScoredGrid]])</f>
        <v>4</v>
      </c>
      <c r="AN15" s="27">
        <f>getLowCount(ScoutingData[[#This Row],[autoScoredGrid]])</f>
        <v>0</v>
      </c>
      <c r="AO15" s="27">
        <f>getAvgCycleTime(ScoutingData[[#This Row],[cycleTimes]])</f>
        <v>64.099999999999994</v>
      </c>
      <c r="AP15" s="27">
        <f>getTotalCount(ScoutingData[[#This Row],[scoredGrid]])</f>
        <v>4</v>
      </c>
      <c r="AQ15" s="27">
        <f>getCubeCount(ScoutingData[[#This Row],[scoredGrid]])</f>
        <v>2</v>
      </c>
      <c r="AR15" s="27">
        <f>getConeCount(ScoutingData[[#This Row],[scoredGrid]])</f>
        <v>2</v>
      </c>
      <c r="AS15" s="27">
        <f>getHighCount(ScoutingData[[#This Row],[scoredGrid]])</f>
        <v>3</v>
      </c>
      <c r="AT15" s="27">
        <f>getMedCount(ScoutingData[[#This Row],[scoredGrid]])</f>
        <v>1</v>
      </c>
      <c r="AU15" s="27">
        <f>getLowCount(ScoutingData[[#This Row],[scoredGrid]])</f>
        <v>0</v>
      </c>
      <c r="AV15" s="27">
        <f>ScoutingData[[#This Row],[autoGamePieces]]+ScoutingData[[#This Row],[teleopGamePieces]]</f>
        <v>10</v>
      </c>
      <c r="AW15" s="27">
        <f>ScoutingData[[#This Row],[autoCubes]]+ScoutingData[[#This Row],[teleopCubes]]</f>
        <v>3</v>
      </c>
      <c r="AX15" s="27">
        <f>ScoutingData[[#This Row],[autoCones]]+ScoutingData[[#This Row],[teleopCones]]</f>
        <v>7</v>
      </c>
      <c r="AY15" s="27">
        <f>ScoutingData[[#This Row],[autoHigh]]+ScoutingData[[#This Row],[teleopHigh]]</f>
        <v>5</v>
      </c>
      <c r="AZ15" s="27">
        <f>ScoutingData[[#This Row],[autoMed]]+ScoutingData[[#This Row],[teleopMed]]</f>
        <v>5</v>
      </c>
      <c r="BA15" s="27">
        <f>ScoutingData[[#This Row],[autoLow]]+ScoutingData[[#This Row],[teleopLow]]</f>
        <v>0</v>
      </c>
    </row>
    <row r="16" spans="1:53" ht="17">
      <c r="A16" s="27" t="s">
        <v>117</v>
      </c>
      <c r="B16" s="27" t="s">
        <v>82</v>
      </c>
      <c r="C16" s="27" t="s">
        <v>83</v>
      </c>
      <c r="D16" s="27">
        <v>5</v>
      </c>
      <c r="E16" s="27"/>
      <c r="F16" s="27" t="s">
        <v>102</v>
      </c>
      <c r="G16" s="27">
        <v>102</v>
      </c>
      <c r="H16" s="27">
        <v>35</v>
      </c>
      <c r="I16" s="27" t="s">
        <v>148</v>
      </c>
      <c r="J16" s="27">
        <v>0</v>
      </c>
      <c r="K16" s="27">
        <v>0</v>
      </c>
      <c r="L16" s="27">
        <v>0</v>
      </c>
      <c r="M16" s="27" t="s">
        <v>86</v>
      </c>
      <c r="N16" s="27" t="s">
        <v>85</v>
      </c>
      <c r="O16" s="27" t="s">
        <v>149</v>
      </c>
      <c r="P16" s="27">
        <v>0</v>
      </c>
      <c r="Q16" s="27">
        <v>0</v>
      </c>
      <c r="R16" s="27">
        <v>0</v>
      </c>
      <c r="S16" s="27"/>
      <c r="T16" s="27">
        <v>0</v>
      </c>
      <c r="U16" s="27" t="s">
        <v>89</v>
      </c>
      <c r="V16" s="27">
        <v>3.3</v>
      </c>
      <c r="W16" s="27" t="s">
        <v>127</v>
      </c>
      <c r="X16" s="27">
        <v>2</v>
      </c>
      <c r="Y16" s="27" t="s">
        <v>98</v>
      </c>
      <c r="Z16" s="27">
        <v>0</v>
      </c>
      <c r="AA16" s="27" t="s">
        <v>86</v>
      </c>
      <c r="AB16" s="27">
        <v>1</v>
      </c>
      <c r="AC16" s="27">
        <v>4</v>
      </c>
      <c r="AD16" s="27">
        <v>0</v>
      </c>
      <c r="AE16" s="27">
        <v>0</v>
      </c>
      <c r="AF16" s="27">
        <v>1</v>
      </c>
      <c r="AG16" s="27">
        <v>1</v>
      </c>
      <c r="AH16" s="27" t="s">
        <v>150</v>
      </c>
      <c r="AI16" s="27">
        <f>getTotalCount(ScoutingData[[#This Row],[autoScoredGrid]])</f>
        <v>1</v>
      </c>
      <c r="AJ16" s="27">
        <f>getCubeCount(ScoutingData[[#This Row],[autoScoredGrid]])</f>
        <v>1</v>
      </c>
      <c r="AK16" s="27">
        <f>getConeCount(ScoutingData[[#This Row],[autoScoredGrid]])</f>
        <v>0</v>
      </c>
      <c r="AL16" s="27">
        <f>getHighCount(ScoutingData[[#This Row],[autoScoredGrid]])</f>
        <v>1</v>
      </c>
      <c r="AM16" s="27">
        <f>getMedCount(ScoutingData[[#This Row],[autoScoredGrid]])</f>
        <v>0</v>
      </c>
      <c r="AN16" s="27">
        <f>getLowCount(ScoutingData[[#This Row],[autoScoredGrid]])</f>
        <v>0</v>
      </c>
      <c r="AO16" s="27">
        <f>getAvgCycleTime(ScoutingData[[#This Row],[cycleTimes]])</f>
        <v>0</v>
      </c>
      <c r="AP16" s="27">
        <f>getTotalCount(ScoutingData[[#This Row],[scoredGrid]])</f>
        <v>2</v>
      </c>
      <c r="AQ16" s="27">
        <f>getCubeCount(ScoutingData[[#This Row],[scoredGrid]])</f>
        <v>1</v>
      </c>
      <c r="AR16" s="27">
        <f>getConeCount(ScoutingData[[#This Row],[scoredGrid]])</f>
        <v>1</v>
      </c>
      <c r="AS16" s="27">
        <f>getHighCount(ScoutingData[[#This Row],[scoredGrid]])</f>
        <v>1</v>
      </c>
      <c r="AT16" s="27">
        <f>getMedCount(ScoutingData[[#This Row],[scoredGrid]])</f>
        <v>0</v>
      </c>
      <c r="AU16" s="27">
        <f>getLowCount(ScoutingData[[#This Row],[scoredGrid]])</f>
        <v>1</v>
      </c>
      <c r="AV16" s="27">
        <f>ScoutingData[[#This Row],[autoGamePieces]]+ScoutingData[[#This Row],[teleopGamePieces]]</f>
        <v>3</v>
      </c>
      <c r="AW16" s="27">
        <f>ScoutingData[[#This Row],[autoCubes]]+ScoutingData[[#This Row],[teleopCubes]]</f>
        <v>2</v>
      </c>
      <c r="AX16" s="27">
        <f>ScoutingData[[#This Row],[autoCones]]+ScoutingData[[#This Row],[teleopCones]]</f>
        <v>1</v>
      </c>
      <c r="AY16" s="27">
        <f>ScoutingData[[#This Row],[autoHigh]]+ScoutingData[[#This Row],[teleopHigh]]</f>
        <v>2</v>
      </c>
      <c r="AZ16" s="27">
        <f>ScoutingData[[#This Row],[autoMed]]+ScoutingData[[#This Row],[teleopMed]]</f>
        <v>0</v>
      </c>
      <c r="BA16" s="27">
        <f>ScoutingData[[#This Row],[autoLow]]+ScoutingData[[#This Row],[teleopLow]]</f>
        <v>1</v>
      </c>
    </row>
    <row r="17" spans="1:53" ht="17">
      <c r="A17" s="27" t="s">
        <v>121</v>
      </c>
      <c r="B17" s="27" t="s">
        <v>82</v>
      </c>
      <c r="C17" s="27" t="s">
        <v>83</v>
      </c>
      <c r="D17" s="27">
        <v>5</v>
      </c>
      <c r="E17" s="27"/>
      <c r="F17" s="27" t="s">
        <v>84</v>
      </c>
      <c r="G17" s="27">
        <v>75</v>
      </c>
      <c r="H17" s="27">
        <v>47</v>
      </c>
      <c r="I17" s="27" t="s">
        <v>151</v>
      </c>
      <c r="J17" s="27">
        <v>0</v>
      </c>
      <c r="K17" s="27">
        <v>0</v>
      </c>
      <c r="L17" s="27">
        <v>0</v>
      </c>
      <c r="M17" s="27" t="s">
        <v>152</v>
      </c>
      <c r="N17" s="27" t="s">
        <v>85</v>
      </c>
      <c r="O17" s="27" t="s">
        <v>85</v>
      </c>
      <c r="P17" s="27">
        <v>0</v>
      </c>
      <c r="Q17" s="27">
        <v>0</v>
      </c>
      <c r="R17" s="27">
        <v>0</v>
      </c>
      <c r="S17" s="27"/>
      <c r="T17" s="27">
        <v>0</v>
      </c>
      <c r="U17" s="27" t="s">
        <v>107</v>
      </c>
      <c r="V17" s="27">
        <v>1.2</v>
      </c>
      <c r="W17" s="27" t="s">
        <v>127</v>
      </c>
      <c r="X17" s="27">
        <v>2</v>
      </c>
      <c r="Y17" s="27" t="s">
        <v>99</v>
      </c>
      <c r="Z17" s="27">
        <v>0</v>
      </c>
      <c r="AA17" s="27" t="s">
        <v>86</v>
      </c>
      <c r="AB17" s="27">
        <v>1</v>
      </c>
      <c r="AC17" s="27">
        <v>5</v>
      </c>
      <c r="AD17" s="27">
        <v>0</v>
      </c>
      <c r="AE17" s="27">
        <v>0</v>
      </c>
      <c r="AF17" s="27">
        <v>0</v>
      </c>
      <c r="AG17" s="27">
        <v>1</v>
      </c>
      <c r="AH17" s="27" t="s">
        <v>153</v>
      </c>
      <c r="AI17" s="27">
        <f>getTotalCount(ScoutingData[[#This Row],[autoScoredGrid]])</f>
        <v>1</v>
      </c>
      <c r="AJ17" s="27">
        <f>getCubeCount(ScoutingData[[#This Row],[autoScoredGrid]])</f>
        <v>0</v>
      </c>
      <c r="AK17" s="27">
        <f>getConeCount(ScoutingData[[#This Row],[autoScoredGrid]])</f>
        <v>1</v>
      </c>
      <c r="AL17" s="27">
        <f>getHighCount(ScoutingData[[#This Row],[autoScoredGrid]])</f>
        <v>0</v>
      </c>
      <c r="AM17" s="27">
        <f>getMedCount(ScoutingData[[#This Row],[autoScoredGrid]])</f>
        <v>1</v>
      </c>
      <c r="AN17" s="27">
        <f>getLowCount(ScoutingData[[#This Row],[autoScoredGrid]])</f>
        <v>0</v>
      </c>
      <c r="AO17" s="27">
        <f>getAvgCycleTime(ScoutingData[[#This Row],[cycleTimes]])</f>
        <v>0</v>
      </c>
      <c r="AP17" s="27">
        <f>getTotalCount(ScoutingData[[#This Row],[scoredGrid]])</f>
        <v>0</v>
      </c>
      <c r="AQ17" s="27">
        <f>getCubeCount(ScoutingData[[#This Row],[scoredGrid]])</f>
        <v>0</v>
      </c>
      <c r="AR17" s="27">
        <f>getConeCount(ScoutingData[[#This Row],[scoredGrid]])</f>
        <v>0</v>
      </c>
      <c r="AS17" s="27">
        <f>getHighCount(ScoutingData[[#This Row],[scoredGrid]])</f>
        <v>0</v>
      </c>
      <c r="AT17" s="27">
        <f>getMedCount(ScoutingData[[#This Row],[scoredGrid]])</f>
        <v>0</v>
      </c>
      <c r="AU17" s="27">
        <f>getLowCount(ScoutingData[[#This Row],[scoredGrid]])</f>
        <v>0</v>
      </c>
      <c r="AV17" s="27">
        <f>ScoutingData[[#This Row],[autoGamePieces]]+ScoutingData[[#This Row],[teleopGamePieces]]</f>
        <v>1</v>
      </c>
      <c r="AW17" s="27">
        <f>ScoutingData[[#This Row],[autoCubes]]+ScoutingData[[#This Row],[teleopCubes]]</f>
        <v>0</v>
      </c>
      <c r="AX17" s="27">
        <f>ScoutingData[[#This Row],[autoCones]]+ScoutingData[[#This Row],[teleopCones]]</f>
        <v>1</v>
      </c>
      <c r="AY17" s="27">
        <f>ScoutingData[[#This Row],[autoHigh]]+ScoutingData[[#This Row],[teleopHigh]]</f>
        <v>0</v>
      </c>
      <c r="AZ17" s="27">
        <f>ScoutingData[[#This Row],[autoMed]]+ScoutingData[[#This Row],[teleopMed]]</f>
        <v>1</v>
      </c>
      <c r="BA17" s="27">
        <f>ScoutingData[[#This Row],[autoLow]]+ScoutingData[[#This Row],[teleopLow]]</f>
        <v>0</v>
      </c>
    </row>
    <row r="18" spans="1:53" ht="17">
      <c r="A18" s="27" t="s">
        <v>135</v>
      </c>
      <c r="B18" s="27" t="s">
        <v>82</v>
      </c>
      <c r="C18" s="27" t="s">
        <v>83</v>
      </c>
      <c r="D18" s="27">
        <v>5</v>
      </c>
      <c r="E18" s="27"/>
      <c r="F18" s="27" t="s">
        <v>110</v>
      </c>
      <c r="G18" s="27">
        <v>752</v>
      </c>
      <c r="H18" s="27">
        <v>72</v>
      </c>
      <c r="I18" s="27" t="s">
        <v>154</v>
      </c>
      <c r="J18" s="27">
        <v>1</v>
      </c>
      <c r="K18" s="27">
        <v>0</v>
      </c>
      <c r="L18" s="27">
        <v>1</v>
      </c>
      <c r="M18" s="27" t="s">
        <v>86</v>
      </c>
      <c r="N18" s="27" t="s">
        <v>85</v>
      </c>
      <c r="O18" s="27" t="s">
        <v>85</v>
      </c>
      <c r="P18" s="27">
        <v>0</v>
      </c>
      <c r="Q18" s="27">
        <v>0</v>
      </c>
      <c r="R18" s="27">
        <v>0</v>
      </c>
      <c r="S18" s="27"/>
      <c r="T18" s="27">
        <v>0</v>
      </c>
      <c r="U18" s="27" t="s">
        <v>86</v>
      </c>
      <c r="V18" s="27">
        <v>0</v>
      </c>
      <c r="W18" s="27" t="s">
        <v>95</v>
      </c>
      <c r="X18" s="27">
        <v>2</v>
      </c>
      <c r="Y18" s="27" t="s">
        <v>90</v>
      </c>
      <c r="Z18" s="27">
        <v>0</v>
      </c>
      <c r="AA18" s="27" t="s">
        <v>86</v>
      </c>
      <c r="AB18" s="27">
        <v>0</v>
      </c>
      <c r="AC18" s="27">
        <v>2</v>
      </c>
      <c r="AD18" s="27">
        <v>0</v>
      </c>
      <c r="AE18" s="27">
        <v>0</v>
      </c>
      <c r="AF18" s="27">
        <v>0</v>
      </c>
      <c r="AG18" s="27">
        <v>0</v>
      </c>
      <c r="AH18" s="27" t="s">
        <v>155</v>
      </c>
      <c r="AI18" s="27">
        <f>getTotalCount(ScoutingData[[#This Row],[autoScoredGrid]])</f>
        <v>1</v>
      </c>
      <c r="AJ18" s="27">
        <f>getCubeCount(ScoutingData[[#This Row],[autoScoredGrid]])</f>
        <v>0</v>
      </c>
      <c r="AK18" s="27">
        <f>getConeCount(ScoutingData[[#This Row],[autoScoredGrid]])</f>
        <v>1</v>
      </c>
      <c r="AL18" s="27">
        <f>getHighCount(ScoutingData[[#This Row],[autoScoredGrid]])</f>
        <v>1</v>
      </c>
      <c r="AM18" s="27">
        <f>getMedCount(ScoutingData[[#This Row],[autoScoredGrid]])</f>
        <v>0</v>
      </c>
      <c r="AN18" s="27">
        <f>getLowCount(ScoutingData[[#This Row],[autoScoredGrid]])</f>
        <v>0</v>
      </c>
      <c r="AO18" s="27">
        <f>getAvgCycleTime(ScoutingData[[#This Row],[cycleTimes]])</f>
        <v>0</v>
      </c>
      <c r="AP18" s="27">
        <f>getTotalCount(ScoutingData[[#This Row],[scoredGrid]])</f>
        <v>0</v>
      </c>
      <c r="AQ18" s="27">
        <f>getCubeCount(ScoutingData[[#This Row],[scoredGrid]])</f>
        <v>0</v>
      </c>
      <c r="AR18" s="27">
        <f>getConeCount(ScoutingData[[#This Row],[scoredGrid]])</f>
        <v>0</v>
      </c>
      <c r="AS18" s="27">
        <f>getHighCount(ScoutingData[[#This Row],[scoredGrid]])</f>
        <v>0</v>
      </c>
      <c r="AT18" s="27">
        <f>getMedCount(ScoutingData[[#This Row],[scoredGrid]])</f>
        <v>0</v>
      </c>
      <c r="AU18" s="27">
        <f>getLowCount(ScoutingData[[#This Row],[scoredGrid]])</f>
        <v>0</v>
      </c>
      <c r="AV18" s="27">
        <f>ScoutingData[[#This Row],[autoGamePieces]]+ScoutingData[[#This Row],[teleopGamePieces]]</f>
        <v>1</v>
      </c>
      <c r="AW18" s="27">
        <f>ScoutingData[[#This Row],[autoCubes]]+ScoutingData[[#This Row],[teleopCubes]]</f>
        <v>0</v>
      </c>
      <c r="AX18" s="27">
        <f>ScoutingData[[#This Row],[autoCones]]+ScoutingData[[#This Row],[teleopCones]]</f>
        <v>1</v>
      </c>
      <c r="AY18" s="27">
        <f>ScoutingData[[#This Row],[autoHigh]]+ScoutingData[[#This Row],[teleopHigh]]</f>
        <v>1</v>
      </c>
      <c r="AZ18" s="27">
        <f>ScoutingData[[#This Row],[autoMed]]+ScoutingData[[#This Row],[teleopMed]]</f>
        <v>0</v>
      </c>
      <c r="BA18" s="27">
        <f>ScoutingData[[#This Row],[autoLow]]+ScoutingData[[#This Row],[teleopLow]]</f>
        <v>0</v>
      </c>
    </row>
    <row r="19" spans="1:53" ht="17">
      <c r="A19" s="27" t="s">
        <v>135</v>
      </c>
      <c r="B19" s="27" t="s">
        <v>82</v>
      </c>
      <c r="C19" s="27" t="s">
        <v>83</v>
      </c>
      <c r="D19" s="27">
        <v>5</v>
      </c>
      <c r="E19" s="27"/>
      <c r="F19" s="27" t="s">
        <v>110</v>
      </c>
      <c r="G19" s="27">
        <v>752</v>
      </c>
      <c r="H19" s="27">
        <v>72</v>
      </c>
      <c r="I19" s="27" t="s">
        <v>154</v>
      </c>
      <c r="J19" s="27">
        <v>1</v>
      </c>
      <c r="K19" s="27">
        <v>0</v>
      </c>
      <c r="L19" s="27">
        <v>1</v>
      </c>
      <c r="M19" s="27" t="s">
        <v>86</v>
      </c>
      <c r="N19" s="27" t="s">
        <v>85</v>
      </c>
      <c r="O19" s="27" t="s">
        <v>85</v>
      </c>
      <c r="P19" s="27">
        <v>0</v>
      </c>
      <c r="Q19" s="27">
        <v>0</v>
      </c>
      <c r="R19" s="27">
        <v>0</v>
      </c>
      <c r="S19" s="27"/>
      <c r="T19" s="27">
        <v>0</v>
      </c>
      <c r="U19" s="27" t="s">
        <v>86</v>
      </c>
      <c r="V19" s="27">
        <v>0</v>
      </c>
      <c r="W19" s="27" t="s">
        <v>95</v>
      </c>
      <c r="X19" s="27">
        <v>2</v>
      </c>
      <c r="Y19" s="27" t="s">
        <v>90</v>
      </c>
      <c r="Z19" s="27">
        <v>0</v>
      </c>
      <c r="AA19" s="27" t="s">
        <v>86</v>
      </c>
      <c r="AB19" s="27">
        <v>0</v>
      </c>
      <c r="AC19" s="27">
        <v>2</v>
      </c>
      <c r="AD19" s="27">
        <v>0</v>
      </c>
      <c r="AE19" s="27">
        <v>0</v>
      </c>
      <c r="AF19" s="27">
        <v>0</v>
      </c>
      <c r="AG19" s="27">
        <v>0</v>
      </c>
      <c r="AH19" s="27" t="s">
        <v>155</v>
      </c>
      <c r="AI19" s="27">
        <f>getTotalCount(ScoutingData[[#This Row],[autoScoredGrid]])</f>
        <v>1</v>
      </c>
      <c r="AJ19" s="27">
        <f>getCubeCount(ScoutingData[[#This Row],[autoScoredGrid]])</f>
        <v>0</v>
      </c>
      <c r="AK19" s="27">
        <f>getConeCount(ScoutingData[[#This Row],[autoScoredGrid]])</f>
        <v>1</v>
      </c>
      <c r="AL19" s="27">
        <f>getHighCount(ScoutingData[[#This Row],[autoScoredGrid]])</f>
        <v>1</v>
      </c>
      <c r="AM19" s="27">
        <f>getMedCount(ScoutingData[[#This Row],[autoScoredGrid]])</f>
        <v>0</v>
      </c>
      <c r="AN19" s="27">
        <f>getLowCount(ScoutingData[[#This Row],[autoScoredGrid]])</f>
        <v>0</v>
      </c>
      <c r="AO19" s="27">
        <f>getAvgCycleTime(ScoutingData[[#This Row],[cycleTimes]])</f>
        <v>0</v>
      </c>
      <c r="AP19" s="27">
        <f>getTotalCount(ScoutingData[[#This Row],[scoredGrid]])</f>
        <v>0</v>
      </c>
      <c r="AQ19" s="27">
        <f>getCubeCount(ScoutingData[[#This Row],[scoredGrid]])</f>
        <v>0</v>
      </c>
      <c r="AR19" s="27">
        <f>getConeCount(ScoutingData[[#This Row],[scoredGrid]])</f>
        <v>0</v>
      </c>
      <c r="AS19" s="27">
        <f>getHighCount(ScoutingData[[#This Row],[scoredGrid]])</f>
        <v>0</v>
      </c>
      <c r="AT19" s="27">
        <f>getMedCount(ScoutingData[[#This Row],[scoredGrid]])</f>
        <v>0</v>
      </c>
      <c r="AU19" s="27">
        <f>getLowCount(ScoutingData[[#This Row],[scoredGrid]])</f>
        <v>0</v>
      </c>
      <c r="AV19" s="27">
        <f>ScoutingData[[#This Row],[autoGamePieces]]+ScoutingData[[#This Row],[teleopGamePieces]]</f>
        <v>1</v>
      </c>
      <c r="AW19" s="27">
        <f>ScoutingData[[#This Row],[autoCubes]]+ScoutingData[[#This Row],[teleopCubes]]</f>
        <v>0</v>
      </c>
      <c r="AX19" s="27">
        <f>ScoutingData[[#This Row],[autoCones]]+ScoutingData[[#This Row],[teleopCones]]</f>
        <v>1</v>
      </c>
      <c r="AY19" s="27">
        <f>ScoutingData[[#This Row],[autoHigh]]+ScoutingData[[#This Row],[teleopHigh]]</f>
        <v>1</v>
      </c>
      <c r="AZ19" s="27">
        <f>ScoutingData[[#This Row],[autoMed]]+ScoutingData[[#This Row],[teleopMed]]</f>
        <v>0</v>
      </c>
      <c r="BA19" s="27">
        <f>ScoutingData[[#This Row],[autoLow]]+ScoutingData[[#This Row],[teleopLow]]</f>
        <v>0</v>
      </c>
    </row>
    <row r="20" spans="1:53" ht="17">
      <c r="A20" s="27" t="s">
        <v>156</v>
      </c>
      <c r="B20" s="27" t="s">
        <v>82</v>
      </c>
      <c r="C20" s="27" t="s">
        <v>83</v>
      </c>
      <c r="D20" s="27">
        <v>5</v>
      </c>
      <c r="E20" s="27"/>
      <c r="F20" s="27" t="s">
        <v>131</v>
      </c>
      <c r="G20" s="27">
        <v>2070</v>
      </c>
      <c r="H20" s="27">
        <v>62</v>
      </c>
      <c r="I20" s="27" t="s">
        <v>154</v>
      </c>
      <c r="J20" s="27">
        <v>1</v>
      </c>
      <c r="K20" s="27">
        <v>0</v>
      </c>
      <c r="L20" s="27">
        <v>1</v>
      </c>
      <c r="M20" s="27" t="s">
        <v>86</v>
      </c>
      <c r="N20" s="27" t="s">
        <v>85</v>
      </c>
      <c r="O20" s="27" t="s">
        <v>85</v>
      </c>
      <c r="P20" s="27">
        <v>0</v>
      </c>
      <c r="Q20" s="27">
        <v>0</v>
      </c>
      <c r="R20" s="27">
        <v>0</v>
      </c>
      <c r="S20" s="27"/>
      <c r="T20" s="27">
        <v>0</v>
      </c>
      <c r="U20" s="27" t="s">
        <v>86</v>
      </c>
      <c r="V20" s="27">
        <v>16.899999999999999</v>
      </c>
      <c r="W20" s="27" t="s">
        <v>127</v>
      </c>
      <c r="X20" s="27">
        <v>2</v>
      </c>
      <c r="Y20" s="27" t="s">
        <v>90</v>
      </c>
      <c r="Z20" s="27">
        <v>1</v>
      </c>
      <c r="AA20" s="27" t="s">
        <v>86</v>
      </c>
      <c r="AB20" s="27">
        <v>0</v>
      </c>
      <c r="AC20" s="27">
        <v>1</v>
      </c>
      <c r="AD20" s="27">
        <v>0</v>
      </c>
      <c r="AE20" s="27">
        <v>0</v>
      </c>
      <c r="AF20" s="27">
        <v>0</v>
      </c>
      <c r="AG20" s="27">
        <v>0</v>
      </c>
      <c r="AH20" s="27" t="s">
        <v>157</v>
      </c>
      <c r="AI20" s="27">
        <f>getTotalCount(ScoutingData[[#This Row],[autoScoredGrid]])</f>
        <v>1</v>
      </c>
      <c r="AJ20" s="27">
        <f>getCubeCount(ScoutingData[[#This Row],[autoScoredGrid]])</f>
        <v>0</v>
      </c>
      <c r="AK20" s="27">
        <f>getConeCount(ScoutingData[[#This Row],[autoScoredGrid]])</f>
        <v>1</v>
      </c>
      <c r="AL20" s="27">
        <f>getHighCount(ScoutingData[[#This Row],[autoScoredGrid]])</f>
        <v>1</v>
      </c>
      <c r="AM20" s="27">
        <f>getMedCount(ScoutingData[[#This Row],[autoScoredGrid]])</f>
        <v>0</v>
      </c>
      <c r="AN20" s="27">
        <f>getLowCount(ScoutingData[[#This Row],[autoScoredGrid]])</f>
        <v>0</v>
      </c>
      <c r="AO20" s="27">
        <f>getAvgCycleTime(ScoutingData[[#This Row],[cycleTimes]])</f>
        <v>0</v>
      </c>
      <c r="AP20" s="27">
        <f>getTotalCount(ScoutingData[[#This Row],[scoredGrid]])</f>
        <v>0</v>
      </c>
      <c r="AQ20" s="27">
        <f>getCubeCount(ScoutingData[[#This Row],[scoredGrid]])</f>
        <v>0</v>
      </c>
      <c r="AR20" s="27">
        <f>getConeCount(ScoutingData[[#This Row],[scoredGrid]])</f>
        <v>0</v>
      </c>
      <c r="AS20" s="27">
        <f>getHighCount(ScoutingData[[#This Row],[scoredGrid]])</f>
        <v>0</v>
      </c>
      <c r="AT20" s="27">
        <f>getMedCount(ScoutingData[[#This Row],[scoredGrid]])</f>
        <v>0</v>
      </c>
      <c r="AU20" s="27">
        <f>getLowCount(ScoutingData[[#This Row],[scoredGrid]])</f>
        <v>0</v>
      </c>
      <c r="AV20" s="27">
        <f>ScoutingData[[#This Row],[autoGamePieces]]+ScoutingData[[#This Row],[teleopGamePieces]]</f>
        <v>1</v>
      </c>
      <c r="AW20" s="27">
        <f>ScoutingData[[#This Row],[autoCubes]]+ScoutingData[[#This Row],[teleopCubes]]</f>
        <v>0</v>
      </c>
      <c r="AX20" s="27">
        <f>ScoutingData[[#This Row],[autoCones]]+ScoutingData[[#This Row],[teleopCones]]</f>
        <v>1</v>
      </c>
      <c r="AY20" s="27">
        <f>ScoutingData[[#This Row],[autoHigh]]+ScoutingData[[#This Row],[teleopHigh]]</f>
        <v>1</v>
      </c>
      <c r="AZ20" s="27">
        <f>ScoutingData[[#This Row],[autoMed]]+ScoutingData[[#This Row],[teleopMed]]</f>
        <v>0</v>
      </c>
      <c r="BA20" s="27">
        <f>ScoutingData[[#This Row],[autoLow]]+ScoutingData[[#This Row],[teleopLow]]</f>
        <v>0</v>
      </c>
    </row>
    <row r="21" spans="1:53" ht="17">
      <c r="A21" s="27" t="s">
        <v>158</v>
      </c>
      <c r="B21" s="27" t="s">
        <v>82</v>
      </c>
      <c r="C21" s="27" t="s">
        <v>83</v>
      </c>
      <c r="D21" s="27">
        <v>5</v>
      </c>
      <c r="E21" s="27"/>
      <c r="F21" s="27" t="s">
        <v>122</v>
      </c>
      <c r="G21" s="27">
        <v>1811</v>
      </c>
      <c r="H21" s="27">
        <v>26</v>
      </c>
      <c r="I21" s="27" t="s">
        <v>85</v>
      </c>
      <c r="J21" s="27">
        <v>0</v>
      </c>
      <c r="K21" s="27">
        <v>0</v>
      </c>
      <c r="L21" s="27">
        <v>0</v>
      </c>
      <c r="M21" s="27" t="s">
        <v>86</v>
      </c>
      <c r="N21" s="27" t="s">
        <v>159</v>
      </c>
      <c r="O21" s="27" t="s">
        <v>160</v>
      </c>
      <c r="P21" s="27">
        <v>0</v>
      </c>
      <c r="Q21" s="27">
        <v>0</v>
      </c>
      <c r="R21" s="27">
        <v>0</v>
      </c>
      <c r="S21" s="27"/>
      <c r="T21" s="27">
        <v>0</v>
      </c>
      <c r="U21" s="27" t="s">
        <v>89</v>
      </c>
      <c r="V21" s="27">
        <v>19</v>
      </c>
      <c r="W21" s="27" t="s">
        <v>95</v>
      </c>
      <c r="X21" s="27">
        <v>2</v>
      </c>
      <c r="Y21" s="27" t="s">
        <v>90</v>
      </c>
      <c r="Z21" s="27">
        <v>0</v>
      </c>
      <c r="AA21" s="27" t="s">
        <v>86</v>
      </c>
      <c r="AB21" s="27">
        <v>0</v>
      </c>
      <c r="AC21" s="27">
        <v>2</v>
      </c>
      <c r="AD21" s="27">
        <v>0</v>
      </c>
      <c r="AE21" s="27">
        <v>0</v>
      </c>
      <c r="AF21" s="27">
        <v>0</v>
      </c>
      <c r="AG21" s="27">
        <v>0</v>
      </c>
      <c r="AH21" s="27" t="s">
        <v>161</v>
      </c>
      <c r="AI21" s="27">
        <f>getTotalCount(ScoutingData[[#This Row],[autoScoredGrid]])</f>
        <v>0</v>
      </c>
      <c r="AJ21" s="27">
        <f>getCubeCount(ScoutingData[[#This Row],[autoScoredGrid]])</f>
        <v>0</v>
      </c>
      <c r="AK21" s="27">
        <f>getConeCount(ScoutingData[[#This Row],[autoScoredGrid]])</f>
        <v>0</v>
      </c>
      <c r="AL21" s="27">
        <f>getHighCount(ScoutingData[[#This Row],[autoScoredGrid]])</f>
        <v>0</v>
      </c>
      <c r="AM21" s="27">
        <f>getMedCount(ScoutingData[[#This Row],[autoScoredGrid]])</f>
        <v>0</v>
      </c>
      <c r="AN21" s="27">
        <f>getLowCount(ScoutingData[[#This Row],[autoScoredGrid]])</f>
        <v>0</v>
      </c>
      <c r="AO21" s="27">
        <f>getAvgCycleTime(ScoutingData[[#This Row],[cycleTimes]])</f>
        <v>1</v>
      </c>
      <c r="AP21" s="27">
        <f>getTotalCount(ScoutingData[[#This Row],[scoredGrid]])</f>
        <v>1</v>
      </c>
      <c r="AQ21" s="27">
        <f>getCubeCount(ScoutingData[[#This Row],[scoredGrid]])</f>
        <v>1</v>
      </c>
      <c r="AR21" s="27">
        <f>getConeCount(ScoutingData[[#This Row],[scoredGrid]])</f>
        <v>0</v>
      </c>
      <c r="AS21" s="27">
        <f>getHighCount(ScoutingData[[#This Row],[scoredGrid]])</f>
        <v>1</v>
      </c>
      <c r="AT21" s="27">
        <f>getMedCount(ScoutingData[[#This Row],[scoredGrid]])</f>
        <v>0</v>
      </c>
      <c r="AU21" s="27">
        <f>getLowCount(ScoutingData[[#This Row],[scoredGrid]])</f>
        <v>0</v>
      </c>
      <c r="AV21" s="27">
        <f>ScoutingData[[#This Row],[autoGamePieces]]+ScoutingData[[#This Row],[teleopGamePieces]]</f>
        <v>1</v>
      </c>
      <c r="AW21" s="27">
        <f>ScoutingData[[#This Row],[autoCubes]]+ScoutingData[[#This Row],[teleopCubes]]</f>
        <v>1</v>
      </c>
      <c r="AX21" s="27">
        <f>ScoutingData[[#This Row],[autoCones]]+ScoutingData[[#This Row],[teleopCones]]</f>
        <v>0</v>
      </c>
      <c r="AY21" s="27">
        <f>ScoutingData[[#This Row],[autoHigh]]+ScoutingData[[#This Row],[teleopHigh]]</f>
        <v>1</v>
      </c>
      <c r="AZ21" s="27">
        <f>ScoutingData[[#This Row],[autoMed]]+ScoutingData[[#This Row],[teleopMed]]</f>
        <v>0</v>
      </c>
      <c r="BA21" s="27">
        <f>ScoutingData[[#This Row],[autoLow]]+ScoutingData[[#This Row],[teleopLow]]</f>
        <v>0</v>
      </c>
    </row>
    <row r="22" spans="1:53" ht="17">
      <c r="A22" s="27" t="s">
        <v>101</v>
      </c>
      <c r="B22" s="27" t="s">
        <v>82</v>
      </c>
      <c r="C22" s="27" t="s">
        <v>83</v>
      </c>
      <c r="D22" s="27">
        <v>8</v>
      </c>
      <c r="E22" s="27"/>
      <c r="F22" s="27" t="s">
        <v>102</v>
      </c>
      <c r="G22" s="27">
        <v>1143</v>
      </c>
      <c r="H22" s="27">
        <v>69</v>
      </c>
      <c r="I22" s="27" t="s">
        <v>85</v>
      </c>
      <c r="J22" s="27">
        <v>1</v>
      </c>
      <c r="K22" s="27">
        <v>1</v>
      </c>
      <c r="L22" s="27">
        <v>0</v>
      </c>
      <c r="M22" s="27" t="s">
        <v>86</v>
      </c>
      <c r="N22" s="27" t="s">
        <v>85</v>
      </c>
      <c r="O22" s="27" t="s">
        <v>85</v>
      </c>
      <c r="P22" s="27">
        <v>0</v>
      </c>
      <c r="Q22" s="27">
        <v>0</v>
      </c>
      <c r="R22" s="27">
        <v>0</v>
      </c>
      <c r="S22" s="27"/>
      <c r="T22" s="27">
        <v>0</v>
      </c>
      <c r="U22" s="27" t="s">
        <v>107</v>
      </c>
      <c r="V22" s="27">
        <v>0</v>
      </c>
      <c r="W22" s="27" t="s">
        <v>86</v>
      </c>
      <c r="X22" s="27">
        <v>1</v>
      </c>
      <c r="Y22" s="27" t="s">
        <v>90</v>
      </c>
      <c r="Z22" s="27">
        <v>0</v>
      </c>
      <c r="AA22" s="27" t="s">
        <v>86</v>
      </c>
      <c r="AB22" s="27">
        <v>0</v>
      </c>
      <c r="AC22" s="27">
        <v>2</v>
      </c>
      <c r="AD22" s="27">
        <v>0</v>
      </c>
      <c r="AE22" s="27">
        <v>0</v>
      </c>
      <c r="AF22" s="27">
        <v>0</v>
      </c>
      <c r="AG22" s="27">
        <v>0</v>
      </c>
      <c r="AH22" s="27" t="s">
        <v>162</v>
      </c>
      <c r="AI22" s="27">
        <f>getTotalCount(ScoutingData[[#This Row],[autoScoredGrid]])</f>
        <v>0</v>
      </c>
      <c r="AJ22" s="27">
        <f>getCubeCount(ScoutingData[[#This Row],[autoScoredGrid]])</f>
        <v>0</v>
      </c>
      <c r="AK22" s="27">
        <f>getConeCount(ScoutingData[[#This Row],[autoScoredGrid]])</f>
        <v>0</v>
      </c>
      <c r="AL22" s="27">
        <f>getHighCount(ScoutingData[[#This Row],[autoScoredGrid]])</f>
        <v>0</v>
      </c>
      <c r="AM22" s="27">
        <f>getMedCount(ScoutingData[[#This Row],[autoScoredGrid]])</f>
        <v>0</v>
      </c>
      <c r="AN22" s="27">
        <f>getLowCount(ScoutingData[[#This Row],[autoScoredGrid]])</f>
        <v>0</v>
      </c>
      <c r="AO22" s="27">
        <f>getAvgCycleTime(ScoutingData[[#This Row],[cycleTimes]])</f>
        <v>0</v>
      </c>
      <c r="AP22" s="27">
        <f>getTotalCount(ScoutingData[[#This Row],[scoredGrid]])</f>
        <v>0</v>
      </c>
      <c r="AQ22" s="27">
        <f>getCubeCount(ScoutingData[[#This Row],[scoredGrid]])</f>
        <v>0</v>
      </c>
      <c r="AR22" s="27">
        <f>getConeCount(ScoutingData[[#This Row],[scoredGrid]])</f>
        <v>0</v>
      </c>
      <c r="AS22" s="27">
        <f>getHighCount(ScoutingData[[#This Row],[scoredGrid]])</f>
        <v>0</v>
      </c>
      <c r="AT22" s="27">
        <f>getMedCount(ScoutingData[[#This Row],[scoredGrid]])</f>
        <v>0</v>
      </c>
      <c r="AU22" s="27">
        <f>getLowCount(ScoutingData[[#This Row],[scoredGrid]])</f>
        <v>0</v>
      </c>
      <c r="AV22" s="27">
        <f>ScoutingData[[#This Row],[autoGamePieces]]+ScoutingData[[#This Row],[teleopGamePieces]]</f>
        <v>0</v>
      </c>
      <c r="AW22" s="27">
        <f>ScoutingData[[#This Row],[autoCubes]]+ScoutingData[[#This Row],[teleopCubes]]</f>
        <v>0</v>
      </c>
      <c r="AX22" s="27">
        <f>ScoutingData[[#This Row],[autoCones]]+ScoutingData[[#This Row],[teleopCones]]</f>
        <v>0</v>
      </c>
      <c r="AY22" s="27">
        <f>ScoutingData[[#This Row],[autoHigh]]+ScoutingData[[#This Row],[teleopHigh]]</f>
        <v>0</v>
      </c>
      <c r="AZ22" s="27">
        <f>ScoutingData[[#This Row],[autoMed]]+ScoutingData[[#This Row],[teleopMed]]</f>
        <v>0</v>
      </c>
      <c r="BA22" s="27">
        <f>ScoutingData[[#This Row],[autoLow]]+ScoutingData[[#This Row],[teleopLow]]</f>
        <v>0</v>
      </c>
    </row>
    <row r="23" spans="1:53" ht="17">
      <c r="A23" s="27" t="s">
        <v>163</v>
      </c>
      <c r="B23" s="27" t="s">
        <v>82</v>
      </c>
      <c r="C23" s="27" t="s">
        <v>83</v>
      </c>
      <c r="D23" s="27">
        <v>8</v>
      </c>
      <c r="E23" s="27"/>
      <c r="F23" s="27" t="s">
        <v>131</v>
      </c>
      <c r="G23" s="27">
        <v>1923</v>
      </c>
      <c r="H23" s="27">
        <v>50</v>
      </c>
      <c r="I23" s="27" t="s">
        <v>85</v>
      </c>
      <c r="J23" s="27">
        <v>1</v>
      </c>
      <c r="K23" s="27">
        <v>1</v>
      </c>
      <c r="L23" s="27">
        <v>1</v>
      </c>
      <c r="M23" s="27" t="s">
        <v>95</v>
      </c>
      <c r="N23" s="27" t="s">
        <v>164</v>
      </c>
      <c r="O23" s="27" t="s">
        <v>165</v>
      </c>
      <c r="P23" s="27">
        <v>0</v>
      </c>
      <c r="Q23" s="27">
        <v>0</v>
      </c>
      <c r="R23" s="27">
        <v>0</v>
      </c>
      <c r="S23" s="27"/>
      <c r="T23" s="27">
        <v>0</v>
      </c>
      <c r="U23" s="27" t="s">
        <v>89</v>
      </c>
      <c r="V23" s="27">
        <v>6.8</v>
      </c>
      <c r="W23" s="27" t="s">
        <v>95</v>
      </c>
      <c r="X23" s="27">
        <v>2</v>
      </c>
      <c r="Y23" s="27" t="s">
        <v>99</v>
      </c>
      <c r="Z23" s="27">
        <v>0</v>
      </c>
      <c r="AA23" s="27" t="s">
        <v>86</v>
      </c>
      <c r="AB23" s="27">
        <v>1</v>
      </c>
      <c r="AC23" s="27">
        <v>5</v>
      </c>
      <c r="AD23" s="27">
        <v>0</v>
      </c>
      <c r="AE23" s="27">
        <v>0</v>
      </c>
      <c r="AF23" s="27">
        <v>0</v>
      </c>
      <c r="AG23" s="27">
        <v>0</v>
      </c>
      <c r="AH23" s="27" t="s">
        <v>166</v>
      </c>
      <c r="AI23" s="27">
        <f>getTotalCount(ScoutingData[[#This Row],[autoScoredGrid]])</f>
        <v>0</v>
      </c>
      <c r="AJ23" s="27">
        <f>getCubeCount(ScoutingData[[#This Row],[autoScoredGrid]])</f>
        <v>0</v>
      </c>
      <c r="AK23" s="27">
        <f>getConeCount(ScoutingData[[#This Row],[autoScoredGrid]])</f>
        <v>0</v>
      </c>
      <c r="AL23" s="27">
        <f>getHighCount(ScoutingData[[#This Row],[autoScoredGrid]])</f>
        <v>0</v>
      </c>
      <c r="AM23" s="27">
        <f>getMedCount(ScoutingData[[#This Row],[autoScoredGrid]])</f>
        <v>0</v>
      </c>
      <c r="AN23" s="27">
        <f>getLowCount(ScoutingData[[#This Row],[autoScoredGrid]])</f>
        <v>0</v>
      </c>
      <c r="AO23" s="27">
        <f>getAvgCycleTime(ScoutingData[[#This Row],[cycleTimes]])</f>
        <v>24.1</v>
      </c>
      <c r="AP23" s="27">
        <f>getTotalCount(ScoutingData[[#This Row],[scoredGrid]])</f>
        <v>2</v>
      </c>
      <c r="AQ23" s="27">
        <f>getCubeCount(ScoutingData[[#This Row],[scoredGrid]])</f>
        <v>2</v>
      </c>
      <c r="AR23" s="27">
        <f>getConeCount(ScoutingData[[#This Row],[scoredGrid]])</f>
        <v>0</v>
      </c>
      <c r="AS23" s="27">
        <f>getHighCount(ScoutingData[[#This Row],[scoredGrid]])</f>
        <v>0</v>
      </c>
      <c r="AT23" s="27">
        <f>getMedCount(ScoutingData[[#This Row],[scoredGrid]])</f>
        <v>0</v>
      </c>
      <c r="AU23" s="27">
        <f>getLowCount(ScoutingData[[#This Row],[scoredGrid]])</f>
        <v>2</v>
      </c>
      <c r="AV23" s="27">
        <f>ScoutingData[[#This Row],[autoGamePieces]]+ScoutingData[[#This Row],[teleopGamePieces]]</f>
        <v>2</v>
      </c>
      <c r="AW23" s="27">
        <f>ScoutingData[[#This Row],[autoCubes]]+ScoutingData[[#This Row],[teleopCubes]]</f>
        <v>2</v>
      </c>
      <c r="AX23" s="27">
        <f>ScoutingData[[#This Row],[autoCones]]+ScoutingData[[#This Row],[teleopCones]]</f>
        <v>0</v>
      </c>
      <c r="AY23" s="27">
        <f>ScoutingData[[#This Row],[autoHigh]]+ScoutingData[[#This Row],[teleopHigh]]</f>
        <v>0</v>
      </c>
      <c r="AZ23" s="27">
        <f>ScoutingData[[#This Row],[autoMed]]+ScoutingData[[#This Row],[teleopMed]]</f>
        <v>0</v>
      </c>
      <c r="BA23" s="27">
        <f>ScoutingData[[#This Row],[autoLow]]+ScoutingData[[#This Row],[teleopLow]]</f>
        <v>2</v>
      </c>
    </row>
    <row r="24" spans="1:53" ht="17">
      <c r="A24" s="27" t="s">
        <v>143</v>
      </c>
      <c r="B24" s="27" t="s">
        <v>82</v>
      </c>
      <c r="C24" s="27" t="s">
        <v>83</v>
      </c>
      <c r="D24" s="27">
        <v>3</v>
      </c>
      <c r="E24" s="27"/>
      <c r="F24" s="27" t="s">
        <v>84</v>
      </c>
      <c r="G24" s="27">
        <v>4573</v>
      </c>
      <c r="H24" s="27">
        <v>59</v>
      </c>
      <c r="I24" s="27" t="s">
        <v>167</v>
      </c>
      <c r="J24" s="27">
        <v>1</v>
      </c>
      <c r="K24" s="27">
        <v>1</v>
      </c>
      <c r="L24" s="27">
        <v>0</v>
      </c>
      <c r="M24" s="27" t="s">
        <v>95</v>
      </c>
      <c r="N24" s="27" t="s">
        <v>85</v>
      </c>
      <c r="O24" s="27" t="s">
        <v>168</v>
      </c>
      <c r="P24" s="27">
        <v>0</v>
      </c>
      <c r="Q24" s="27">
        <v>0</v>
      </c>
      <c r="R24" s="27">
        <v>0</v>
      </c>
      <c r="S24" s="27"/>
      <c r="T24" s="27">
        <v>1</v>
      </c>
      <c r="U24" s="27" t="s">
        <v>97</v>
      </c>
      <c r="V24" s="27">
        <v>10.7</v>
      </c>
      <c r="W24" s="27" t="s">
        <v>95</v>
      </c>
      <c r="X24" s="27">
        <v>1</v>
      </c>
      <c r="Y24" s="27" t="s">
        <v>99</v>
      </c>
      <c r="Z24" s="27">
        <v>2</v>
      </c>
      <c r="AA24" s="27" t="s">
        <v>86</v>
      </c>
      <c r="AB24" s="27">
        <v>0</v>
      </c>
      <c r="AC24" s="27">
        <v>5</v>
      </c>
      <c r="AD24" s="27">
        <v>0</v>
      </c>
      <c r="AE24" s="27">
        <v>0</v>
      </c>
      <c r="AF24" s="27">
        <v>1</v>
      </c>
      <c r="AG24" s="27">
        <v>0</v>
      </c>
      <c r="AH24" s="27" t="s">
        <v>169</v>
      </c>
      <c r="AI24" s="27">
        <f>getTotalCount(ScoutingData[[#This Row],[autoScoredGrid]])</f>
        <v>4</v>
      </c>
      <c r="AJ24" s="27">
        <f>getCubeCount(ScoutingData[[#This Row],[autoScoredGrid]])</f>
        <v>2</v>
      </c>
      <c r="AK24" s="27">
        <f>getConeCount(ScoutingData[[#This Row],[autoScoredGrid]])</f>
        <v>2</v>
      </c>
      <c r="AL24" s="27">
        <f>getHighCount(ScoutingData[[#This Row],[autoScoredGrid]])</f>
        <v>1</v>
      </c>
      <c r="AM24" s="27">
        <f>getMedCount(ScoutingData[[#This Row],[autoScoredGrid]])</f>
        <v>2</v>
      </c>
      <c r="AN24" s="27">
        <f>getLowCount(ScoutingData[[#This Row],[autoScoredGrid]])</f>
        <v>1</v>
      </c>
      <c r="AO24" s="27">
        <f>getAvgCycleTime(ScoutingData[[#This Row],[cycleTimes]])</f>
        <v>0</v>
      </c>
      <c r="AP24" s="27">
        <f>getTotalCount(ScoutingData[[#This Row],[scoredGrid]])</f>
        <v>4</v>
      </c>
      <c r="AQ24" s="27">
        <f>getCubeCount(ScoutingData[[#This Row],[scoredGrid]])</f>
        <v>2</v>
      </c>
      <c r="AR24" s="27">
        <f>getConeCount(ScoutingData[[#This Row],[scoredGrid]])</f>
        <v>2</v>
      </c>
      <c r="AS24" s="27">
        <f>getHighCount(ScoutingData[[#This Row],[scoredGrid]])</f>
        <v>1</v>
      </c>
      <c r="AT24" s="27">
        <f>getMedCount(ScoutingData[[#This Row],[scoredGrid]])</f>
        <v>2</v>
      </c>
      <c r="AU24" s="27">
        <f>getLowCount(ScoutingData[[#This Row],[scoredGrid]])</f>
        <v>1</v>
      </c>
      <c r="AV24" s="27">
        <f>ScoutingData[[#This Row],[autoGamePieces]]+ScoutingData[[#This Row],[teleopGamePieces]]</f>
        <v>8</v>
      </c>
      <c r="AW24" s="27">
        <f>ScoutingData[[#This Row],[autoCubes]]+ScoutingData[[#This Row],[teleopCubes]]</f>
        <v>4</v>
      </c>
      <c r="AX24" s="27">
        <f>ScoutingData[[#This Row],[autoCones]]+ScoutingData[[#This Row],[teleopCones]]</f>
        <v>4</v>
      </c>
      <c r="AY24" s="27">
        <f>ScoutingData[[#This Row],[autoHigh]]+ScoutingData[[#This Row],[teleopHigh]]</f>
        <v>2</v>
      </c>
      <c r="AZ24" s="27">
        <f>ScoutingData[[#This Row],[autoMed]]+ScoutingData[[#This Row],[teleopMed]]</f>
        <v>4</v>
      </c>
      <c r="BA24" s="27">
        <f>ScoutingData[[#This Row],[autoLow]]+ScoutingData[[#This Row],[teleopLow]]</f>
        <v>2</v>
      </c>
    </row>
    <row r="25" spans="1:53" ht="17">
      <c r="A25" s="27" t="s">
        <v>101</v>
      </c>
      <c r="B25" s="27" t="s">
        <v>82</v>
      </c>
      <c r="C25" s="27" t="s">
        <v>83</v>
      </c>
      <c r="D25" s="27">
        <v>8</v>
      </c>
      <c r="E25" s="27"/>
      <c r="F25" s="27" t="s">
        <v>102</v>
      </c>
      <c r="G25" s="27">
        <v>1143</v>
      </c>
      <c r="H25" s="27">
        <v>69</v>
      </c>
      <c r="I25" s="27" t="s">
        <v>85</v>
      </c>
      <c r="J25" s="27">
        <v>1</v>
      </c>
      <c r="K25" s="27">
        <v>1</v>
      </c>
      <c r="L25" s="27">
        <v>0</v>
      </c>
      <c r="M25" s="27" t="s">
        <v>86</v>
      </c>
      <c r="N25" s="27" t="s">
        <v>85</v>
      </c>
      <c r="O25" s="27" t="s">
        <v>85</v>
      </c>
      <c r="P25" s="27">
        <v>0</v>
      </c>
      <c r="Q25" s="27">
        <v>0</v>
      </c>
      <c r="R25" s="27">
        <v>0</v>
      </c>
      <c r="S25" s="27"/>
      <c r="T25" s="27">
        <v>0</v>
      </c>
      <c r="U25" s="27" t="s">
        <v>107</v>
      </c>
      <c r="V25" s="27">
        <v>0</v>
      </c>
      <c r="W25" s="27" t="s">
        <v>86</v>
      </c>
      <c r="X25" s="27">
        <v>1</v>
      </c>
      <c r="Y25" s="27" t="s">
        <v>90</v>
      </c>
      <c r="Z25" s="27">
        <v>0</v>
      </c>
      <c r="AA25" s="27" t="s">
        <v>86</v>
      </c>
      <c r="AB25" s="27">
        <v>0</v>
      </c>
      <c r="AC25" s="27">
        <v>2</v>
      </c>
      <c r="AD25" s="27">
        <v>0</v>
      </c>
      <c r="AE25" s="27">
        <v>0</v>
      </c>
      <c r="AF25" s="27">
        <v>0</v>
      </c>
      <c r="AG25" s="27">
        <v>0</v>
      </c>
      <c r="AH25" s="27" t="s">
        <v>170</v>
      </c>
      <c r="AI25" s="27">
        <f>getTotalCount(ScoutingData[[#This Row],[autoScoredGrid]])</f>
        <v>0</v>
      </c>
      <c r="AJ25" s="27">
        <f>getCubeCount(ScoutingData[[#This Row],[autoScoredGrid]])</f>
        <v>0</v>
      </c>
      <c r="AK25" s="27">
        <f>getConeCount(ScoutingData[[#This Row],[autoScoredGrid]])</f>
        <v>0</v>
      </c>
      <c r="AL25" s="27">
        <f>getHighCount(ScoutingData[[#This Row],[autoScoredGrid]])</f>
        <v>0</v>
      </c>
      <c r="AM25" s="27">
        <f>getMedCount(ScoutingData[[#This Row],[autoScoredGrid]])</f>
        <v>0</v>
      </c>
      <c r="AN25" s="27">
        <f>getLowCount(ScoutingData[[#This Row],[autoScoredGrid]])</f>
        <v>0</v>
      </c>
      <c r="AO25" s="27">
        <f>getAvgCycleTime(ScoutingData[[#This Row],[cycleTimes]])</f>
        <v>0</v>
      </c>
      <c r="AP25" s="27">
        <f>getTotalCount(ScoutingData[[#This Row],[scoredGrid]])</f>
        <v>0</v>
      </c>
      <c r="AQ25" s="27">
        <f>getCubeCount(ScoutingData[[#This Row],[scoredGrid]])</f>
        <v>0</v>
      </c>
      <c r="AR25" s="27">
        <f>getConeCount(ScoutingData[[#This Row],[scoredGrid]])</f>
        <v>0</v>
      </c>
      <c r="AS25" s="27">
        <f>getHighCount(ScoutingData[[#This Row],[scoredGrid]])</f>
        <v>0</v>
      </c>
      <c r="AT25" s="27">
        <f>getMedCount(ScoutingData[[#This Row],[scoredGrid]])</f>
        <v>0</v>
      </c>
      <c r="AU25" s="27">
        <f>getLowCount(ScoutingData[[#This Row],[scoredGrid]])</f>
        <v>0</v>
      </c>
      <c r="AV25" s="27">
        <f>ScoutingData[[#This Row],[autoGamePieces]]+ScoutingData[[#This Row],[teleopGamePieces]]</f>
        <v>0</v>
      </c>
      <c r="AW25" s="27">
        <f>ScoutingData[[#This Row],[autoCubes]]+ScoutingData[[#This Row],[teleopCubes]]</f>
        <v>0</v>
      </c>
      <c r="AX25" s="27">
        <f>ScoutingData[[#This Row],[autoCones]]+ScoutingData[[#This Row],[teleopCones]]</f>
        <v>0</v>
      </c>
      <c r="AY25" s="27">
        <f>ScoutingData[[#This Row],[autoHigh]]+ScoutingData[[#This Row],[teleopHigh]]</f>
        <v>0</v>
      </c>
      <c r="AZ25" s="27">
        <f>ScoutingData[[#This Row],[autoMed]]+ScoutingData[[#This Row],[teleopMed]]</f>
        <v>0</v>
      </c>
      <c r="BA25" s="27">
        <f>ScoutingData[[#This Row],[autoLow]]+ScoutingData[[#This Row],[teleopLow]]</f>
        <v>0</v>
      </c>
    </row>
    <row r="26" spans="1:53" ht="17">
      <c r="A26" s="27" t="s">
        <v>171</v>
      </c>
      <c r="B26" s="27" t="s">
        <v>82</v>
      </c>
      <c r="C26" s="27" t="s">
        <v>83</v>
      </c>
      <c r="D26" s="27">
        <v>5</v>
      </c>
      <c r="E26" s="27"/>
      <c r="F26" s="27" t="s">
        <v>93</v>
      </c>
      <c r="G26" s="27">
        <v>6860</v>
      </c>
      <c r="H26" s="27">
        <v>26</v>
      </c>
      <c r="I26" s="27" t="s">
        <v>85</v>
      </c>
      <c r="J26" s="27">
        <v>0</v>
      </c>
      <c r="K26" s="27">
        <v>0</v>
      </c>
      <c r="L26" s="27">
        <v>0</v>
      </c>
      <c r="M26" s="27" t="s">
        <v>86</v>
      </c>
      <c r="N26" s="27" t="s">
        <v>172</v>
      </c>
      <c r="O26" s="27" t="s">
        <v>85</v>
      </c>
      <c r="P26" s="27">
        <v>3</v>
      </c>
      <c r="Q26" s="27">
        <v>1</v>
      </c>
      <c r="R26" s="27">
        <v>0</v>
      </c>
      <c r="S26" s="27"/>
      <c r="T26" s="27">
        <v>0</v>
      </c>
      <c r="U26" s="27" t="s">
        <v>89</v>
      </c>
      <c r="V26" s="27">
        <v>28.9</v>
      </c>
      <c r="W26" s="27" t="s">
        <v>127</v>
      </c>
      <c r="X26" s="27">
        <v>2</v>
      </c>
      <c r="Y26" s="27" t="s">
        <v>98</v>
      </c>
      <c r="Z26" s="27">
        <v>0</v>
      </c>
      <c r="AA26" s="27" t="s">
        <v>98</v>
      </c>
      <c r="AB26" s="27">
        <v>1</v>
      </c>
      <c r="AC26" s="27">
        <v>3</v>
      </c>
      <c r="AD26" s="27">
        <v>0</v>
      </c>
      <c r="AE26" s="27">
        <v>0</v>
      </c>
      <c r="AF26" s="27">
        <v>0</v>
      </c>
      <c r="AG26" s="27">
        <v>0</v>
      </c>
      <c r="AH26" s="27" t="s">
        <v>173</v>
      </c>
      <c r="AI26" s="27">
        <f>getTotalCount(ScoutingData[[#This Row],[autoScoredGrid]])</f>
        <v>0</v>
      </c>
      <c r="AJ26" s="27">
        <f>getCubeCount(ScoutingData[[#This Row],[autoScoredGrid]])</f>
        <v>0</v>
      </c>
      <c r="AK26" s="27">
        <f>getConeCount(ScoutingData[[#This Row],[autoScoredGrid]])</f>
        <v>0</v>
      </c>
      <c r="AL26" s="27">
        <f>getHighCount(ScoutingData[[#This Row],[autoScoredGrid]])</f>
        <v>0</v>
      </c>
      <c r="AM26" s="27">
        <f>getMedCount(ScoutingData[[#This Row],[autoScoredGrid]])</f>
        <v>0</v>
      </c>
      <c r="AN26" s="27">
        <f>getLowCount(ScoutingData[[#This Row],[autoScoredGrid]])</f>
        <v>0</v>
      </c>
      <c r="AO26" s="27">
        <f>getAvgCycleTime(ScoutingData[[#This Row],[cycleTimes]])</f>
        <v>33.800000000000004</v>
      </c>
      <c r="AP26" s="27">
        <f>getTotalCount(ScoutingData[[#This Row],[scoredGrid]])</f>
        <v>0</v>
      </c>
      <c r="AQ26" s="27">
        <f>getCubeCount(ScoutingData[[#This Row],[scoredGrid]])</f>
        <v>0</v>
      </c>
      <c r="AR26" s="27">
        <f>getConeCount(ScoutingData[[#This Row],[scoredGrid]])</f>
        <v>0</v>
      </c>
      <c r="AS26" s="27">
        <f>getHighCount(ScoutingData[[#This Row],[scoredGrid]])</f>
        <v>0</v>
      </c>
      <c r="AT26" s="27">
        <f>getMedCount(ScoutingData[[#This Row],[scoredGrid]])</f>
        <v>0</v>
      </c>
      <c r="AU26" s="27">
        <f>getLowCount(ScoutingData[[#This Row],[scoredGrid]])</f>
        <v>0</v>
      </c>
      <c r="AV26" s="27">
        <f>ScoutingData[[#This Row],[autoGamePieces]]+ScoutingData[[#This Row],[teleopGamePieces]]</f>
        <v>0</v>
      </c>
      <c r="AW26" s="27">
        <f>ScoutingData[[#This Row],[autoCubes]]+ScoutingData[[#This Row],[teleopCubes]]</f>
        <v>0</v>
      </c>
      <c r="AX26" s="27">
        <f>ScoutingData[[#This Row],[autoCones]]+ScoutingData[[#This Row],[teleopCones]]</f>
        <v>0</v>
      </c>
      <c r="AY26" s="27">
        <f>ScoutingData[[#This Row],[autoHigh]]+ScoutingData[[#This Row],[teleopHigh]]</f>
        <v>0</v>
      </c>
      <c r="AZ26" s="27">
        <f>ScoutingData[[#This Row],[autoMed]]+ScoutingData[[#This Row],[teleopMed]]</f>
        <v>0</v>
      </c>
      <c r="BA26" s="27">
        <f>ScoutingData[[#This Row],[autoLow]]+ScoutingData[[#This Row],[teleopLow]]</f>
        <v>0</v>
      </c>
    </row>
    <row r="27" spans="1:53" ht="17">
      <c r="A27" s="27" t="s">
        <v>174</v>
      </c>
      <c r="B27" s="27" t="s">
        <v>82</v>
      </c>
      <c r="C27" s="27" t="s">
        <v>83</v>
      </c>
      <c r="D27" s="27">
        <v>6</v>
      </c>
      <c r="E27" s="27"/>
      <c r="F27" s="27" t="s">
        <v>110</v>
      </c>
      <c r="G27" s="27">
        <v>1676</v>
      </c>
      <c r="H27" s="27">
        <v>47</v>
      </c>
      <c r="I27" s="27" t="s">
        <v>160</v>
      </c>
      <c r="J27" s="27">
        <v>0</v>
      </c>
      <c r="K27" s="27">
        <v>0</v>
      </c>
      <c r="L27" s="27">
        <v>1</v>
      </c>
      <c r="M27" s="27" t="s">
        <v>98</v>
      </c>
      <c r="N27" s="27" t="s">
        <v>85</v>
      </c>
      <c r="O27" s="27" t="s">
        <v>85</v>
      </c>
      <c r="P27" s="27">
        <v>0</v>
      </c>
      <c r="Q27" s="27">
        <v>0</v>
      </c>
      <c r="R27" s="27">
        <v>0</v>
      </c>
      <c r="S27" s="27">
        <v>0</v>
      </c>
      <c r="T27" s="27">
        <v>0</v>
      </c>
      <c r="U27" s="27" t="s">
        <v>86</v>
      </c>
      <c r="V27" s="27">
        <v>0</v>
      </c>
      <c r="W27" s="27" t="s">
        <v>86</v>
      </c>
      <c r="X27" s="27">
        <v>0</v>
      </c>
      <c r="Y27" s="27" t="s">
        <v>86</v>
      </c>
      <c r="Z27" s="27">
        <v>0</v>
      </c>
      <c r="AA27" s="27" t="s">
        <v>86</v>
      </c>
      <c r="AB27" s="27">
        <v>0</v>
      </c>
      <c r="AC27" s="27">
        <v>1</v>
      </c>
      <c r="AD27" s="27">
        <v>0</v>
      </c>
      <c r="AE27" s="27">
        <v>0</v>
      </c>
      <c r="AF27" s="27">
        <v>0</v>
      </c>
      <c r="AG27" s="27">
        <v>0</v>
      </c>
      <c r="AH27" s="27" t="s">
        <v>175</v>
      </c>
      <c r="AI27" s="27">
        <f>getTotalCount(ScoutingData[[#This Row],[autoScoredGrid]])</f>
        <v>1</v>
      </c>
      <c r="AJ27" s="27">
        <f>getCubeCount(ScoutingData[[#This Row],[autoScoredGrid]])</f>
        <v>1</v>
      </c>
      <c r="AK27" s="27">
        <f>getConeCount(ScoutingData[[#This Row],[autoScoredGrid]])</f>
        <v>0</v>
      </c>
      <c r="AL27" s="27">
        <f>getHighCount(ScoutingData[[#This Row],[autoScoredGrid]])</f>
        <v>1</v>
      </c>
      <c r="AM27" s="27">
        <f>getMedCount(ScoutingData[[#This Row],[autoScoredGrid]])</f>
        <v>0</v>
      </c>
      <c r="AN27" s="27">
        <f>getLowCount(ScoutingData[[#This Row],[autoScoredGrid]])</f>
        <v>0</v>
      </c>
      <c r="AO27" s="27">
        <f>getAvgCycleTime(ScoutingData[[#This Row],[cycleTimes]])</f>
        <v>0</v>
      </c>
      <c r="AP27" s="27">
        <f>getTotalCount(ScoutingData[[#This Row],[scoredGrid]])</f>
        <v>0</v>
      </c>
      <c r="AQ27" s="27">
        <f>getCubeCount(ScoutingData[[#This Row],[scoredGrid]])</f>
        <v>0</v>
      </c>
      <c r="AR27" s="27">
        <f>getConeCount(ScoutingData[[#This Row],[scoredGrid]])</f>
        <v>0</v>
      </c>
      <c r="AS27" s="27">
        <f>getHighCount(ScoutingData[[#This Row],[scoredGrid]])</f>
        <v>0</v>
      </c>
      <c r="AT27" s="27">
        <f>getMedCount(ScoutingData[[#This Row],[scoredGrid]])</f>
        <v>0</v>
      </c>
      <c r="AU27" s="27">
        <f>getLowCount(ScoutingData[[#This Row],[scoredGrid]])</f>
        <v>0</v>
      </c>
      <c r="AV27" s="27">
        <f>ScoutingData[[#This Row],[autoGamePieces]]+ScoutingData[[#This Row],[teleopGamePieces]]</f>
        <v>1</v>
      </c>
      <c r="AW27" s="27">
        <f>ScoutingData[[#This Row],[autoCubes]]+ScoutingData[[#This Row],[teleopCubes]]</f>
        <v>1</v>
      </c>
      <c r="AX27" s="27">
        <f>ScoutingData[[#This Row],[autoCones]]+ScoutingData[[#This Row],[teleopCones]]</f>
        <v>0</v>
      </c>
      <c r="AY27" s="27">
        <f>ScoutingData[[#This Row],[autoHigh]]+ScoutingData[[#This Row],[teleopHigh]]</f>
        <v>1</v>
      </c>
      <c r="AZ27" s="27">
        <f>ScoutingData[[#This Row],[autoMed]]+ScoutingData[[#This Row],[teleopMed]]</f>
        <v>0</v>
      </c>
      <c r="BA27" s="27">
        <f>ScoutingData[[#This Row],[autoLow]]+ScoutingData[[#This Row],[teleopLow]]</f>
        <v>0</v>
      </c>
    </row>
    <row r="28" spans="1:53" ht="17">
      <c r="A28" s="27" t="s">
        <v>171</v>
      </c>
      <c r="B28" s="27" t="s">
        <v>82</v>
      </c>
      <c r="C28" s="27" t="s">
        <v>83</v>
      </c>
      <c r="D28" s="27">
        <v>6</v>
      </c>
      <c r="E28" s="27"/>
      <c r="F28" s="27" t="s">
        <v>102</v>
      </c>
      <c r="G28" s="27">
        <v>219</v>
      </c>
      <c r="H28" s="27">
        <v>47</v>
      </c>
      <c r="I28" s="27" t="s">
        <v>85</v>
      </c>
      <c r="J28" s="27">
        <v>1</v>
      </c>
      <c r="K28" s="27">
        <v>1</v>
      </c>
      <c r="L28" s="27">
        <v>1</v>
      </c>
      <c r="M28" s="27" t="s">
        <v>86</v>
      </c>
      <c r="N28" s="27" t="s">
        <v>176</v>
      </c>
      <c r="O28" s="27" t="s">
        <v>85</v>
      </c>
      <c r="P28" s="27">
        <v>1</v>
      </c>
      <c r="Q28" s="27">
        <v>0</v>
      </c>
      <c r="R28" s="27">
        <v>0</v>
      </c>
      <c r="S28" s="27"/>
      <c r="T28" s="27">
        <v>1</v>
      </c>
      <c r="U28" s="27" t="s">
        <v>107</v>
      </c>
      <c r="V28" s="27">
        <v>9.3000000000000007</v>
      </c>
      <c r="W28" s="27" t="s">
        <v>127</v>
      </c>
      <c r="X28" s="27">
        <v>2</v>
      </c>
      <c r="Y28" s="27" t="s">
        <v>98</v>
      </c>
      <c r="Z28" s="27">
        <v>1</v>
      </c>
      <c r="AA28" s="27" t="s">
        <v>86</v>
      </c>
      <c r="AB28" s="27">
        <v>0</v>
      </c>
      <c r="AC28" s="27">
        <v>3</v>
      </c>
      <c r="AD28" s="27">
        <v>0</v>
      </c>
      <c r="AE28" s="27">
        <v>0</v>
      </c>
      <c r="AF28" s="27">
        <v>0</v>
      </c>
      <c r="AG28" s="27">
        <v>1</v>
      </c>
      <c r="AH28" s="27" t="s">
        <v>173</v>
      </c>
      <c r="AI28" s="27">
        <f>getTotalCount(ScoutingData[[#This Row],[autoScoredGrid]])</f>
        <v>0</v>
      </c>
      <c r="AJ28" s="27">
        <f>getCubeCount(ScoutingData[[#This Row],[autoScoredGrid]])</f>
        <v>0</v>
      </c>
      <c r="AK28" s="27">
        <f>getConeCount(ScoutingData[[#This Row],[autoScoredGrid]])</f>
        <v>0</v>
      </c>
      <c r="AL28" s="27">
        <f>getHighCount(ScoutingData[[#This Row],[autoScoredGrid]])</f>
        <v>0</v>
      </c>
      <c r="AM28" s="27">
        <f>getMedCount(ScoutingData[[#This Row],[autoScoredGrid]])</f>
        <v>0</v>
      </c>
      <c r="AN28" s="27">
        <f>getLowCount(ScoutingData[[#This Row],[autoScoredGrid]])</f>
        <v>0</v>
      </c>
      <c r="AO28" s="27">
        <f>getAvgCycleTime(ScoutingData[[#This Row],[cycleTimes]])</f>
        <v>54.3</v>
      </c>
      <c r="AP28" s="27">
        <f>getTotalCount(ScoutingData[[#This Row],[scoredGrid]])</f>
        <v>0</v>
      </c>
      <c r="AQ28" s="27">
        <f>getCubeCount(ScoutingData[[#This Row],[scoredGrid]])</f>
        <v>0</v>
      </c>
      <c r="AR28" s="27">
        <f>getConeCount(ScoutingData[[#This Row],[scoredGrid]])</f>
        <v>0</v>
      </c>
      <c r="AS28" s="27">
        <f>getHighCount(ScoutingData[[#This Row],[scoredGrid]])</f>
        <v>0</v>
      </c>
      <c r="AT28" s="27">
        <f>getMedCount(ScoutingData[[#This Row],[scoredGrid]])</f>
        <v>0</v>
      </c>
      <c r="AU28" s="27">
        <f>getLowCount(ScoutingData[[#This Row],[scoredGrid]])</f>
        <v>0</v>
      </c>
      <c r="AV28" s="27">
        <f>ScoutingData[[#This Row],[autoGamePieces]]+ScoutingData[[#This Row],[teleopGamePieces]]</f>
        <v>0</v>
      </c>
      <c r="AW28" s="27">
        <f>ScoutingData[[#This Row],[autoCubes]]+ScoutingData[[#This Row],[teleopCubes]]</f>
        <v>0</v>
      </c>
      <c r="AX28" s="27">
        <f>ScoutingData[[#This Row],[autoCones]]+ScoutingData[[#This Row],[teleopCones]]</f>
        <v>0</v>
      </c>
      <c r="AY28" s="27">
        <f>ScoutingData[[#This Row],[autoHigh]]+ScoutingData[[#This Row],[teleopHigh]]</f>
        <v>0</v>
      </c>
      <c r="AZ28" s="27">
        <f>ScoutingData[[#This Row],[autoMed]]+ScoutingData[[#This Row],[teleopMed]]</f>
        <v>0</v>
      </c>
      <c r="BA28" s="27">
        <f>ScoutingData[[#This Row],[autoLow]]+ScoutingData[[#This Row],[teleopLow]]</f>
        <v>0</v>
      </c>
    </row>
    <row r="29" spans="1:53" ht="17">
      <c r="A29" s="27" t="s">
        <v>121</v>
      </c>
      <c r="B29" s="27" t="s">
        <v>82</v>
      </c>
      <c r="C29" s="27" t="s">
        <v>83</v>
      </c>
      <c r="D29" s="27">
        <v>6</v>
      </c>
      <c r="E29" s="27"/>
      <c r="F29" s="27" t="s">
        <v>84</v>
      </c>
      <c r="G29" s="27">
        <v>4361</v>
      </c>
      <c r="H29" s="27">
        <v>59</v>
      </c>
      <c r="I29" s="27" t="s">
        <v>160</v>
      </c>
      <c r="J29" s="27">
        <v>0</v>
      </c>
      <c r="K29" s="27">
        <v>0</v>
      </c>
      <c r="L29" s="27">
        <v>0</v>
      </c>
      <c r="M29" s="27" t="s">
        <v>86</v>
      </c>
      <c r="N29" s="27" t="s">
        <v>85</v>
      </c>
      <c r="O29" s="27" t="s">
        <v>85</v>
      </c>
      <c r="P29" s="27">
        <v>0</v>
      </c>
      <c r="Q29" s="27">
        <v>1</v>
      </c>
      <c r="R29" s="27">
        <v>0</v>
      </c>
      <c r="S29" s="27"/>
      <c r="T29" s="27">
        <v>0</v>
      </c>
      <c r="U29" s="27" t="s">
        <v>86</v>
      </c>
      <c r="V29" s="27">
        <v>0</v>
      </c>
      <c r="W29" s="27" t="s">
        <v>95</v>
      </c>
      <c r="X29" s="27">
        <v>2</v>
      </c>
      <c r="Y29" s="27" t="s">
        <v>99</v>
      </c>
      <c r="Z29" s="27">
        <v>1</v>
      </c>
      <c r="AA29" s="27" t="s">
        <v>86</v>
      </c>
      <c r="AB29" s="27">
        <v>1</v>
      </c>
      <c r="AC29" s="27">
        <v>4</v>
      </c>
      <c r="AD29" s="27">
        <v>0</v>
      </c>
      <c r="AE29" s="27">
        <v>0</v>
      </c>
      <c r="AF29" s="27">
        <v>1</v>
      </c>
      <c r="AG29" s="27">
        <v>1</v>
      </c>
      <c r="AH29" s="27" t="s">
        <v>177</v>
      </c>
      <c r="AI29" s="27">
        <f>getTotalCount(ScoutingData[[#This Row],[autoScoredGrid]])</f>
        <v>1</v>
      </c>
      <c r="AJ29" s="27">
        <f>getCubeCount(ScoutingData[[#This Row],[autoScoredGrid]])</f>
        <v>1</v>
      </c>
      <c r="AK29" s="27">
        <f>getConeCount(ScoutingData[[#This Row],[autoScoredGrid]])</f>
        <v>0</v>
      </c>
      <c r="AL29" s="27">
        <f>getHighCount(ScoutingData[[#This Row],[autoScoredGrid]])</f>
        <v>1</v>
      </c>
      <c r="AM29" s="27">
        <f>getMedCount(ScoutingData[[#This Row],[autoScoredGrid]])</f>
        <v>0</v>
      </c>
      <c r="AN29" s="27">
        <f>getLowCount(ScoutingData[[#This Row],[autoScoredGrid]])</f>
        <v>0</v>
      </c>
      <c r="AO29" s="27">
        <f>getAvgCycleTime(ScoutingData[[#This Row],[cycleTimes]])</f>
        <v>0</v>
      </c>
      <c r="AP29" s="27">
        <f>getTotalCount(ScoutingData[[#This Row],[scoredGrid]])</f>
        <v>0</v>
      </c>
      <c r="AQ29" s="27">
        <f>getCubeCount(ScoutingData[[#This Row],[scoredGrid]])</f>
        <v>0</v>
      </c>
      <c r="AR29" s="27">
        <f>getConeCount(ScoutingData[[#This Row],[scoredGrid]])</f>
        <v>0</v>
      </c>
      <c r="AS29" s="27">
        <f>getHighCount(ScoutingData[[#This Row],[scoredGrid]])</f>
        <v>0</v>
      </c>
      <c r="AT29" s="27">
        <f>getMedCount(ScoutingData[[#This Row],[scoredGrid]])</f>
        <v>0</v>
      </c>
      <c r="AU29" s="27">
        <f>getLowCount(ScoutingData[[#This Row],[scoredGrid]])</f>
        <v>0</v>
      </c>
      <c r="AV29" s="27">
        <f>ScoutingData[[#This Row],[autoGamePieces]]+ScoutingData[[#This Row],[teleopGamePieces]]</f>
        <v>1</v>
      </c>
      <c r="AW29" s="27">
        <f>ScoutingData[[#This Row],[autoCubes]]+ScoutingData[[#This Row],[teleopCubes]]</f>
        <v>1</v>
      </c>
      <c r="AX29" s="27">
        <f>ScoutingData[[#This Row],[autoCones]]+ScoutingData[[#This Row],[teleopCones]]</f>
        <v>0</v>
      </c>
      <c r="AY29" s="27">
        <f>ScoutingData[[#This Row],[autoHigh]]+ScoutingData[[#This Row],[teleopHigh]]</f>
        <v>1</v>
      </c>
      <c r="AZ29" s="27">
        <f>ScoutingData[[#This Row],[autoMed]]+ScoutingData[[#This Row],[teleopMed]]</f>
        <v>0</v>
      </c>
      <c r="BA29" s="27">
        <f>ScoutingData[[#This Row],[autoLow]]+ScoutingData[[#This Row],[teleopLow]]</f>
        <v>0</v>
      </c>
    </row>
    <row r="30" spans="1:53" ht="17">
      <c r="A30" s="27" t="s">
        <v>178</v>
      </c>
      <c r="B30" s="27" t="s">
        <v>82</v>
      </c>
      <c r="C30" s="27" t="s">
        <v>83</v>
      </c>
      <c r="D30" s="27">
        <v>6</v>
      </c>
      <c r="E30" s="27"/>
      <c r="F30" s="27" t="s">
        <v>93</v>
      </c>
      <c r="G30" s="27">
        <v>2458</v>
      </c>
      <c r="H30" s="27">
        <v>26</v>
      </c>
      <c r="I30" s="27" t="s">
        <v>85</v>
      </c>
      <c r="J30" s="27">
        <v>0</v>
      </c>
      <c r="K30" s="27">
        <v>0</v>
      </c>
      <c r="L30" s="27">
        <v>0</v>
      </c>
      <c r="M30" s="27" t="s">
        <v>86</v>
      </c>
      <c r="N30" s="27" t="s">
        <v>179</v>
      </c>
      <c r="O30" s="27" t="s">
        <v>180</v>
      </c>
      <c r="P30" s="27">
        <v>0</v>
      </c>
      <c r="Q30" s="27">
        <v>0</v>
      </c>
      <c r="R30" s="27">
        <v>0</v>
      </c>
      <c r="S30" s="27"/>
      <c r="T30" s="27">
        <v>0</v>
      </c>
      <c r="U30" s="27" t="s">
        <v>89</v>
      </c>
      <c r="V30" s="27">
        <v>0</v>
      </c>
      <c r="W30" s="27" t="s">
        <v>86</v>
      </c>
      <c r="X30" s="27">
        <v>2</v>
      </c>
      <c r="Y30" s="27" t="s">
        <v>98</v>
      </c>
      <c r="Z30" s="27">
        <v>0</v>
      </c>
      <c r="AA30" s="27" t="s">
        <v>86</v>
      </c>
      <c r="AB30" s="27">
        <v>0</v>
      </c>
      <c r="AC30" s="27">
        <v>2</v>
      </c>
      <c r="AD30" s="27">
        <v>0</v>
      </c>
      <c r="AE30" s="27">
        <v>0</v>
      </c>
      <c r="AF30" s="27">
        <v>0</v>
      </c>
      <c r="AG30" s="27">
        <v>1</v>
      </c>
      <c r="AH30" s="27" t="s">
        <v>181</v>
      </c>
      <c r="AI30" s="27">
        <f>getTotalCount(ScoutingData[[#This Row],[autoScoredGrid]])</f>
        <v>0</v>
      </c>
      <c r="AJ30" s="27">
        <f>getCubeCount(ScoutingData[[#This Row],[autoScoredGrid]])</f>
        <v>0</v>
      </c>
      <c r="AK30" s="27">
        <f>getConeCount(ScoutingData[[#This Row],[autoScoredGrid]])</f>
        <v>0</v>
      </c>
      <c r="AL30" s="27">
        <f>getHighCount(ScoutingData[[#This Row],[autoScoredGrid]])</f>
        <v>0</v>
      </c>
      <c r="AM30" s="27">
        <f>getMedCount(ScoutingData[[#This Row],[autoScoredGrid]])</f>
        <v>0</v>
      </c>
      <c r="AN30" s="27">
        <f>getLowCount(ScoutingData[[#This Row],[autoScoredGrid]])</f>
        <v>0</v>
      </c>
      <c r="AO30" s="27">
        <f>getAvgCycleTime(ScoutingData[[#This Row],[cycleTimes]])</f>
        <v>28</v>
      </c>
      <c r="AP30" s="27">
        <f>getTotalCount(ScoutingData[[#This Row],[scoredGrid]])</f>
        <v>3</v>
      </c>
      <c r="AQ30" s="27">
        <f>getCubeCount(ScoutingData[[#This Row],[scoredGrid]])</f>
        <v>3</v>
      </c>
      <c r="AR30" s="27">
        <f>getConeCount(ScoutingData[[#This Row],[scoredGrid]])</f>
        <v>0</v>
      </c>
      <c r="AS30" s="27">
        <f>getHighCount(ScoutingData[[#This Row],[scoredGrid]])</f>
        <v>0</v>
      </c>
      <c r="AT30" s="27">
        <f>getMedCount(ScoutingData[[#This Row],[scoredGrid]])</f>
        <v>0</v>
      </c>
      <c r="AU30" s="27">
        <f>getLowCount(ScoutingData[[#This Row],[scoredGrid]])</f>
        <v>3</v>
      </c>
      <c r="AV30" s="27">
        <f>ScoutingData[[#This Row],[autoGamePieces]]+ScoutingData[[#This Row],[teleopGamePieces]]</f>
        <v>3</v>
      </c>
      <c r="AW30" s="27">
        <f>ScoutingData[[#This Row],[autoCubes]]+ScoutingData[[#This Row],[teleopCubes]]</f>
        <v>3</v>
      </c>
      <c r="AX30" s="27">
        <f>ScoutingData[[#This Row],[autoCones]]+ScoutingData[[#This Row],[teleopCones]]</f>
        <v>0</v>
      </c>
      <c r="AY30" s="27">
        <f>ScoutingData[[#This Row],[autoHigh]]+ScoutingData[[#This Row],[teleopHigh]]</f>
        <v>0</v>
      </c>
      <c r="AZ30" s="27">
        <f>ScoutingData[[#This Row],[autoMed]]+ScoutingData[[#This Row],[teleopMed]]</f>
        <v>0</v>
      </c>
      <c r="BA30" s="27">
        <f>ScoutingData[[#This Row],[autoLow]]+ScoutingData[[#This Row],[teleopLow]]</f>
        <v>3</v>
      </c>
    </row>
    <row r="31" spans="1:53" ht="17">
      <c r="A31" s="27" t="s">
        <v>81</v>
      </c>
      <c r="B31" s="27" t="s">
        <v>82</v>
      </c>
      <c r="C31" s="27" t="s">
        <v>83</v>
      </c>
      <c r="D31" s="27">
        <v>6</v>
      </c>
      <c r="E31" s="27"/>
      <c r="F31" s="27" t="s">
        <v>131</v>
      </c>
      <c r="G31" s="27">
        <v>5438</v>
      </c>
      <c r="H31" s="27">
        <v>26</v>
      </c>
      <c r="I31" s="27" t="s">
        <v>85</v>
      </c>
      <c r="J31" s="27">
        <v>0</v>
      </c>
      <c r="K31" s="27">
        <v>0</v>
      </c>
      <c r="L31" s="27">
        <v>0</v>
      </c>
      <c r="M31" s="27" t="s">
        <v>86</v>
      </c>
      <c r="N31" s="27" t="s">
        <v>182</v>
      </c>
      <c r="O31" s="27" t="s">
        <v>183</v>
      </c>
      <c r="P31" s="27">
        <v>0</v>
      </c>
      <c r="Q31" s="27">
        <v>0</v>
      </c>
      <c r="R31" s="27">
        <v>1</v>
      </c>
      <c r="S31" s="27">
        <v>4361</v>
      </c>
      <c r="T31" s="27">
        <v>0</v>
      </c>
      <c r="U31" s="27" t="s">
        <v>89</v>
      </c>
      <c r="V31" s="27">
        <v>1.5</v>
      </c>
      <c r="W31" s="27" t="s">
        <v>95</v>
      </c>
      <c r="X31" s="27">
        <v>1</v>
      </c>
      <c r="Y31" s="27" t="s">
        <v>98</v>
      </c>
      <c r="Z31" s="27">
        <v>0</v>
      </c>
      <c r="AA31" s="27" t="s">
        <v>86</v>
      </c>
      <c r="AB31" s="27">
        <v>1</v>
      </c>
      <c r="AC31" s="27">
        <v>3</v>
      </c>
      <c r="AD31" s="27">
        <v>0</v>
      </c>
      <c r="AE31" s="27">
        <v>0</v>
      </c>
      <c r="AF31" s="27">
        <v>0</v>
      </c>
      <c r="AG31" s="27">
        <v>0</v>
      </c>
      <c r="AH31" s="27" t="s">
        <v>184</v>
      </c>
      <c r="AI31" s="27">
        <f>getTotalCount(ScoutingData[[#This Row],[autoScoredGrid]])</f>
        <v>0</v>
      </c>
      <c r="AJ31" s="27">
        <f>getCubeCount(ScoutingData[[#This Row],[autoScoredGrid]])</f>
        <v>0</v>
      </c>
      <c r="AK31" s="27">
        <f>getConeCount(ScoutingData[[#This Row],[autoScoredGrid]])</f>
        <v>0</v>
      </c>
      <c r="AL31" s="27">
        <f>getHighCount(ScoutingData[[#This Row],[autoScoredGrid]])</f>
        <v>0</v>
      </c>
      <c r="AM31" s="27">
        <f>getMedCount(ScoutingData[[#This Row],[autoScoredGrid]])</f>
        <v>0</v>
      </c>
      <c r="AN31" s="27">
        <f>getLowCount(ScoutingData[[#This Row],[autoScoredGrid]])</f>
        <v>0</v>
      </c>
      <c r="AO31" s="27">
        <f>getAvgCycleTime(ScoutingData[[#This Row],[cycleTimes]])</f>
        <v>24.2</v>
      </c>
      <c r="AP31" s="27">
        <f>getTotalCount(ScoutingData[[#This Row],[scoredGrid]])</f>
        <v>1</v>
      </c>
      <c r="AQ31" s="27">
        <f>getCubeCount(ScoutingData[[#This Row],[scoredGrid]])</f>
        <v>1</v>
      </c>
      <c r="AR31" s="27">
        <f>getConeCount(ScoutingData[[#This Row],[scoredGrid]])</f>
        <v>0</v>
      </c>
      <c r="AS31" s="27">
        <f>getHighCount(ScoutingData[[#This Row],[scoredGrid]])</f>
        <v>0</v>
      </c>
      <c r="AT31" s="27">
        <f>getMedCount(ScoutingData[[#This Row],[scoredGrid]])</f>
        <v>0</v>
      </c>
      <c r="AU31" s="27">
        <f>getLowCount(ScoutingData[[#This Row],[scoredGrid]])</f>
        <v>1</v>
      </c>
      <c r="AV31" s="27">
        <f>ScoutingData[[#This Row],[autoGamePieces]]+ScoutingData[[#This Row],[teleopGamePieces]]</f>
        <v>1</v>
      </c>
      <c r="AW31" s="27">
        <f>ScoutingData[[#This Row],[autoCubes]]+ScoutingData[[#This Row],[teleopCubes]]</f>
        <v>1</v>
      </c>
      <c r="AX31" s="27">
        <f>ScoutingData[[#This Row],[autoCones]]+ScoutingData[[#This Row],[teleopCones]]</f>
        <v>0</v>
      </c>
      <c r="AY31" s="27">
        <f>ScoutingData[[#This Row],[autoHigh]]+ScoutingData[[#This Row],[teleopHigh]]</f>
        <v>0</v>
      </c>
      <c r="AZ31" s="27">
        <f>ScoutingData[[#This Row],[autoMed]]+ScoutingData[[#This Row],[teleopMed]]</f>
        <v>0</v>
      </c>
      <c r="BA31" s="27">
        <f>ScoutingData[[#This Row],[autoLow]]+ScoutingData[[#This Row],[teleopLow]]</f>
        <v>1</v>
      </c>
    </row>
    <row r="32" spans="1:53" ht="17">
      <c r="A32" s="27" t="s">
        <v>185</v>
      </c>
      <c r="B32" s="27" t="s">
        <v>82</v>
      </c>
      <c r="C32" s="27" t="s">
        <v>83</v>
      </c>
      <c r="D32" s="27">
        <v>9</v>
      </c>
      <c r="E32" s="27"/>
      <c r="F32" s="27" t="s">
        <v>110</v>
      </c>
      <c r="G32" s="27">
        <v>2070</v>
      </c>
      <c r="H32" s="27">
        <v>71</v>
      </c>
      <c r="I32" s="27" t="s">
        <v>132</v>
      </c>
      <c r="J32" s="27">
        <v>1</v>
      </c>
      <c r="K32" s="27">
        <v>0</v>
      </c>
      <c r="L32" s="27">
        <v>1</v>
      </c>
      <c r="M32" s="27" t="s">
        <v>86</v>
      </c>
      <c r="N32" s="27" t="s">
        <v>85</v>
      </c>
      <c r="O32" s="27" t="s">
        <v>85</v>
      </c>
      <c r="P32" s="27">
        <v>0</v>
      </c>
      <c r="Q32" s="27">
        <v>0</v>
      </c>
      <c r="R32" s="27">
        <v>0</v>
      </c>
      <c r="S32" s="27"/>
      <c r="T32" s="27">
        <v>0</v>
      </c>
      <c r="U32" s="27" t="s">
        <v>86</v>
      </c>
      <c r="V32" s="27">
        <v>2.6</v>
      </c>
      <c r="W32" s="27" t="s">
        <v>95</v>
      </c>
      <c r="X32" s="27">
        <v>1</v>
      </c>
      <c r="Y32" s="27" t="s">
        <v>90</v>
      </c>
      <c r="Z32" s="27">
        <v>0</v>
      </c>
      <c r="AA32" s="27" t="s">
        <v>86</v>
      </c>
      <c r="AB32" s="27">
        <v>0</v>
      </c>
      <c r="AC32" s="27">
        <v>1</v>
      </c>
      <c r="AD32" s="27">
        <v>0</v>
      </c>
      <c r="AE32" s="27">
        <v>0</v>
      </c>
      <c r="AF32" s="27">
        <v>0</v>
      </c>
      <c r="AG32" s="27">
        <v>0</v>
      </c>
      <c r="AH32" s="27" t="s">
        <v>186</v>
      </c>
      <c r="AI32" s="27">
        <f>getTotalCount(ScoutingData[[#This Row],[autoScoredGrid]])</f>
        <v>1</v>
      </c>
      <c r="AJ32" s="27">
        <f>getCubeCount(ScoutingData[[#This Row],[autoScoredGrid]])</f>
        <v>0</v>
      </c>
      <c r="AK32" s="27">
        <f>getConeCount(ScoutingData[[#This Row],[autoScoredGrid]])</f>
        <v>1</v>
      </c>
      <c r="AL32" s="27">
        <f>getHighCount(ScoutingData[[#This Row],[autoScoredGrid]])</f>
        <v>1</v>
      </c>
      <c r="AM32" s="27">
        <f>getMedCount(ScoutingData[[#This Row],[autoScoredGrid]])</f>
        <v>0</v>
      </c>
      <c r="AN32" s="27">
        <f>getLowCount(ScoutingData[[#This Row],[autoScoredGrid]])</f>
        <v>0</v>
      </c>
      <c r="AO32" s="27">
        <f>getAvgCycleTime(ScoutingData[[#This Row],[cycleTimes]])</f>
        <v>0</v>
      </c>
      <c r="AP32" s="27">
        <f>getTotalCount(ScoutingData[[#This Row],[scoredGrid]])</f>
        <v>0</v>
      </c>
      <c r="AQ32" s="27">
        <f>getCubeCount(ScoutingData[[#This Row],[scoredGrid]])</f>
        <v>0</v>
      </c>
      <c r="AR32" s="27">
        <f>getConeCount(ScoutingData[[#This Row],[scoredGrid]])</f>
        <v>0</v>
      </c>
      <c r="AS32" s="27">
        <f>getHighCount(ScoutingData[[#This Row],[scoredGrid]])</f>
        <v>0</v>
      </c>
      <c r="AT32" s="27">
        <f>getMedCount(ScoutingData[[#This Row],[scoredGrid]])</f>
        <v>0</v>
      </c>
      <c r="AU32" s="27">
        <f>getLowCount(ScoutingData[[#This Row],[scoredGrid]])</f>
        <v>0</v>
      </c>
      <c r="AV32" s="27">
        <f>ScoutingData[[#This Row],[autoGamePieces]]+ScoutingData[[#This Row],[teleopGamePieces]]</f>
        <v>1</v>
      </c>
      <c r="AW32" s="27">
        <f>ScoutingData[[#This Row],[autoCubes]]+ScoutingData[[#This Row],[teleopCubes]]</f>
        <v>0</v>
      </c>
      <c r="AX32" s="27">
        <f>ScoutingData[[#This Row],[autoCones]]+ScoutingData[[#This Row],[teleopCones]]</f>
        <v>1</v>
      </c>
      <c r="AY32" s="27">
        <f>ScoutingData[[#This Row],[autoHigh]]+ScoutingData[[#This Row],[teleopHigh]]</f>
        <v>1</v>
      </c>
      <c r="AZ32" s="27">
        <f>ScoutingData[[#This Row],[autoMed]]+ScoutingData[[#This Row],[teleopMed]]</f>
        <v>0</v>
      </c>
      <c r="BA32" s="27">
        <f>ScoutingData[[#This Row],[autoLow]]+ScoutingData[[#This Row],[teleopLow]]</f>
        <v>0</v>
      </c>
    </row>
    <row r="33" spans="1:53" ht="17">
      <c r="A33" s="27" t="s">
        <v>187</v>
      </c>
      <c r="B33" s="27" t="s">
        <v>82</v>
      </c>
      <c r="C33" s="27" t="s">
        <v>83</v>
      </c>
      <c r="D33" s="27">
        <v>9</v>
      </c>
      <c r="E33" s="27"/>
      <c r="F33" s="27" t="s">
        <v>102</v>
      </c>
      <c r="G33" s="27">
        <v>193</v>
      </c>
      <c r="H33" s="27">
        <v>36</v>
      </c>
      <c r="I33" s="27" t="s">
        <v>85</v>
      </c>
      <c r="J33" s="27">
        <v>0</v>
      </c>
      <c r="K33" s="27">
        <v>1</v>
      </c>
      <c r="L33" s="27">
        <v>0</v>
      </c>
      <c r="M33" s="27" t="s">
        <v>95</v>
      </c>
      <c r="N33" s="27" t="s">
        <v>85</v>
      </c>
      <c r="O33" s="27" t="s">
        <v>85</v>
      </c>
      <c r="P33" s="27">
        <v>0</v>
      </c>
      <c r="Q33" s="27">
        <v>0</v>
      </c>
      <c r="R33" s="27">
        <v>0</v>
      </c>
      <c r="S33" s="27"/>
      <c r="T33" s="27">
        <v>0</v>
      </c>
      <c r="U33" s="27" t="s">
        <v>107</v>
      </c>
      <c r="V33" s="27">
        <v>0</v>
      </c>
      <c r="W33" s="27" t="s">
        <v>86</v>
      </c>
      <c r="X33" s="27">
        <v>1</v>
      </c>
      <c r="Y33" s="27" t="s">
        <v>98</v>
      </c>
      <c r="Z33" s="27">
        <v>2</v>
      </c>
      <c r="AA33" s="27" t="s">
        <v>86</v>
      </c>
      <c r="AB33" s="27">
        <v>1</v>
      </c>
      <c r="AC33" s="27">
        <v>4</v>
      </c>
      <c r="AD33" s="27">
        <v>0</v>
      </c>
      <c r="AE33" s="27">
        <v>1</v>
      </c>
      <c r="AF33" s="27">
        <v>0</v>
      </c>
      <c r="AG33" s="27">
        <v>1</v>
      </c>
      <c r="AH33" s="27" t="s">
        <v>188</v>
      </c>
      <c r="AI33" s="27">
        <f>getTotalCount(ScoutingData[[#This Row],[autoScoredGrid]])</f>
        <v>0</v>
      </c>
      <c r="AJ33" s="27">
        <f>getCubeCount(ScoutingData[[#This Row],[autoScoredGrid]])</f>
        <v>0</v>
      </c>
      <c r="AK33" s="27">
        <f>getConeCount(ScoutingData[[#This Row],[autoScoredGrid]])</f>
        <v>0</v>
      </c>
      <c r="AL33" s="27">
        <f>getHighCount(ScoutingData[[#This Row],[autoScoredGrid]])</f>
        <v>0</v>
      </c>
      <c r="AM33" s="27">
        <f>getMedCount(ScoutingData[[#This Row],[autoScoredGrid]])</f>
        <v>0</v>
      </c>
      <c r="AN33" s="27">
        <f>getLowCount(ScoutingData[[#This Row],[autoScoredGrid]])</f>
        <v>0</v>
      </c>
      <c r="AO33" s="27">
        <f>getAvgCycleTime(ScoutingData[[#This Row],[cycleTimes]])</f>
        <v>0</v>
      </c>
      <c r="AP33" s="27">
        <f>getTotalCount(ScoutingData[[#This Row],[scoredGrid]])</f>
        <v>0</v>
      </c>
      <c r="AQ33" s="27">
        <f>getCubeCount(ScoutingData[[#This Row],[scoredGrid]])</f>
        <v>0</v>
      </c>
      <c r="AR33" s="27">
        <f>getConeCount(ScoutingData[[#This Row],[scoredGrid]])</f>
        <v>0</v>
      </c>
      <c r="AS33" s="27">
        <f>getHighCount(ScoutingData[[#This Row],[scoredGrid]])</f>
        <v>0</v>
      </c>
      <c r="AT33" s="27">
        <f>getMedCount(ScoutingData[[#This Row],[scoredGrid]])</f>
        <v>0</v>
      </c>
      <c r="AU33" s="27">
        <f>getLowCount(ScoutingData[[#This Row],[scoredGrid]])</f>
        <v>0</v>
      </c>
      <c r="AV33" s="27">
        <f>ScoutingData[[#This Row],[autoGamePieces]]+ScoutingData[[#This Row],[teleopGamePieces]]</f>
        <v>0</v>
      </c>
      <c r="AW33" s="27">
        <f>ScoutingData[[#This Row],[autoCubes]]+ScoutingData[[#This Row],[teleopCubes]]</f>
        <v>0</v>
      </c>
      <c r="AX33" s="27">
        <f>ScoutingData[[#This Row],[autoCones]]+ScoutingData[[#This Row],[teleopCones]]</f>
        <v>0</v>
      </c>
      <c r="AY33" s="27">
        <f>ScoutingData[[#This Row],[autoHigh]]+ScoutingData[[#This Row],[teleopHigh]]</f>
        <v>0</v>
      </c>
      <c r="AZ33" s="27">
        <f>ScoutingData[[#This Row],[autoMed]]+ScoutingData[[#This Row],[teleopMed]]</f>
        <v>0</v>
      </c>
      <c r="BA33" s="27">
        <f>ScoutingData[[#This Row],[autoLow]]+ScoutingData[[#This Row],[teleopLow]]</f>
        <v>0</v>
      </c>
    </row>
    <row r="34" spans="1:53" ht="17">
      <c r="A34" s="27" t="s">
        <v>135</v>
      </c>
      <c r="B34" s="27" t="s">
        <v>82</v>
      </c>
      <c r="C34" s="27" t="s">
        <v>83</v>
      </c>
      <c r="D34" s="27">
        <v>9</v>
      </c>
      <c r="E34" s="27"/>
      <c r="F34" s="27" t="s">
        <v>131</v>
      </c>
      <c r="G34" s="27">
        <v>6860</v>
      </c>
      <c r="H34" s="27">
        <v>26</v>
      </c>
      <c r="I34" s="27" t="s">
        <v>85</v>
      </c>
      <c r="J34" s="27">
        <v>0</v>
      </c>
      <c r="K34" s="27">
        <v>0</v>
      </c>
      <c r="L34" s="27">
        <v>1</v>
      </c>
      <c r="M34" s="27" t="s">
        <v>86</v>
      </c>
      <c r="N34" s="27" t="s">
        <v>85</v>
      </c>
      <c r="O34" s="27" t="s">
        <v>189</v>
      </c>
      <c r="P34" s="27">
        <v>0</v>
      </c>
      <c r="Q34" s="27">
        <v>0</v>
      </c>
      <c r="R34" s="27">
        <v>0</v>
      </c>
      <c r="S34" s="27"/>
      <c r="T34" s="27">
        <v>0</v>
      </c>
      <c r="U34" s="27" t="s">
        <v>86</v>
      </c>
      <c r="V34" s="27">
        <v>0</v>
      </c>
      <c r="W34" s="27" t="s">
        <v>86</v>
      </c>
      <c r="X34" s="27">
        <v>2</v>
      </c>
      <c r="Y34" s="27" t="s">
        <v>90</v>
      </c>
      <c r="Z34" s="27">
        <v>0</v>
      </c>
      <c r="AA34" s="27" t="s">
        <v>86</v>
      </c>
      <c r="AB34" s="27">
        <v>0</v>
      </c>
      <c r="AC34" s="27">
        <v>2</v>
      </c>
      <c r="AD34" s="27">
        <v>0</v>
      </c>
      <c r="AE34" s="27">
        <v>0</v>
      </c>
      <c r="AF34" s="27">
        <v>0</v>
      </c>
      <c r="AG34" s="27">
        <v>0</v>
      </c>
      <c r="AH34" s="27" t="s">
        <v>190</v>
      </c>
      <c r="AI34" s="27">
        <f>getTotalCount(ScoutingData[[#This Row],[autoScoredGrid]])</f>
        <v>0</v>
      </c>
      <c r="AJ34" s="27">
        <f>getCubeCount(ScoutingData[[#This Row],[autoScoredGrid]])</f>
        <v>0</v>
      </c>
      <c r="AK34" s="27">
        <f>getConeCount(ScoutingData[[#This Row],[autoScoredGrid]])</f>
        <v>0</v>
      </c>
      <c r="AL34" s="27">
        <f>getHighCount(ScoutingData[[#This Row],[autoScoredGrid]])</f>
        <v>0</v>
      </c>
      <c r="AM34" s="27">
        <f>getMedCount(ScoutingData[[#This Row],[autoScoredGrid]])</f>
        <v>0</v>
      </c>
      <c r="AN34" s="27">
        <f>getLowCount(ScoutingData[[#This Row],[autoScoredGrid]])</f>
        <v>0</v>
      </c>
      <c r="AO34" s="27">
        <f>getAvgCycleTime(ScoutingData[[#This Row],[cycleTimes]])</f>
        <v>0</v>
      </c>
      <c r="AP34" s="27">
        <f>getTotalCount(ScoutingData[[#This Row],[scoredGrid]])</f>
        <v>2</v>
      </c>
      <c r="AQ34" s="27">
        <f>getCubeCount(ScoutingData[[#This Row],[scoredGrid]])</f>
        <v>0</v>
      </c>
      <c r="AR34" s="27">
        <f>getConeCount(ScoutingData[[#This Row],[scoredGrid]])</f>
        <v>2</v>
      </c>
      <c r="AS34" s="27">
        <f>getHighCount(ScoutingData[[#This Row],[scoredGrid]])</f>
        <v>0</v>
      </c>
      <c r="AT34" s="27">
        <f>getMedCount(ScoutingData[[#This Row],[scoredGrid]])</f>
        <v>0</v>
      </c>
      <c r="AU34" s="27">
        <f>getLowCount(ScoutingData[[#This Row],[scoredGrid]])</f>
        <v>2</v>
      </c>
      <c r="AV34" s="27">
        <f>ScoutingData[[#This Row],[autoGamePieces]]+ScoutingData[[#This Row],[teleopGamePieces]]</f>
        <v>2</v>
      </c>
      <c r="AW34" s="27">
        <f>ScoutingData[[#This Row],[autoCubes]]+ScoutingData[[#This Row],[teleopCubes]]</f>
        <v>0</v>
      </c>
      <c r="AX34" s="27">
        <f>ScoutingData[[#This Row],[autoCones]]+ScoutingData[[#This Row],[teleopCones]]</f>
        <v>2</v>
      </c>
      <c r="AY34" s="27">
        <f>ScoutingData[[#This Row],[autoHigh]]+ScoutingData[[#This Row],[teleopHigh]]</f>
        <v>0</v>
      </c>
      <c r="AZ34" s="27">
        <f>ScoutingData[[#This Row],[autoMed]]+ScoutingData[[#This Row],[teleopMed]]</f>
        <v>0</v>
      </c>
      <c r="BA34" s="27">
        <f>ScoutingData[[#This Row],[autoLow]]+ScoutingData[[#This Row],[teleopLow]]</f>
        <v>2</v>
      </c>
    </row>
    <row r="35" spans="1:53" ht="17">
      <c r="A35" s="27" t="s">
        <v>125</v>
      </c>
      <c r="B35" s="27" t="s">
        <v>82</v>
      </c>
      <c r="C35" s="27" t="s">
        <v>83</v>
      </c>
      <c r="D35" s="27">
        <v>9</v>
      </c>
      <c r="E35" s="27"/>
      <c r="F35" s="27" t="s">
        <v>93</v>
      </c>
      <c r="G35" s="27">
        <v>3142</v>
      </c>
      <c r="H35" s="27">
        <v>38</v>
      </c>
      <c r="I35" s="27" t="s">
        <v>85</v>
      </c>
      <c r="J35" s="27">
        <v>0</v>
      </c>
      <c r="K35" s="27">
        <v>1</v>
      </c>
      <c r="L35" s="27">
        <v>1</v>
      </c>
      <c r="M35" s="27" t="s">
        <v>152</v>
      </c>
      <c r="N35" s="27" t="s">
        <v>191</v>
      </c>
      <c r="O35" s="27" t="s">
        <v>85</v>
      </c>
      <c r="P35" s="27">
        <v>0</v>
      </c>
      <c r="Q35" s="27">
        <v>0</v>
      </c>
      <c r="R35" s="27">
        <v>0</v>
      </c>
      <c r="S35" s="27"/>
      <c r="T35" s="27">
        <v>1</v>
      </c>
      <c r="U35" s="27" t="s">
        <v>89</v>
      </c>
      <c r="V35" s="27">
        <v>0</v>
      </c>
      <c r="W35" s="27" t="s">
        <v>127</v>
      </c>
      <c r="X35" s="27">
        <v>2</v>
      </c>
      <c r="Y35" s="27" t="s">
        <v>99</v>
      </c>
      <c r="Z35" s="27">
        <v>0</v>
      </c>
      <c r="AA35" s="27" t="s">
        <v>86</v>
      </c>
      <c r="AB35" s="27">
        <v>0</v>
      </c>
      <c r="AC35" s="27">
        <v>4</v>
      </c>
      <c r="AD35" s="27">
        <v>0</v>
      </c>
      <c r="AE35" s="27">
        <v>0</v>
      </c>
      <c r="AF35" s="27">
        <v>1</v>
      </c>
      <c r="AG35" s="27">
        <v>1</v>
      </c>
      <c r="AH35" s="27" t="s">
        <v>192</v>
      </c>
      <c r="AI35" s="27">
        <f>getTotalCount(ScoutingData[[#This Row],[autoScoredGrid]])</f>
        <v>0</v>
      </c>
      <c r="AJ35" s="27">
        <f>getCubeCount(ScoutingData[[#This Row],[autoScoredGrid]])</f>
        <v>0</v>
      </c>
      <c r="AK35" s="27">
        <f>getConeCount(ScoutingData[[#This Row],[autoScoredGrid]])</f>
        <v>0</v>
      </c>
      <c r="AL35" s="27">
        <f>getHighCount(ScoutingData[[#This Row],[autoScoredGrid]])</f>
        <v>0</v>
      </c>
      <c r="AM35" s="27">
        <f>getMedCount(ScoutingData[[#This Row],[autoScoredGrid]])</f>
        <v>0</v>
      </c>
      <c r="AN35" s="27">
        <f>getLowCount(ScoutingData[[#This Row],[autoScoredGrid]])</f>
        <v>0</v>
      </c>
      <c r="AO35" s="27">
        <f>getAvgCycleTime(ScoutingData[[#This Row],[cycleTimes]])</f>
        <v>15.1</v>
      </c>
      <c r="AP35" s="27">
        <f>getTotalCount(ScoutingData[[#This Row],[scoredGrid]])</f>
        <v>0</v>
      </c>
      <c r="AQ35" s="27">
        <f>getCubeCount(ScoutingData[[#This Row],[scoredGrid]])</f>
        <v>0</v>
      </c>
      <c r="AR35" s="27">
        <f>getConeCount(ScoutingData[[#This Row],[scoredGrid]])</f>
        <v>0</v>
      </c>
      <c r="AS35" s="27">
        <f>getHighCount(ScoutingData[[#This Row],[scoredGrid]])</f>
        <v>0</v>
      </c>
      <c r="AT35" s="27">
        <f>getMedCount(ScoutingData[[#This Row],[scoredGrid]])</f>
        <v>0</v>
      </c>
      <c r="AU35" s="27">
        <f>getLowCount(ScoutingData[[#This Row],[scoredGrid]])</f>
        <v>0</v>
      </c>
      <c r="AV35" s="27">
        <f>ScoutingData[[#This Row],[autoGamePieces]]+ScoutingData[[#This Row],[teleopGamePieces]]</f>
        <v>0</v>
      </c>
      <c r="AW35" s="27">
        <f>ScoutingData[[#This Row],[autoCubes]]+ScoutingData[[#This Row],[teleopCubes]]</f>
        <v>0</v>
      </c>
      <c r="AX35" s="27">
        <f>ScoutingData[[#This Row],[autoCones]]+ScoutingData[[#This Row],[teleopCones]]</f>
        <v>0</v>
      </c>
      <c r="AY35" s="27">
        <f>ScoutingData[[#This Row],[autoHigh]]+ScoutingData[[#This Row],[teleopHigh]]</f>
        <v>0</v>
      </c>
      <c r="AZ35" s="27">
        <f>ScoutingData[[#This Row],[autoMed]]+ScoutingData[[#This Row],[teleopMed]]</f>
        <v>0</v>
      </c>
      <c r="BA35" s="27">
        <f>ScoutingData[[#This Row],[autoLow]]+ScoutingData[[#This Row],[teleopLow]]</f>
        <v>0</v>
      </c>
    </row>
    <row r="36" spans="1:53" ht="17">
      <c r="A36" s="27" t="s">
        <v>193</v>
      </c>
      <c r="B36" s="27" t="s">
        <v>82</v>
      </c>
      <c r="C36" s="27" t="s">
        <v>83</v>
      </c>
      <c r="D36" s="27">
        <v>9</v>
      </c>
      <c r="E36" s="27"/>
      <c r="F36" s="27" t="s">
        <v>131</v>
      </c>
      <c r="G36" s="27">
        <v>6860</v>
      </c>
      <c r="H36" s="27">
        <v>25</v>
      </c>
      <c r="I36" s="27" t="s">
        <v>85</v>
      </c>
      <c r="J36" s="27">
        <v>0</v>
      </c>
      <c r="K36" s="27">
        <v>1</v>
      </c>
      <c r="L36" s="27">
        <v>1</v>
      </c>
      <c r="M36" s="27" t="s">
        <v>86</v>
      </c>
      <c r="N36" s="27" t="s">
        <v>85</v>
      </c>
      <c r="O36" s="27" t="s">
        <v>85</v>
      </c>
      <c r="P36" s="27">
        <v>0</v>
      </c>
      <c r="Q36" s="27">
        <v>0</v>
      </c>
      <c r="R36" s="27">
        <v>1</v>
      </c>
      <c r="S36" s="27" t="s">
        <v>194</v>
      </c>
      <c r="T36" s="27">
        <v>1</v>
      </c>
      <c r="U36" s="27" t="s">
        <v>86</v>
      </c>
      <c r="V36" s="27">
        <v>0</v>
      </c>
      <c r="W36" s="27" t="s">
        <v>86</v>
      </c>
      <c r="X36" s="27">
        <v>1</v>
      </c>
      <c r="Y36" s="27" t="s">
        <v>86</v>
      </c>
      <c r="Z36" s="27">
        <v>1</v>
      </c>
      <c r="AA36" s="27" t="s">
        <v>97</v>
      </c>
      <c r="AB36" s="27">
        <v>0</v>
      </c>
      <c r="AC36" s="27">
        <v>2</v>
      </c>
      <c r="AD36" s="27">
        <v>0</v>
      </c>
      <c r="AE36" s="27">
        <v>0</v>
      </c>
      <c r="AF36" s="27">
        <v>1</v>
      </c>
      <c r="AG36" s="27">
        <v>0</v>
      </c>
      <c r="AH36" s="27" t="s">
        <v>195</v>
      </c>
      <c r="AI36" s="27">
        <f>getTotalCount(ScoutingData[[#This Row],[autoScoredGrid]])</f>
        <v>0</v>
      </c>
      <c r="AJ36" s="27">
        <f>getCubeCount(ScoutingData[[#This Row],[autoScoredGrid]])</f>
        <v>0</v>
      </c>
      <c r="AK36" s="27">
        <f>getConeCount(ScoutingData[[#This Row],[autoScoredGrid]])</f>
        <v>0</v>
      </c>
      <c r="AL36" s="27">
        <f>getHighCount(ScoutingData[[#This Row],[autoScoredGrid]])</f>
        <v>0</v>
      </c>
      <c r="AM36" s="27">
        <f>getMedCount(ScoutingData[[#This Row],[autoScoredGrid]])</f>
        <v>0</v>
      </c>
      <c r="AN36" s="27">
        <f>getLowCount(ScoutingData[[#This Row],[autoScoredGrid]])</f>
        <v>0</v>
      </c>
      <c r="AO36" s="27">
        <f>getAvgCycleTime(ScoutingData[[#This Row],[cycleTimes]])</f>
        <v>0</v>
      </c>
      <c r="AP36" s="27">
        <f>getTotalCount(ScoutingData[[#This Row],[scoredGrid]])</f>
        <v>0</v>
      </c>
      <c r="AQ36" s="27">
        <f>getCubeCount(ScoutingData[[#This Row],[scoredGrid]])</f>
        <v>0</v>
      </c>
      <c r="AR36" s="27">
        <f>getConeCount(ScoutingData[[#This Row],[scoredGrid]])</f>
        <v>0</v>
      </c>
      <c r="AS36" s="27">
        <f>getHighCount(ScoutingData[[#This Row],[scoredGrid]])</f>
        <v>0</v>
      </c>
      <c r="AT36" s="27">
        <f>getMedCount(ScoutingData[[#This Row],[scoredGrid]])</f>
        <v>0</v>
      </c>
      <c r="AU36" s="27">
        <f>getLowCount(ScoutingData[[#This Row],[scoredGrid]])</f>
        <v>0</v>
      </c>
      <c r="AV36" s="27">
        <f>ScoutingData[[#This Row],[autoGamePieces]]+ScoutingData[[#This Row],[teleopGamePieces]]</f>
        <v>0</v>
      </c>
      <c r="AW36" s="27">
        <f>ScoutingData[[#This Row],[autoCubes]]+ScoutingData[[#This Row],[teleopCubes]]</f>
        <v>0</v>
      </c>
      <c r="AX36" s="27">
        <f>ScoutingData[[#This Row],[autoCones]]+ScoutingData[[#This Row],[teleopCones]]</f>
        <v>0</v>
      </c>
      <c r="AY36" s="27">
        <f>ScoutingData[[#This Row],[autoHigh]]+ScoutingData[[#This Row],[teleopHigh]]</f>
        <v>0</v>
      </c>
      <c r="AZ36" s="27">
        <f>ScoutingData[[#This Row],[autoMed]]+ScoutingData[[#This Row],[teleopMed]]</f>
        <v>0</v>
      </c>
      <c r="BA36" s="27">
        <f>ScoutingData[[#This Row],[autoLow]]+ScoutingData[[#This Row],[teleopLow]]</f>
        <v>0</v>
      </c>
    </row>
    <row r="37" spans="1:53" ht="17">
      <c r="A37" s="27" t="s">
        <v>117</v>
      </c>
      <c r="B37" s="27" t="s">
        <v>82</v>
      </c>
      <c r="C37" s="27" t="s">
        <v>83</v>
      </c>
      <c r="D37" s="27">
        <v>10</v>
      </c>
      <c r="E37" s="27"/>
      <c r="F37" s="27" t="s">
        <v>122</v>
      </c>
      <c r="G37" s="27">
        <v>102</v>
      </c>
      <c r="H37" s="27">
        <v>26</v>
      </c>
      <c r="I37" s="27" t="s">
        <v>196</v>
      </c>
      <c r="J37" s="27">
        <v>0</v>
      </c>
      <c r="K37" s="27">
        <v>0</v>
      </c>
      <c r="L37" s="27">
        <v>1</v>
      </c>
      <c r="M37" s="27" t="s">
        <v>86</v>
      </c>
      <c r="N37" s="27" t="s">
        <v>85</v>
      </c>
      <c r="O37" s="27" t="s">
        <v>85</v>
      </c>
      <c r="P37" s="27">
        <v>0</v>
      </c>
      <c r="Q37" s="27">
        <v>0</v>
      </c>
      <c r="R37" s="27">
        <v>0</v>
      </c>
      <c r="S37" s="27"/>
      <c r="T37" s="27">
        <v>0</v>
      </c>
      <c r="U37" s="27" t="s">
        <v>86</v>
      </c>
      <c r="V37" s="27">
        <v>0</v>
      </c>
      <c r="W37" s="27" t="s">
        <v>86</v>
      </c>
      <c r="X37" s="27">
        <v>2</v>
      </c>
      <c r="Y37" s="27" t="s">
        <v>90</v>
      </c>
      <c r="Z37" s="27">
        <v>0</v>
      </c>
      <c r="AA37" s="27" t="s">
        <v>86</v>
      </c>
      <c r="AB37" s="27">
        <v>1</v>
      </c>
      <c r="AC37" s="27">
        <v>3</v>
      </c>
      <c r="AD37" s="27">
        <v>1</v>
      </c>
      <c r="AE37" s="27">
        <v>1</v>
      </c>
      <c r="AF37" s="27">
        <v>0</v>
      </c>
      <c r="AG37" s="27">
        <v>0</v>
      </c>
      <c r="AH37" s="27" t="s">
        <v>197</v>
      </c>
      <c r="AI37" s="27">
        <f>getTotalCount(ScoutingData[[#This Row],[autoScoredGrid]])</f>
        <v>1</v>
      </c>
      <c r="AJ37" s="27">
        <f>getCubeCount(ScoutingData[[#This Row],[autoScoredGrid]])</f>
        <v>1</v>
      </c>
      <c r="AK37" s="27">
        <f>getConeCount(ScoutingData[[#This Row],[autoScoredGrid]])</f>
        <v>0</v>
      </c>
      <c r="AL37" s="27">
        <f>getHighCount(ScoutingData[[#This Row],[autoScoredGrid]])</f>
        <v>1</v>
      </c>
      <c r="AM37" s="27">
        <f>getMedCount(ScoutingData[[#This Row],[autoScoredGrid]])</f>
        <v>0</v>
      </c>
      <c r="AN37" s="27">
        <f>getLowCount(ScoutingData[[#This Row],[autoScoredGrid]])</f>
        <v>0</v>
      </c>
      <c r="AO37" s="27">
        <f>getAvgCycleTime(ScoutingData[[#This Row],[cycleTimes]])</f>
        <v>0</v>
      </c>
      <c r="AP37" s="27">
        <f>getTotalCount(ScoutingData[[#This Row],[scoredGrid]])</f>
        <v>0</v>
      </c>
      <c r="AQ37" s="27">
        <f>getCubeCount(ScoutingData[[#This Row],[scoredGrid]])</f>
        <v>0</v>
      </c>
      <c r="AR37" s="27">
        <f>getConeCount(ScoutingData[[#This Row],[scoredGrid]])</f>
        <v>0</v>
      </c>
      <c r="AS37" s="27">
        <f>getHighCount(ScoutingData[[#This Row],[scoredGrid]])</f>
        <v>0</v>
      </c>
      <c r="AT37" s="27">
        <f>getMedCount(ScoutingData[[#This Row],[scoredGrid]])</f>
        <v>0</v>
      </c>
      <c r="AU37" s="27">
        <f>getLowCount(ScoutingData[[#This Row],[scoredGrid]])</f>
        <v>0</v>
      </c>
      <c r="AV37" s="27">
        <f>ScoutingData[[#This Row],[autoGamePieces]]+ScoutingData[[#This Row],[teleopGamePieces]]</f>
        <v>1</v>
      </c>
      <c r="AW37" s="27">
        <f>ScoutingData[[#This Row],[autoCubes]]+ScoutingData[[#This Row],[teleopCubes]]</f>
        <v>1</v>
      </c>
      <c r="AX37" s="27">
        <f>ScoutingData[[#This Row],[autoCones]]+ScoutingData[[#This Row],[teleopCones]]</f>
        <v>0</v>
      </c>
      <c r="AY37" s="27">
        <f>ScoutingData[[#This Row],[autoHigh]]+ScoutingData[[#This Row],[teleopHigh]]</f>
        <v>1</v>
      </c>
      <c r="AZ37" s="27">
        <f>ScoutingData[[#This Row],[autoMed]]+ScoutingData[[#This Row],[teleopMed]]</f>
        <v>0</v>
      </c>
      <c r="BA37" s="27">
        <f>ScoutingData[[#This Row],[autoLow]]+ScoutingData[[#This Row],[teleopLow]]</f>
        <v>0</v>
      </c>
    </row>
    <row r="38" spans="1:53" ht="17">
      <c r="A38" s="27" t="s">
        <v>158</v>
      </c>
      <c r="B38" s="27" t="s">
        <v>82</v>
      </c>
      <c r="C38" s="27" t="s">
        <v>83</v>
      </c>
      <c r="D38" s="27">
        <v>10</v>
      </c>
      <c r="E38" s="27"/>
      <c r="F38" s="27" t="s">
        <v>102</v>
      </c>
      <c r="G38" s="27">
        <v>2577</v>
      </c>
      <c r="H38" s="27">
        <v>47</v>
      </c>
      <c r="I38" s="27" t="s">
        <v>85</v>
      </c>
      <c r="J38" s="27">
        <v>0</v>
      </c>
      <c r="K38" s="27">
        <v>0</v>
      </c>
      <c r="L38" s="27">
        <v>0</v>
      </c>
      <c r="M38" s="27" t="s">
        <v>86</v>
      </c>
      <c r="N38" s="27" t="s">
        <v>198</v>
      </c>
      <c r="O38" s="27" t="s">
        <v>199</v>
      </c>
      <c r="P38" s="27">
        <v>0</v>
      </c>
      <c r="Q38" s="27">
        <v>0</v>
      </c>
      <c r="R38" s="27">
        <v>0</v>
      </c>
      <c r="S38" s="27"/>
      <c r="T38" s="27">
        <v>0</v>
      </c>
      <c r="U38" s="27" t="s">
        <v>89</v>
      </c>
      <c r="V38" s="27">
        <v>8.6999999999999993</v>
      </c>
      <c r="W38" s="27" t="s">
        <v>95</v>
      </c>
      <c r="X38" s="27">
        <v>2</v>
      </c>
      <c r="Y38" s="27" t="s">
        <v>98</v>
      </c>
      <c r="Z38" s="27">
        <v>0</v>
      </c>
      <c r="AA38" s="27" t="s">
        <v>86</v>
      </c>
      <c r="AB38" s="27">
        <v>0</v>
      </c>
      <c r="AC38" s="27">
        <v>2</v>
      </c>
      <c r="AD38" s="27">
        <v>0</v>
      </c>
      <c r="AE38" s="27">
        <v>0</v>
      </c>
      <c r="AF38" s="27">
        <v>0</v>
      </c>
      <c r="AG38" s="27">
        <v>0</v>
      </c>
      <c r="AH38" s="27" t="s">
        <v>200</v>
      </c>
      <c r="AI38" s="27">
        <f>getTotalCount(ScoutingData[[#This Row],[autoScoredGrid]])</f>
        <v>0</v>
      </c>
      <c r="AJ38" s="27">
        <f>getCubeCount(ScoutingData[[#This Row],[autoScoredGrid]])</f>
        <v>0</v>
      </c>
      <c r="AK38" s="27">
        <f>getConeCount(ScoutingData[[#This Row],[autoScoredGrid]])</f>
        <v>0</v>
      </c>
      <c r="AL38" s="27">
        <f>getHighCount(ScoutingData[[#This Row],[autoScoredGrid]])</f>
        <v>0</v>
      </c>
      <c r="AM38" s="27">
        <f>getMedCount(ScoutingData[[#This Row],[autoScoredGrid]])</f>
        <v>0</v>
      </c>
      <c r="AN38" s="27">
        <f>getLowCount(ScoutingData[[#This Row],[autoScoredGrid]])</f>
        <v>0</v>
      </c>
      <c r="AO38" s="27">
        <f>getAvgCycleTime(ScoutingData[[#This Row],[cycleTimes]])</f>
        <v>18.074999999999999</v>
      </c>
      <c r="AP38" s="27">
        <f>getTotalCount(ScoutingData[[#This Row],[scoredGrid]])</f>
        <v>2</v>
      </c>
      <c r="AQ38" s="27">
        <f>getCubeCount(ScoutingData[[#This Row],[scoredGrid]])</f>
        <v>2</v>
      </c>
      <c r="AR38" s="27">
        <f>getConeCount(ScoutingData[[#This Row],[scoredGrid]])</f>
        <v>0</v>
      </c>
      <c r="AS38" s="27">
        <f>getHighCount(ScoutingData[[#This Row],[scoredGrid]])</f>
        <v>1</v>
      </c>
      <c r="AT38" s="27">
        <f>getMedCount(ScoutingData[[#This Row],[scoredGrid]])</f>
        <v>0</v>
      </c>
      <c r="AU38" s="27">
        <f>getLowCount(ScoutingData[[#This Row],[scoredGrid]])</f>
        <v>1</v>
      </c>
      <c r="AV38" s="27">
        <f>ScoutingData[[#This Row],[autoGamePieces]]+ScoutingData[[#This Row],[teleopGamePieces]]</f>
        <v>2</v>
      </c>
      <c r="AW38" s="27">
        <f>ScoutingData[[#This Row],[autoCubes]]+ScoutingData[[#This Row],[teleopCubes]]</f>
        <v>2</v>
      </c>
      <c r="AX38" s="27">
        <f>ScoutingData[[#This Row],[autoCones]]+ScoutingData[[#This Row],[teleopCones]]</f>
        <v>0</v>
      </c>
      <c r="AY38" s="27">
        <f>ScoutingData[[#This Row],[autoHigh]]+ScoutingData[[#This Row],[teleopHigh]]</f>
        <v>1</v>
      </c>
      <c r="AZ38" s="27">
        <f>ScoutingData[[#This Row],[autoMed]]+ScoutingData[[#This Row],[teleopMed]]</f>
        <v>0</v>
      </c>
      <c r="BA38" s="27">
        <f>ScoutingData[[#This Row],[autoLow]]+ScoutingData[[#This Row],[teleopLow]]</f>
        <v>1</v>
      </c>
    </row>
    <row r="39" spans="1:53" ht="17">
      <c r="A39" s="27" t="s">
        <v>139</v>
      </c>
      <c r="B39" s="27" t="s">
        <v>82</v>
      </c>
      <c r="C39" s="27" t="s">
        <v>83</v>
      </c>
      <c r="D39" s="27">
        <v>10</v>
      </c>
      <c r="E39" s="27"/>
      <c r="F39" s="27" t="s">
        <v>93</v>
      </c>
      <c r="G39" s="27">
        <v>5732</v>
      </c>
      <c r="H39" s="27">
        <v>61</v>
      </c>
      <c r="I39" s="27" t="s">
        <v>201</v>
      </c>
      <c r="J39" s="27">
        <v>0</v>
      </c>
      <c r="K39" s="27">
        <v>0</v>
      </c>
      <c r="L39" s="27">
        <v>0</v>
      </c>
      <c r="M39" s="27" t="s">
        <v>86</v>
      </c>
      <c r="N39" s="27" t="s">
        <v>85</v>
      </c>
      <c r="O39" s="27" t="s">
        <v>202</v>
      </c>
      <c r="P39" s="27">
        <v>0</v>
      </c>
      <c r="Q39" s="27">
        <v>0</v>
      </c>
      <c r="R39" s="27">
        <v>0</v>
      </c>
      <c r="S39" s="27"/>
      <c r="T39" s="27">
        <v>0</v>
      </c>
      <c r="U39" s="27" t="s">
        <v>97</v>
      </c>
      <c r="V39" s="27">
        <v>3</v>
      </c>
      <c r="W39" s="27" t="s">
        <v>95</v>
      </c>
      <c r="X39" s="27">
        <v>2</v>
      </c>
      <c r="Y39" s="27" t="s">
        <v>99</v>
      </c>
      <c r="Z39" s="27">
        <v>1</v>
      </c>
      <c r="AA39" s="27" t="s">
        <v>86</v>
      </c>
      <c r="AB39" s="27">
        <v>0</v>
      </c>
      <c r="AC39" s="27">
        <v>2</v>
      </c>
      <c r="AD39" s="27">
        <v>0</v>
      </c>
      <c r="AE39" s="27">
        <v>0</v>
      </c>
      <c r="AF39" s="27">
        <v>0</v>
      </c>
      <c r="AG39" s="27">
        <v>1</v>
      </c>
      <c r="AH39" s="27" t="s">
        <v>203</v>
      </c>
      <c r="AI39" s="27">
        <f>getTotalCount(ScoutingData[[#This Row],[autoScoredGrid]])</f>
        <v>1</v>
      </c>
      <c r="AJ39" s="27">
        <f>getCubeCount(ScoutingData[[#This Row],[autoScoredGrid]])</f>
        <v>1</v>
      </c>
      <c r="AK39" s="27">
        <f>getConeCount(ScoutingData[[#This Row],[autoScoredGrid]])</f>
        <v>0</v>
      </c>
      <c r="AL39" s="27">
        <f>getHighCount(ScoutingData[[#This Row],[autoScoredGrid]])</f>
        <v>0</v>
      </c>
      <c r="AM39" s="27">
        <f>getMedCount(ScoutingData[[#This Row],[autoScoredGrid]])</f>
        <v>1</v>
      </c>
      <c r="AN39" s="27">
        <f>getLowCount(ScoutingData[[#This Row],[autoScoredGrid]])</f>
        <v>0</v>
      </c>
      <c r="AO39" s="27">
        <f>getAvgCycleTime(ScoutingData[[#This Row],[cycleTimes]])</f>
        <v>0</v>
      </c>
      <c r="AP39" s="27">
        <f>getTotalCount(ScoutingData[[#This Row],[scoredGrid]])</f>
        <v>3</v>
      </c>
      <c r="AQ39" s="27">
        <f>getCubeCount(ScoutingData[[#This Row],[scoredGrid]])</f>
        <v>2</v>
      </c>
      <c r="AR39" s="27">
        <f>getConeCount(ScoutingData[[#This Row],[scoredGrid]])</f>
        <v>1</v>
      </c>
      <c r="AS39" s="27">
        <f>getHighCount(ScoutingData[[#This Row],[scoredGrid]])</f>
        <v>1</v>
      </c>
      <c r="AT39" s="27">
        <f>getMedCount(ScoutingData[[#This Row],[scoredGrid]])</f>
        <v>0</v>
      </c>
      <c r="AU39" s="27">
        <f>getLowCount(ScoutingData[[#This Row],[scoredGrid]])</f>
        <v>2</v>
      </c>
      <c r="AV39" s="27">
        <f>ScoutingData[[#This Row],[autoGamePieces]]+ScoutingData[[#This Row],[teleopGamePieces]]</f>
        <v>4</v>
      </c>
      <c r="AW39" s="27">
        <f>ScoutingData[[#This Row],[autoCubes]]+ScoutingData[[#This Row],[teleopCubes]]</f>
        <v>3</v>
      </c>
      <c r="AX39" s="27">
        <f>ScoutingData[[#This Row],[autoCones]]+ScoutingData[[#This Row],[teleopCones]]</f>
        <v>1</v>
      </c>
      <c r="AY39" s="27">
        <f>ScoutingData[[#This Row],[autoHigh]]+ScoutingData[[#This Row],[teleopHigh]]</f>
        <v>1</v>
      </c>
      <c r="AZ39" s="27">
        <f>ScoutingData[[#This Row],[autoMed]]+ScoutingData[[#This Row],[teleopMed]]</f>
        <v>1</v>
      </c>
      <c r="BA39" s="27">
        <f>ScoutingData[[#This Row],[autoLow]]+ScoutingData[[#This Row],[teleopLow]]</f>
        <v>2</v>
      </c>
    </row>
    <row r="40" spans="1:53" ht="17">
      <c r="A40" s="27" t="s">
        <v>121</v>
      </c>
      <c r="B40" s="27" t="s">
        <v>82</v>
      </c>
      <c r="C40" s="27" t="s">
        <v>83</v>
      </c>
      <c r="D40" s="27">
        <v>10</v>
      </c>
      <c r="E40" s="27"/>
      <c r="F40" s="27" t="s">
        <v>131</v>
      </c>
      <c r="G40" s="27">
        <v>56</v>
      </c>
      <c r="H40" s="27">
        <v>50</v>
      </c>
      <c r="I40" s="27" t="s">
        <v>151</v>
      </c>
      <c r="J40" s="27">
        <v>0</v>
      </c>
      <c r="K40" s="27">
        <v>1</v>
      </c>
      <c r="L40" s="27">
        <v>0</v>
      </c>
      <c r="M40" s="27" t="s">
        <v>98</v>
      </c>
      <c r="N40" s="27" t="s">
        <v>204</v>
      </c>
      <c r="O40" s="27" t="s">
        <v>205</v>
      </c>
      <c r="P40" s="27">
        <v>0</v>
      </c>
      <c r="Q40" s="27">
        <v>0</v>
      </c>
      <c r="R40" s="27">
        <v>0</v>
      </c>
      <c r="S40" s="27"/>
      <c r="T40" s="27">
        <v>0</v>
      </c>
      <c r="U40" s="27" t="s">
        <v>97</v>
      </c>
      <c r="V40" s="27">
        <v>4.8</v>
      </c>
      <c r="W40" s="27" t="s">
        <v>95</v>
      </c>
      <c r="X40" s="27">
        <v>2</v>
      </c>
      <c r="Y40" s="27" t="s">
        <v>98</v>
      </c>
      <c r="Z40" s="27">
        <v>0</v>
      </c>
      <c r="AA40" s="27" t="s">
        <v>86</v>
      </c>
      <c r="AB40" s="27">
        <v>1</v>
      </c>
      <c r="AC40" s="27">
        <v>4</v>
      </c>
      <c r="AD40" s="27">
        <v>0</v>
      </c>
      <c r="AE40" s="27">
        <v>0</v>
      </c>
      <c r="AF40" s="27">
        <v>0</v>
      </c>
      <c r="AG40" s="27">
        <v>1</v>
      </c>
      <c r="AH40" s="27" t="s">
        <v>206</v>
      </c>
      <c r="AI40" s="27">
        <f>getTotalCount(ScoutingData[[#This Row],[autoScoredGrid]])</f>
        <v>1</v>
      </c>
      <c r="AJ40" s="27">
        <f>getCubeCount(ScoutingData[[#This Row],[autoScoredGrid]])</f>
        <v>0</v>
      </c>
      <c r="AK40" s="27">
        <f>getConeCount(ScoutingData[[#This Row],[autoScoredGrid]])</f>
        <v>1</v>
      </c>
      <c r="AL40" s="27">
        <f>getHighCount(ScoutingData[[#This Row],[autoScoredGrid]])</f>
        <v>0</v>
      </c>
      <c r="AM40" s="27">
        <f>getMedCount(ScoutingData[[#This Row],[autoScoredGrid]])</f>
        <v>1</v>
      </c>
      <c r="AN40" s="27">
        <f>getLowCount(ScoutingData[[#This Row],[autoScoredGrid]])</f>
        <v>0</v>
      </c>
      <c r="AO40" s="27">
        <f>getAvgCycleTime(ScoutingData[[#This Row],[cycleTimes]])</f>
        <v>14.05</v>
      </c>
      <c r="AP40" s="27">
        <f>getTotalCount(ScoutingData[[#This Row],[scoredGrid]])</f>
        <v>2</v>
      </c>
      <c r="AQ40" s="27">
        <f>getCubeCount(ScoutingData[[#This Row],[scoredGrid]])</f>
        <v>1</v>
      </c>
      <c r="AR40" s="27">
        <f>getConeCount(ScoutingData[[#This Row],[scoredGrid]])</f>
        <v>1</v>
      </c>
      <c r="AS40" s="27">
        <f>getHighCount(ScoutingData[[#This Row],[scoredGrid]])</f>
        <v>0</v>
      </c>
      <c r="AT40" s="27">
        <f>getMedCount(ScoutingData[[#This Row],[scoredGrid]])</f>
        <v>2</v>
      </c>
      <c r="AU40" s="27">
        <f>getLowCount(ScoutingData[[#This Row],[scoredGrid]])</f>
        <v>0</v>
      </c>
      <c r="AV40" s="27">
        <f>ScoutingData[[#This Row],[autoGamePieces]]+ScoutingData[[#This Row],[teleopGamePieces]]</f>
        <v>3</v>
      </c>
      <c r="AW40" s="27">
        <f>ScoutingData[[#This Row],[autoCubes]]+ScoutingData[[#This Row],[teleopCubes]]</f>
        <v>1</v>
      </c>
      <c r="AX40" s="27">
        <f>ScoutingData[[#This Row],[autoCones]]+ScoutingData[[#This Row],[teleopCones]]</f>
        <v>2</v>
      </c>
      <c r="AY40" s="27">
        <f>ScoutingData[[#This Row],[autoHigh]]+ScoutingData[[#This Row],[teleopHigh]]</f>
        <v>0</v>
      </c>
      <c r="AZ40" s="27">
        <f>ScoutingData[[#This Row],[autoMed]]+ScoutingData[[#This Row],[teleopMed]]</f>
        <v>3</v>
      </c>
      <c r="BA40" s="27">
        <f>ScoutingData[[#This Row],[autoLow]]+ScoutingData[[#This Row],[teleopLow]]</f>
        <v>0</v>
      </c>
    </row>
    <row r="41" spans="1:53" ht="17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 t="e">
        <f>getTotalCount(ScoutingData[[#This Row],[autoScoredGrid]])</f>
        <v>#VALUE!</v>
      </c>
      <c r="AJ41" s="27" t="e">
        <f>getCubeCount(ScoutingData[[#This Row],[autoScoredGrid]])</f>
        <v>#VALUE!</v>
      </c>
      <c r="AK41" s="27" t="e">
        <f>getConeCount(ScoutingData[[#This Row],[autoScoredGrid]])</f>
        <v>#VALUE!</v>
      </c>
      <c r="AL41" s="27" t="e">
        <f>getHighCount(ScoutingData[[#This Row],[autoScoredGrid]])</f>
        <v>#VALUE!</v>
      </c>
      <c r="AM41" s="27" t="e">
        <f>getMedCount(ScoutingData[[#This Row],[autoScoredGrid]])</f>
        <v>#VALUE!</v>
      </c>
      <c r="AN41" s="27" t="e">
        <f>getLowCount(ScoutingData[[#This Row],[autoScoredGrid]])</f>
        <v>#VALUE!</v>
      </c>
      <c r="AO41" s="27" t="e">
        <f>getAvgCycleTime(ScoutingData[[#This Row],[cycleTimes]])</f>
        <v>#VALUE!</v>
      </c>
      <c r="AP41" s="27" t="e">
        <f>getTotalCount(ScoutingData[[#This Row],[scoredGrid]])</f>
        <v>#VALUE!</v>
      </c>
      <c r="AQ41" s="27" t="e">
        <f>getCubeCount(ScoutingData[[#This Row],[scoredGrid]])</f>
        <v>#VALUE!</v>
      </c>
      <c r="AR41" s="27" t="e">
        <f>getConeCount(ScoutingData[[#This Row],[scoredGrid]])</f>
        <v>#VALUE!</v>
      </c>
      <c r="AS41" s="27" t="e">
        <f>getHighCount(ScoutingData[[#This Row],[scoredGrid]])</f>
        <v>#VALUE!</v>
      </c>
      <c r="AT41" s="27" t="e">
        <f>getMedCount(ScoutingData[[#This Row],[scoredGrid]])</f>
        <v>#VALUE!</v>
      </c>
      <c r="AU41" s="27" t="e">
        <f>getLowCount(ScoutingData[[#This Row],[scoredGrid]])</f>
        <v>#VALUE!</v>
      </c>
      <c r="AV41" s="27" t="e">
        <f>ScoutingData[[#This Row],[autoGamePieces]]+ScoutingData[[#This Row],[teleopGamePieces]]</f>
        <v>#VALUE!</v>
      </c>
      <c r="AW41" s="27" t="e">
        <f>ScoutingData[[#This Row],[autoCubes]]+ScoutingData[[#This Row],[teleopCubes]]</f>
        <v>#VALUE!</v>
      </c>
      <c r="AX41" s="27" t="e">
        <f>ScoutingData[[#This Row],[autoCones]]+ScoutingData[[#This Row],[teleopCones]]</f>
        <v>#VALUE!</v>
      </c>
      <c r="AY41" s="27" t="e">
        <f>ScoutingData[[#This Row],[autoHigh]]+ScoutingData[[#This Row],[teleopHigh]]</f>
        <v>#VALUE!</v>
      </c>
      <c r="AZ41" s="27" t="e">
        <f>ScoutingData[[#This Row],[autoMed]]+ScoutingData[[#This Row],[teleopMed]]</f>
        <v>#VALUE!</v>
      </c>
      <c r="BA41" s="27" t="e">
        <f>ScoutingData[[#This Row],[autoLow]]+ScoutingData[[#This Row],[teleopLow]]</f>
        <v>#VALUE!</v>
      </c>
    </row>
    <row r="42" spans="1:53" ht="17">
      <c r="A42" s="27" t="s">
        <v>156</v>
      </c>
      <c r="B42" s="27" t="s">
        <v>82</v>
      </c>
      <c r="C42" s="27" t="s">
        <v>83</v>
      </c>
      <c r="D42" s="27">
        <v>10</v>
      </c>
      <c r="E42" s="27"/>
      <c r="F42" s="27" t="s">
        <v>84</v>
      </c>
      <c r="G42" s="27">
        <v>2458</v>
      </c>
      <c r="H42" s="27">
        <v>70</v>
      </c>
      <c r="I42" s="27" t="s">
        <v>85</v>
      </c>
      <c r="J42" s="27">
        <v>0</v>
      </c>
      <c r="K42" s="27">
        <v>0</v>
      </c>
      <c r="L42" s="27">
        <v>0</v>
      </c>
      <c r="M42" s="27" t="s">
        <v>86</v>
      </c>
      <c r="N42" s="27" t="s">
        <v>207</v>
      </c>
      <c r="O42" s="27" t="s">
        <v>208</v>
      </c>
      <c r="P42" s="27">
        <v>0</v>
      </c>
      <c r="Q42" s="27">
        <v>0</v>
      </c>
      <c r="R42" s="27">
        <v>0</v>
      </c>
      <c r="S42" s="27"/>
      <c r="T42" s="27">
        <v>0</v>
      </c>
      <c r="U42" s="27" t="s">
        <v>89</v>
      </c>
      <c r="V42" s="27">
        <v>0</v>
      </c>
      <c r="W42" s="27" t="s">
        <v>86</v>
      </c>
      <c r="X42" s="27">
        <v>2</v>
      </c>
      <c r="Y42" s="27" t="s">
        <v>90</v>
      </c>
      <c r="Z42" s="27">
        <v>1</v>
      </c>
      <c r="AA42" s="27" t="s">
        <v>86</v>
      </c>
      <c r="AB42" s="27">
        <v>0</v>
      </c>
      <c r="AC42" s="27">
        <v>1</v>
      </c>
      <c r="AD42" s="27">
        <v>0</v>
      </c>
      <c r="AE42" s="27">
        <v>0</v>
      </c>
      <c r="AF42" s="27">
        <v>0</v>
      </c>
      <c r="AG42" s="27">
        <v>0</v>
      </c>
      <c r="AH42" s="27" t="s">
        <v>209</v>
      </c>
      <c r="AI42" s="27">
        <f>getTotalCount(ScoutingData[[#This Row],[autoScoredGrid]])</f>
        <v>0</v>
      </c>
      <c r="AJ42" s="27">
        <f>getCubeCount(ScoutingData[[#This Row],[autoScoredGrid]])</f>
        <v>0</v>
      </c>
      <c r="AK42" s="27">
        <f>getConeCount(ScoutingData[[#This Row],[autoScoredGrid]])</f>
        <v>0</v>
      </c>
      <c r="AL42" s="27">
        <f>getHighCount(ScoutingData[[#This Row],[autoScoredGrid]])</f>
        <v>0</v>
      </c>
      <c r="AM42" s="27">
        <f>getMedCount(ScoutingData[[#This Row],[autoScoredGrid]])</f>
        <v>0</v>
      </c>
      <c r="AN42" s="27">
        <f>getLowCount(ScoutingData[[#This Row],[autoScoredGrid]])</f>
        <v>0</v>
      </c>
      <c r="AO42" s="27">
        <f>getAvgCycleTime(ScoutingData[[#This Row],[cycleTimes]])</f>
        <v>35.300000000000004</v>
      </c>
      <c r="AP42" s="27">
        <f>getTotalCount(ScoutingData[[#This Row],[scoredGrid]])</f>
        <v>2</v>
      </c>
      <c r="AQ42" s="27">
        <f>getCubeCount(ScoutingData[[#This Row],[scoredGrid]])</f>
        <v>2</v>
      </c>
      <c r="AR42" s="27">
        <f>getConeCount(ScoutingData[[#This Row],[scoredGrid]])</f>
        <v>0</v>
      </c>
      <c r="AS42" s="27">
        <f>getHighCount(ScoutingData[[#This Row],[scoredGrid]])</f>
        <v>1</v>
      </c>
      <c r="AT42" s="27">
        <f>getMedCount(ScoutingData[[#This Row],[scoredGrid]])</f>
        <v>1</v>
      </c>
      <c r="AU42" s="27">
        <f>getLowCount(ScoutingData[[#This Row],[scoredGrid]])</f>
        <v>0</v>
      </c>
      <c r="AV42" s="27">
        <f>ScoutingData[[#This Row],[autoGamePieces]]+ScoutingData[[#This Row],[teleopGamePieces]]</f>
        <v>2</v>
      </c>
      <c r="AW42" s="27">
        <f>ScoutingData[[#This Row],[autoCubes]]+ScoutingData[[#This Row],[teleopCubes]]</f>
        <v>2</v>
      </c>
      <c r="AX42" s="27">
        <f>ScoutingData[[#This Row],[autoCones]]+ScoutingData[[#This Row],[teleopCones]]</f>
        <v>0</v>
      </c>
      <c r="AY42" s="27">
        <f>ScoutingData[[#This Row],[autoHigh]]+ScoutingData[[#This Row],[teleopHigh]]</f>
        <v>1</v>
      </c>
      <c r="AZ42" s="27">
        <f>ScoutingData[[#This Row],[autoMed]]+ScoutingData[[#This Row],[teleopMed]]</f>
        <v>1</v>
      </c>
      <c r="BA42" s="27">
        <f>ScoutingData[[#This Row],[autoLow]]+ScoutingData[[#This Row],[teleopLow]]</f>
        <v>0</v>
      </c>
    </row>
    <row r="43" spans="1:53" ht="17">
      <c r="A43" s="27" t="s">
        <v>174</v>
      </c>
      <c r="B43" s="27" t="s">
        <v>82</v>
      </c>
      <c r="C43" s="27" t="s">
        <v>83</v>
      </c>
      <c r="D43" s="27">
        <v>11</v>
      </c>
      <c r="E43" s="27"/>
      <c r="F43" s="27" t="s">
        <v>110</v>
      </c>
      <c r="G43" s="27">
        <v>219</v>
      </c>
      <c r="H43" s="27">
        <v>71</v>
      </c>
      <c r="I43" s="27" t="s">
        <v>196</v>
      </c>
      <c r="J43" s="27">
        <v>1</v>
      </c>
      <c r="K43" s="27">
        <v>0</v>
      </c>
      <c r="L43" s="27">
        <v>1</v>
      </c>
      <c r="M43" s="27" t="s">
        <v>152</v>
      </c>
      <c r="N43" s="27" t="s">
        <v>210</v>
      </c>
      <c r="O43" s="27" t="s">
        <v>211</v>
      </c>
      <c r="P43" s="27">
        <v>0</v>
      </c>
      <c r="Q43" s="27">
        <v>0</v>
      </c>
      <c r="R43" s="27">
        <v>0</v>
      </c>
      <c r="S43" s="27" t="s">
        <v>212</v>
      </c>
      <c r="T43" s="27">
        <v>0</v>
      </c>
      <c r="U43" s="27" t="s">
        <v>86</v>
      </c>
      <c r="V43" s="27">
        <v>16.2</v>
      </c>
      <c r="W43" s="27" t="s">
        <v>95</v>
      </c>
      <c r="X43" s="27">
        <v>0</v>
      </c>
      <c r="Y43" s="27" t="s">
        <v>98</v>
      </c>
      <c r="Z43" s="27">
        <v>0</v>
      </c>
      <c r="AA43" s="27" t="s">
        <v>86</v>
      </c>
      <c r="AB43" s="27">
        <v>0</v>
      </c>
      <c r="AC43" s="27">
        <v>1</v>
      </c>
      <c r="AD43" s="27">
        <v>0</v>
      </c>
      <c r="AE43" s="27">
        <v>0</v>
      </c>
      <c r="AF43" s="27">
        <v>1</v>
      </c>
      <c r="AG43" s="27">
        <v>0</v>
      </c>
      <c r="AH43" s="27" t="s">
        <v>213</v>
      </c>
      <c r="AI43" s="27">
        <f>getTotalCount(ScoutingData[[#This Row],[autoScoredGrid]])</f>
        <v>1</v>
      </c>
      <c r="AJ43" s="27">
        <f>getCubeCount(ScoutingData[[#This Row],[autoScoredGrid]])</f>
        <v>1</v>
      </c>
      <c r="AK43" s="27">
        <f>getConeCount(ScoutingData[[#This Row],[autoScoredGrid]])</f>
        <v>0</v>
      </c>
      <c r="AL43" s="27">
        <f>getHighCount(ScoutingData[[#This Row],[autoScoredGrid]])</f>
        <v>1</v>
      </c>
      <c r="AM43" s="27">
        <f>getMedCount(ScoutingData[[#This Row],[autoScoredGrid]])</f>
        <v>0</v>
      </c>
      <c r="AN43" s="27">
        <f>getLowCount(ScoutingData[[#This Row],[autoScoredGrid]])</f>
        <v>0</v>
      </c>
      <c r="AO43" s="27">
        <f>getAvgCycleTime(ScoutingData[[#This Row],[cycleTimes]])</f>
        <v>36.56666666666667</v>
      </c>
      <c r="AP43" s="27">
        <f>getTotalCount(ScoutingData[[#This Row],[scoredGrid]])</f>
        <v>2</v>
      </c>
      <c r="AQ43" s="27">
        <f>getCubeCount(ScoutingData[[#This Row],[scoredGrid]])</f>
        <v>0</v>
      </c>
      <c r="AR43" s="27">
        <f>getConeCount(ScoutingData[[#This Row],[scoredGrid]])</f>
        <v>2</v>
      </c>
      <c r="AS43" s="27">
        <f>getHighCount(ScoutingData[[#This Row],[scoredGrid]])</f>
        <v>0</v>
      </c>
      <c r="AT43" s="27">
        <f>getMedCount(ScoutingData[[#This Row],[scoredGrid]])</f>
        <v>0</v>
      </c>
      <c r="AU43" s="27">
        <f>getLowCount(ScoutingData[[#This Row],[scoredGrid]])</f>
        <v>2</v>
      </c>
      <c r="AV43" s="27">
        <f>ScoutingData[[#This Row],[autoGamePieces]]+ScoutingData[[#This Row],[teleopGamePieces]]</f>
        <v>3</v>
      </c>
      <c r="AW43" s="27">
        <f>ScoutingData[[#This Row],[autoCubes]]+ScoutingData[[#This Row],[teleopCubes]]</f>
        <v>1</v>
      </c>
      <c r="AX43" s="27">
        <f>ScoutingData[[#This Row],[autoCones]]+ScoutingData[[#This Row],[teleopCones]]</f>
        <v>2</v>
      </c>
      <c r="AY43" s="27">
        <f>ScoutingData[[#This Row],[autoHigh]]+ScoutingData[[#This Row],[teleopHigh]]</f>
        <v>1</v>
      </c>
      <c r="AZ43" s="27">
        <f>ScoutingData[[#This Row],[autoMed]]+ScoutingData[[#This Row],[teleopMed]]</f>
        <v>0</v>
      </c>
      <c r="BA43" s="27">
        <f>ScoutingData[[#This Row],[autoLow]]+ScoutingData[[#This Row],[teleopLow]]</f>
        <v>2</v>
      </c>
    </row>
    <row r="44" spans="1:53" ht="17">
      <c r="A44" s="27" t="s">
        <v>121</v>
      </c>
      <c r="B44" s="27" t="s">
        <v>82</v>
      </c>
      <c r="C44" s="27" t="s">
        <v>83</v>
      </c>
      <c r="D44" s="27">
        <v>11</v>
      </c>
      <c r="E44" s="27"/>
      <c r="F44" s="27" t="s">
        <v>84</v>
      </c>
      <c r="G44" s="27">
        <v>1811</v>
      </c>
      <c r="H44" s="27">
        <v>35</v>
      </c>
      <c r="I44" s="27" t="s">
        <v>85</v>
      </c>
      <c r="J44" s="27">
        <v>0</v>
      </c>
      <c r="K44" s="27">
        <v>0</v>
      </c>
      <c r="L44" s="27">
        <v>0</v>
      </c>
      <c r="M44" s="27" t="s">
        <v>86</v>
      </c>
      <c r="N44" s="27" t="s">
        <v>214</v>
      </c>
      <c r="O44" s="27" t="s">
        <v>215</v>
      </c>
      <c r="P44" s="27">
        <v>0</v>
      </c>
      <c r="Q44" s="27">
        <v>1</v>
      </c>
      <c r="R44" s="27">
        <v>0</v>
      </c>
      <c r="S44" s="27"/>
      <c r="T44" s="27">
        <v>0</v>
      </c>
      <c r="U44" s="27" t="s">
        <v>97</v>
      </c>
      <c r="V44" s="27">
        <v>0</v>
      </c>
      <c r="W44" s="27" t="s">
        <v>95</v>
      </c>
      <c r="X44" s="27">
        <v>2</v>
      </c>
      <c r="Y44" s="27" t="s">
        <v>98</v>
      </c>
      <c r="Z44" s="27">
        <v>0</v>
      </c>
      <c r="AA44" s="27" t="s">
        <v>86</v>
      </c>
      <c r="AB44" s="27">
        <v>1</v>
      </c>
      <c r="AC44" s="27">
        <v>2</v>
      </c>
      <c r="AD44" s="27">
        <v>0</v>
      </c>
      <c r="AE44" s="27">
        <v>0</v>
      </c>
      <c r="AF44" s="27">
        <v>0</v>
      </c>
      <c r="AG44" s="27">
        <v>0</v>
      </c>
      <c r="AH44" s="27" t="s">
        <v>216</v>
      </c>
      <c r="AI44" s="27">
        <f>getTotalCount(ScoutingData[[#This Row],[autoScoredGrid]])</f>
        <v>0</v>
      </c>
      <c r="AJ44" s="27">
        <f>getCubeCount(ScoutingData[[#This Row],[autoScoredGrid]])</f>
        <v>0</v>
      </c>
      <c r="AK44" s="27">
        <f>getConeCount(ScoutingData[[#This Row],[autoScoredGrid]])</f>
        <v>0</v>
      </c>
      <c r="AL44" s="27">
        <f>getHighCount(ScoutingData[[#This Row],[autoScoredGrid]])</f>
        <v>0</v>
      </c>
      <c r="AM44" s="27">
        <f>getMedCount(ScoutingData[[#This Row],[autoScoredGrid]])</f>
        <v>0</v>
      </c>
      <c r="AN44" s="27">
        <f>getLowCount(ScoutingData[[#This Row],[autoScoredGrid]])</f>
        <v>0</v>
      </c>
      <c r="AO44" s="27">
        <f>getAvgCycleTime(ScoutingData[[#This Row],[cycleTimes]])</f>
        <v>15.049999999999999</v>
      </c>
      <c r="AP44" s="27">
        <f>getTotalCount(ScoutingData[[#This Row],[scoredGrid]])</f>
        <v>2</v>
      </c>
      <c r="AQ44" s="27">
        <f>getCubeCount(ScoutingData[[#This Row],[scoredGrid]])</f>
        <v>2</v>
      </c>
      <c r="AR44" s="27">
        <f>getConeCount(ScoutingData[[#This Row],[scoredGrid]])</f>
        <v>0</v>
      </c>
      <c r="AS44" s="27">
        <f>getHighCount(ScoutingData[[#This Row],[scoredGrid]])</f>
        <v>1</v>
      </c>
      <c r="AT44" s="27">
        <f>getMedCount(ScoutingData[[#This Row],[scoredGrid]])</f>
        <v>1</v>
      </c>
      <c r="AU44" s="27">
        <f>getLowCount(ScoutingData[[#This Row],[scoredGrid]])</f>
        <v>0</v>
      </c>
      <c r="AV44" s="27">
        <f>ScoutingData[[#This Row],[autoGamePieces]]+ScoutingData[[#This Row],[teleopGamePieces]]</f>
        <v>2</v>
      </c>
      <c r="AW44" s="27">
        <f>ScoutingData[[#This Row],[autoCubes]]+ScoutingData[[#This Row],[teleopCubes]]</f>
        <v>2</v>
      </c>
      <c r="AX44" s="27">
        <f>ScoutingData[[#This Row],[autoCones]]+ScoutingData[[#This Row],[teleopCones]]</f>
        <v>0</v>
      </c>
      <c r="AY44" s="27">
        <f>ScoutingData[[#This Row],[autoHigh]]+ScoutingData[[#This Row],[teleopHigh]]</f>
        <v>1</v>
      </c>
      <c r="AZ44" s="27">
        <f>ScoutingData[[#This Row],[autoMed]]+ScoutingData[[#This Row],[teleopMed]]</f>
        <v>1</v>
      </c>
      <c r="BA44" s="27">
        <f>ScoutingData[[#This Row],[autoLow]]+ScoutingData[[#This Row],[teleopLow]]</f>
        <v>0</v>
      </c>
    </row>
    <row r="45" spans="1:53" ht="17">
      <c r="A45" s="27" t="s">
        <v>81</v>
      </c>
      <c r="B45" s="27" t="s">
        <v>82</v>
      </c>
      <c r="C45" s="27" t="s">
        <v>83</v>
      </c>
      <c r="D45" s="27">
        <v>11</v>
      </c>
      <c r="E45" s="27"/>
      <c r="F45" s="27" t="s">
        <v>131</v>
      </c>
      <c r="G45" s="27">
        <v>8513</v>
      </c>
      <c r="H45" s="27">
        <v>26</v>
      </c>
      <c r="I45" s="27" t="s">
        <v>103</v>
      </c>
      <c r="J45" s="27">
        <v>0</v>
      </c>
      <c r="K45" s="27">
        <v>1</v>
      </c>
      <c r="L45" s="27">
        <v>0</v>
      </c>
      <c r="M45" s="27" t="s">
        <v>86</v>
      </c>
      <c r="N45" s="27" t="s">
        <v>217</v>
      </c>
      <c r="O45" s="27" t="s">
        <v>218</v>
      </c>
      <c r="P45" s="27">
        <v>0</v>
      </c>
      <c r="Q45" s="27">
        <v>1</v>
      </c>
      <c r="R45" s="27">
        <v>1</v>
      </c>
      <c r="S45" s="27">
        <v>1811</v>
      </c>
      <c r="T45" s="27">
        <v>1</v>
      </c>
      <c r="U45" s="27" t="s">
        <v>97</v>
      </c>
      <c r="V45" s="27">
        <v>0</v>
      </c>
      <c r="W45" s="27" t="s">
        <v>86</v>
      </c>
      <c r="X45" s="27">
        <v>1</v>
      </c>
      <c r="Y45" s="27" t="s">
        <v>99</v>
      </c>
      <c r="Z45" s="27">
        <v>1</v>
      </c>
      <c r="AA45" s="27" t="s">
        <v>86</v>
      </c>
      <c r="AB45" s="27">
        <v>0</v>
      </c>
      <c r="AC45" s="27">
        <v>3</v>
      </c>
      <c r="AD45" s="27">
        <v>0</v>
      </c>
      <c r="AE45" s="27">
        <v>1</v>
      </c>
      <c r="AF45" s="27">
        <v>0</v>
      </c>
      <c r="AG45" s="27">
        <v>1</v>
      </c>
      <c r="AH45" s="27"/>
      <c r="AI45" s="27">
        <f>getTotalCount(ScoutingData[[#This Row],[autoScoredGrid]])</f>
        <v>1</v>
      </c>
      <c r="AJ45" s="27">
        <f>getCubeCount(ScoutingData[[#This Row],[autoScoredGrid]])</f>
        <v>1</v>
      </c>
      <c r="AK45" s="27">
        <f>getConeCount(ScoutingData[[#This Row],[autoScoredGrid]])</f>
        <v>0</v>
      </c>
      <c r="AL45" s="27">
        <f>getHighCount(ScoutingData[[#This Row],[autoScoredGrid]])</f>
        <v>0</v>
      </c>
      <c r="AM45" s="27">
        <f>getMedCount(ScoutingData[[#This Row],[autoScoredGrid]])</f>
        <v>0</v>
      </c>
      <c r="AN45" s="27">
        <f>getLowCount(ScoutingData[[#This Row],[autoScoredGrid]])</f>
        <v>1</v>
      </c>
      <c r="AO45" s="27">
        <f>getAvgCycleTime(ScoutingData[[#This Row],[cycleTimes]])</f>
        <v>8.5</v>
      </c>
      <c r="AP45" s="27">
        <f>getTotalCount(ScoutingData[[#This Row],[scoredGrid]])</f>
        <v>3</v>
      </c>
      <c r="AQ45" s="27">
        <f>getCubeCount(ScoutingData[[#This Row],[scoredGrid]])</f>
        <v>3</v>
      </c>
      <c r="AR45" s="27">
        <f>getConeCount(ScoutingData[[#This Row],[scoredGrid]])</f>
        <v>0</v>
      </c>
      <c r="AS45" s="27">
        <f>getHighCount(ScoutingData[[#This Row],[scoredGrid]])</f>
        <v>1</v>
      </c>
      <c r="AT45" s="27">
        <f>getMedCount(ScoutingData[[#This Row],[scoredGrid]])</f>
        <v>2</v>
      </c>
      <c r="AU45" s="27">
        <f>getLowCount(ScoutingData[[#This Row],[scoredGrid]])</f>
        <v>0</v>
      </c>
      <c r="AV45" s="27">
        <f>ScoutingData[[#This Row],[autoGamePieces]]+ScoutingData[[#This Row],[teleopGamePieces]]</f>
        <v>4</v>
      </c>
      <c r="AW45" s="27">
        <f>ScoutingData[[#This Row],[autoCubes]]+ScoutingData[[#This Row],[teleopCubes]]</f>
        <v>4</v>
      </c>
      <c r="AX45" s="27">
        <f>ScoutingData[[#This Row],[autoCones]]+ScoutingData[[#This Row],[teleopCones]]</f>
        <v>0</v>
      </c>
      <c r="AY45" s="27">
        <f>ScoutingData[[#This Row],[autoHigh]]+ScoutingData[[#This Row],[teleopHigh]]</f>
        <v>1</v>
      </c>
      <c r="AZ45" s="27">
        <f>ScoutingData[[#This Row],[autoMed]]+ScoutingData[[#This Row],[teleopMed]]</f>
        <v>2</v>
      </c>
      <c r="BA45" s="27">
        <f>ScoutingData[[#This Row],[autoLow]]+ScoutingData[[#This Row],[teleopLow]]</f>
        <v>1</v>
      </c>
    </row>
    <row r="46" spans="1:53" ht="17">
      <c r="A46" s="27">
        <v>3515</v>
      </c>
      <c r="B46" s="27" t="s">
        <v>82</v>
      </c>
      <c r="C46" s="27" t="s">
        <v>83</v>
      </c>
      <c r="D46" s="27">
        <v>11</v>
      </c>
      <c r="E46" s="27"/>
      <c r="F46" s="27" t="s">
        <v>84</v>
      </c>
      <c r="G46" s="27">
        <v>3515</v>
      </c>
      <c r="H46" s="27">
        <v>59</v>
      </c>
      <c r="I46" s="27" t="s">
        <v>219</v>
      </c>
      <c r="J46" s="27">
        <v>0</v>
      </c>
      <c r="K46" s="27">
        <v>0</v>
      </c>
      <c r="L46" s="27">
        <v>0</v>
      </c>
      <c r="M46" s="27" t="s">
        <v>86</v>
      </c>
      <c r="N46" s="27" t="s">
        <v>85</v>
      </c>
      <c r="O46" s="27" t="s">
        <v>85</v>
      </c>
      <c r="P46" s="27">
        <v>0</v>
      </c>
      <c r="Q46" s="27">
        <v>0</v>
      </c>
      <c r="R46" s="27">
        <v>0</v>
      </c>
      <c r="S46" s="27"/>
      <c r="T46" s="27">
        <v>0</v>
      </c>
      <c r="U46" s="27" t="s">
        <v>86</v>
      </c>
      <c r="V46" s="27">
        <v>0</v>
      </c>
      <c r="W46" s="27" t="s">
        <v>86</v>
      </c>
      <c r="X46" s="27">
        <v>0</v>
      </c>
      <c r="Y46" s="27" t="s">
        <v>90</v>
      </c>
      <c r="Z46" s="27">
        <v>0</v>
      </c>
      <c r="AA46" s="27" t="s">
        <v>97</v>
      </c>
      <c r="AB46" s="27">
        <v>0</v>
      </c>
      <c r="AC46" s="27">
        <v>3</v>
      </c>
      <c r="AD46" s="27">
        <v>1</v>
      </c>
      <c r="AE46" s="27">
        <v>1</v>
      </c>
      <c r="AF46" s="27">
        <v>0</v>
      </c>
      <c r="AG46" s="27">
        <v>0</v>
      </c>
      <c r="AH46" s="27" t="s">
        <v>220</v>
      </c>
      <c r="AI46" s="27">
        <f>getTotalCount(ScoutingData[[#This Row],[autoScoredGrid]])</f>
        <v>8</v>
      </c>
      <c r="AJ46" s="27">
        <f>getCubeCount(ScoutingData[[#This Row],[autoScoredGrid]])</f>
        <v>5</v>
      </c>
      <c r="AK46" s="27">
        <f>getConeCount(ScoutingData[[#This Row],[autoScoredGrid]])</f>
        <v>3</v>
      </c>
      <c r="AL46" s="27">
        <f>getHighCount(ScoutingData[[#This Row],[autoScoredGrid]])</f>
        <v>4</v>
      </c>
      <c r="AM46" s="27">
        <f>getMedCount(ScoutingData[[#This Row],[autoScoredGrid]])</f>
        <v>4</v>
      </c>
      <c r="AN46" s="27">
        <f>getLowCount(ScoutingData[[#This Row],[autoScoredGrid]])</f>
        <v>0</v>
      </c>
      <c r="AO46" s="27">
        <f>getAvgCycleTime(ScoutingData[[#This Row],[cycleTimes]])</f>
        <v>0</v>
      </c>
      <c r="AP46" s="27">
        <f>getTotalCount(ScoutingData[[#This Row],[scoredGrid]])</f>
        <v>0</v>
      </c>
      <c r="AQ46" s="27">
        <f>getCubeCount(ScoutingData[[#This Row],[scoredGrid]])</f>
        <v>0</v>
      </c>
      <c r="AR46" s="27">
        <f>getConeCount(ScoutingData[[#This Row],[scoredGrid]])</f>
        <v>0</v>
      </c>
      <c r="AS46" s="27">
        <f>getHighCount(ScoutingData[[#This Row],[scoredGrid]])</f>
        <v>0</v>
      </c>
      <c r="AT46" s="27">
        <f>getMedCount(ScoutingData[[#This Row],[scoredGrid]])</f>
        <v>0</v>
      </c>
      <c r="AU46" s="27">
        <f>getLowCount(ScoutingData[[#This Row],[scoredGrid]])</f>
        <v>0</v>
      </c>
      <c r="AV46" s="27">
        <f>ScoutingData[[#This Row],[autoGamePieces]]+ScoutingData[[#This Row],[teleopGamePieces]]</f>
        <v>8</v>
      </c>
      <c r="AW46" s="27">
        <f>ScoutingData[[#This Row],[autoCubes]]+ScoutingData[[#This Row],[teleopCubes]]</f>
        <v>5</v>
      </c>
      <c r="AX46" s="27">
        <f>ScoutingData[[#This Row],[autoCones]]+ScoutingData[[#This Row],[teleopCones]]</f>
        <v>3</v>
      </c>
      <c r="AY46" s="27">
        <f>ScoutingData[[#This Row],[autoHigh]]+ScoutingData[[#This Row],[teleopHigh]]</f>
        <v>4</v>
      </c>
      <c r="AZ46" s="27">
        <f>ScoutingData[[#This Row],[autoMed]]+ScoutingData[[#This Row],[teleopMed]]</f>
        <v>4</v>
      </c>
      <c r="BA46" s="27">
        <f>ScoutingData[[#This Row],[autoLow]]+ScoutingData[[#This Row],[teleopLow]]</f>
        <v>0</v>
      </c>
    </row>
    <row r="47" spans="1:53" ht="17">
      <c r="A47" s="27" t="s">
        <v>221</v>
      </c>
      <c r="B47" s="27" t="s">
        <v>82</v>
      </c>
      <c r="C47" s="27" t="s">
        <v>83</v>
      </c>
      <c r="D47" s="27">
        <v>11</v>
      </c>
      <c r="E47" s="27"/>
      <c r="F47" s="27" t="s">
        <v>93</v>
      </c>
      <c r="G47" s="27">
        <v>41</v>
      </c>
      <c r="H47" s="27">
        <v>38</v>
      </c>
      <c r="I47" s="27" t="s">
        <v>85</v>
      </c>
      <c r="J47" s="27">
        <v>0</v>
      </c>
      <c r="K47" s="27">
        <v>0</v>
      </c>
      <c r="L47" s="27">
        <v>0</v>
      </c>
      <c r="M47" s="27" t="s">
        <v>86</v>
      </c>
      <c r="N47" s="27" t="s">
        <v>85</v>
      </c>
      <c r="O47" s="27" t="s">
        <v>85</v>
      </c>
      <c r="P47" s="27">
        <v>0</v>
      </c>
      <c r="Q47" s="27">
        <v>0</v>
      </c>
      <c r="R47" s="27">
        <v>0</v>
      </c>
      <c r="S47" s="27"/>
      <c r="T47" s="27">
        <v>0</v>
      </c>
      <c r="U47" s="27" t="s">
        <v>86</v>
      </c>
      <c r="V47" s="27">
        <v>39.9</v>
      </c>
      <c r="W47" s="27" t="s">
        <v>86</v>
      </c>
      <c r="X47" s="27">
        <v>1</v>
      </c>
      <c r="Y47" s="27" t="s">
        <v>90</v>
      </c>
      <c r="Z47" s="27">
        <v>0</v>
      </c>
      <c r="AA47" s="27" t="s">
        <v>86</v>
      </c>
      <c r="AB47" s="27">
        <v>1</v>
      </c>
      <c r="AC47" s="27">
        <v>4</v>
      </c>
      <c r="AD47" s="27">
        <v>0</v>
      </c>
      <c r="AE47" s="27">
        <v>0</v>
      </c>
      <c r="AF47" s="27">
        <v>0</v>
      </c>
      <c r="AG47" s="27">
        <v>0</v>
      </c>
      <c r="AH47" s="27"/>
      <c r="AI47" s="27">
        <f>getTotalCount(ScoutingData[[#This Row],[autoScoredGrid]])</f>
        <v>0</v>
      </c>
      <c r="AJ47" s="27">
        <f>getCubeCount(ScoutingData[[#This Row],[autoScoredGrid]])</f>
        <v>0</v>
      </c>
      <c r="AK47" s="27">
        <f>getConeCount(ScoutingData[[#This Row],[autoScoredGrid]])</f>
        <v>0</v>
      </c>
      <c r="AL47" s="27">
        <f>getHighCount(ScoutingData[[#This Row],[autoScoredGrid]])</f>
        <v>0</v>
      </c>
      <c r="AM47" s="27">
        <f>getMedCount(ScoutingData[[#This Row],[autoScoredGrid]])</f>
        <v>0</v>
      </c>
      <c r="AN47" s="27">
        <f>getLowCount(ScoutingData[[#This Row],[autoScoredGrid]])</f>
        <v>0</v>
      </c>
      <c r="AO47" s="27">
        <f>getAvgCycleTime(ScoutingData[[#This Row],[cycleTimes]])</f>
        <v>0</v>
      </c>
      <c r="AP47" s="27">
        <f>getTotalCount(ScoutingData[[#This Row],[scoredGrid]])</f>
        <v>0</v>
      </c>
      <c r="AQ47" s="27">
        <f>getCubeCount(ScoutingData[[#This Row],[scoredGrid]])</f>
        <v>0</v>
      </c>
      <c r="AR47" s="27">
        <f>getConeCount(ScoutingData[[#This Row],[scoredGrid]])</f>
        <v>0</v>
      </c>
      <c r="AS47" s="27">
        <f>getHighCount(ScoutingData[[#This Row],[scoredGrid]])</f>
        <v>0</v>
      </c>
      <c r="AT47" s="27">
        <f>getMedCount(ScoutingData[[#This Row],[scoredGrid]])</f>
        <v>0</v>
      </c>
      <c r="AU47" s="27">
        <f>getLowCount(ScoutingData[[#This Row],[scoredGrid]])</f>
        <v>0</v>
      </c>
      <c r="AV47" s="27">
        <f>ScoutingData[[#This Row],[autoGamePieces]]+ScoutingData[[#This Row],[teleopGamePieces]]</f>
        <v>0</v>
      </c>
      <c r="AW47" s="27">
        <f>ScoutingData[[#This Row],[autoCubes]]+ScoutingData[[#This Row],[teleopCubes]]</f>
        <v>0</v>
      </c>
      <c r="AX47" s="27">
        <f>ScoutingData[[#This Row],[autoCones]]+ScoutingData[[#This Row],[teleopCones]]</f>
        <v>0</v>
      </c>
      <c r="AY47" s="27">
        <f>ScoutingData[[#This Row],[autoHigh]]+ScoutingData[[#This Row],[teleopHigh]]</f>
        <v>0</v>
      </c>
      <c r="AZ47" s="27">
        <f>ScoutingData[[#This Row],[autoMed]]+ScoutingData[[#This Row],[teleopMed]]</f>
        <v>0</v>
      </c>
      <c r="BA47" s="27">
        <f>ScoutingData[[#This Row],[autoLow]]+ScoutingData[[#This Row],[teleopLow]]</f>
        <v>0</v>
      </c>
    </row>
    <row r="48" spans="1:53" ht="17">
      <c r="A48" s="27" t="s">
        <v>222</v>
      </c>
      <c r="B48" s="27" t="s">
        <v>82</v>
      </c>
      <c r="C48" s="27" t="s">
        <v>83</v>
      </c>
      <c r="D48" s="27">
        <v>11</v>
      </c>
      <c r="E48" s="27"/>
      <c r="F48" s="27" t="s">
        <v>122</v>
      </c>
      <c r="G48" s="27">
        <v>4361</v>
      </c>
      <c r="H48" s="27">
        <v>62</v>
      </c>
      <c r="I48" s="27" t="s">
        <v>104</v>
      </c>
      <c r="J48" s="27">
        <v>0</v>
      </c>
      <c r="K48" s="27">
        <v>0</v>
      </c>
      <c r="L48" s="27">
        <v>0</v>
      </c>
      <c r="M48" s="27" t="s">
        <v>86</v>
      </c>
      <c r="N48" s="27" t="s">
        <v>85</v>
      </c>
      <c r="O48" s="27" t="s">
        <v>85</v>
      </c>
      <c r="P48" s="27">
        <v>0</v>
      </c>
      <c r="Q48" s="27">
        <v>0</v>
      </c>
      <c r="R48" s="27">
        <v>0</v>
      </c>
      <c r="S48" s="27"/>
      <c r="T48" s="27">
        <v>0</v>
      </c>
      <c r="U48" s="27" t="s">
        <v>86</v>
      </c>
      <c r="V48" s="27">
        <v>1.6</v>
      </c>
      <c r="W48" s="27" t="s">
        <v>127</v>
      </c>
      <c r="X48" s="27">
        <v>1</v>
      </c>
      <c r="Y48" s="27" t="s">
        <v>90</v>
      </c>
      <c r="Z48" s="27">
        <v>0</v>
      </c>
      <c r="AA48" s="27" t="s">
        <v>86</v>
      </c>
      <c r="AB48" s="27">
        <v>0</v>
      </c>
      <c r="AC48" s="27">
        <v>4</v>
      </c>
      <c r="AD48" s="27">
        <v>0</v>
      </c>
      <c r="AE48" s="27">
        <v>0</v>
      </c>
      <c r="AF48" s="27">
        <v>1</v>
      </c>
      <c r="AG48" s="27">
        <v>0</v>
      </c>
      <c r="AH48" s="27" t="s">
        <v>223</v>
      </c>
      <c r="AI48" s="27">
        <f>getTotalCount(ScoutingData[[#This Row],[autoScoredGrid]])</f>
        <v>1</v>
      </c>
      <c r="AJ48" s="27">
        <f>getCubeCount(ScoutingData[[#This Row],[autoScoredGrid]])</f>
        <v>0</v>
      </c>
      <c r="AK48" s="27">
        <f>getConeCount(ScoutingData[[#This Row],[autoScoredGrid]])</f>
        <v>1</v>
      </c>
      <c r="AL48" s="27">
        <f>getHighCount(ScoutingData[[#This Row],[autoScoredGrid]])</f>
        <v>0</v>
      </c>
      <c r="AM48" s="27">
        <f>getMedCount(ScoutingData[[#This Row],[autoScoredGrid]])</f>
        <v>0</v>
      </c>
      <c r="AN48" s="27">
        <f>getLowCount(ScoutingData[[#This Row],[autoScoredGrid]])</f>
        <v>1</v>
      </c>
      <c r="AO48" s="27">
        <f>getAvgCycleTime(ScoutingData[[#This Row],[cycleTimes]])</f>
        <v>0</v>
      </c>
      <c r="AP48" s="27">
        <f>getTotalCount(ScoutingData[[#This Row],[scoredGrid]])</f>
        <v>0</v>
      </c>
      <c r="AQ48" s="27">
        <f>getCubeCount(ScoutingData[[#This Row],[scoredGrid]])</f>
        <v>0</v>
      </c>
      <c r="AR48" s="27">
        <f>getConeCount(ScoutingData[[#This Row],[scoredGrid]])</f>
        <v>0</v>
      </c>
      <c r="AS48" s="27">
        <f>getHighCount(ScoutingData[[#This Row],[scoredGrid]])</f>
        <v>0</v>
      </c>
      <c r="AT48" s="27">
        <f>getMedCount(ScoutingData[[#This Row],[scoredGrid]])</f>
        <v>0</v>
      </c>
      <c r="AU48" s="27">
        <f>getLowCount(ScoutingData[[#This Row],[scoredGrid]])</f>
        <v>0</v>
      </c>
      <c r="AV48" s="27">
        <f>ScoutingData[[#This Row],[autoGamePieces]]+ScoutingData[[#This Row],[teleopGamePieces]]</f>
        <v>1</v>
      </c>
      <c r="AW48" s="27">
        <f>ScoutingData[[#This Row],[autoCubes]]+ScoutingData[[#This Row],[teleopCubes]]</f>
        <v>0</v>
      </c>
      <c r="AX48" s="27">
        <f>ScoutingData[[#This Row],[autoCones]]+ScoutingData[[#This Row],[teleopCones]]</f>
        <v>1</v>
      </c>
      <c r="AY48" s="27">
        <f>ScoutingData[[#This Row],[autoHigh]]+ScoutingData[[#This Row],[teleopHigh]]</f>
        <v>0</v>
      </c>
      <c r="AZ48" s="27">
        <f>ScoutingData[[#This Row],[autoMed]]+ScoutingData[[#This Row],[teleopMed]]</f>
        <v>0</v>
      </c>
      <c r="BA48" s="27">
        <f>ScoutingData[[#This Row],[autoLow]]+ScoutingData[[#This Row],[teleopLow]]</f>
        <v>1</v>
      </c>
    </row>
    <row r="49" spans="1:53" ht="17">
      <c r="A49" s="27" t="s">
        <v>126</v>
      </c>
      <c r="B49" s="27" t="s">
        <v>82</v>
      </c>
      <c r="C49" s="27" t="s">
        <v>83</v>
      </c>
      <c r="D49" s="27">
        <v>12</v>
      </c>
      <c r="E49" s="27"/>
      <c r="F49" s="27" t="s">
        <v>102</v>
      </c>
      <c r="G49" s="27">
        <v>75</v>
      </c>
      <c r="H49" s="27">
        <v>47</v>
      </c>
      <c r="I49" s="27" t="s">
        <v>85</v>
      </c>
      <c r="J49" s="27">
        <v>0</v>
      </c>
      <c r="K49" s="27">
        <v>1</v>
      </c>
      <c r="L49" s="27">
        <v>1</v>
      </c>
      <c r="M49" s="27" t="s">
        <v>98</v>
      </c>
      <c r="N49" s="27" t="s">
        <v>224</v>
      </c>
      <c r="O49" s="27" t="s">
        <v>85</v>
      </c>
      <c r="P49" s="27">
        <v>3</v>
      </c>
      <c r="Q49" s="27">
        <v>0</v>
      </c>
      <c r="R49" s="27">
        <v>0</v>
      </c>
      <c r="S49" s="27"/>
      <c r="T49" s="27">
        <v>1</v>
      </c>
      <c r="U49" s="27" t="s">
        <v>86</v>
      </c>
      <c r="V49" s="27">
        <v>0</v>
      </c>
      <c r="W49" s="27" t="s">
        <v>98</v>
      </c>
      <c r="X49" s="27">
        <v>1</v>
      </c>
      <c r="Y49" s="27" t="s">
        <v>98</v>
      </c>
      <c r="Z49" s="27">
        <v>1</v>
      </c>
      <c r="AA49" s="27" t="s">
        <v>128</v>
      </c>
      <c r="AB49" s="27">
        <v>1</v>
      </c>
      <c r="AC49" s="27">
        <v>3</v>
      </c>
      <c r="AD49" s="27">
        <v>0</v>
      </c>
      <c r="AE49" s="27">
        <v>0</v>
      </c>
      <c r="AF49" s="27">
        <v>1</v>
      </c>
      <c r="AG49" s="27">
        <v>0</v>
      </c>
      <c r="AH49" s="27" t="s">
        <v>225</v>
      </c>
      <c r="AI49" s="27">
        <f>getTotalCount(ScoutingData[[#This Row],[autoScoredGrid]])</f>
        <v>0</v>
      </c>
      <c r="AJ49" s="27">
        <f>getCubeCount(ScoutingData[[#This Row],[autoScoredGrid]])</f>
        <v>0</v>
      </c>
      <c r="AK49" s="27">
        <f>getConeCount(ScoutingData[[#This Row],[autoScoredGrid]])</f>
        <v>0</v>
      </c>
      <c r="AL49" s="27">
        <f>getHighCount(ScoutingData[[#This Row],[autoScoredGrid]])</f>
        <v>0</v>
      </c>
      <c r="AM49" s="27">
        <f>getMedCount(ScoutingData[[#This Row],[autoScoredGrid]])</f>
        <v>0</v>
      </c>
      <c r="AN49" s="27">
        <f>getLowCount(ScoutingData[[#This Row],[autoScoredGrid]])</f>
        <v>0</v>
      </c>
      <c r="AO49" s="27">
        <f>getAvgCycleTime(ScoutingData[[#This Row],[cycleTimes]])</f>
        <v>19.150000000000002</v>
      </c>
      <c r="AP49" s="27">
        <f>getTotalCount(ScoutingData[[#This Row],[scoredGrid]])</f>
        <v>0</v>
      </c>
      <c r="AQ49" s="27">
        <f>getCubeCount(ScoutingData[[#This Row],[scoredGrid]])</f>
        <v>0</v>
      </c>
      <c r="AR49" s="27">
        <f>getConeCount(ScoutingData[[#This Row],[scoredGrid]])</f>
        <v>0</v>
      </c>
      <c r="AS49" s="27">
        <f>getHighCount(ScoutingData[[#This Row],[scoredGrid]])</f>
        <v>0</v>
      </c>
      <c r="AT49" s="27">
        <f>getMedCount(ScoutingData[[#This Row],[scoredGrid]])</f>
        <v>0</v>
      </c>
      <c r="AU49" s="27">
        <f>getLowCount(ScoutingData[[#This Row],[scoredGrid]])</f>
        <v>0</v>
      </c>
      <c r="AV49" s="27">
        <f>ScoutingData[[#This Row],[autoGamePieces]]+ScoutingData[[#This Row],[teleopGamePieces]]</f>
        <v>0</v>
      </c>
      <c r="AW49" s="27">
        <f>ScoutingData[[#This Row],[autoCubes]]+ScoutingData[[#This Row],[teleopCubes]]</f>
        <v>0</v>
      </c>
      <c r="AX49" s="27">
        <f>ScoutingData[[#This Row],[autoCones]]+ScoutingData[[#This Row],[teleopCones]]</f>
        <v>0</v>
      </c>
      <c r="AY49" s="27">
        <f>ScoutingData[[#This Row],[autoHigh]]+ScoutingData[[#This Row],[teleopHigh]]</f>
        <v>0</v>
      </c>
      <c r="AZ49" s="27">
        <f>ScoutingData[[#This Row],[autoMed]]+ScoutingData[[#This Row],[teleopMed]]</f>
        <v>0</v>
      </c>
      <c r="BA49" s="27">
        <f>ScoutingData[[#This Row],[autoLow]]+ScoutingData[[#This Row],[teleopLow]]</f>
        <v>0</v>
      </c>
    </row>
    <row r="50" spans="1:53" ht="17">
      <c r="A50" s="27" t="s">
        <v>126</v>
      </c>
      <c r="B50" s="27" t="s">
        <v>82</v>
      </c>
      <c r="C50" s="27" t="s">
        <v>83</v>
      </c>
      <c r="D50" s="27">
        <v>12</v>
      </c>
      <c r="E50" s="27"/>
      <c r="F50" s="27" t="s">
        <v>102</v>
      </c>
      <c r="G50" s="27">
        <v>75</v>
      </c>
      <c r="H50" s="27">
        <v>47</v>
      </c>
      <c r="I50" s="27" t="s">
        <v>85</v>
      </c>
      <c r="J50" s="27">
        <v>0</v>
      </c>
      <c r="K50" s="27">
        <v>1</v>
      </c>
      <c r="L50" s="27">
        <v>1</v>
      </c>
      <c r="M50" s="27" t="s">
        <v>98</v>
      </c>
      <c r="N50" s="27" t="s">
        <v>224</v>
      </c>
      <c r="O50" s="27" t="s">
        <v>85</v>
      </c>
      <c r="P50" s="27">
        <v>3</v>
      </c>
      <c r="Q50" s="27">
        <v>0</v>
      </c>
      <c r="R50" s="27">
        <v>0</v>
      </c>
      <c r="S50" s="27"/>
      <c r="T50" s="27">
        <v>1</v>
      </c>
      <c r="U50" s="27" t="s">
        <v>86</v>
      </c>
      <c r="V50" s="27">
        <v>0</v>
      </c>
      <c r="W50" s="27" t="s">
        <v>98</v>
      </c>
      <c r="X50" s="27">
        <v>1</v>
      </c>
      <c r="Y50" s="27" t="s">
        <v>98</v>
      </c>
      <c r="Z50" s="27">
        <v>1</v>
      </c>
      <c r="AA50" s="27" t="s">
        <v>128</v>
      </c>
      <c r="AB50" s="27">
        <v>1</v>
      </c>
      <c r="AC50" s="27">
        <v>3</v>
      </c>
      <c r="AD50" s="27">
        <v>0</v>
      </c>
      <c r="AE50" s="27">
        <v>0</v>
      </c>
      <c r="AF50" s="27">
        <v>1</v>
      </c>
      <c r="AG50" s="27">
        <v>0</v>
      </c>
      <c r="AH50" s="27" t="s">
        <v>225</v>
      </c>
      <c r="AI50" s="27">
        <f>getTotalCount(ScoutingData[[#This Row],[autoScoredGrid]])</f>
        <v>0</v>
      </c>
      <c r="AJ50" s="27">
        <f>getCubeCount(ScoutingData[[#This Row],[autoScoredGrid]])</f>
        <v>0</v>
      </c>
      <c r="AK50" s="27">
        <f>getConeCount(ScoutingData[[#This Row],[autoScoredGrid]])</f>
        <v>0</v>
      </c>
      <c r="AL50" s="27">
        <f>getHighCount(ScoutingData[[#This Row],[autoScoredGrid]])</f>
        <v>0</v>
      </c>
      <c r="AM50" s="27">
        <f>getMedCount(ScoutingData[[#This Row],[autoScoredGrid]])</f>
        <v>0</v>
      </c>
      <c r="AN50" s="27">
        <f>getLowCount(ScoutingData[[#This Row],[autoScoredGrid]])</f>
        <v>0</v>
      </c>
      <c r="AO50" s="27">
        <f>getAvgCycleTime(ScoutingData[[#This Row],[cycleTimes]])</f>
        <v>19.150000000000002</v>
      </c>
      <c r="AP50" s="27">
        <f>getTotalCount(ScoutingData[[#This Row],[scoredGrid]])</f>
        <v>0</v>
      </c>
      <c r="AQ50" s="27">
        <f>getCubeCount(ScoutingData[[#This Row],[scoredGrid]])</f>
        <v>0</v>
      </c>
      <c r="AR50" s="27">
        <f>getConeCount(ScoutingData[[#This Row],[scoredGrid]])</f>
        <v>0</v>
      </c>
      <c r="AS50" s="27">
        <f>getHighCount(ScoutingData[[#This Row],[scoredGrid]])</f>
        <v>0</v>
      </c>
      <c r="AT50" s="27">
        <f>getMedCount(ScoutingData[[#This Row],[scoredGrid]])</f>
        <v>0</v>
      </c>
      <c r="AU50" s="27">
        <f>getLowCount(ScoutingData[[#This Row],[scoredGrid]])</f>
        <v>0</v>
      </c>
      <c r="AV50" s="27">
        <f>ScoutingData[[#This Row],[autoGamePieces]]+ScoutingData[[#This Row],[teleopGamePieces]]</f>
        <v>0</v>
      </c>
      <c r="AW50" s="27">
        <f>ScoutingData[[#This Row],[autoCubes]]+ScoutingData[[#This Row],[teleopCubes]]</f>
        <v>0</v>
      </c>
      <c r="AX50" s="27">
        <f>ScoutingData[[#This Row],[autoCones]]+ScoutingData[[#This Row],[teleopCones]]</f>
        <v>0</v>
      </c>
      <c r="AY50" s="27">
        <f>ScoutingData[[#This Row],[autoHigh]]+ScoutingData[[#This Row],[teleopHigh]]</f>
        <v>0</v>
      </c>
      <c r="AZ50" s="27">
        <f>ScoutingData[[#This Row],[autoMed]]+ScoutingData[[#This Row],[teleopMed]]</f>
        <v>0</v>
      </c>
      <c r="BA50" s="27">
        <f>ScoutingData[[#This Row],[autoLow]]+ScoutingData[[#This Row],[teleopLow]]</f>
        <v>0</v>
      </c>
    </row>
    <row r="51" spans="1:53" ht="17">
      <c r="A51" s="27" t="s">
        <v>226</v>
      </c>
      <c r="B51" s="27" t="s">
        <v>82</v>
      </c>
      <c r="C51" s="27" t="s">
        <v>83</v>
      </c>
      <c r="D51" s="27">
        <v>12</v>
      </c>
      <c r="E51" s="27"/>
      <c r="F51" s="27" t="s">
        <v>110</v>
      </c>
      <c r="G51" s="27">
        <v>1676</v>
      </c>
      <c r="H51" s="27">
        <v>36</v>
      </c>
      <c r="I51" s="27" t="s">
        <v>148</v>
      </c>
      <c r="J51" s="27">
        <v>1</v>
      </c>
      <c r="K51" s="27">
        <v>0</v>
      </c>
      <c r="L51" s="27">
        <v>1</v>
      </c>
      <c r="M51" s="27" t="s">
        <v>86</v>
      </c>
      <c r="N51" s="27" t="s">
        <v>227</v>
      </c>
      <c r="O51" s="27" t="s">
        <v>228</v>
      </c>
      <c r="P51" s="27">
        <v>0</v>
      </c>
      <c r="Q51" s="27">
        <v>1</v>
      </c>
      <c r="R51" s="27">
        <v>0</v>
      </c>
      <c r="S51" s="27"/>
      <c r="T51" s="27">
        <v>1</v>
      </c>
      <c r="U51" s="27" t="s">
        <v>97</v>
      </c>
      <c r="V51" s="27">
        <v>0</v>
      </c>
      <c r="W51" s="27" t="s">
        <v>127</v>
      </c>
      <c r="X51" s="27">
        <v>1</v>
      </c>
      <c r="Y51" s="27" t="s">
        <v>99</v>
      </c>
      <c r="Z51" s="27">
        <v>0</v>
      </c>
      <c r="AA51" s="27" t="s">
        <v>86</v>
      </c>
      <c r="AB51" s="27">
        <v>0</v>
      </c>
      <c r="AC51" s="27">
        <v>4</v>
      </c>
      <c r="AD51" s="27">
        <v>0</v>
      </c>
      <c r="AE51" s="27">
        <v>0</v>
      </c>
      <c r="AF51" s="27">
        <v>0</v>
      </c>
      <c r="AG51" s="27">
        <v>1</v>
      </c>
      <c r="AH51" s="27" t="s">
        <v>229</v>
      </c>
      <c r="AI51" s="27">
        <f>getTotalCount(ScoutingData[[#This Row],[autoScoredGrid]])</f>
        <v>1</v>
      </c>
      <c r="AJ51" s="27">
        <f>getCubeCount(ScoutingData[[#This Row],[autoScoredGrid]])</f>
        <v>1</v>
      </c>
      <c r="AK51" s="27">
        <f>getConeCount(ScoutingData[[#This Row],[autoScoredGrid]])</f>
        <v>0</v>
      </c>
      <c r="AL51" s="27">
        <f>getHighCount(ScoutingData[[#This Row],[autoScoredGrid]])</f>
        <v>1</v>
      </c>
      <c r="AM51" s="27">
        <f>getMedCount(ScoutingData[[#This Row],[autoScoredGrid]])</f>
        <v>0</v>
      </c>
      <c r="AN51" s="27">
        <f>getLowCount(ScoutingData[[#This Row],[autoScoredGrid]])</f>
        <v>0</v>
      </c>
      <c r="AO51" s="27">
        <f>getAvgCycleTime(ScoutingData[[#This Row],[cycleTimes]])</f>
        <v>14.600000000000001</v>
      </c>
      <c r="AP51" s="27">
        <f>getTotalCount(ScoutingData[[#This Row],[scoredGrid]])</f>
        <v>6</v>
      </c>
      <c r="AQ51" s="27">
        <f>getCubeCount(ScoutingData[[#This Row],[scoredGrid]])</f>
        <v>3</v>
      </c>
      <c r="AR51" s="27">
        <f>getConeCount(ScoutingData[[#This Row],[scoredGrid]])</f>
        <v>3</v>
      </c>
      <c r="AS51" s="27">
        <f>getHighCount(ScoutingData[[#This Row],[scoredGrid]])</f>
        <v>5</v>
      </c>
      <c r="AT51" s="27">
        <f>getMedCount(ScoutingData[[#This Row],[scoredGrid]])</f>
        <v>1</v>
      </c>
      <c r="AU51" s="27">
        <f>getLowCount(ScoutingData[[#This Row],[scoredGrid]])</f>
        <v>0</v>
      </c>
      <c r="AV51" s="27">
        <f>ScoutingData[[#This Row],[autoGamePieces]]+ScoutingData[[#This Row],[teleopGamePieces]]</f>
        <v>7</v>
      </c>
      <c r="AW51" s="27">
        <f>ScoutingData[[#This Row],[autoCubes]]+ScoutingData[[#This Row],[teleopCubes]]</f>
        <v>4</v>
      </c>
      <c r="AX51" s="27">
        <f>ScoutingData[[#This Row],[autoCones]]+ScoutingData[[#This Row],[teleopCones]]</f>
        <v>3</v>
      </c>
      <c r="AY51" s="27">
        <f>ScoutingData[[#This Row],[autoHigh]]+ScoutingData[[#This Row],[teleopHigh]]</f>
        <v>6</v>
      </c>
      <c r="AZ51" s="27">
        <f>ScoutingData[[#This Row],[autoMed]]+ScoutingData[[#This Row],[teleopMed]]</f>
        <v>1</v>
      </c>
      <c r="BA51" s="27">
        <f>ScoutingData[[#This Row],[autoLow]]+ScoutingData[[#This Row],[teleopLow]]</f>
        <v>0</v>
      </c>
    </row>
    <row r="52" spans="1:53" ht="17">
      <c r="A52" s="27" t="s">
        <v>92</v>
      </c>
      <c r="B52" s="27" t="s">
        <v>82</v>
      </c>
      <c r="C52" s="27" t="s">
        <v>83</v>
      </c>
      <c r="D52" s="27">
        <v>12</v>
      </c>
      <c r="E52" s="27"/>
      <c r="F52" s="27" t="s">
        <v>93</v>
      </c>
      <c r="G52" s="27">
        <v>9116</v>
      </c>
      <c r="H52" s="27">
        <v>26</v>
      </c>
      <c r="I52" s="27" t="s">
        <v>230</v>
      </c>
      <c r="J52" s="27">
        <v>0</v>
      </c>
      <c r="K52" s="27">
        <v>0</v>
      </c>
      <c r="L52" s="27">
        <v>0</v>
      </c>
      <c r="M52" s="27" t="s">
        <v>86</v>
      </c>
      <c r="N52" s="27" t="s">
        <v>85</v>
      </c>
      <c r="O52" s="27" t="s">
        <v>231</v>
      </c>
      <c r="P52" s="27">
        <v>0</v>
      </c>
      <c r="Q52" s="27">
        <v>1</v>
      </c>
      <c r="R52" s="27">
        <v>0</v>
      </c>
      <c r="S52" s="27"/>
      <c r="T52" s="27">
        <v>1</v>
      </c>
      <c r="U52" s="27" t="s">
        <v>107</v>
      </c>
      <c r="V52" s="27">
        <v>0</v>
      </c>
      <c r="W52" s="27" t="s">
        <v>95</v>
      </c>
      <c r="X52" s="27">
        <v>1</v>
      </c>
      <c r="Y52" s="27" t="s">
        <v>99</v>
      </c>
      <c r="Z52" s="27">
        <v>1</v>
      </c>
      <c r="AA52" s="27" t="s">
        <v>128</v>
      </c>
      <c r="AB52" s="27">
        <v>1</v>
      </c>
      <c r="AC52" s="27">
        <v>3</v>
      </c>
      <c r="AD52" s="27">
        <v>0</v>
      </c>
      <c r="AE52" s="27">
        <v>0</v>
      </c>
      <c r="AF52" s="27"/>
      <c r="AG52" s="27"/>
      <c r="AH52" s="27"/>
      <c r="AI52" s="27">
        <f>getTotalCount(ScoutingData[[#This Row],[autoScoredGrid]])</f>
        <v>1</v>
      </c>
      <c r="AJ52" s="27">
        <f>getCubeCount(ScoutingData[[#This Row],[autoScoredGrid]])</f>
        <v>0</v>
      </c>
      <c r="AK52" s="27">
        <f>getConeCount(ScoutingData[[#This Row],[autoScoredGrid]])</f>
        <v>1</v>
      </c>
      <c r="AL52" s="27">
        <f>getHighCount(ScoutingData[[#This Row],[autoScoredGrid]])</f>
        <v>0</v>
      </c>
      <c r="AM52" s="27">
        <f>getMedCount(ScoutingData[[#This Row],[autoScoredGrid]])</f>
        <v>0</v>
      </c>
      <c r="AN52" s="27">
        <f>getLowCount(ScoutingData[[#This Row],[autoScoredGrid]])</f>
        <v>1</v>
      </c>
      <c r="AO52" s="27">
        <f>getAvgCycleTime(ScoutingData[[#This Row],[cycleTimes]])</f>
        <v>0</v>
      </c>
      <c r="AP52" s="27">
        <f>getTotalCount(ScoutingData[[#This Row],[scoredGrid]])</f>
        <v>1</v>
      </c>
      <c r="AQ52" s="27">
        <f>getCubeCount(ScoutingData[[#This Row],[scoredGrid]])</f>
        <v>1</v>
      </c>
      <c r="AR52" s="27">
        <f>getConeCount(ScoutingData[[#This Row],[scoredGrid]])</f>
        <v>0</v>
      </c>
      <c r="AS52" s="27">
        <f>getHighCount(ScoutingData[[#This Row],[scoredGrid]])</f>
        <v>0</v>
      </c>
      <c r="AT52" s="27">
        <f>getMedCount(ScoutingData[[#This Row],[scoredGrid]])</f>
        <v>0</v>
      </c>
      <c r="AU52" s="27">
        <f>getLowCount(ScoutingData[[#This Row],[scoredGrid]])</f>
        <v>1</v>
      </c>
      <c r="AV52" s="27">
        <f>ScoutingData[[#This Row],[autoGamePieces]]+ScoutingData[[#This Row],[teleopGamePieces]]</f>
        <v>2</v>
      </c>
      <c r="AW52" s="27">
        <f>ScoutingData[[#This Row],[autoCubes]]+ScoutingData[[#This Row],[teleopCubes]]</f>
        <v>1</v>
      </c>
      <c r="AX52" s="27">
        <f>ScoutingData[[#This Row],[autoCones]]+ScoutingData[[#This Row],[teleopCones]]</f>
        <v>1</v>
      </c>
      <c r="AY52" s="27">
        <f>ScoutingData[[#This Row],[autoHigh]]+ScoutingData[[#This Row],[teleopHigh]]</f>
        <v>0</v>
      </c>
      <c r="AZ52" s="27">
        <f>ScoutingData[[#This Row],[autoMed]]+ScoutingData[[#This Row],[teleopMed]]</f>
        <v>0</v>
      </c>
      <c r="BA52" s="27">
        <f>ScoutingData[[#This Row],[autoLow]]+ScoutingData[[#This Row],[teleopLow]]</f>
        <v>2</v>
      </c>
    </row>
    <row r="53" spans="1:53" ht="17">
      <c r="A53" s="27" t="s">
        <v>143</v>
      </c>
      <c r="B53" s="27" t="s">
        <v>82</v>
      </c>
      <c r="C53" s="27" t="s">
        <v>83</v>
      </c>
      <c r="D53" s="27">
        <v>13</v>
      </c>
      <c r="E53" s="27"/>
      <c r="F53" s="27" t="s">
        <v>84</v>
      </c>
      <c r="G53" s="27">
        <v>8117</v>
      </c>
      <c r="H53" s="27">
        <v>59</v>
      </c>
      <c r="I53" s="27" t="s">
        <v>232</v>
      </c>
      <c r="J53" s="27">
        <v>0</v>
      </c>
      <c r="K53" s="27">
        <v>0</v>
      </c>
      <c r="L53" s="27">
        <v>0</v>
      </c>
      <c r="M53" s="27" t="s">
        <v>86</v>
      </c>
      <c r="N53" s="27" t="s">
        <v>233</v>
      </c>
      <c r="O53" s="27" t="s">
        <v>234</v>
      </c>
      <c r="P53" s="27">
        <v>0</v>
      </c>
      <c r="Q53" s="27">
        <v>0</v>
      </c>
      <c r="R53" s="27">
        <v>1</v>
      </c>
      <c r="S53" s="27">
        <v>3142</v>
      </c>
      <c r="T53" s="27">
        <v>1</v>
      </c>
      <c r="U53" s="27" t="s">
        <v>97</v>
      </c>
      <c r="V53" s="27">
        <v>10.7</v>
      </c>
      <c r="W53" s="27" t="s">
        <v>95</v>
      </c>
      <c r="X53" s="27">
        <v>1</v>
      </c>
      <c r="Y53" s="27" t="s">
        <v>98</v>
      </c>
      <c r="Z53" s="27">
        <v>1</v>
      </c>
      <c r="AA53" s="27" t="s">
        <v>128</v>
      </c>
      <c r="AB53" s="27">
        <v>1</v>
      </c>
      <c r="AC53" s="27">
        <v>3</v>
      </c>
      <c r="AD53" s="27">
        <v>0</v>
      </c>
      <c r="AE53" s="27">
        <v>1</v>
      </c>
      <c r="AF53" s="27">
        <v>1</v>
      </c>
      <c r="AG53" s="27">
        <v>0</v>
      </c>
      <c r="AH53" s="27" t="s">
        <v>169</v>
      </c>
      <c r="AI53" s="27">
        <f>getTotalCount(ScoutingData[[#This Row],[autoScoredGrid]])</f>
        <v>1</v>
      </c>
      <c r="AJ53" s="27">
        <f>getCubeCount(ScoutingData[[#This Row],[autoScoredGrid]])</f>
        <v>0</v>
      </c>
      <c r="AK53" s="27">
        <f>getConeCount(ScoutingData[[#This Row],[autoScoredGrid]])</f>
        <v>1</v>
      </c>
      <c r="AL53" s="27">
        <f>getHighCount(ScoutingData[[#This Row],[autoScoredGrid]])</f>
        <v>1</v>
      </c>
      <c r="AM53" s="27">
        <f>getMedCount(ScoutingData[[#This Row],[autoScoredGrid]])</f>
        <v>0</v>
      </c>
      <c r="AN53" s="27">
        <f>getLowCount(ScoutingData[[#This Row],[autoScoredGrid]])</f>
        <v>0</v>
      </c>
      <c r="AO53" s="27">
        <f>getAvgCycleTime(ScoutingData[[#This Row],[cycleTimes]])</f>
        <v>32.450000000000003</v>
      </c>
      <c r="AP53" s="27">
        <f>getTotalCount(ScoutingData[[#This Row],[scoredGrid]])</f>
        <v>2</v>
      </c>
      <c r="AQ53" s="27">
        <f>getCubeCount(ScoutingData[[#This Row],[scoredGrid]])</f>
        <v>1</v>
      </c>
      <c r="AR53" s="27">
        <f>getConeCount(ScoutingData[[#This Row],[scoredGrid]])</f>
        <v>1</v>
      </c>
      <c r="AS53" s="27">
        <f>getHighCount(ScoutingData[[#This Row],[scoredGrid]])</f>
        <v>1</v>
      </c>
      <c r="AT53" s="27">
        <f>getMedCount(ScoutingData[[#This Row],[scoredGrid]])</f>
        <v>1</v>
      </c>
      <c r="AU53" s="27">
        <f>getLowCount(ScoutingData[[#This Row],[scoredGrid]])</f>
        <v>0</v>
      </c>
      <c r="AV53" s="27">
        <f>ScoutingData[[#This Row],[autoGamePieces]]+ScoutingData[[#This Row],[teleopGamePieces]]</f>
        <v>3</v>
      </c>
      <c r="AW53" s="27">
        <f>ScoutingData[[#This Row],[autoCubes]]+ScoutingData[[#This Row],[teleopCubes]]</f>
        <v>1</v>
      </c>
      <c r="AX53" s="27">
        <f>ScoutingData[[#This Row],[autoCones]]+ScoutingData[[#This Row],[teleopCones]]</f>
        <v>2</v>
      </c>
      <c r="AY53" s="27">
        <f>ScoutingData[[#This Row],[autoHigh]]+ScoutingData[[#This Row],[teleopHigh]]</f>
        <v>2</v>
      </c>
      <c r="AZ53" s="27">
        <f>ScoutingData[[#This Row],[autoMed]]+ScoutingData[[#This Row],[teleopMed]]</f>
        <v>1</v>
      </c>
      <c r="BA53" s="27">
        <f>ScoutingData[[#This Row],[autoLow]]+ScoutingData[[#This Row],[teleopLow]]</f>
        <v>0</v>
      </c>
    </row>
    <row r="54" spans="1:53" ht="17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  <c r="AY54" s="27"/>
      <c r="AZ54" s="27"/>
      <c r="BA54" s="27"/>
    </row>
    <row r="55" spans="1:53" ht="17">
      <c r="A55" s="27" t="s">
        <v>135</v>
      </c>
      <c r="B55" s="27" t="s">
        <v>82</v>
      </c>
      <c r="C55" s="27" t="s">
        <v>83</v>
      </c>
      <c r="D55" s="27">
        <v>14</v>
      </c>
      <c r="E55" s="27"/>
      <c r="F55" s="27" t="s">
        <v>131</v>
      </c>
      <c r="G55" s="27">
        <v>2458</v>
      </c>
      <c r="H55" s="27">
        <v>26</v>
      </c>
      <c r="I55" s="27" t="s">
        <v>85</v>
      </c>
      <c r="J55" s="27">
        <v>1</v>
      </c>
      <c r="K55" s="27">
        <v>0</v>
      </c>
      <c r="L55" s="27">
        <v>1</v>
      </c>
      <c r="M55" s="27" t="s">
        <v>86</v>
      </c>
      <c r="N55" s="27" t="s">
        <v>85</v>
      </c>
      <c r="O55" s="27" t="s">
        <v>85</v>
      </c>
      <c r="P55" s="27">
        <v>0</v>
      </c>
      <c r="Q55" s="27">
        <v>0</v>
      </c>
      <c r="R55" s="27">
        <v>0</v>
      </c>
      <c r="S55" s="27"/>
      <c r="T55" s="27">
        <v>0</v>
      </c>
      <c r="U55" s="27" t="s">
        <v>86</v>
      </c>
      <c r="V55" s="27">
        <v>0</v>
      </c>
      <c r="W55" s="27" t="s">
        <v>95</v>
      </c>
      <c r="X55" s="27">
        <v>2</v>
      </c>
      <c r="Y55" s="27" t="s">
        <v>90</v>
      </c>
      <c r="Z55" s="27">
        <v>0</v>
      </c>
      <c r="AA55" s="27" t="s">
        <v>86</v>
      </c>
      <c r="AB55" s="27">
        <v>0</v>
      </c>
      <c r="AC55" s="27">
        <v>1</v>
      </c>
      <c r="AD55" s="27">
        <v>0</v>
      </c>
      <c r="AE55" s="27">
        <v>0</v>
      </c>
      <c r="AF55" s="27">
        <v>0</v>
      </c>
      <c r="AG55" s="27">
        <v>0</v>
      </c>
      <c r="AH55" s="27" t="s">
        <v>235</v>
      </c>
      <c r="AI55" s="27">
        <f>getTotalCount(ScoutingData[[#This Row],[autoScoredGrid]])</f>
        <v>0</v>
      </c>
      <c r="AJ55" s="27">
        <f>getCubeCount(ScoutingData[[#This Row],[autoScoredGrid]])</f>
        <v>0</v>
      </c>
      <c r="AK55" s="27">
        <f>getConeCount(ScoutingData[[#This Row],[autoScoredGrid]])</f>
        <v>0</v>
      </c>
      <c r="AL55" s="27">
        <f>getHighCount(ScoutingData[[#This Row],[autoScoredGrid]])</f>
        <v>0</v>
      </c>
      <c r="AM55" s="27">
        <f>getMedCount(ScoutingData[[#This Row],[autoScoredGrid]])</f>
        <v>0</v>
      </c>
      <c r="AN55" s="27">
        <f>getLowCount(ScoutingData[[#This Row],[autoScoredGrid]])</f>
        <v>0</v>
      </c>
      <c r="AO55" s="27">
        <f>getAvgCycleTime(ScoutingData[[#This Row],[cycleTimes]])</f>
        <v>0</v>
      </c>
      <c r="AP55" s="27">
        <f>getTotalCount(ScoutingData[[#This Row],[scoredGrid]])</f>
        <v>0</v>
      </c>
      <c r="AQ55" s="27">
        <f>getCubeCount(ScoutingData[[#This Row],[scoredGrid]])</f>
        <v>0</v>
      </c>
      <c r="AR55" s="27">
        <f>getConeCount(ScoutingData[[#This Row],[scoredGrid]])</f>
        <v>0</v>
      </c>
      <c r="AS55" s="27">
        <f>getHighCount(ScoutingData[[#This Row],[scoredGrid]])</f>
        <v>0</v>
      </c>
      <c r="AT55" s="27">
        <f>getMedCount(ScoutingData[[#This Row],[scoredGrid]])</f>
        <v>0</v>
      </c>
      <c r="AU55" s="27">
        <f>getLowCount(ScoutingData[[#This Row],[scoredGrid]])</f>
        <v>0</v>
      </c>
      <c r="AV55" s="27">
        <f>ScoutingData[[#This Row],[autoGamePieces]]+ScoutingData[[#This Row],[teleopGamePieces]]</f>
        <v>0</v>
      </c>
      <c r="AW55" s="27">
        <f>ScoutingData[[#This Row],[autoCubes]]+ScoutingData[[#This Row],[teleopCubes]]</f>
        <v>0</v>
      </c>
      <c r="AX55" s="27">
        <f>ScoutingData[[#This Row],[autoCones]]+ScoutingData[[#This Row],[teleopCones]]</f>
        <v>0</v>
      </c>
      <c r="AY55" s="27">
        <f>ScoutingData[[#This Row],[autoHigh]]+ScoutingData[[#This Row],[teleopHigh]]</f>
        <v>0</v>
      </c>
      <c r="AZ55" s="27">
        <f>ScoutingData[[#This Row],[autoMed]]+ScoutingData[[#This Row],[teleopMed]]</f>
        <v>0</v>
      </c>
      <c r="BA55" s="27">
        <f>ScoutingData[[#This Row],[autoLow]]+ScoutingData[[#This Row],[teleopLow]]</f>
        <v>0</v>
      </c>
    </row>
    <row r="56" spans="1:53" ht="17">
      <c r="A56" s="27" t="s">
        <v>193</v>
      </c>
      <c r="B56" s="27" t="s">
        <v>82</v>
      </c>
      <c r="C56" s="27" t="s">
        <v>83</v>
      </c>
      <c r="D56" s="27">
        <v>14</v>
      </c>
      <c r="E56" s="27"/>
      <c r="F56" s="27" t="s">
        <v>131</v>
      </c>
      <c r="G56" s="27">
        <v>2458</v>
      </c>
      <c r="H56" s="27">
        <v>25</v>
      </c>
      <c r="I56" s="27" t="s">
        <v>85</v>
      </c>
      <c r="J56" s="27">
        <v>0</v>
      </c>
      <c r="K56" s="27">
        <v>0</v>
      </c>
      <c r="L56" s="27">
        <v>1</v>
      </c>
      <c r="M56" s="27" t="s">
        <v>86</v>
      </c>
      <c r="N56" s="27" t="s">
        <v>85</v>
      </c>
      <c r="O56" s="27" t="s">
        <v>85</v>
      </c>
      <c r="P56" s="27">
        <v>0</v>
      </c>
      <c r="Q56" s="27">
        <v>0</v>
      </c>
      <c r="R56" s="27">
        <v>0</v>
      </c>
      <c r="S56" s="27" t="s">
        <v>236</v>
      </c>
      <c r="T56" s="27">
        <v>0</v>
      </c>
      <c r="U56" s="27" t="s">
        <v>86</v>
      </c>
      <c r="V56" s="27">
        <v>3</v>
      </c>
      <c r="W56" s="27" t="s">
        <v>86</v>
      </c>
      <c r="X56" s="27">
        <v>0</v>
      </c>
      <c r="Y56" s="27" t="s">
        <v>86</v>
      </c>
      <c r="Z56" s="27">
        <v>0</v>
      </c>
      <c r="AA56" s="27" t="s">
        <v>86</v>
      </c>
      <c r="AB56" s="27">
        <v>0</v>
      </c>
      <c r="AC56" s="27">
        <v>1</v>
      </c>
      <c r="AD56" s="27">
        <v>0</v>
      </c>
      <c r="AE56" s="27">
        <v>0</v>
      </c>
      <c r="AF56" s="27">
        <v>0</v>
      </c>
      <c r="AG56" s="27">
        <v>0</v>
      </c>
      <c r="AH56" s="27" t="s">
        <v>237</v>
      </c>
      <c r="AI56" s="27">
        <f>getTotalCount(ScoutingData[[#This Row],[autoScoredGrid]])</f>
        <v>0</v>
      </c>
      <c r="AJ56" s="27">
        <f>getCubeCount(ScoutingData[[#This Row],[autoScoredGrid]])</f>
        <v>0</v>
      </c>
      <c r="AK56" s="27">
        <f>getConeCount(ScoutingData[[#This Row],[autoScoredGrid]])</f>
        <v>0</v>
      </c>
      <c r="AL56" s="27">
        <f>getHighCount(ScoutingData[[#This Row],[autoScoredGrid]])</f>
        <v>0</v>
      </c>
      <c r="AM56" s="27">
        <f>getMedCount(ScoutingData[[#This Row],[autoScoredGrid]])</f>
        <v>0</v>
      </c>
      <c r="AN56" s="27">
        <f>getLowCount(ScoutingData[[#This Row],[autoScoredGrid]])</f>
        <v>0</v>
      </c>
      <c r="AO56" s="27">
        <f>getAvgCycleTime(ScoutingData[[#This Row],[cycleTimes]])</f>
        <v>0</v>
      </c>
      <c r="AP56" s="27">
        <f>getTotalCount(ScoutingData[[#This Row],[scoredGrid]])</f>
        <v>0</v>
      </c>
      <c r="AQ56" s="27">
        <f>getCubeCount(ScoutingData[[#This Row],[scoredGrid]])</f>
        <v>0</v>
      </c>
      <c r="AR56" s="27">
        <f>getConeCount(ScoutingData[[#This Row],[scoredGrid]])</f>
        <v>0</v>
      </c>
      <c r="AS56" s="27">
        <f>getHighCount(ScoutingData[[#This Row],[scoredGrid]])</f>
        <v>0</v>
      </c>
      <c r="AT56" s="27">
        <f>getMedCount(ScoutingData[[#This Row],[scoredGrid]])</f>
        <v>0</v>
      </c>
      <c r="AU56" s="27">
        <f>getLowCount(ScoutingData[[#This Row],[scoredGrid]])</f>
        <v>0</v>
      </c>
      <c r="AV56" s="27">
        <f>ScoutingData[[#This Row],[autoGamePieces]]+ScoutingData[[#This Row],[teleopGamePieces]]</f>
        <v>0</v>
      </c>
      <c r="AW56" s="27">
        <f>ScoutingData[[#This Row],[autoCubes]]+ScoutingData[[#This Row],[teleopCubes]]</f>
        <v>0</v>
      </c>
      <c r="AX56" s="27">
        <f>ScoutingData[[#This Row],[autoCones]]+ScoutingData[[#This Row],[teleopCones]]</f>
        <v>0</v>
      </c>
      <c r="AY56" s="27">
        <f>ScoutingData[[#This Row],[autoHigh]]+ScoutingData[[#This Row],[teleopHigh]]</f>
        <v>0</v>
      </c>
      <c r="AZ56" s="27">
        <f>ScoutingData[[#This Row],[autoMed]]+ScoutingData[[#This Row],[teleopMed]]</f>
        <v>0</v>
      </c>
      <c r="BA56" s="27">
        <f>ScoutingData[[#This Row],[autoLow]]+ScoutingData[[#This Row],[teleopLow]]</f>
        <v>0</v>
      </c>
    </row>
    <row r="57" spans="1:53" ht="17">
      <c r="A57" s="27" t="s">
        <v>185</v>
      </c>
      <c r="B57" s="27" t="s">
        <v>82</v>
      </c>
      <c r="C57" s="27" t="s">
        <v>83</v>
      </c>
      <c r="D57" s="27">
        <v>14</v>
      </c>
      <c r="E57" s="27"/>
      <c r="F57" s="27" t="s">
        <v>110</v>
      </c>
      <c r="G57" s="27">
        <v>11</v>
      </c>
      <c r="H57" s="27">
        <v>59</v>
      </c>
      <c r="I57" s="27" t="s">
        <v>232</v>
      </c>
      <c r="J57" s="27">
        <v>0</v>
      </c>
      <c r="K57" s="27">
        <v>0</v>
      </c>
      <c r="L57" s="27">
        <v>1</v>
      </c>
      <c r="M57" s="27" t="s">
        <v>95</v>
      </c>
      <c r="N57" s="27" t="s">
        <v>238</v>
      </c>
      <c r="O57" s="27" t="s">
        <v>239</v>
      </c>
      <c r="P57" s="27">
        <v>0</v>
      </c>
      <c r="Q57" s="27">
        <v>0</v>
      </c>
      <c r="R57" s="27">
        <v>1</v>
      </c>
      <c r="S57" s="27">
        <v>2458</v>
      </c>
      <c r="T57" s="27">
        <v>1</v>
      </c>
      <c r="U57" s="27" t="s">
        <v>86</v>
      </c>
      <c r="V57" s="27">
        <v>0</v>
      </c>
      <c r="W57" s="27" t="s">
        <v>152</v>
      </c>
      <c r="X57" s="27">
        <v>2</v>
      </c>
      <c r="Y57" s="27" t="s">
        <v>98</v>
      </c>
      <c r="Z57" s="27">
        <v>1</v>
      </c>
      <c r="AA57" s="27" t="s">
        <v>86</v>
      </c>
      <c r="AB57" s="27">
        <v>1</v>
      </c>
      <c r="AC57" s="27">
        <v>5</v>
      </c>
      <c r="AD57" s="27">
        <v>0</v>
      </c>
      <c r="AE57" s="27">
        <v>0</v>
      </c>
      <c r="AF57" s="27">
        <v>0</v>
      </c>
      <c r="AG57" s="27">
        <v>1</v>
      </c>
      <c r="AH57" s="27" t="s">
        <v>240</v>
      </c>
      <c r="AI57" s="27">
        <f>getTotalCount(ScoutingData[[#This Row],[autoScoredGrid]])</f>
        <v>1</v>
      </c>
      <c r="AJ57" s="27">
        <f>getCubeCount(ScoutingData[[#This Row],[autoScoredGrid]])</f>
        <v>0</v>
      </c>
      <c r="AK57" s="27">
        <f>getConeCount(ScoutingData[[#This Row],[autoScoredGrid]])</f>
        <v>1</v>
      </c>
      <c r="AL57" s="27">
        <f>getHighCount(ScoutingData[[#This Row],[autoScoredGrid]])</f>
        <v>1</v>
      </c>
      <c r="AM57" s="27">
        <f>getMedCount(ScoutingData[[#This Row],[autoScoredGrid]])</f>
        <v>0</v>
      </c>
      <c r="AN57" s="27">
        <f>getLowCount(ScoutingData[[#This Row],[autoScoredGrid]])</f>
        <v>0</v>
      </c>
      <c r="AO57" s="27">
        <f>getAvgCycleTime(ScoutingData[[#This Row],[cycleTimes]])</f>
        <v>4.0999999999999996</v>
      </c>
      <c r="AP57" s="27">
        <f>getTotalCount(ScoutingData[[#This Row],[scoredGrid]])</f>
        <v>4</v>
      </c>
      <c r="AQ57" s="27">
        <f>getCubeCount(ScoutingData[[#This Row],[scoredGrid]])</f>
        <v>1</v>
      </c>
      <c r="AR57" s="27">
        <f>getConeCount(ScoutingData[[#This Row],[scoredGrid]])</f>
        <v>3</v>
      </c>
      <c r="AS57" s="27">
        <f>getHighCount(ScoutingData[[#This Row],[scoredGrid]])</f>
        <v>4</v>
      </c>
      <c r="AT57" s="27">
        <f>getMedCount(ScoutingData[[#This Row],[scoredGrid]])</f>
        <v>0</v>
      </c>
      <c r="AU57" s="27">
        <f>getLowCount(ScoutingData[[#This Row],[scoredGrid]])</f>
        <v>0</v>
      </c>
      <c r="AV57" s="27">
        <f>ScoutingData[[#This Row],[autoGamePieces]]+ScoutingData[[#This Row],[teleopGamePieces]]</f>
        <v>5</v>
      </c>
      <c r="AW57" s="27">
        <f>ScoutingData[[#This Row],[autoCubes]]+ScoutingData[[#This Row],[teleopCubes]]</f>
        <v>1</v>
      </c>
      <c r="AX57" s="27">
        <f>ScoutingData[[#This Row],[autoCones]]+ScoutingData[[#This Row],[teleopCones]]</f>
        <v>4</v>
      </c>
      <c r="AY57" s="27">
        <f>ScoutingData[[#This Row],[autoHigh]]+ScoutingData[[#This Row],[teleopHigh]]</f>
        <v>5</v>
      </c>
      <c r="AZ57" s="27">
        <f>ScoutingData[[#This Row],[autoMed]]+ScoutingData[[#This Row],[teleopMed]]</f>
        <v>0</v>
      </c>
      <c r="BA57" s="27">
        <f>ScoutingData[[#This Row],[autoLow]]+ScoutingData[[#This Row],[teleopLow]]</f>
        <v>0</v>
      </c>
    </row>
    <row r="58" spans="1:53" ht="17">
      <c r="A58" s="27" t="s">
        <v>125</v>
      </c>
      <c r="B58" s="27" t="s">
        <v>82</v>
      </c>
      <c r="C58" s="27" t="s">
        <v>83</v>
      </c>
      <c r="D58" s="27">
        <v>14</v>
      </c>
      <c r="E58" s="27"/>
      <c r="F58" s="27" t="s">
        <v>93</v>
      </c>
      <c r="G58" s="27">
        <v>4573</v>
      </c>
      <c r="H58" s="27">
        <v>62</v>
      </c>
      <c r="I58" s="27" t="s">
        <v>85</v>
      </c>
      <c r="J58" s="27">
        <v>1</v>
      </c>
      <c r="K58" s="27">
        <v>0</v>
      </c>
      <c r="L58" s="27">
        <v>1</v>
      </c>
      <c r="M58" s="27" t="s">
        <v>86</v>
      </c>
      <c r="N58" s="27" t="s">
        <v>85</v>
      </c>
      <c r="O58" s="27" t="s">
        <v>241</v>
      </c>
      <c r="P58" s="27">
        <v>0</v>
      </c>
      <c r="Q58" s="27">
        <v>0</v>
      </c>
      <c r="R58" s="27">
        <v>0</v>
      </c>
      <c r="S58" s="27"/>
      <c r="T58" s="27">
        <v>0</v>
      </c>
      <c r="U58" s="27" t="s">
        <v>107</v>
      </c>
      <c r="V58" s="27">
        <v>0.6</v>
      </c>
      <c r="W58" s="27" t="s">
        <v>95</v>
      </c>
      <c r="X58" s="27">
        <v>2</v>
      </c>
      <c r="Y58" s="27" t="s">
        <v>98</v>
      </c>
      <c r="Z58" s="27">
        <v>0</v>
      </c>
      <c r="AA58" s="27" t="s">
        <v>86</v>
      </c>
      <c r="AB58" s="27">
        <v>0</v>
      </c>
      <c r="AC58" s="27">
        <v>3</v>
      </c>
      <c r="AD58" s="27">
        <v>0</v>
      </c>
      <c r="AE58" s="27">
        <v>1</v>
      </c>
      <c r="AF58" s="27">
        <v>1</v>
      </c>
      <c r="AG58" s="27">
        <v>1</v>
      </c>
      <c r="AH58" s="27" t="s">
        <v>242</v>
      </c>
      <c r="AI58" s="27">
        <f>getTotalCount(ScoutingData[[#This Row],[autoScoredGrid]])</f>
        <v>0</v>
      </c>
      <c r="AJ58" s="27">
        <f>getCubeCount(ScoutingData[[#This Row],[autoScoredGrid]])</f>
        <v>0</v>
      </c>
      <c r="AK58" s="27">
        <f>getConeCount(ScoutingData[[#This Row],[autoScoredGrid]])</f>
        <v>0</v>
      </c>
      <c r="AL58" s="27">
        <f>getHighCount(ScoutingData[[#This Row],[autoScoredGrid]])</f>
        <v>0</v>
      </c>
      <c r="AM58" s="27">
        <f>getMedCount(ScoutingData[[#This Row],[autoScoredGrid]])</f>
        <v>0</v>
      </c>
      <c r="AN58" s="27">
        <f>getLowCount(ScoutingData[[#This Row],[autoScoredGrid]])</f>
        <v>0</v>
      </c>
      <c r="AO58" s="27">
        <f>getAvgCycleTime(ScoutingData[[#This Row],[cycleTimes]])</f>
        <v>0</v>
      </c>
      <c r="AP58" s="27">
        <f>getTotalCount(ScoutingData[[#This Row],[scoredGrid]])</f>
        <v>1</v>
      </c>
      <c r="AQ58" s="27">
        <f>getCubeCount(ScoutingData[[#This Row],[scoredGrid]])</f>
        <v>0</v>
      </c>
      <c r="AR58" s="27">
        <f>getConeCount(ScoutingData[[#This Row],[scoredGrid]])</f>
        <v>1</v>
      </c>
      <c r="AS58" s="27">
        <f>getHighCount(ScoutingData[[#This Row],[scoredGrid]])</f>
        <v>0</v>
      </c>
      <c r="AT58" s="27">
        <f>getMedCount(ScoutingData[[#This Row],[scoredGrid]])</f>
        <v>0</v>
      </c>
      <c r="AU58" s="27">
        <f>getLowCount(ScoutingData[[#This Row],[scoredGrid]])</f>
        <v>1</v>
      </c>
      <c r="AV58" s="27">
        <f>ScoutingData[[#This Row],[autoGamePieces]]+ScoutingData[[#This Row],[teleopGamePieces]]</f>
        <v>1</v>
      </c>
      <c r="AW58" s="27">
        <f>ScoutingData[[#This Row],[autoCubes]]+ScoutingData[[#This Row],[teleopCubes]]</f>
        <v>0</v>
      </c>
      <c r="AX58" s="27">
        <f>ScoutingData[[#This Row],[autoCones]]+ScoutingData[[#This Row],[teleopCones]]</f>
        <v>1</v>
      </c>
      <c r="AY58" s="27">
        <f>ScoutingData[[#This Row],[autoHigh]]+ScoutingData[[#This Row],[teleopHigh]]</f>
        <v>0</v>
      </c>
      <c r="AZ58" s="27">
        <f>ScoutingData[[#This Row],[autoMed]]+ScoutingData[[#This Row],[teleopMed]]</f>
        <v>0</v>
      </c>
      <c r="BA58" s="27">
        <f>ScoutingData[[#This Row],[autoLow]]+ScoutingData[[#This Row],[teleopLow]]</f>
        <v>1</v>
      </c>
    </row>
    <row r="59" spans="1:53" ht="17">
      <c r="A59" s="27" t="s">
        <v>117</v>
      </c>
      <c r="B59" s="27" t="s">
        <v>82</v>
      </c>
      <c r="C59" s="27" t="s">
        <v>83</v>
      </c>
      <c r="D59" s="27">
        <v>15</v>
      </c>
      <c r="E59" s="27"/>
      <c r="F59" s="27" t="s">
        <v>122</v>
      </c>
      <c r="G59" s="27">
        <v>222</v>
      </c>
      <c r="H59" s="27">
        <v>62</v>
      </c>
      <c r="I59" s="27" t="s">
        <v>148</v>
      </c>
      <c r="J59" s="27">
        <v>0</v>
      </c>
      <c r="K59" s="27">
        <v>0</v>
      </c>
      <c r="L59" s="27">
        <v>0</v>
      </c>
      <c r="M59" s="27" t="s">
        <v>86</v>
      </c>
      <c r="N59" s="27" t="s">
        <v>243</v>
      </c>
      <c r="O59" s="27" t="s">
        <v>244</v>
      </c>
      <c r="P59" s="27">
        <v>0</v>
      </c>
      <c r="Q59" s="27">
        <v>0</v>
      </c>
      <c r="R59" s="27">
        <v>1</v>
      </c>
      <c r="S59" s="27">
        <v>125</v>
      </c>
      <c r="T59" s="27">
        <v>1</v>
      </c>
      <c r="U59" s="27" t="s">
        <v>86</v>
      </c>
      <c r="V59" s="27">
        <v>0</v>
      </c>
      <c r="W59" s="27" t="s">
        <v>127</v>
      </c>
      <c r="X59" s="27">
        <v>2</v>
      </c>
      <c r="Y59" s="27" t="s">
        <v>99</v>
      </c>
      <c r="Z59" s="27">
        <v>1</v>
      </c>
      <c r="AA59" s="27" t="s">
        <v>86</v>
      </c>
      <c r="AB59" s="27">
        <v>1</v>
      </c>
      <c r="AC59" s="27">
        <v>3</v>
      </c>
      <c r="AD59" s="27">
        <v>0</v>
      </c>
      <c r="AE59" s="27">
        <v>0</v>
      </c>
      <c r="AF59" s="27">
        <v>0</v>
      </c>
      <c r="AG59" s="27">
        <v>1</v>
      </c>
      <c r="AH59" s="27" t="s">
        <v>245</v>
      </c>
      <c r="AI59" s="27">
        <f>getTotalCount(ScoutingData[[#This Row],[autoScoredGrid]])</f>
        <v>1</v>
      </c>
      <c r="AJ59" s="27">
        <f>getCubeCount(ScoutingData[[#This Row],[autoScoredGrid]])</f>
        <v>1</v>
      </c>
      <c r="AK59" s="27">
        <f>getConeCount(ScoutingData[[#This Row],[autoScoredGrid]])</f>
        <v>0</v>
      </c>
      <c r="AL59" s="27">
        <f>getHighCount(ScoutingData[[#This Row],[autoScoredGrid]])</f>
        <v>1</v>
      </c>
      <c r="AM59" s="27">
        <f>getMedCount(ScoutingData[[#This Row],[autoScoredGrid]])</f>
        <v>0</v>
      </c>
      <c r="AN59" s="27">
        <f>getLowCount(ScoutingData[[#This Row],[autoScoredGrid]])</f>
        <v>0</v>
      </c>
      <c r="AO59" s="27">
        <f>getAvgCycleTime(ScoutingData[[#This Row],[cycleTimes]])</f>
        <v>47.3</v>
      </c>
      <c r="AP59" s="27">
        <f>getTotalCount(ScoutingData[[#This Row],[scoredGrid]])</f>
        <v>3</v>
      </c>
      <c r="AQ59" s="27">
        <f>getCubeCount(ScoutingData[[#This Row],[scoredGrid]])</f>
        <v>0</v>
      </c>
      <c r="AR59" s="27">
        <f>getConeCount(ScoutingData[[#This Row],[scoredGrid]])</f>
        <v>3</v>
      </c>
      <c r="AS59" s="27">
        <f>getHighCount(ScoutingData[[#This Row],[scoredGrid]])</f>
        <v>2</v>
      </c>
      <c r="AT59" s="27">
        <f>getMedCount(ScoutingData[[#This Row],[scoredGrid]])</f>
        <v>1</v>
      </c>
      <c r="AU59" s="27">
        <f>getLowCount(ScoutingData[[#This Row],[scoredGrid]])</f>
        <v>0</v>
      </c>
      <c r="AV59" s="27">
        <f>ScoutingData[[#This Row],[autoGamePieces]]+ScoutingData[[#This Row],[teleopGamePieces]]</f>
        <v>4</v>
      </c>
      <c r="AW59" s="27">
        <f>ScoutingData[[#This Row],[autoCubes]]+ScoutingData[[#This Row],[teleopCubes]]</f>
        <v>1</v>
      </c>
      <c r="AX59" s="27">
        <f>ScoutingData[[#This Row],[autoCones]]+ScoutingData[[#This Row],[teleopCones]]</f>
        <v>3</v>
      </c>
      <c r="AY59" s="27">
        <f>ScoutingData[[#This Row],[autoHigh]]+ScoutingData[[#This Row],[teleopHigh]]</f>
        <v>3</v>
      </c>
      <c r="AZ59" s="27">
        <f>ScoutingData[[#This Row],[autoMed]]+ScoutingData[[#This Row],[teleopMed]]</f>
        <v>1</v>
      </c>
      <c r="BA59" s="27">
        <f>ScoutingData[[#This Row],[autoLow]]+ScoutingData[[#This Row],[teleopLow]]</f>
        <v>0</v>
      </c>
    </row>
    <row r="60" spans="1:53" ht="17">
      <c r="A60" s="27" t="s">
        <v>156</v>
      </c>
      <c r="B60" s="27" t="s">
        <v>82</v>
      </c>
      <c r="C60" s="27" t="s">
        <v>83</v>
      </c>
      <c r="D60" s="27">
        <v>15</v>
      </c>
      <c r="E60" s="27"/>
      <c r="F60" s="27" t="s">
        <v>84</v>
      </c>
      <c r="G60" s="27">
        <v>1811</v>
      </c>
      <c r="H60" s="27">
        <v>47</v>
      </c>
      <c r="I60" s="27" t="s">
        <v>85</v>
      </c>
      <c r="J60" s="27">
        <v>0</v>
      </c>
      <c r="K60" s="27">
        <v>0</v>
      </c>
      <c r="L60" s="27">
        <v>0</v>
      </c>
      <c r="M60" s="27" t="s">
        <v>86</v>
      </c>
      <c r="N60" s="27" t="s">
        <v>246</v>
      </c>
      <c r="O60" s="27" t="s">
        <v>247</v>
      </c>
      <c r="P60" s="27">
        <v>0</v>
      </c>
      <c r="Q60" s="27">
        <v>0</v>
      </c>
      <c r="R60" s="27">
        <v>0</v>
      </c>
      <c r="S60" s="27"/>
      <c r="T60" s="27">
        <v>0</v>
      </c>
      <c r="U60" s="27" t="s">
        <v>89</v>
      </c>
      <c r="V60" s="27">
        <v>0</v>
      </c>
      <c r="W60" s="27" t="s">
        <v>95</v>
      </c>
      <c r="X60" s="27">
        <v>2</v>
      </c>
      <c r="Y60" s="27" t="s">
        <v>98</v>
      </c>
      <c r="Z60" s="27">
        <v>0</v>
      </c>
      <c r="AA60" s="27" t="s">
        <v>86</v>
      </c>
      <c r="AB60" s="27">
        <v>0</v>
      </c>
      <c r="AC60" s="27">
        <v>3</v>
      </c>
      <c r="AD60" s="27">
        <v>0</v>
      </c>
      <c r="AE60" s="27">
        <v>0</v>
      </c>
      <c r="AF60" s="27">
        <v>1</v>
      </c>
      <c r="AG60" s="27">
        <v>0</v>
      </c>
      <c r="AH60" s="27" t="s">
        <v>248</v>
      </c>
      <c r="AI60" s="27">
        <f>getTotalCount(ScoutingData[[#This Row],[autoScoredGrid]])</f>
        <v>0</v>
      </c>
      <c r="AJ60" s="27">
        <f>getCubeCount(ScoutingData[[#This Row],[autoScoredGrid]])</f>
        <v>0</v>
      </c>
      <c r="AK60" s="27">
        <f>getConeCount(ScoutingData[[#This Row],[autoScoredGrid]])</f>
        <v>0</v>
      </c>
      <c r="AL60" s="27">
        <f>getHighCount(ScoutingData[[#This Row],[autoScoredGrid]])</f>
        <v>0</v>
      </c>
      <c r="AM60" s="27">
        <f>getMedCount(ScoutingData[[#This Row],[autoScoredGrid]])</f>
        <v>0</v>
      </c>
      <c r="AN60" s="27">
        <f>getLowCount(ScoutingData[[#This Row],[autoScoredGrid]])</f>
        <v>0</v>
      </c>
      <c r="AO60" s="27">
        <f>getAvgCycleTime(ScoutingData[[#This Row],[cycleTimes]])</f>
        <v>22.45</v>
      </c>
      <c r="AP60" s="27">
        <f>getTotalCount(ScoutingData[[#This Row],[scoredGrid]])</f>
        <v>2</v>
      </c>
      <c r="AQ60" s="27">
        <f>getCubeCount(ScoutingData[[#This Row],[scoredGrid]])</f>
        <v>2</v>
      </c>
      <c r="AR60" s="27">
        <f>getConeCount(ScoutingData[[#This Row],[scoredGrid]])</f>
        <v>0</v>
      </c>
      <c r="AS60" s="27">
        <f>getHighCount(ScoutingData[[#This Row],[scoredGrid]])</f>
        <v>0</v>
      </c>
      <c r="AT60" s="27">
        <f>getMedCount(ScoutingData[[#This Row],[scoredGrid]])</f>
        <v>2</v>
      </c>
      <c r="AU60" s="27">
        <f>getLowCount(ScoutingData[[#This Row],[scoredGrid]])</f>
        <v>0</v>
      </c>
      <c r="AV60" s="27">
        <f>ScoutingData[[#This Row],[autoGamePieces]]+ScoutingData[[#This Row],[teleopGamePieces]]</f>
        <v>2</v>
      </c>
      <c r="AW60" s="27">
        <f>ScoutingData[[#This Row],[autoCubes]]+ScoutingData[[#This Row],[teleopCubes]]</f>
        <v>2</v>
      </c>
      <c r="AX60" s="27">
        <f>ScoutingData[[#This Row],[autoCones]]+ScoutingData[[#This Row],[teleopCones]]</f>
        <v>0</v>
      </c>
      <c r="AY60" s="27">
        <f>ScoutingData[[#This Row],[autoHigh]]+ScoutingData[[#This Row],[teleopHigh]]</f>
        <v>0</v>
      </c>
      <c r="AZ60" s="27">
        <f>ScoutingData[[#This Row],[autoMed]]+ScoutingData[[#This Row],[teleopMed]]</f>
        <v>2</v>
      </c>
      <c r="BA60" s="27">
        <f>ScoutingData[[#This Row],[autoLow]]+ScoutingData[[#This Row],[teleopLow]]</f>
        <v>0</v>
      </c>
    </row>
    <row r="61" spans="1:53" ht="17">
      <c r="A61" s="27" t="s">
        <v>121</v>
      </c>
      <c r="B61" s="27" t="s">
        <v>82</v>
      </c>
      <c r="C61" s="27" t="s">
        <v>83</v>
      </c>
      <c r="D61" s="27">
        <v>15</v>
      </c>
      <c r="E61" s="27"/>
      <c r="F61" s="27" t="s">
        <v>131</v>
      </c>
      <c r="G61" s="27">
        <v>193</v>
      </c>
      <c r="H61" s="27">
        <v>38</v>
      </c>
      <c r="I61" s="27" t="s">
        <v>85</v>
      </c>
      <c r="J61" s="27">
        <v>0</v>
      </c>
      <c r="K61" s="27">
        <v>0</v>
      </c>
      <c r="L61" s="27">
        <v>0</v>
      </c>
      <c r="M61" s="27" t="s">
        <v>95</v>
      </c>
      <c r="N61" s="27" t="s">
        <v>249</v>
      </c>
      <c r="O61" s="27" t="s">
        <v>250</v>
      </c>
      <c r="P61" s="27">
        <v>0</v>
      </c>
      <c r="Q61" s="27">
        <v>0</v>
      </c>
      <c r="R61" s="27">
        <v>0</v>
      </c>
      <c r="S61" s="27"/>
      <c r="T61" s="27">
        <v>0</v>
      </c>
      <c r="U61" s="27" t="s">
        <v>97</v>
      </c>
      <c r="V61" s="27">
        <v>0</v>
      </c>
      <c r="W61" s="27" t="s">
        <v>86</v>
      </c>
      <c r="X61" s="27">
        <v>2</v>
      </c>
      <c r="Y61" s="27" t="s">
        <v>98</v>
      </c>
      <c r="Z61" s="27">
        <v>1</v>
      </c>
      <c r="AA61" s="27" t="s">
        <v>86</v>
      </c>
      <c r="AB61" s="27">
        <v>0</v>
      </c>
      <c r="AC61" s="27">
        <v>3</v>
      </c>
      <c r="AD61" s="27">
        <v>0</v>
      </c>
      <c r="AE61" s="27">
        <v>0</v>
      </c>
      <c r="AF61" s="27">
        <v>0</v>
      </c>
      <c r="AG61" s="27">
        <v>1</v>
      </c>
      <c r="AH61" s="27" t="s">
        <v>251</v>
      </c>
      <c r="AI61" s="27">
        <f>getTotalCount(ScoutingData[[#This Row],[autoScoredGrid]])</f>
        <v>0</v>
      </c>
      <c r="AJ61" s="27">
        <f>getCubeCount(ScoutingData[[#This Row],[autoScoredGrid]])</f>
        <v>0</v>
      </c>
      <c r="AK61" s="27">
        <f>getConeCount(ScoutingData[[#This Row],[autoScoredGrid]])</f>
        <v>0</v>
      </c>
      <c r="AL61" s="27">
        <f>getHighCount(ScoutingData[[#This Row],[autoScoredGrid]])</f>
        <v>0</v>
      </c>
      <c r="AM61" s="27">
        <f>getMedCount(ScoutingData[[#This Row],[autoScoredGrid]])</f>
        <v>0</v>
      </c>
      <c r="AN61" s="27">
        <f>getLowCount(ScoutingData[[#This Row],[autoScoredGrid]])</f>
        <v>0</v>
      </c>
      <c r="AO61" s="27">
        <f>getAvgCycleTime(ScoutingData[[#This Row],[cycleTimes]])</f>
        <v>12.066666666666668</v>
      </c>
      <c r="AP61" s="27">
        <f>getTotalCount(ScoutingData[[#This Row],[scoredGrid]])</f>
        <v>4</v>
      </c>
      <c r="AQ61" s="27">
        <f>getCubeCount(ScoutingData[[#This Row],[scoredGrid]])</f>
        <v>2</v>
      </c>
      <c r="AR61" s="27">
        <f>getConeCount(ScoutingData[[#This Row],[scoredGrid]])</f>
        <v>2</v>
      </c>
      <c r="AS61" s="27">
        <f>getHighCount(ScoutingData[[#This Row],[scoredGrid]])</f>
        <v>0</v>
      </c>
      <c r="AT61" s="27">
        <f>getMedCount(ScoutingData[[#This Row],[scoredGrid]])</f>
        <v>4</v>
      </c>
      <c r="AU61" s="27">
        <f>getLowCount(ScoutingData[[#This Row],[scoredGrid]])</f>
        <v>0</v>
      </c>
      <c r="AV61" s="27">
        <f>ScoutingData[[#This Row],[autoGamePieces]]+ScoutingData[[#This Row],[teleopGamePieces]]</f>
        <v>4</v>
      </c>
      <c r="AW61" s="27">
        <f>ScoutingData[[#This Row],[autoCubes]]+ScoutingData[[#This Row],[teleopCubes]]</f>
        <v>2</v>
      </c>
      <c r="AX61" s="27">
        <f>ScoutingData[[#This Row],[autoCones]]+ScoutingData[[#This Row],[teleopCones]]</f>
        <v>2</v>
      </c>
      <c r="AY61" s="27">
        <f>ScoutingData[[#This Row],[autoHigh]]+ScoutingData[[#This Row],[teleopHigh]]</f>
        <v>0</v>
      </c>
      <c r="AZ61" s="27">
        <f>ScoutingData[[#This Row],[autoMed]]+ScoutingData[[#This Row],[teleopMed]]</f>
        <v>4</v>
      </c>
      <c r="BA61" s="27">
        <f>ScoutingData[[#This Row],[autoLow]]+ScoutingData[[#This Row],[teleopLow]]</f>
        <v>0</v>
      </c>
    </row>
    <row r="62" spans="1:53" ht="17">
      <c r="A62" s="27" t="s">
        <v>139</v>
      </c>
      <c r="B62" s="27" t="s">
        <v>82</v>
      </c>
      <c r="C62" s="27" t="s">
        <v>83</v>
      </c>
      <c r="D62" s="27">
        <v>15</v>
      </c>
      <c r="E62" s="27"/>
      <c r="F62" s="27" t="s">
        <v>93</v>
      </c>
      <c r="G62" s="27">
        <v>56</v>
      </c>
      <c r="H62" s="27">
        <v>26</v>
      </c>
      <c r="I62" s="27" t="s">
        <v>252</v>
      </c>
      <c r="J62" s="27">
        <v>0</v>
      </c>
      <c r="K62" s="27">
        <v>0</v>
      </c>
      <c r="L62" s="27">
        <v>0</v>
      </c>
      <c r="M62" s="27" t="s">
        <v>86</v>
      </c>
      <c r="N62" s="27" t="s">
        <v>85</v>
      </c>
      <c r="O62" s="27" t="s">
        <v>253</v>
      </c>
      <c r="P62" s="27">
        <v>0</v>
      </c>
      <c r="Q62" s="27">
        <v>0</v>
      </c>
      <c r="R62" s="27">
        <v>0</v>
      </c>
      <c r="S62" s="27"/>
      <c r="T62" s="27">
        <v>0</v>
      </c>
      <c r="U62" s="27" t="s">
        <v>86</v>
      </c>
      <c r="V62" s="27">
        <v>9.3000000000000007</v>
      </c>
      <c r="W62" s="27" t="s">
        <v>95</v>
      </c>
      <c r="X62" s="27">
        <v>2</v>
      </c>
      <c r="Y62" s="27" t="s">
        <v>99</v>
      </c>
      <c r="Z62" s="27">
        <v>3</v>
      </c>
      <c r="AA62" s="27" t="s">
        <v>86</v>
      </c>
      <c r="AB62" s="27">
        <v>0</v>
      </c>
      <c r="AC62" s="27">
        <v>4</v>
      </c>
      <c r="AD62" s="27">
        <v>0</v>
      </c>
      <c r="AE62" s="27">
        <v>0</v>
      </c>
      <c r="AF62" s="27">
        <v>0</v>
      </c>
      <c r="AG62" s="27">
        <v>1</v>
      </c>
      <c r="AH62" s="27" t="s">
        <v>254</v>
      </c>
      <c r="AI62" s="27">
        <f>getTotalCount(ScoutingData[[#This Row],[autoScoredGrid]])</f>
        <v>1</v>
      </c>
      <c r="AJ62" s="27">
        <f>getCubeCount(ScoutingData[[#This Row],[autoScoredGrid]])</f>
        <v>0</v>
      </c>
      <c r="AK62" s="27">
        <f>getConeCount(ScoutingData[[#This Row],[autoScoredGrid]])</f>
        <v>1</v>
      </c>
      <c r="AL62" s="27">
        <f>getHighCount(ScoutingData[[#This Row],[autoScoredGrid]])</f>
        <v>0</v>
      </c>
      <c r="AM62" s="27">
        <f>getMedCount(ScoutingData[[#This Row],[autoScoredGrid]])</f>
        <v>1</v>
      </c>
      <c r="AN62" s="27">
        <f>getLowCount(ScoutingData[[#This Row],[autoScoredGrid]])</f>
        <v>0</v>
      </c>
      <c r="AO62" s="27">
        <f>getAvgCycleTime(ScoutingData[[#This Row],[cycleTimes]])</f>
        <v>0</v>
      </c>
      <c r="AP62" s="27">
        <f>getTotalCount(ScoutingData[[#This Row],[scoredGrid]])</f>
        <v>1</v>
      </c>
      <c r="AQ62" s="27">
        <f>getCubeCount(ScoutingData[[#This Row],[scoredGrid]])</f>
        <v>1</v>
      </c>
      <c r="AR62" s="27">
        <f>getConeCount(ScoutingData[[#This Row],[scoredGrid]])</f>
        <v>0</v>
      </c>
      <c r="AS62" s="27">
        <f>getHighCount(ScoutingData[[#This Row],[scoredGrid]])</f>
        <v>0</v>
      </c>
      <c r="AT62" s="27">
        <f>getMedCount(ScoutingData[[#This Row],[scoredGrid]])</f>
        <v>1</v>
      </c>
      <c r="AU62" s="27">
        <f>getLowCount(ScoutingData[[#This Row],[scoredGrid]])</f>
        <v>0</v>
      </c>
      <c r="AV62" s="27">
        <f>ScoutingData[[#This Row],[autoGamePieces]]+ScoutingData[[#This Row],[teleopGamePieces]]</f>
        <v>2</v>
      </c>
      <c r="AW62" s="27">
        <f>ScoutingData[[#This Row],[autoCubes]]+ScoutingData[[#This Row],[teleopCubes]]</f>
        <v>1</v>
      </c>
      <c r="AX62" s="27">
        <f>ScoutingData[[#This Row],[autoCones]]+ScoutingData[[#This Row],[teleopCones]]</f>
        <v>1</v>
      </c>
      <c r="AY62" s="27">
        <f>ScoutingData[[#This Row],[autoHigh]]+ScoutingData[[#This Row],[teleopHigh]]</f>
        <v>0</v>
      </c>
      <c r="AZ62" s="27">
        <f>ScoutingData[[#This Row],[autoMed]]+ScoutingData[[#This Row],[teleopMed]]</f>
        <v>2</v>
      </c>
      <c r="BA62" s="27">
        <f>ScoutingData[[#This Row],[autoLow]]+ScoutingData[[#This Row],[teleopLow]]</f>
        <v>0</v>
      </c>
    </row>
    <row r="63" spans="1:53" ht="17">
      <c r="A63" s="27" t="s">
        <v>171</v>
      </c>
      <c r="B63" s="27" t="s">
        <v>82</v>
      </c>
      <c r="C63" s="27" t="s">
        <v>83</v>
      </c>
      <c r="D63" s="27">
        <v>15</v>
      </c>
      <c r="E63" s="27"/>
      <c r="F63" s="27" t="s">
        <v>84</v>
      </c>
      <c r="G63" s="27">
        <v>1811</v>
      </c>
      <c r="H63" s="27">
        <v>47</v>
      </c>
      <c r="I63" s="27" t="s">
        <v>85</v>
      </c>
      <c r="J63" s="27">
        <v>0</v>
      </c>
      <c r="K63" s="27">
        <v>0</v>
      </c>
      <c r="L63" s="27">
        <v>0</v>
      </c>
      <c r="M63" s="27" t="s">
        <v>86</v>
      </c>
      <c r="N63" s="27" t="s">
        <v>255</v>
      </c>
      <c r="O63" s="27" t="s">
        <v>85</v>
      </c>
      <c r="P63" s="27">
        <v>3</v>
      </c>
      <c r="Q63" s="27">
        <v>0</v>
      </c>
      <c r="R63" s="27">
        <v>0</v>
      </c>
      <c r="S63" s="27"/>
      <c r="T63" s="27">
        <v>1</v>
      </c>
      <c r="U63" s="27" t="s">
        <v>89</v>
      </c>
      <c r="V63" s="27">
        <v>0</v>
      </c>
      <c r="W63" s="27" t="s">
        <v>127</v>
      </c>
      <c r="X63" s="27">
        <v>2</v>
      </c>
      <c r="Y63" s="27" t="s">
        <v>99</v>
      </c>
      <c r="Z63" s="27">
        <v>3</v>
      </c>
      <c r="AA63" s="27" t="s">
        <v>86</v>
      </c>
      <c r="AB63" s="27">
        <v>1</v>
      </c>
      <c r="AC63" s="27">
        <v>5</v>
      </c>
      <c r="AD63" s="27">
        <v>0</v>
      </c>
      <c r="AE63" s="27">
        <v>0</v>
      </c>
      <c r="AF63" s="27">
        <v>0</v>
      </c>
      <c r="AG63" s="27">
        <v>1</v>
      </c>
      <c r="AH63" s="27" t="s">
        <v>256</v>
      </c>
      <c r="AI63" s="27">
        <f>getTotalCount(ScoutingData[[#This Row],[autoScoredGrid]])</f>
        <v>0</v>
      </c>
      <c r="AJ63" s="27">
        <f>getCubeCount(ScoutingData[[#This Row],[autoScoredGrid]])</f>
        <v>0</v>
      </c>
      <c r="AK63" s="27">
        <f>getConeCount(ScoutingData[[#This Row],[autoScoredGrid]])</f>
        <v>0</v>
      </c>
      <c r="AL63" s="27">
        <f>getHighCount(ScoutingData[[#This Row],[autoScoredGrid]])</f>
        <v>0</v>
      </c>
      <c r="AM63" s="27">
        <f>getMedCount(ScoutingData[[#This Row],[autoScoredGrid]])</f>
        <v>0</v>
      </c>
      <c r="AN63" s="27">
        <f>getLowCount(ScoutingData[[#This Row],[autoScoredGrid]])</f>
        <v>0</v>
      </c>
      <c r="AO63" s="27">
        <f>getAvgCycleTime(ScoutingData[[#This Row],[cycleTimes]])</f>
        <v>43.533333333333331</v>
      </c>
      <c r="AP63" s="27">
        <f>getTotalCount(ScoutingData[[#This Row],[scoredGrid]])</f>
        <v>0</v>
      </c>
      <c r="AQ63" s="27">
        <f>getCubeCount(ScoutingData[[#This Row],[scoredGrid]])</f>
        <v>0</v>
      </c>
      <c r="AR63" s="27">
        <f>getConeCount(ScoutingData[[#This Row],[scoredGrid]])</f>
        <v>0</v>
      </c>
      <c r="AS63" s="27">
        <f>getHighCount(ScoutingData[[#This Row],[scoredGrid]])</f>
        <v>0</v>
      </c>
      <c r="AT63" s="27">
        <f>getMedCount(ScoutingData[[#This Row],[scoredGrid]])</f>
        <v>0</v>
      </c>
      <c r="AU63" s="27">
        <f>getLowCount(ScoutingData[[#This Row],[scoredGrid]])</f>
        <v>0</v>
      </c>
      <c r="AV63" s="27">
        <f>ScoutingData[[#This Row],[autoGamePieces]]+ScoutingData[[#This Row],[teleopGamePieces]]</f>
        <v>0</v>
      </c>
      <c r="AW63" s="27">
        <f>ScoutingData[[#This Row],[autoCubes]]+ScoutingData[[#This Row],[teleopCubes]]</f>
        <v>0</v>
      </c>
      <c r="AX63" s="27">
        <f>ScoutingData[[#This Row],[autoCones]]+ScoutingData[[#This Row],[teleopCones]]</f>
        <v>0</v>
      </c>
      <c r="AY63" s="27">
        <f>ScoutingData[[#This Row],[autoHigh]]+ScoutingData[[#This Row],[teleopHigh]]</f>
        <v>0</v>
      </c>
      <c r="AZ63" s="27">
        <f>ScoutingData[[#This Row],[autoMed]]+ScoutingData[[#This Row],[teleopMed]]</f>
        <v>0</v>
      </c>
      <c r="BA63" s="27">
        <f>ScoutingData[[#This Row],[autoLow]]+ScoutingData[[#This Row],[teleopLow]]</f>
        <v>0</v>
      </c>
    </row>
    <row r="64" spans="1:53" ht="17">
      <c r="A64" s="27" t="s">
        <v>174</v>
      </c>
      <c r="B64" s="27" t="s">
        <v>82</v>
      </c>
      <c r="C64" s="27" t="s">
        <v>83</v>
      </c>
      <c r="D64" s="27">
        <v>16</v>
      </c>
      <c r="E64" s="27"/>
      <c r="F64" s="27" t="s">
        <v>110</v>
      </c>
      <c r="G64" s="27">
        <v>102</v>
      </c>
      <c r="H64" s="27">
        <v>35</v>
      </c>
      <c r="I64" s="27" t="s">
        <v>148</v>
      </c>
      <c r="J64" s="27">
        <v>0</v>
      </c>
      <c r="K64" s="27">
        <v>0</v>
      </c>
      <c r="L64" s="27">
        <v>1</v>
      </c>
      <c r="M64" s="27" t="s">
        <v>86</v>
      </c>
      <c r="N64" s="27" t="s">
        <v>257</v>
      </c>
      <c r="O64" s="27" t="s">
        <v>258</v>
      </c>
      <c r="P64" s="27">
        <v>0</v>
      </c>
      <c r="Q64" s="27">
        <v>0</v>
      </c>
      <c r="R64" s="27">
        <v>0</v>
      </c>
      <c r="S64" s="27" t="s">
        <v>259</v>
      </c>
      <c r="T64" s="27">
        <v>0</v>
      </c>
      <c r="U64" s="27" t="s">
        <v>89</v>
      </c>
      <c r="V64" s="27">
        <v>0</v>
      </c>
      <c r="W64" s="27" t="s">
        <v>95</v>
      </c>
      <c r="X64" s="27">
        <v>1</v>
      </c>
      <c r="Y64" s="27" t="s">
        <v>98</v>
      </c>
      <c r="Z64" s="27">
        <v>0</v>
      </c>
      <c r="AA64" s="27" t="s">
        <v>86</v>
      </c>
      <c r="AB64" s="27">
        <v>1</v>
      </c>
      <c r="AC64" s="27">
        <v>4</v>
      </c>
      <c r="AD64" s="27">
        <v>0</v>
      </c>
      <c r="AE64" s="27">
        <v>0</v>
      </c>
      <c r="AF64" s="27">
        <v>0</v>
      </c>
      <c r="AG64" s="27">
        <v>1</v>
      </c>
      <c r="AH64" s="27" t="s">
        <v>260</v>
      </c>
      <c r="AI64" s="27">
        <f>getTotalCount(ScoutingData[[#This Row],[autoScoredGrid]])</f>
        <v>1</v>
      </c>
      <c r="AJ64" s="27">
        <f>getCubeCount(ScoutingData[[#This Row],[autoScoredGrid]])</f>
        <v>1</v>
      </c>
      <c r="AK64" s="27">
        <f>getConeCount(ScoutingData[[#This Row],[autoScoredGrid]])</f>
        <v>0</v>
      </c>
      <c r="AL64" s="27">
        <f>getHighCount(ScoutingData[[#This Row],[autoScoredGrid]])</f>
        <v>1</v>
      </c>
      <c r="AM64" s="27">
        <f>getMedCount(ScoutingData[[#This Row],[autoScoredGrid]])</f>
        <v>0</v>
      </c>
      <c r="AN64" s="27">
        <f>getLowCount(ScoutingData[[#This Row],[autoScoredGrid]])</f>
        <v>0</v>
      </c>
      <c r="AO64" s="27">
        <f>getAvgCycleTime(ScoutingData[[#This Row],[cycleTimes]])</f>
        <v>28.433333333333334</v>
      </c>
      <c r="AP64" s="27">
        <f>getTotalCount(ScoutingData[[#This Row],[scoredGrid]])</f>
        <v>2</v>
      </c>
      <c r="AQ64" s="27">
        <f>getCubeCount(ScoutingData[[#This Row],[scoredGrid]])</f>
        <v>2</v>
      </c>
      <c r="AR64" s="27">
        <f>getConeCount(ScoutingData[[#This Row],[scoredGrid]])</f>
        <v>0</v>
      </c>
      <c r="AS64" s="27">
        <f>getHighCount(ScoutingData[[#This Row],[scoredGrid]])</f>
        <v>0</v>
      </c>
      <c r="AT64" s="27">
        <f>getMedCount(ScoutingData[[#This Row],[scoredGrid]])</f>
        <v>0</v>
      </c>
      <c r="AU64" s="27">
        <f>getLowCount(ScoutingData[[#This Row],[scoredGrid]])</f>
        <v>2</v>
      </c>
      <c r="AV64" s="27">
        <f>ScoutingData[[#This Row],[autoGamePieces]]+ScoutingData[[#This Row],[teleopGamePieces]]</f>
        <v>3</v>
      </c>
      <c r="AW64" s="27">
        <f>ScoutingData[[#This Row],[autoCubes]]+ScoutingData[[#This Row],[teleopCubes]]</f>
        <v>3</v>
      </c>
      <c r="AX64" s="27">
        <f>ScoutingData[[#This Row],[autoCones]]+ScoutingData[[#This Row],[teleopCones]]</f>
        <v>0</v>
      </c>
      <c r="AY64" s="27">
        <f>ScoutingData[[#This Row],[autoHigh]]+ScoutingData[[#This Row],[teleopHigh]]</f>
        <v>1</v>
      </c>
      <c r="AZ64" s="27">
        <f>ScoutingData[[#This Row],[autoMed]]+ScoutingData[[#This Row],[teleopMed]]</f>
        <v>0</v>
      </c>
      <c r="BA64" s="27">
        <f>ScoutingData[[#This Row],[autoLow]]+ScoutingData[[#This Row],[teleopLow]]</f>
        <v>2</v>
      </c>
    </row>
    <row r="65" spans="1:53" ht="17">
      <c r="A65" s="27" t="s">
        <v>221</v>
      </c>
      <c r="B65" s="27" t="s">
        <v>82</v>
      </c>
      <c r="C65" s="27" t="s">
        <v>83</v>
      </c>
      <c r="D65" s="27">
        <v>16</v>
      </c>
      <c r="E65" s="27"/>
      <c r="F65" s="27" t="s">
        <v>93</v>
      </c>
      <c r="G65" s="27">
        <v>6945</v>
      </c>
      <c r="H65" s="27">
        <v>29</v>
      </c>
      <c r="I65" s="27" t="s">
        <v>85</v>
      </c>
      <c r="J65" s="27">
        <v>1</v>
      </c>
      <c r="K65" s="27">
        <v>0</v>
      </c>
      <c r="L65" s="27">
        <v>0</v>
      </c>
      <c r="M65" s="27" t="s">
        <v>86</v>
      </c>
      <c r="N65" s="27" t="s">
        <v>261</v>
      </c>
      <c r="O65" s="27" t="s">
        <v>262</v>
      </c>
      <c r="P65" s="27">
        <v>0</v>
      </c>
      <c r="Q65" s="27">
        <v>0</v>
      </c>
      <c r="R65" s="27">
        <v>0</v>
      </c>
      <c r="S65" s="27"/>
      <c r="T65" s="27">
        <v>0</v>
      </c>
      <c r="U65" s="27" t="s">
        <v>86</v>
      </c>
      <c r="V65" s="27">
        <v>0</v>
      </c>
      <c r="W65" s="27" t="s">
        <v>86</v>
      </c>
      <c r="X65" s="27">
        <v>2</v>
      </c>
      <c r="Y65" s="27" t="s">
        <v>90</v>
      </c>
      <c r="Z65" s="27">
        <v>0</v>
      </c>
      <c r="AA65" s="27" t="s">
        <v>86</v>
      </c>
      <c r="AB65" s="27">
        <v>1</v>
      </c>
      <c r="AC65" s="27">
        <v>3</v>
      </c>
      <c r="AD65" s="27">
        <v>0</v>
      </c>
      <c r="AE65" s="27">
        <v>0</v>
      </c>
      <c r="AF65" s="27">
        <v>0</v>
      </c>
      <c r="AG65" s="27">
        <v>0</v>
      </c>
      <c r="AH65" s="27" t="s">
        <v>263</v>
      </c>
      <c r="AI65" s="27">
        <f>getTotalCount(ScoutingData[[#This Row],[autoScoredGrid]])</f>
        <v>0</v>
      </c>
      <c r="AJ65" s="27">
        <f>getCubeCount(ScoutingData[[#This Row],[autoScoredGrid]])</f>
        <v>0</v>
      </c>
      <c r="AK65" s="27">
        <f>getConeCount(ScoutingData[[#This Row],[autoScoredGrid]])</f>
        <v>0</v>
      </c>
      <c r="AL65" s="27">
        <f>getHighCount(ScoutingData[[#This Row],[autoScoredGrid]])</f>
        <v>0</v>
      </c>
      <c r="AM65" s="27">
        <f>getMedCount(ScoutingData[[#This Row],[autoScoredGrid]])</f>
        <v>0</v>
      </c>
      <c r="AN65" s="27">
        <f>getLowCount(ScoutingData[[#This Row],[autoScoredGrid]])</f>
        <v>0</v>
      </c>
      <c r="AO65" s="27">
        <f>getAvgCycleTime(ScoutingData[[#This Row],[cycleTimes]])</f>
        <v>43.8</v>
      </c>
      <c r="AP65" s="27">
        <f>getTotalCount(ScoutingData[[#This Row],[scoredGrid]])</f>
        <v>1</v>
      </c>
      <c r="AQ65" s="27">
        <f>getCubeCount(ScoutingData[[#This Row],[scoredGrid]])</f>
        <v>1</v>
      </c>
      <c r="AR65" s="27">
        <f>getConeCount(ScoutingData[[#This Row],[scoredGrid]])</f>
        <v>0</v>
      </c>
      <c r="AS65" s="27">
        <f>getHighCount(ScoutingData[[#This Row],[scoredGrid]])</f>
        <v>0</v>
      </c>
      <c r="AT65" s="27">
        <f>getMedCount(ScoutingData[[#This Row],[scoredGrid]])</f>
        <v>0</v>
      </c>
      <c r="AU65" s="27">
        <f>getLowCount(ScoutingData[[#This Row],[scoredGrid]])</f>
        <v>1</v>
      </c>
      <c r="AV65" s="27">
        <f>ScoutingData[[#This Row],[autoGamePieces]]+ScoutingData[[#This Row],[teleopGamePieces]]</f>
        <v>1</v>
      </c>
      <c r="AW65" s="27">
        <f>ScoutingData[[#This Row],[autoCubes]]+ScoutingData[[#This Row],[teleopCubes]]</f>
        <v>1</v>
      </c>
      <c r="AX65" s="27">
        <f>ScoutingData[[#This Row],[autoCones]]+ScoutingData[[#This Row],[teleopCones]]</f>
        <v>0</v>
      </c>
      <c r="AY65" s="27">
        <f>ScoutingData[[#This Row],[autoHigh]]+ScoutingData[[#This Row],[teleopHigh]]</f>
        <v>0</v>
      </c>
      <c r="AZ65" s="27">
        <f>ScoutingData[[#This Row],[autoMed]]+ScoutingData[[#This Row],[teleopMed]]</f>
        <v>0</v>
      </c>
      <c r="BA65" s="27">
        <f>ScoutingData[[#This Row],[autoLow]]+ScoutingData[[#This Row],[teleopLow]]</f>
        <v>1</v>
      </c>
    </row>
    <row r="66" spans="1:53" ht="17">
      <c r="A66" s="27" t="s">
        <v>264</v>
      </c>
      <c r="B66" s="27" t="s">
        <v>82</v>
      </c>
      <c r="C66" s="27" t="s">
        <v>83</v>
      </c>
      <c r="D66" s="27">
        <v>16</v>
      </c>
      <c r="E66" s="27"/>
      <c r="F66" s="27" t="s">
        <v>84</v>
      </c>
      <c r="G66" s="27">
        <v>219</v>
      </c>
      <c r="H66" s="27">
        <v>71</v>
      </c>
      <c r="I66" s="27" t="s">
        <v>196</v>
      </c>
      <c r="J66" s="27">
        <v>0</v>
      </c>
      <c r="K66" s="27">
        <v>0</v>
      </c>
      <c r="L66" s="27">
        <v>0</v>
      </c>
      <c r="M66" s="27" t="s">
        <v>86</v>
      </c>
      <c r="N66" s="27" t="s">
        <v>85</v>
      </c>
      <c r="O66" s="27" t="s">
        <v>85</v>
      </c>
      <c r="P66" s="27">
        <v>0</v>
      </c>
      <c r="Q66" s="27">
        <v>1</v>
      </c>
      <c r="R66" s="27">
        <v>0</v>
      </c>
      <c r="S66" s="27"/>
      <c r="T66" s="27">
        <v>0</v>
      </c>
      <c r="U66" s="27" t="s">
        <v>97</v>
      </c>
      <c r="V66" s="27">
        <v>0</v>
      </c>
      <c r="W66" s="27" t="s">
        <v>95</v>
      </c>
      <c r="X66" s="27">
        <v>1</v>
      </c>
      <c r="Y66" s="27" t="s">
        <v>98</v>
      </c>
      <c r="Z66" s="27">
        <v>0</v>
      </c>
      <c r="AA66" s="27" t="s">
        <v>86</v>
      </c>
      <c r="AB66" s="27">
        <v>0</v>
      </c>
      <c r="AC66" s="27">
        <v>4</v>
      </c>
      <c r="AD66" s="27">
        <v>0</v>
      </c>
      <c r="AE66" s="27">
        <v>1</v>
      </c>
      <c r="AF66" s="27">
        <v>1</v>
      </c>
      <c r="AG66" s="27">
        <v>0</v>
      </c>
      <c r="AH66" s="27" t="s">
        <v>265</v>
      </c>
      <c r="AI66" s="27">
        <f>getTotalCount(ScoutingData[[#This Row],[autoScoredGrid]])</f>
        <v>1</v>
      </c>
      <c r="AJ66" s="27">
        <f>getCubeCount(ScoutingData[[#This Row],[autoScoredGrid]])</f>
        <v>1</v>
      </c>
      <c r="AK66" s="27">
        <f>getConeCount(ScoutingData[[#This Row],[autoScoredGrid]])</f>
        <v>0</v>
      </c>
      <c r="AL66" s="27">
        <f>getHighCount(ScoutingData[[#This Row],[autoScoredGrid]])</f>
        <v>1</v>
      </c>
      <c r="AM66" s="27">
        <f>getMedCount(ScoutingData[[#This Row],[autoScoredGrid]])</f>
        <v>0</v>
      </c>
      <c r="AN66" s="27">
        <f>getLowCount(ScoutingData[[#This Row],[autoScoredGrid]])</f>
        <v>0</v>
      </c>
      <c r="AO66" s="27">
        <f>getAvgCycleTime(ScoutingData[[#This Row],[cycleTimes]])</f>
        <v>0</v>
      </c>
      <c r="AP66" s="27">
        <f>getTotalCount(ScoutingData[[#This Row],[scoredGrid]])</f>
        <v>0</v>
      </c>
      <c r="AQ66" s="27">
        <f>getCubeCount(ScoutingData[[#This Row],[scoredGrid]])</f>
        <v>0</v>
      </c>
      <c r="AR66" s="27">
        <f>getConeCount(ScoutingData[[#This Row],[scoredGrid]])</f>
        <v>0</v>
      </c>
      <c r="AS66" s="27">
        <f>getHighCount(ScoutingData[[#This Row],[scoredGrid]])</f>
        <v>0</v>
      </c>
      <c r="AT66" s="27">
        <f>getMedCount(ScoutingData[[#This Row],[scoredGrid]])</f>
        <v>0</v>
      </c>
      <c r="AU66" s="27">
        <f>getLowCount(ScoutingData[[#This Row],[scoredGrid]])</f>
        <v>0</v>
      </c>
      <c r="AV66" s="27">
        <f>ScoutingData[[#This Row],[autoGamePieces]]+ScoutingData[[#This Row],[teleopGamePieces]]</f>
        <v>1</v>
      </c>
      <c r="AW66" s="27">
        <f>ScoutingData[[#This Row],[autoCubes]]+ScoutingData[[#This Row],[teleopCubes]]</f>
        <v>1</v>
      </c>
      <c r="AX66" s="27">
        <f>ScoutingData[[#This Row],[autoCones]]+ScoutingData[[#This Row],[teleopCones]]</f>
        <v>0</v>
      </c>
      <c r="AY66" s="27">
        <f>ScoutingData[[#This Row],[autoHigh]]+ScoutingData[[#This Row],[teleopHigh]]</f>
        <v>1</v>
      </c>
      <c r="AZ66" s="27">
        <f>ScoutingData[[#This Row],[autoMed]]+ScoutingData[[#This Row],[teleopMed]]</f>
        <v>0</v>
      </c>
      <c r="BA66" s="27">
        <f>ScoutingData[[#This Row],[autoLow]]+ScoutingData[[#This Row],[teleopLow]]</f>
        <v>0</v>
      </c>
    </row>
    <row r="67" spans="1:53" ht="17">
      <c r="A67" s="27" t="s">
        <v>222</v>
      </c>
      <c r="B67" s="27" t="s">
        <v>82</v>
      </c>
      <c r="C67" s="27" t="s">
        <v>83</v>
      </c>
      <c r="D67" s="27">
        <v>16</v>
      </c>
      <c r="E67" s="27"/>
      <c r="F67" s="27" t="s">
        <v>122</v>
      </c>
      <c r="G67" s="27">
        <v>1279</v>
      </c>
      <c r="H67" s="27">
        <v>26</v>
      </c>
      <c r="I67" s="27" t="s">
        <v>85</v>
      </c>
      <c r="J67" s="27">
        <v>0</v>
      </c>
      <c r="K67" s="27">
        <v>0</v>
      </c>
      <c r="L67" s="27">
        <v>0</v>
      </c>
      <c r="M67" s="27" t="s">
        <v>86</v>
      </c>
      <c r="N67" s="27" t="s">
        <v>266</v>
      </c>
      <c r="O67" s="27" t="s">
        <v>267</v>
      </c>
      <c r="P67" s="27">
        <v>0</v>
      </c>
      <c r="Q67" s="27">
        <v>0</v>
      </c>
      <c r="R67" s="27">
        <v>0</v>
      </c>
      <c r="S67" s="27"/>
      <c r="T67" s="27">
        <v>0</v>
      </c>
      <c r="U67" s="27" t="s">
        <v>97</v>
      </c>
      <c r="V67" s="27">
        <v>0</v>
      </c>
      <c r="W67" s="27" t="s">
        <v>98</v>
      </c>
      <c r="X67" s="27">
        <v>0</v>
      </c>
      <c r="Y67" s="27" t="s">
        <v>99</v>
      </c>
      <c r="Z67" s="27">
        <v>0</v>
      </c>
      <c r="AA67" s="27" t="s">
        <v>86</v>
      </c>
      <c r="AB67" s="27">
        <v>0</v>
      </c>
      <c r="AC67" s="27">
        <v>4</v>
      </c>
      <c r="AD67" s="27">
        <v>0</v>
      </c>
      <c r="AE67" s="27">
        <v>1</v>
      </c>
      <c r="AF67" s="27">
        <v>0</v>
      </c>
      <c r="AG67" s="27">
        <v>1</v>
      </c>
      <c r="AH67" s="27" t="s">
        <v>268</v>
      </c>
      <c r="AI67" s="27">
        <f>getTotalCount(ScoutingData[[#This Row],[autoScoredGrid]])</f>
        <v>0</v>
      </c>
      <c r="AJ67" s="27">
        <f>getCubeCount(ScoutingData[[#This Row],[autoScoredGrid]])</f>
        <v>0</v>
      </c>
      <c r="AK67" s="27">
        <f>getConeCount(ScoutingData[[#This Row],[autoScoredGrid]])</f>
        <v>0</v>
      </c>
      <c r="AL67" s="27">
        <f>getHighCount(ScoutingData[[#This Row],[autoScoredGrid]])</f>
        <v>0</v>
      </c>
      <c r="AM67" s="27">
        <f>getMedCount(ScoutingData[[#This Row],[autoScoredGrid]])</f>
        <v>0</v>
      </c>
      <c r="AN67" s="27">
        <f>getLowCount(ScoutingData[[#This Row],[autoScoredGrid]])</f>
        <v>0</v>
      </c>
      <c r="AO67" s="27">
        <f>getAvgCycleTime(ScoutingData[[#This Row],[cycleTimes]])</f>
        <v>19.5</v>
      </c>
      <c r="AP67" s="27">
        <f>getTotalCount(ScoutingData[[#This Row],[scoredGrid]])</f>
        <v>4</v>
      </c>
      <c r="AQ67" s="27">
        <f>getCubeCount(ScoutingData[[#This Row],[scoredGrid]])</f>
        <v>2</v>
      </c>
      <c r="AR67" s="27">
        <f>getConeCount(ScoutingData[[#This Row],[scoredGrid]])</f>
        <v>2</v>
      </c>
      <c r="AS67" s="27">
        <f>getHighCount(ScoutingData[[#This Row],[scoredGrid]])</f>
        <v>2</v>
      </c>
      <c r="AT67" s="27">
        <f>getMedCount(ScoutingData[[#This Row],[scoredGrid]])</f>
        <v>1</v>
      </c>
      <c r="AU67" s="27">
        <f>getLowCount(ScoutingData[[#This Row],[scoredGrid]])</f>
        <v>1</v>
      </c>
      <c r="AV67" s="27">
        <f>ScoutingData[[#This Row],[autoGamePieces]]+ScoutingData[[#This Row],[teleopGamePieces]]</f>
        <v>4</v>
      </c>
      <c r="AW67" s="27">
        <f>ScoutingData[[#This Row],[autoCubes]]+ScoutingData[[#This Row],[teleopCubes]]</f>
        <v>2</v>
      </c>
      <c r="AX67" s="27">
        <f>ScoutingData[[#This Row],[autoCones]]+ScoutingData[[#This Row],[teleopCones]]</f>
        <v>2</v>
      </c>
      <c r="AY67" s="27">
        <f>ScoutingData[[#This Row],[autoHigh]]+ScoutingData[[#This Row],[teleopHigh]]</f>
        <v>2</v>
      </c>
      <c r="AZ67" s="27">
        <f>ScoutingData[[#This Row],[autoMed]]+ScoutingData[[#This Row],[teleopMed]]</f>
        <v>1</v>
      </c>
      <c r="BA67" s="27">
        <f>ScoutingData[[#This Row],[autoLow]]+ScoutingData[[#This Row],[teleopLow]]</f>
        <v>1</v>
      </c>
    </row>
    <row r="68" spans="1:53" ht="17">
      <c r="A68" s="27" t="s">
        <v>226</v>
      </c>
      <c r="B68" s="27" t="s">
        <v>82</v>
      </c>
      <c r="C68" s="27" t="s">
        <v>83</v>
      </c>
      <c r="D68" s="27">
        <v>17</v>
      </c>
      <c r="E68" s="27"/>
      <c r="F68" s="27" t="s">
        <v>110</v>
      </c>
      <c r="G68" s="27">
        <v>8513</v>
      </c>
      <c r="H68" s="27">
        <v>71</v>
      </c>
      <c r="I68" s="27" t="s">
        <v>269</v>
      </c>
      <c r="J68" s="27">
        <v>1</v>
      </c>
      <c r="K68" s="27">
        <v>0</v>
      </c>
      <c r="L68" s="27">
        <v>1</v>
      </c>
      <c r="M68" s="27" t="s">
        <v>86</v>
      </c>
      <c r="N68" s="27" t="s">
        <v>270</v>
      </c>
      <c r="O68" s="27" t="s">
        <v>271</v>
      </c>
      <c r="P68" s="27">
        <v>0</v>
      </c>
      <c r="Q68" s="27">
        <v>0</v>
      </c>
      <c r="R68" s="27">
        <v>0</v>
      </c>
      <c r="S68" s="27"/>
      <c r="T68" s="27">
        <v>0</v>
      </c>
      <c r="U68" s="27" t="s">
        <v>86</v>
      </c>
      <c r="V68" s="27">
        <v>9.3000000000000007</v>
      </c>
      <c r="W68" s="27" t="s">
        <v>95</v>
      </c>
      <c r="X68" s="27">
        <v>2</v>
      </c>
      <c r="Y68" s="27" t="s">
        <v>90</v>
      </c>
      <c r="Z68" s="27">
        <v>0</v>
      </c>
      <c r="AA68" s="27" t="s">
        <v>86</v>
      </c>
      <c r="AB68" s="27">
        <v>0</v>
      </c>
      <c r="AC68" s="27">
        <v>3</v>
      </c>
      <c r="AD68" s="27">
        <v>1</v>
      </c>
      <c r="AE68" s="27">
        <v>0</v>
      </c>
      <c r="AF68" s="27">
        <v>0</v>
      </c>
      <c r="AG68" s="27">
        <v>0</v>
      </c>
      <c r="AH68" s="27" t="s">
        <v>272</v>
      </c>
      <c r="AI68" s="27">
        <f>getTotalCount(ScoutingData[[#This Row],[autoScoredGrid]])</f>
        <v>1</v>
      </c>
      <c r="AJ68" s="27">
        <f>getCubeCount(ScoutingData[[#This Row],[autoScoredGrid]])</f>
        <v>1</v>
      </c>
      <c r="AK68" s="27">
        <f>getConeCount(ScoutingData[[#This Row],[autoScoredGrid]])</f>
        <v>0</v>
      </c>
      <c r="AL68" s="27">
        <f>getHighCount(ScoutingData[[#This Row],[autoScoredGrid]])</f>
        <v>0</v>
      </c>
      <c r="AM68" s="27">
        <f>getMedCount(ScoutingData[[#This Row],[autoScoredGrid]])</f>
        <v>1</v>
      </c>
      <c r="AN68" s="27">
        <f>getLowCount(ScoutingData[[#This Row],[autoScoredGrid]])</f>
        <v>0</v>
      </c>
      <c r="AO68" s="27">
        <f>getAvgCycleTime(ScoutingData[[#This Row],[cycleTimes]])</f>
        <v>40.4</v>
      </c>
      <c r="AP68" s="27">
        <f>getTotalCount(ScoutingData[[#This Row],[scoredGrid]])</f>
        <v>2</v>
      </c>
      <c r="AQ68" s="27">
        <f>getCubeCount(ScoutingData[[#This Row],[scoredGrid]])</f>
        <v>2</v>
      </c>
      <c r="AR68" s="27">
        <f>getConeCount(ScoutingData[[#This Row],[scoredGrid]])</f>
        <v>0</v>
      </c>
      <c r="AS68" s="27">
        <f>getHighCount(ScoutingData[[#This Row],[scoredGrid]])</f>
        <v>0</v>
      </c>
      <c r="AT68" s="27">
        <f>getMedCount(ScoutingData[[#This Row],[scoredGrid]])</f>
        <v>0</v>
      </c>
      <c r="AU68" s="27">
        <f>getLowCount(ScoutingData[[#This Row],[scoredGrid]])</f>
        <v>2</v>
      </c>
      <c r="AV68" s="27">
        <f>ScoutingData[[#This Row],[autoGamePieces]]+ScoutingData[[#This Row],[teleopGamePieces]]</f>
        <v>3</v>
      </c>
      <c r="AW68" s="27">
        <f>ScoutingData[[#This Row],[autoCubes]]+ScoutingData[[#This Row],[teleopCubes]]</f>
        <v>3</v>
      </c>
      <c r="AX68" s="27">
        <f>ScoutingData[[#This Row],[autoCones]]+ScoutingData[[#This Row],[teleopCones]]</f>
        <v>0</v>
      </c>
      <c r="AY68" s="27">
        <f>ScoutingData[[#This Row],[autoHigh]]+ScoutingData[[#This Row],[teleopHigh]]</f>
        <v>0</v>
      </c>
      <c r="AZ68" s="27">
        <f>ScoutingData[[#This Row],[autoMed]]+ScoutingData[[#This Row],[teleopMed]]</f>
        <v>1</v>
      </c>
      <c r="BA68" s="27">
        <f>ScoutingData[[#This Row],[autoLow]]+ScoutingData[[#This Row],[teleopLow]]</f>
        <v>2</v>
      </c>
    </row>
    <row r="69" spans="1:53" ht="17">
      <c r="A69" s="27" t="s">
        <v>130</v>
      </c>
      <c r="B69" s="27" t="s">
        <v>82</v>
      </c>
      <c r="C69" s="27" t="s">
        <v>83</v>
      </c>
      <c r="D69" s="27">
        <v>17</v>
      </c>
      <c r="E69" s="27"/>
      <c r="F69" s="27" t="s">
        <v>93</v>
      </c>
      <c r="G69" s="27">
        <v>2577</v>
      </c>
      <c r="H69" s="27">
        <v>38</v>
      </c>
      <c r="I69" s="27" t="s">
        <v>85</v>
      </c>
      <c r="J69" s="27">
        <v>0</v>
      </c>
      <c r="K69" s="27">
        <v>0</v>
      </c>
      <c r="L69" s="27">
        <v>0</v>
      </c>
      <c r="M69" s="27" t="s">
        <v>86</v>
      </c>
      <c r="N69" s="27" t="s">
        <v>85</v>
      </c>
      <c r="O69" s="27" t="s">
        <v>273</v>
      </c>
      <c r="P69" s="27">
        <v>0</v>
      </c>
      <c r="Q69" s="27">
        <v>0</v>
      </c>
      <c r="R69" s="27">
        <v>0</v>
      </c>
      <c r="S69" s="27"/>
      <c r="T69" s="27">
        <v>0</v>
      </c>
      <c r="U69" s="27" t="s">
        <v>89</v>
      </c>
      <c r="V69" s="27">
        <v>0</v>
      </c>
      <c r="W69" s="27" t="s">
        <v>152</v>
      </c>
      <c r="X69" s="27">
        <v>2</v>
      </c>
      <c r="Y69" s="27" t="s">
        <v>98</v>
      </c>
      <c r="Z69" s="27">
        <v>0</v>
      </c>
      <c r="AA69" s="27" t="s">
        <v>86</v>
      </c>
      <c r="AB69" s="27">
        <v>0</v>
      </c>
      <c r="AC69" s="27">
        <v>2</v>
      </c>
      <c r="AD69" s="27">
        <v>0</v>
      </c>
      <c r="AE69" s="27">
        <v>0</v>
      </c>
      <c r="AF69" s="27">
        <v>0</v>
      </c>
      <c r="AG69" s="27">
        <v>0</v>
      </c>
      <c r="AH69" s="27" t="s">
        <v>274</v>
      </c>
      <c r="AI69" s="27">
        <f>getTotalCount(ScoutingData[[#This Row],[autoScoredGrid]])</f>
        <v>0</v>
      </c>
      <c r="AJ69" s="27">
        <f>getCubeCount(ScoutingData[[#This Row],[autoScoredGrid]])</f>
        <v>0</v>
      </c>
      <c r="AK69" s="27">
        <f>getConeCount(ScoutingData[[#This Row],[autoScoredGrid]])</f>
        <v>0</v>
      </c>
      <c r="AL69" s="27">
        <f>getHighCount(ScoutingData[[#This Row],[autoScoredGrid]])</f>
        <v>0</v>
      </c>
      <c r="AM69" s="27">
        <f>getMedCount(ScoutingData[[#This Row],[autoScoredGrid]])</f>
        <v>0</v>
      </c>
      <c r="AN69" s="27">
        <f>getLowCount(ScoutingData[[#This Row],[autoScoredGrid]])</f>
        <v>0</v>
      </c>
      <c r="AO69" s="27">
        <f>getAvgCycleTime(ScoutingData[[#This Row],[cycleTimes]])</f>
        <v>0</v>
      </c>
      <c r="AP69" s="27">
        <f>getTotalCount(ScoutingData[[#This Row],[scoredGrid]])</f>
        <v>2</v>
      </c>
      <c r="AQ69" s="27">
        <f>getCubeCount(ScoutingData[[#This Row],[scoredGrid]])</f>
        <v>2</v>
      </c>
      <c r="AR69" s="27">
        <f>getConeCount(ScoutingData[[#This Row],[scoredGrid]])</f>
        <v>0</v>
      </c>
      <c r="AS69" s="27">
        <f>getHighCount(ScoutingData[[#This Row],[scoredGrid]])</f>
        <v>1</v>
      </c>
      <c r="AT69" s="27">
        <f>getMedCount(ScoutingData[[#This Row],[scoredGrid]])</f>
        <v>1</v>
      </c>
      <c r="AU69" s="27">
        <f>getLowCount(ScoutingData[[#This Row],[scoredGrid]])</f>
        <v>0</v>
      </c>
      <c r="AV69" s="27">
        <f>ScoutingData[[#This Row],[autoGamePieces]]+ScoutingData[[#This Row],[teleopGamePieces]]</f>
        <v>2</v>
      </c>
      <c r="AW69" s="27">
        <f>ScoutingData[[#This Row],[autoCubes]]+ScoutingData[[#This Row],[teleopCubes]]</f>
        <v>2</v>
      </c>
      <c r="AX69" s="27">
        <f>ScoutingData[[#This Row],[autoCones]]+ScoutingData[[#This Row],[teleopCones]]</f>
        <v>0</v>
      </c>
      <c r="AY69" s="27">
        <f>ScoutingData[[#This Row],[autoHigh]]+ScoutingData[[#This Row],[teleopHigh]]</f>
        <v>1</v>
      </c>
      <c r="AZ69" s="27">
        <f>ScoutingData[[#This Row],[autoMed]]+ScoutingData[[#This Row],[teleopMed]]</f>
        <v>1</v>
      </c>
      <c r="BA69" s="27">
        <f>ScoutingData[[#This Row],[autoLow]]+ScoutingData[[#This Row],[teleopLow]]</f>
        <v>0</v>
      </c>
    </row>
    <row r="70" spans="1:53" ht="17">
      <c r="A70" s="27" t="s">
        <v>126</v>
      </c>
      <c r="B70" s="27" t="s">
        <v>82</v>
      </c>
      <c r="C70" s="27" t="s">
        <v>83</v>
      </c>
      <c r="D70" s="27">
        <v>17</v>
      </c>
      <c r="E70" s="27"/>
      <c r="F70" s="27" t="s">
        <v>102</v>
      </c>
      <c r="G70" s="27">
        <v>9116</v>
      </c>
      <c r="H70" s="27">
        <v>35</v>
      </c>
      <c r="I70" s="27" t="s">
        <v>275</v>
      </c>
      <c r="J70" s="27">
        <v>0</v>
      </c>
      <c r="K70" s="27">
        <v>1</v>
      </c>
      <c r="L70" s="27">
        <v>1</v>
      </c>
      <c r="M70" s="27" t="s">
        <v>86</v>
      </c>
      <c r="N70" s="27" t="s">
        <v>276</v>
      </c>
      <c r="O70" s="27" t="s">
        <v>277</v>
      </c>
      <c r="P70" s="27">
        <v>0</v>
      </c>
      <c r="Q70" s="27">
        <v>1</v>
      </c>
      <c r="R70" s="27">
        <v>0</v>
      </c>
      <c r="S70" s="27" t="s">
        <v>100</v>
      </c>
      <c r="T70" s="27">
        <v>1</v>
      </c>
      <c r="U70" s="27" t="s">
        <v>86</v>
      </c>
      <c r="V70" s="27">
        <v>18.399999999999999</v>
      </c>
      <c r="W70" s="27" t="s">
        <v>127</v>
      </c>
      <c r="X70" s="27">
        <v>2</v>
      </c>
      <c r="Y70" s="27" t="s">
        <v>98</v>
      </c>
      <c r="Z70" s="27">
        <v>0</v>
      </c>
      <c r="AA70" s="27" t="s">
        <v>98</v>
      </c>
      <c r="AB70" s="27">
        <v>0</v>
      </c>
      <c r="AC70" s="27">
        <v>3</v>
      </c>
      <c r="AD70" s="27">
        <v>0</v>
      </c>
      <c r="AE70" s="27">
        <v>1</v>
      </c>
      <c r="AF70" s="27">
        <v>0</v>
      </c>
      <c r="AG70" s="27">
        <v>0</v>
      </c>
      <c r="AH70" s="27" t="s">
        <v>278</v>
      </c>
      <c r="AI70" s="27">
        <f>getTotalCount(ScoutingData[[#This Row],[autoScoredGrid]])</f>
        <v>1</v>
      </c>
      <c r="AJ70" s="27">
        <f>getCubeCount(ScoutingData[[#This Row],[autoScoredGrid]])</f>
        <v>0</v>
      </c>
      <c r="AK70" s="27">
        <f>getConeCount(ScoutingData[[#This Row],[autoScoredGrid]])</f>
        <v>1</v>
      </c>
      <c r="AL70" s="27">
        <f>getHighCount(ScoutingData[[#This Row],[autoScoredGrid]])</f>
        <v>0</v>
      </c>
      <c r="AM70" s="27">
        <f>getMedCount(ScoutingData[[#This Row],[autoScoredGrid]])</f>
        <v>1</v>
      </c>
      <c r="AN70" s="27">
        <f>getLowCount(ScoutingData[[#This Row],[autoScoredGrid]])</f>
        <v>0</v>
      </c>
      <c r="AO70" s="27">
        <f>getAvgCycleTime(ScoutingData[[#This Row],[cycleTimes]])</f>
        <v>34.6</v>
      </c>
      <c r="AP70" s="27">
        <f>getTotalCount(ScoutingData[[#This Row],[scoredGrid]])</f>
        <v>1</v>
      </c>
      <c r="AQ70" s="27">
        <f>getCubeCount(ScoutingData[[#This Row],[scoredGrid]])</f>
        <v>0</v>
      </c>
      <c r="AR70" s="27">
        <f>getConeCount(ScoutingData[[#This Row],[scoredGrid]])</f>
        <v>1</v>
      </c>
      <c r="AS70" s="27">
        <f>getHighCount(ScoutingData[[#This Row],[scoredGrid]])</f>
        <v>0</v>
      </c>
      <c r="AT70" s="27">
        <f>getMedCount(ScoutingData[[#This Row],[scoredGrid]])</f>
        <v>0</v>
      </c>
      <c r="AU70" s="27">
        <f>getLowCount(ScoutingData[[#This Row],[scoredGrid]])</f>
        <v>1</v>
      </c>
      <c r="AV70" s="27">
        <f>ScoutingData[[#This Row],[autoGamePieces]]+ScoutingData[[#This Row],[teleopGamePieces]]</f>
        <v>2</v>
      </c>
      <c r="AW70" s="27">
        <f>ScoutingData[[#This Row],[autoCubes]]+ScoutingData[[#This Row],[teleopCubes]]</f>
        <v>0</v>
      </c>
      <c r="AX70" s="27">
        <f>ScoutingData[[#This Row],[autoCones]]+ScoutingData[[#This Row],[teleopCones]]</f>
        <v>2</v>
      </c>
      <c r="AY70" s="27">
        <f>ScoutingData[[#This Row],[autoHigh]]+ScoutingData[[#This Row],[teleopHigh]]</f>
        <v>0</v>
      </c>
      <c r="AZ70" s="27">
        <f>ScoutingData[[#This Row],[autoMed]]+ScoutingData[[#This Row],[teleopMed]]</f>
        <v>1</v>
      </c>
      <c r="BA70" s="27">
        <f>ScoutingData[[#This Row],[autoLow]]+ScoutingData[[#This Row],[teleopLow]]</f>
        <v>1</v>
      </c>
    </row>
    <row r="71" spans="1:53" ht="17">
      <c r="A71" s="27" t="s">
        <v>279</v>
      </c>
      <c r="B71" s="27" t="s">
        <v>82</v>
      </c>
      <c r="C71" s="27" t="s">
        <v>83</v>
      </c>
      <c r="D71" s="27">
        <v>17</v>
      </c>
      <c r="E71" s="27"/>
      <c r="F71" s="27" t="s">
        <v>84</v>
      </c>
      <c r="G71" s="27">
        <v>1923</v>
      </c>
      <c r="H71" s="27">
        <v>47</v>
      </c>
      <c r="I71" s="27" t="s">
        <v>280</v>
      </c>
      <c r="J71" s="27">
        <v>0</v>
      </c>
      <c r="K71" s="27">
        <v>1</v>
      </c>
      <c r="L71" s="27">
        <v>1</v>
      </c>
      <c r="M71" s="27" t="s">
        <v>95</v>
      </c>
      <c r="N71" s="27" t="s">
        <v>281</v>
      </c>
      <c r="O71" s="27" t="s">
        <v>282</v>
      </c>
      <c r="P71" s="27">
        <v>0</v>
      </c>
      <c r="Q71" s="27">
        <v>0</v>
      </c>
      <c r="R71" s="27">
        <v>0</v>
      </c>
      <c r="S71" s="27"/>
      <c r="T71" s="27">
        <v>1</v>
      </c>
      <c r="U71" s="27" t="s">
        <v>97</v>
      </c>
      <c r="V71" s="27">
        <v>2.5</v>
      </c>
      <c r="W71" s="27" t="s">
        <v>127</v>
      </c>
      <c r="X71" s="27">
        <v>2</v>
      </c>
      <c r="Y71" s="27" t="s">
        <v>99</v>
      </c>
      <c r="Z71" s="27">
        <v>2</v>
      </c>
      <c r="AA71" s="27" t="s">
        <v>86</v>
      </c>
      <c r="AB71" s="27">
        <v>1</v>
      </c>
      <c r="AC71" s="27">
        <v>5</v>
      </c>
      <c r="AD71" s="27">
        <v>0</v>
      </c>
      <c r="AE71" s="27">
        <v>0</v>
      </c>
      <c r="AF71" s="27">
        <v>0</v>
      </c>
      <c r="AG71" s="27">
        <v>1</v>
      </c>
      <c r="AH71" s="27" t="s">
        <v>283</v>
      </c>
      <c r="AI71" s="27">
        <f>getTotalCount(ScoutingData[[#This Row],[autoScoredGrid]])</f>
        <v>4</v>
      </c>
      <c r="AJ71" s="27">
        <f>getCubeCount(ScoutingData[[#This Row],[autoScoredGrid]])</f>
        <v>4</v>
      </c>
      <c r="AK71" s="27">
        <f>getConeCount(ScoutingData[[#This Row],[autoScoredGrid]])</f>
        <v>0</v>
      </c>
      <c r="AL71" s="27">
        <f>getHighCount(ScoutingData[[#This Row],[autoScoredGrid]])</f>
        <v>1</v>
      </c>
      <c r="AM71" s="27">
        <f>getMedCount(ScoutingData[[#This Row],[autoScoredGrid]])</f>
        <v>1</v>
      </c>
      <c r="AN71" s="27">
        <f>getLowCount(ScoutingData[[#This Row],[autoScoredGrid]])</f>
        <v>2</v>
      </c>
      <c r="AO71" s="27">
        <f>getAvgCycleTime(ScoutingData[[#This Row],[cycleTimes]])</f>
        <v>9.1</v>
      </c>
      <c r="AP71" s="27">
        <f>getTotalCount(ScoutingData[[#This Row],[scoredGrid]])</f>
        <v>2</v>
      </c>
      <c r="AQ71" s="27">
        <f>getCubeCount(ScoutingData[[#This Row],[scoredGrid]])</f>
        <v>2</v>
      </c>
      <c r="AR71" s="27">
        <f>getConeCount(ScoutingData[[#This Row],[scoredGrid]])</f>
        <v>0</v>
      </c>
      <c r="AS71" s="27">
        <f>getHighCount(ScoutingData[[#This Row],[scoredGrid]])</f>
        <v>0</v>
      </c>
      <c r="AT71" s="27">
        <f>getMedCount(ScoutingData[[#This Row],[scoredGrid]])</f>
        <v>1</v>
      </c>
      <c r="AU71" s="27">
        <f>getLowCount(ScoutingData[[#This Row],[scoredGrid]])</f>
        <v>1</v>
      </c>
      <c r="AV71" s="27">
        <f>ScoutingData[[#This Row],[autoGamePieces]]+ScoutingData[[#This Row],[teleopGamePieces]]</f>
        <v>6</v>
      </c>
      <c r="AW71" s="27">
        <f>ScoutingData[[#This Row],[autoCubes]]+ScoutingData[[#This Row],[teleopCubes]]</f>
        <v>6</v>
      </c>
      <c r="AX71" s="27">
        <f>ScoutingData[[#This Row],[autoCones]]+ScoutingData[[#This Row],[teleopCones]]</f>
        <v>0</v>
      </c>
      <c r="AY71" s="27">
        <f>ScoutingData[[#This Row],[autoHigh]]+ScoutingData[[#This Row],[teleopHigh]]</f>
        <v>1</v>
      </c>
      <c r="AZ71" s="27">
        <f>ScoutingData[[#This Row],[autoMed]]+ScoutingData[[#This Row],[teleopMed]]</f>
        <v>2</v>
      </c>
      <c r="BA71" s="27">
        <f>ScoutingData[[#This Row],[autoLow]]+ScoutingData[[#This Row],[teleopLow]]</f>
        <v>3</v>
      </c>
    </row>
    <row r="72" spans="1:53" ht="17">
      <c r="A72" s="27" t="s">
        <v>101</v>
      </c>
      <c r="B72" s="27" t="s">
        <v>82</v>
      </c>
      <c r="C72" s="27" t="s">
        <v>83</v>
      </c>
      <c r="D72" s="27">
        <v>18</v>
      </c>
      <c r="E72" s="27"/>
      <c r="F72" s="27" t="s">
        <v>102</v>
      </c>
      <c r="G72" s="27">
        <v>2070</v>
      </c>
      <c r="H72" s="27">
        <v>71</v>
      </c>
      <c r="I72" s="27" t="s">
        <v>196</v>
      </c>
      <c r="J72" s="27">
        <v>0</v>
      </c>
      <c r="K72" s="27">
        <v>0</v>
      </c>
      <c r="L72" s="27">
        <v>1</v>
      </c>
      <c r="M72" s="27" t="s">
        <v>86</v>
      </c>
      <c r="N72" s="27" t="s">
        <v>85</v>
      </c>
      <c r="O72" s="27" t="s">
        <v>136</v>
      </c>
      <c r="P72" s="27">
        <v>0</v>
      </c>
      <c r="Q72" s="27">
        <v>1</v>
      </c>
      <c r="R72" s="27">
        <v>0</v>
      </c>
      <c r="S72" s="27"/>
      <c r="T72" s="27">
        <v>0</v>
      </c>
      <c r="U72" s="27" t="s">
        <v>86</v>
      </c>
      <c r="V72" s="27">
        <v>0</v>
      </c>
      <c r="W72" s="27" t="s">
        <v>98</v>
      </c>
      <c r="X72" s="27">
        <v>0</v>
      </c>
      <c r="Y72" s="27" t="s">
        <v>98</v>
      </c>
      <c r="Z72" s="27">
        <v>0</v>
      </c>
      <c r="AA72" s="27" t="s">
        <v>98</v>
      </c>
      <c r="AB72" s="27">
        <v>0</v>
      </c>
      <c r="AC72" s="27">
        <v>3</v>
      </c>
      <c r="AD72" s="27">
        <v>0</v>
      </c>
      <c r="AE72" s="27">
        <v>0</v>
      </c>
      <c r="AF72" s="27">
        <v>0</v>
      </c>
      <c r="AG72" s="27">
        <v>0</v>
      </c>
      <c r="AH72" s="27" t="s">
        <v>284</v>
      </c>
      <c r="AI72" s="27">
        <f>getTotalCount(ScoutingData[[#This Row],[autoScoredGrid]])</f>
        <v>1</v>
      </c>
      <c r="AJ72" s="27">
        <f>getCubeCount(ScoutingData[[#This Row],[autoScoredGrid]])</f>
        <v>1</v>
      </c>
      <c r="AK72" s="27">
        <f>getConeCount(ScoutingData[[#This Row],[autoScoredGrid]])</f>
        <v>0</v>
      </c>
      <c r="AL72" s="27">
        <f>getHighCount(ScoutingData[[#This Row],[autoScoredGrid]])</f>
        <v>1</v>
      </c>
      <c r="AM72" s="27">
        <f>getMedCount(ScoutingData[[#This Row],[autoScoredGrid]])</f>
        <v>0</v>
      </c>
      <c r="AN72" s="27">
        <f>getLowCount(ScoutingData[[#This Row],[autoScoredGrid]])</f>
        <v>0</v>
      </c>
      <c r="AO72" s="27">
        <f>getAvgCycleTime(ScoutingData[[#This Row],[cycleTimes]])</f>
        <v>0</v>
      </c>
      <c r="AP72" s="27">
        <f>getTotalCount(ScoutingData[[#This Row],[scoredGrid]])</f>
        <v>2</v>
      </c>
      <c r="AQ72" s="27">
        <f>getCubeCount(ScoutingData[[#This Row],[scoredGrid]])</f>
        <v>0</v>
      </c>
      <c r="AR72" s="27">
        <f>getConeCount(ScoutingData[[#This Row],[scoredGrid]])</f>
        <v>2</v>
      </c>
      <c r="AS72" s="27">
        <f>getHighCount(ScoutingData[[#This Row],[scoredGrid]])</f>
        <v>2</v>
      </c>
      <c r="AT72" s="27">
        <f>getMedCount(ScoutingData[[#This Row],[scoredGrid]])</f>
        <v>0</v>
      </c>
      <c r="AU72" s="27">
        <f>getLowCount(ScoutingData[[#This Row],[scoredGrid]])</f>
        <v>0</v>
      </c>
      <c r="AV72" s="27">
        <f>ScoutingData[[#This Row],[autoGamePieces]]+ScoutingData[[#This Row],[teleopGamePieces]]</f>
        <v>3</v>
      </c>
      <c r="AW72" s="27">
        <f>ScoutingData[[#This Row],[autoCubes]]+ScoutingData[[#This Row],[teleopCubes]]</f>
        <v>1</v>
      </c>
      <c r="AX72" s="27">
        <f>ScoutingData[[#This Row],[autoCones]]+ScoutingData[[#This Row],[teleopCones]]</f>
        <v>2</v>
      </c>
      <c r="AY72" s="27">
        <f>ScoutingData[[#This Row],[autoHigh]]+ScoutingData[[#This Row],[teleopHigh]]</f>
        <v>3</v>
      </c>
      <c r="AZ72" s="27">
        <f>ScoutingData[[#This Row],[autoMed]]+ScoutingData[[#This Row],[teleopMed]]</f>
        <v>0</v>
      </c>
      <c r="BA72" s="27">
        <f>ScoutingData[[#This Row],[autoLow]]+ScoutingData[[#This Row],[teleopLow]]</f>
        <v>0</v>
      </c>
    </row>
    <row r="73" spans="1:53" ht="17">
      <c r="A73" s="27" t="s">
        <v>92</v>
      </c>
      <c r="B73" s="27" t="s">
        <v>82</v>
      </c>
      <c r="C73" s="27" t="s">
        <v>83</v>
      </c>
      <c r="D73" s="27">
        <v>18</v>
      </c>
      <c r="E73" s="27"/>
      <c r="F73" s="27" t="s">
        <v>122</v>
      </c>
      <c r="G73" s="27">
        <v>5732</v>
      </c>
      <c r="H73" s="27">
        <v>26</v>
      </c>
      <c r="I73" s="27" t="s">
        <v>269</v>
      </c>
      <c r="J73" s="27">
        <v>1</v>
      </c>
      <c r="K73" s="27">
        <v>0</v>
      </c>
      <c r="L73" s="27">
        <v>0</v>
      </c>
      <c r="M73" s="27" t="s">
        <v>86</v>
      </c>
      <c r="N73" s="27" t="s">
        <v>285</v>
      </c>
      <c r="O73" s="27" t="s">
        <v>85</v>
      </c>
      <c r="P73" s="27">
        <v>0</v>
      </c>
      <c r="Q73" s="27">
        <v>1</v>
      </c>
      <c r="R73" s="27">
        <v>0</v>
      </c>
      <c r="S73" s="27"/>
      <c r="T73" s="27">
        <v>1</v>
      </c>
      <c r="U73" s="27" t="s">
        <v>97</v>
      </c>
      <c r="V73" s="27">
        <v>0</v>
      </c>
      <c r="W73" s="27" t="s">
        <v>86</v>
      </c>
      <c r="X73" s="27">
        <v>2</v>
      </c>
      <c r="Y73" s="27" t="s">
        <v>98</v>
      </c>
      <c r="Z73" s="27">
        <v>0</v>
      </c>
      <c r="AA73" s="27" t="s">
        <v>86</v>
      </c>
      <c r="AB73" s="27">
        <v>0</v>
      </c>
      <c r="AC73" s="27">
        <v>2</v>
      </c>
      <c r="AD73" s="27">
        <v>0</v>
      </c>
      <c r="AE73" s="27">
        <v>0</v>
      </c>
      <c r="AF73" s="27">
        <v>0</v>
      </c>
      <c r="AG73" s="27">
        <v>0</v>
      </c>
      <c r="AH73" s="27" t="s">
        <v>173</v>
      </c>
      <c r="AI73" s="27">
        <f>getTotalCount(ScoutingData[[#This Row],[autoScoredGrid]])</f>
        <v>1</v>
      </c>
      <c r="AJ73" s="27">
        <f>getCubeCount(ScoutingData[[#This Row],[autoScoredGrid]])</f>
        <v>1</v>
      </c>
      <c r="AK73" s="27">
        <f>getConeCount(ScoutingData[[#This Row],[autoScoredGrid]])</f>
        <v>0</v>
      </c>
      <c r="AL73" s="27">
        <f>getHighCount(ScoutingData[[#This Row],[autoScoredGrid]])</f>
        <v>0</v>
      </c>
      <c r="AM73" s="27">
        <f>getMedCount(ScoutingData[[#This Row],[autoScoredGrid]])</f>
        <v>1</v>
      </c>
      <c r="AN73" s="27">
        <f>getLowCount(ScoutingData[[#This Row],[autoScoredGrid]])</f>
        <v>0</v>
      </c>
      <c r="AO73" s="27">
        <f>getAvgCycleTime(ScoutingData[[#This Row],[cycleTimes]])</f>
        <v>10.3</v>
      </c>
      <c r="AP73" s="27">
        <f>getTotalCount(ScoutingData[[#This Row],[scoredGrid]])</f>
        <v>0</v>
      </c>
      <c r="AQ73" s="27">
        <f>getCubeCount(ScoutingData[[#This Row],[scoredGrid]])</f>
        <v>0</v>
      </c>
      <c r="AR73" s="27">
        <f>getConeCount(ScoutingData[[#This Row],[scoredGrid]])</f>
        <v>0</v>
      </c>
      <c r="AS73" s="27">
        <f>getHighCount(ScoutingData[[#This Row],[scoredGrid]])</f>
        <v>0</v>
      </c>
      <c r="AT73" s="27">
        <f>getMedCount(ScoutingData[[#This Row],[scoredGrid]])</f>
        <v>0</v>
      </c>
      <c r="AU73" s="27">
        <f>getLowCount(ScoutingData[[#This Row],[scoredGrid]])</f>
        <v>0</v>
      </c>
      <c r="AV73" s="27">
        <f>ScoutingData[[#This Row],[autoGamePieces]]+ScoutingData[[#This Row],[teleopGamePieces]]</f>
        <v>1</v>
      </c>
      <c r="AW73" s="27">
        <f>ScoutingData[[#This Row],[autoCubes]]+ScoutingData[[#This Row],[teleopCubes]]</f>
        <v>1</v>
      </c>
      <c r="AX73" s="27">
        <f>ScoutingData[[#This Row],[autoCones]]+ScoutingData[[#This Row],[teleopCones]]</f>
        <v>0</v>
      </c>
      <c r="AY73" s="27">
        <f>ScoutingData[[#This Row],[autoHigh]]+ScoutingData[[#This Row],[teleopHigh]]</f>
        <v>0</v>
      </c>
      <c r="AZ73" s="27">
        <f>ScoutingData[[#This Row],[autoMed]]+ScoutingData[[#This Row],[teleopMed]]</f>
        <v>1</v>
      </c>
      <c r="BA73" s="27">
        <f>ScoutingData[[#This Row],[autoLow]]+ScoutingData[[#This Row],[teleopLow]]</f>
        <v>0</v>
      </c>
    </row>
    <row r="74" spans="1:53" ht="17">
      <c r="A74" s="27" t="s">
        <v>135</v>
      </c>
      <c r="B74" s="27" t="s">
        <v>82</v>
      </c>
      <c r="C74" s="27" t="s">
        <v>83</v>
      </c>
      <c r="D74" s="27">
        <v>19</v>
      </c>
      <c r="E74" s="27"/>
      <c r="F74" s="27" t="s">
        <v>131</v>
      </c>
      <c r="G74" s="27">
        <v>3515</v>
      </c>
      <c r="H74" s="27">
        <v>26</v>
      </c>
      <c r="I74" s="27" t="s">
        <v>85</v>
      </c>
      <c r="J74" s="27">
        <v>0</v>
      </c>
      <c r="K74" s="27">
        <v>0</v>
      </c>
      <c r="L74" s="27">
        <v>0</v>
      </c>
      <c r="M74" s="27" t="s">
        <v>86</v>
      </c>
      <c r="N74" s="27" t="s">
        <v>85</v>
      </c>
      <c r="O74" s="27" t="s">
        <v>269</v>
      </c>
      <c r="P74" s="27">
        <v>0</v>
      </c>
      <c r="Q74" s="27">
        <v>0</v>
      </c>
      <c r="R74" s="27">
        <v>0</v>
      </c>
      <c r="S74" s="27"/>
      <c r="T74" s="27">
        <v>0</v>
      </c>
      <c r="U74" s="27" t="s">
        <v>86</v>
      </c>
      <c r="V74" s="27">
        <v>0</v>
      </c>
      <c r="W74" s="27" t="s">
        <v>86</v>
      </c>
      <c r="X74" s="27">
        <v>1</v>
      </c>
      <c r="Y74" s="27" t="s">
        <v>90</v>
      </c>
      <c r="Z74" s="27">
        <v>0</v>
      </c>
      <c r="AA74" s="27" t="s">
        <v>86</v>
      </c>
      <c r="AB74" s="27">
        <v>0</v>
      </c>
      <c r="AC74" s="27">
        <v>2</v>
      </c>
      <c r="AD74" s="27">
        <v>0</v>
      </c>
      <c r="AE74" s="27">
        <v>0</v>
      </c>
      <c r="AF74" s="27">
        <v>0</v>
      </c>
      <c r="AG74" s="27">
        <v>0</v>
      </c>
      <c r="AH74" s="27" t="s">
        <v>286</v>
      </c>
      <c r="AI74" s="27">
        <f>getTotalCount(ScoutingData[[#This Row],[autoScoredGrid]])</f>
        <v>0</v>
      </c>
      <c r="AJ74" s="27">
        <f>getCubeCount(ScoutingData[[#This Row],[autoScoredGrid]])</f>
        <v>0</v>
      </c>
      <c r="AK74" s="27">
        <f>getConeCount(ScoutingData[[#This Row],[autoScoredGrid]])</f>
        <v>0</v>
      </c>
      <c r="AL74" s="27">
        <f>getHighCount(ScoutingData[[#This Row],[autoScoredGrid]])</f>
        <v>0</v>
      </c>
      <c r="AM74" s="27">
        <f>getMedCount(ScoutingData[[#This Row],[autoScoredGrid]])</f>
        <v>0</v>
      </c>
      <c r="AN74" s="27">
        <f>getLowCount(ScoutingData[[#This Row],[autoScoredGrid]])</f>
        <v>0</v>
      </c>
      <c r="AO74" s="27">
        <f>getAvgCycleTime(ScoutingData[[#This Row],[cycleTimes]])</f>
        <v>0</v>
      </c>
      <c r="AP74" s="27">
        <f>getTotalCount(ScoutingData[[#This Row],[scoredGrid]])</f>
        <v>1</v>
      </c>
      <c r="AQ74" s="27">
        <f>getCubeCount(ScoutingData[[#This Row],[scoredGrid]])</f>
        <v>1</v>
      </c>
      <c r="AR74" s="27">
        <f>getConeCount(ScoutingData[[#This Row],[scoredGrid]])</f>
        <v>0</v>
      </c>
      <c r="AS74" s="27">
        <f>getHighCount(ScoutingData[[#This Row],[scoredGrid]])</f>
        <v>0</v>
      </c>
      <c r="AT74" s="27">
        <f>getMedCount(ScoutingData[[#This Row],[scoredGrid]])</f>
        <v>1</v>
      </c>
      <c r="AU74" s="27">
        <f>getLowCount(ScoutingData[[#This Row],[scoredGrid]])</f>
        <v>0</v>
      </c>
      <c r="AV74" s="27">
        <f>ScoutingData[[#This Row],[autoGamePieces]]+ScoutingData[[#This Row],[teleopGamePieces]]</f>
        <v>1</v>
      </c>
      <c r="AW74" s="27">
        <f>ScoutingData[[#This Row],[autoCubes]]+ScoutingData[[#This Row],[teleopCubes]]</f>
        <v>1</v>
      </c>
      <c r="AX74" s="27">
        <f>ScoutingData[[#This Row],[autoCones]]+ScoutingData[[#This Row],[teleopCones]]</f>
        <v>0</v>
      </c>
      <c r="AY74" s="27">
        <f>ScoutingData[[#This Row],[autoHigh]]+ScoutingData[[#This Row],[teleopHigh]]</f>
        <v>0</v>
      </c>
      <c r="AZ74" s="27">
        <f>ScoutingData[[#This Row],[autoMed]]+ScoutingData[[#This Row],[teleopMed]]</f>
        <v>1</v>
      </c>
      <c r="BA74" s="27">
        <f>ScoutingData[[#This Row],[autoLow]]+ScoutingData[[#This Row],[teleopLow]]</f>
        <v>0</v>
      </c>
    </row>
    <row r="75" spans="1:53" ht="17">
      <c r="A75" s="27" t="s">
        <v>185</v>
      </c>
      <c r="B75" s="27" t="s">
        <v>82</v>
      </c>
      <c r="C75" s="27" t="s">
        <v>83</v>
      </c>
      <c r="D75" s="27">
        <v>19</v>
      </c>
      <c r="E75" s="27"/>
      <c r="F75" s="27" t="s">
        <v>110</v>
      </c>
      <c r="G75" s="27">
        <v>3142</v>
      </c>
      <c r="H75" s="27">
        <v>59</v>
      </c>
      <c r="I75" s="27" t="s">
        <v>85</v>
      </c>
      <c r="J75" s="27">
        <v>0</v>
      </c>
      <c r="K75" s="27">
        <v>0</v>
      </c>
      <c r="L75" s="27">
        <v>0</v>
      </c>
      <c r="M75" s="27" t="s">
        <v>86</v>
      </c>
      <c r="N75" s="27" t="s">
        <v>287</v>
      </c>
      <c r="O75" s="27" t="s">
        <v>288</v>
      </c>
      <c r="P75" s="27">
        <v>0</v>
      </c>
      <c r="Q75" s="27">
        <v>0</v>
      </c>
      <c r="R75" s="27">
        <v>0</v>
      </c>
      <c r="S75" s="27"/>
      <c r="T75" s="27">
        <v>1</v>
      </c>
      <c r="U75" s="27" t="s">
        <v>89</v>
      </c>
      <c r="V75" s="27">
        <v>16.399999999999999</v>
      </c>
      <c r="W75" s="27" t="s">
        <v>95</v>
      </c>
      <c r="X75" s="27">
        <v>3</v>
      </c>
      <c r="Y75" s="27" t="s">
        <v>98</v>
      </c>
      <c r="Z75" s="27">
        <v>1</v>
      </c>
      <c r="AA75" s="27" t="s">
        <v>86</v>
      </c>
      <c r="AB75" s="27">
        <v>0</v>
      </c>
      <c r="AC75" s="27">
        <v>3</v>
      </c>
      <c r="AD75" s="27">
        <v>0</v>
      </c>
      <c r="AE75" s="27">
        <v>0</v>
      </c>
      <c r="AF75" s="27">
        <v>0</v>
      </c>
      <c r="AG75" s="27">
        <v>0</v>
      </c>
      <c r="AH75" s="27" t="s">
        <v>289</v>
      </c>
      <c r="AI75" s="27">
        <f>getTotalCount(ScoutingData[[#This Row],[autoScoredGrid]])</f>
        <v>0</v>
      </c>
      <c r="AJ75" s="27">
        <f>getCubeCount(ScoutingData[[#This Row],[autoScoredGrid]])</f>
        <v>0</v>
      </c>
      <c r="AK75" s="27">
        <f>getConeCount(ScoutingData[[#This Row],[autoScoredGrid]])</f>
        <v>0</v>
      </c>
      <c r="AL75" s="27">
        <f>getHighCount(ScoutingData[[#This Row],[autoScoredGrid]])</f>
        <v>0</v>
      </c>
      <c r="AM75" s="27">
        <f>getMedCount(ScoutingData[[#This Row],[autoScoredGrid]])</f>
        <v>0</v>
      </c>
      <c r="AN75" s="27">
        <f>getLowCount(ScoutingData[[#This Row],[autoScoredGrid]])</f>
        <v>0</v>
      </c>
      <c r="AO75" s="27">
        <f>getAvgCycleTime(ScoutingData[[#This Row],[cycleTimes]])</f>
        <v>3.2</v>
      </c>
      <c r="AP75" s="27">
        <f>getTotalCount(ScoutingData[[#This Row],[scoredGrid]])</f>
        <v>5</v>
      </c>
      <c r="AQ75" s="27">
        <f>getCubeCount(ScoutingData[[#This Row],[scoredGrid]])</f>
        <v>4</v>
      </c>
      <c r="AR75" s="27">
        <f>getConeCount(ScoutingData[[#This Row],[scoredGrid]])</f>
        <v>1</v>
      </c>
      <c r="AS75" s="27">
        <f>getHighCount(ScoutingData[[#This Row],[scoredGrid]])</f>
        <v>0</v>
      </c>
      <c r="AT75" s="27">
        <f>getMedCount(ScoutingData[[#This Row],[scoredGrid]])</f>
        <v>1</v>
      </c>
      <c r="AU75" s="27">
        <f>getLowCount(ScoutingData[[#This Row],[scoredGrid]])</f>
        <v>4</v>
      </c>
      <c r="AV75" s="27">
        <f>ScoutingData[[#This Row],[autoGamePieces]]+ScoutingData[[#This Row],[teleopGamePieces]]</f>
        <v>5</v>
      </c>
      <c r="AW75" s="27">
        <f>ScoutingData[[#This Row],[autoCubes]]+ScoutingData[[#This Row],[teleopCubes]]</f>
        <v>4</v>
      </c>
      <c r="AX75" s="27">
        <f>ScoutingData[[#This Row],[autoCones]]+ScoutingData[[#This Row],[teleopCones]]</f>
        <v>1</v>
      </c>
      <c r="AY75" s="27">
        <f>ScoutingData[[#This Row],[autoHigh]]+ScoutingData[[#This Row],[teleopHigh]]</f>
        <v>0</v>
      </c>
      <c r="AZ75" s="27">
        <f>ScoutingData[[#This Row],[autoMed]]+ScoutingData[[#This Row],[teleopMed]]</f>
        <v>1</v>
      </c>
      <c r="BA75" s="27">
        <f>ScoutingData[[#This Row],[autoLow]]+ScoutingData[[#This Row],[teleopLow]]</f>
        <v>4</v>
      </c>
    </row>
    <row r="76" spans="1:53" ht="17">
      <c r="A76" s="27" t="s">
        <v>193</v>
      </c>
      <c r="B76" s="27" t="s">
        <v>82</v>
      </c>
      <c r="C76" s="27" t="s">
        <v>83</v>
      </c>
      <c r="D76" s="27">
        <v>19</v>
      </c>
      <c r="E76" s="27"/>
      <c r="F76" s="27" t="s">
        <v>131</v>
      </c>
      <c r="G76" s="27">
        <v>3515</v>
      </c>
      <c r="H76" s="27">
        <v>25</v>
      </c>
      <c r="I76" s="27" t="s">
        <v>103</v>
      </c>
      <c r="J76" s="27">
        <v>0</v>
      </c>
      <c r="K76" s="27">
        <v>0</v>
      </c>
      <c r="L76" s="27">
        <v>1</v>
      </c>
      <c r="M76" s="27" t="s">
        <v>86</v>
      </c>
      <c r="N76" s="27" t="s">
        <v>85</v>
      </c>
      <c r="O76" s="27" t="s">
        <v>85</v>
      </c>
      <c r="P76" s="27">
        <v>0</v>
      </c>
      <c r="Q76" s="27">
        <v>0</v>
      </c>
      <c r="R76" s="27">
        <v>0</v>
      </c>
      <c r="S76" s="27" t="s">
        <v>236</v>
      </c>
      <c r="T76" s="27">
        <v>0</v>
      </c>
      <c r="U76" s="27" t="s">
        <v>86</v>
      </c>
      <c r="V76" s="27">
        <v>0</v>
      </c>
      <c r="W76" s="27" t="s">
        <v>86</v>
      </c>
      <c r="X76" s="27">
        <v>0</v>
      </c>
      <c r="Y76" s="27" t="s">
        <v>86</v>
      </c>
      <c r="Z76" s="27">
        <v>0</v>
      </c>
      <c r="AA76" s="27" t="s">
        <v>86</v>
      </c>
      <c r="AB76" s="27">
        <v>0</v>
      </c>
      <c r="AC76" s="27">
        <v>1</v>
      </c>
      <c r="AD76" s="27">
        <v>0</v>
      </c>
      <c r="AE76" s="27">
        <v>0</v>
      </c>
      <c r="AF76" s="27">
        <v>0</v>
      </c>
      <c r="AG76" s="27">
        <v>0</v>
      </c>
      <c r="AH76" s="27" t="s">
        <v>290</v>
      </c>
      <c r="AI76" s="27">
        <f>getTotalCount(ScoutingData[[#This Row],[autoScoredGrid]])</f>
        <v>1</v>
      </c>
      <c r="AJ76" s="27">
        <f>getCubeCount(ScoutingData[[#This Row],[autoScoredGrid]])</f>
        <v>1</v>
      </c>
      <c r="AK76" s="27">
        <f>getConeCount(ScoutingData[[#This Row],[autoScoredGrid]])</f>
        <v>0</v>
      </c>
      <c r="AL76" s="27">
        <f>getHighCount(ScoutingData[[#This Row],[autoScoredGrid]])</f>
        <v>0</v>
      </c>
      <c r="AM76" s="27">
        <f>getMedCount(ScoutingData[[#This Row],[autoScoredGrid]])</f>
        <v>0</v>
      </c>
      <c r="AN76" s="27">
        <f>getLowCount(ScoutingData[[#This Row],[autoScoredGrid]])</f>
        <v>1</v>
      </c>
      <c r="AO76" s="27">
        <f>getAvgCycleTime(ScoutingData[[#This Row],[cycleTimes]])</f>
        <v>0</v>
      </c>
      <c r="AP76" s="27">
        <f>getTotalCount(ScoutingData[[#This Row],[scoredGrid]])</f>
        <v>0</v>
      </c>
      <c r="AQ76" s="27">
        <f>getCubeCount(ScoutingData[[#This Row],[scoredGrid]])</f>
        <v>0</v>
      </c>
      <c r="AR76" s="27">
        <f>getConeCount(ScoutingData[[#This Row],[scoredGrid]])</f>
        <v>0</v>
      </c>
      <c r="AS76" s="27">
        <f>getHighCount(ScoutingData[[#This Row],[scoredGrid]])</f>
        <v>0</v>
      </c>
      <c r="AT76" s="27">
        <f>getMedCount(ScoutingData[[#This Row],[scoredGrid]])</f>
        <v>0</v>
      </c>
      <c r="AU76" s="27">
        <f>getLowCount(ScoutingData[[#This Row],[scoredGrid]])</f>
        <v>0</v>
      </c>
      <c r="AV76" s="27">
        <f>ScoutingData[[#This Row],[autoGamePieces]]+ScoutingData[[#This Row],[teleopGamePieces]]</f>
        <v>1</v>
      </c>
      <c r="AW76" s="27">
        <f>ScoutingData[[#This Row],[autoCubes]]+ScoutingData[[#This Row],[teleopCubes]]</f>
        <v>1</v>
      </c>
      <c r="AX76" s="27">
        <f>ScoutingData[[#This Row],[autoCones]]+ScoutingData[[#This Row],[teleopCones]]</f>
        <v>0</v>
      </c>
      <c r="AY76" s="27">
        <f>ScoutingData[[#This Row],[autoHigh]]+ScoutingData[[#This Row],[teleopHigh]]</f>
        <v>0</v>
      </c>
      <c r="AZ76" s="27">
        <f>ScoutingData[[#This Row],[autoMed]]+ScoutingData[[#This Row],[teleopMed]]</f>
        <v>0</v>
      </c>
      <c r="BA76" s="27">
        <f>ScoutingData[[#This Row],[autoLow]]+ScoutingData[[#This Row],[teleopLow]]</f>
        <v>1</v>
      </c>
    </row>
    <row r="77" spans="1:53" ht="17">
      <c r="A77" s="27" t="s">
        <v>125</v>
      </c>
      <c r="B77" s="27" t="s">
        <v>82</v>
      </c>
      <c r="C77" s="27" t="s">
        <v>83</v>
      </c>
      <c r="D77" s="27">
        <v>19</v>
      </c>
      <c r="E77" s="27"/>
      <c r="F77" s="27" t="s">
        <v>93</v>
      </c>
      <c r="G77" s="27">
        <v>8628</v>
      </c>
      <c r="H77" s="27">
        <v>62</v>
      </c>
      <c r="I77" s="27" t="s">
        <v>85</v>
      </c>
      <c r="J77" s="27">
        <v>0</v>
      </c>
      <c r="K77" s="27">
        <v>0</v>
      </c>
      <c r="L77" s="27">
        <v>1</v>
      </c>
      <c r="M77" s="27" t="s">
        <v>86</v>
      </c>
      <c r="N77" s="27" t="s">
        <v>85</v>
      </c>
      <c r="O77" s="27" t="s">
        <v>85</v>
      </c>
      <c r="P77" s="27">
        <v>0</v>
      </c>
      <c r="Q77" s="27">
        <v>0</v>
      </c>
      <c r="R77" s="27">
        <v>0</v>
      </c>
      <c r="S77" s="27"/>
      <c r="T77" s="27">
        <v>0</v>
      </c>
      <c r="U77" s="27" t="s">
        <v>86</v>
      </c>
      <c r="V77" s="27">
        <v>0</v>
      </c>
      <c r="W77" s="27" t="s">
        <v>86</v>
      </c>
      <c r="X77" s="27">
        <v>1</v>
      </c>
      <c r="Y77" s="27" t="s">
        <v>86</v>
      </c>
      <c r="Z77" s="27">
        <v>0</v>
      </c>
      <c r="AA77" s="27" t="s">
        <v>86</v>
      </c>
      <c r="AB77" s="27">
        <v>0</v>
      </c>
      <c r="AC77" s="27">
        <v>1</v>
      </c>
      <c r="AD77" s="27">
        <v>0</v>
      </c>
      <c r="AE77" s="27">
        <v>0</v>
      </c>
      <c r="AF77" s="27">
        <v>0</v>
      </c>
      <c r="AG77" s="27">
        <v>0</v>
      </c>
      <c r="AH77" s="27" t="s">
        <v>291</v>
      </c>
      <c r="AI77" s="27">
        <f>getTotalCount(ScoutingData[[#This Row],[autoScoredGrid]])</f>
        <v>0</v>
      </c>
      <c r="AJ77" s="27">
        <f>getCubeCount(ScoutingData[[#This Row],[autoScoredGrid]])</f>
        <v>0</v>
      </c>
      <c r="AK77" s="27">
        <f>getConeCount(ScoutingData[[#This Row],[autoScoredGrid]])</f>
        <v>0</v>
      </c>
      <c r="AL77" s="27">
        <f>getHighCount(ScoutingData[[#This Row],[autoScoredGrid]])</f>
        <v>0</v>
      </c>
      <c r="AM77" s="27">
        <f>getMedCount(ScoutingData[[#This Row],[autoScoredGrid]])</f>
        <v>0</v>
      </c>
      <c r="AN77" s="27">
        <f>getLowCount(ScoutingData[[#This Row],[autoScoredGrid]])</f>
        <v>0</v>
      </c>
      <c r="AO77" s="27">
        <f>getAvgCycleTime(ScoutingData[[#This Row],[cycleTimes]])</f>
        <v>0</v>
      </c>
      <c r="AP77" s="27">
        <f>getTotalCount(ScoutingData[[#This Row],[scoredGrid]])</f>
        <v>0</v>
      </c>
      <c r="AQ77" s="27">
        <f>getCubeCount(ScoutingData[[#This Row],[scoredGrid]])</f>
        <v>0</v>
      </c>
      <c r="AR77" s="27">
        <f>getConeCount(ScoutingData[[#This Row],[scoredGrid]])</f>
        <v>0</v>
      </c>
      <c r="AS77" s="27">
        <f>getHighCount(ScoutingData[[#This Row],[scoredGrid]])</f>
        <v>0</v>
      </c>
      <c r="AT77" s="27">
        <f>getMedCount(ScoutingData[[#This Row],[scoredGrid]])</f>
        <v>0</v>
      </c>
      <c r="AU77" s="27">
        <f>getLowCount(ScoutingData[[#This Row],[scoredGrid]])</f>
        <v>0</v>
      </c>
      <c r="AV77" s="27">
        <f>ScoutingData[[#This Row],[autoGamePieces]]+ScoutingData[[#This Row],[teleopGamePieces]]</f>
        <v>0</v>
      </c>
      <c r="AW77" s="27">
        <f>ScoutingData[[#This Row],[autoCubes]]+ScoutingData[[#This Row],[teleopCubes]]</f>
        <v>0</v>
      </c>
      <c r="AX77" s="27">
        <f>ScoutingData[[#This Row],[autoCones]]+ScoutingData[[#This Row],[teleopCones]]</f>
        <v>0</v>
      </c>
      <c r="AY77" s="27">
        <f>ScoutingData[[#This Row],[autoHigh]]+ScoutingData[[#This Row],[teleopHigh]]</f>
        <v>0</v>
      </c>
      <c r="AZ77" s="27">
        <f>ScoutingData[[#This Row],[autoMed]]+ScoutingData[[#This Row],[teleopMed]]</f>
        <v>0</v>
      </c>
      <c r="BA77" s="27">
        <f>ScoutingData[[#This Row],[autoLow]]+ScoutingData[[#This Row],[teleopLow]]</f>
        <v>0</v>
      </c>
    </row>
    <row r="78" spans="1:53" ht="17">
      <c r="A78" s="27" t="s">
        <v>187</v>
      </c>
      <c r="B78" s="27" t="s">
        <v>82</v>
      </c>
      <c r="C78" s="27" t="s">
        <v>83</v>
      </c>
      <c r="D78" s="27">
        <v>19</v>
      </c>
      <c r="E78" s="27"/>
      <c r="F78" s="27" t="s">
        <v>102</v>
      </c>
      <c r="G78" s="27">
        <v>56</v>
      </c>
      <c r="H78" s="27">
        <v>35</v>
      </c>
      <c r="I78" s="27" t="s">
        <v>85</v>
      </c>
      <c r="J78" s="27">
        <v>0</v>
      </c>
      <c r="K78" s="27">
        <v>0</v>
      </c>
      <c r="L78" s="27">
        <v>0</v>
      </c>
      <c r="M78" s="27" t="s">
        <v>86</v>
      </c>
      <c r="N78" s="27" t="s">
        <v>85</v>
      </c>
      <c r="O78" s="27" t="s">
        <v>292</v>
      </c>
      <c r="P78" s="27">
        <v>0</v>
      </c>
      <c r="Q78" s="27">
        <v>0</v>
      </c>
      <c r="R78" s="27">
        <v>0</v>
      </c>
      <c r="S78" s="27"/>
      <c r="T78" s="27">
        <v>1</v>
      </c>
      <c r="U78" s="27" t="s">
        <v>97</v>
      </c>
      <c r="V78" s="27">
        <v>0</v>
      </c>
      <c r="W78" s="27" t="s">
        <v>95</v>
      </c>
      <c r="X78" s="27">
        <v>3</v>
      </c>
      <c r="Y78" s="27" t="s">
        <v>99</v>
      </c>
      <c r="Z78" s="27">
        <v>1</v>
      </c>
      <c r="AA78" s="27" t="s">
        <v>86</v>
      </c>
      <c r="AB78" s="27">
        <v>0</v>
      </c>
      <c r="AC78" s="27">
        <v>3</v>
      </c>
      <c r="AD78" s="27">
        <v>0</v>
      </c>
      <c r="AE78" s="27">
        <v>0</v>
      </c>
      <c r="AF78" s="27">
        <v>0</v>
      </c>
      <c r="AG78" s="27">
        <v>1</v>
      </c>
      <c r="AH78" s="27" t="s">
        <v>293</v>
      </c>
      <c r="AI78" s="27">
        <f>getTotalCount(ScoutingData[[#This Row],[autoScoredGrid]])</f>
        <v>0</v>
      </c>
      <c r="AJ78" s="27">
        <f>getCubeCount(ScoutingData[[#This Row],[autoScoredGrid]])</f>
        <v>0</v>
      </c>
      <c r="AK78" s="27">
        <f>getConeCount(ScoutingData[[#This Row],[autoScoredGrid]])</f>
        <v>0</v>
      </c>
      <c r="AL78" s="27">
        <f>getHighCount(ScoutingData[[#This Row],[autoScoredGrid]])</f>
        <v>0</v>
      </c>
      <c r="AM78" s="27">
        <f>getMedCount(ScoutingData[[#This Row],[autoScoredGrid]])</f>
        <v>0</v>
      </c>
      <c r="AN78" s="27">
        <f>getLowCount(ScoutingData[[#This Row],[autoScoredGrid]])</f>
        <v>0</v>
      </c>
      <c r="AO78" s="27">
        <f>getAvgCycleTime(ScoutingData[[#This Row],[cycleTimes]])</f>
        <v>0</v>
      </c>
      <c r="AP78" s="27">
        <f>getTotalCount(ScoutingData[[#This Row],[scoredGrid]])</f>
        <v>3</v>
      </c>
      <c r="AQ78" s="27">
        <f>getCubeCount(ScoutingData[[#This Row],[scoredGrid]])</f>
        <v>1</v>
      </c>
      <c r="AR78" s="27">
        <f>getConeCount(ScoutingData[[#This Row],[scoredGrid]])</f>
        <v>2</v>
      </c>
      <c r="AS78" s="27">
        <f>getHighCount(ScoutingData[[#This Row],[scoredGrid]])</f>
        <v>0</v>
      </c>
      <c r="AT78" s="27">
        <f>getMedCount(ScoutingData[[#This Row],[scoredGrid]])</f>
        <v>2</v>
      </c>
      <c r="AU78" s="27">
        <f>getLowCount(ScoutingData[[#This Row],[scoredGrid]])</f>
        <v>1</v>
      </c>
      <c r="AV78" s="27">
        <f>ScoutingData[[#This Row],[autoGamePieces]]+ScoutingData[[#This Row],[teleopGamePieces]]</f>
        <v>3</v>
      </c>
      <c r="AW78" s="27">
        <f>ScoutingData[[#This Row],[autoCubes]]+ScoutingData[[#This Row],[teleopCubes]]</f>
        <v>1</v>
      </c>
      <c r="AX78" s="27">
        <f>ScoutingData[[#This Row],[autoCones]]+ScoutingData[[#This Row],[teleopCones]]</f>
        <v>2</v>
      </c>
      <c r="AY78" s="27">
        <f>ScoutingData[[#This Row],[autoHigh]]+ScoutingData[[#This Row],[teleopHigh]]</f>
        <v>0</v>
      </c>
      <c r="AZ78" s="27">
        <f>ScoutingData[[#This Row],[autoMed]]+ScoutingData[[#This Row],[teleopMed]]</f>
        <v>2</v>
      </c>
      <c r="BA78" s="27">
        <f>ScoutingData[[#This Row],[autoLow]]+ScoutingData[[#This Row],[teleopLow]]</f>
        <v>1</v>
      </c>
    </row>
    <row r="79" spans="1:53" ht="17">
      <c r="A79" s="27" t="s">
        <v>143</v>
      </c>
      <c r="B79" s="27" t="s">
        <v>82</v>
      </c>
      <c r="C79" s="27" t="s">
        <v>83</v>
      </c>
      <c r="D79" s="27">
        <v>17</v>
      </c>
      <c r="E79" s="27"/>
      <c r="F79" s="27" t="s">
        <v>102</v>
      </c>
      <c r="G79" s="27">
        <v>3142</v>
      </c>
      <c r="H79" s="27">
        <v>71</v>
      </c>
      <c r="I79" s="27" t="s">
        <v>85</v>
      </c>
      <c r="J79" s="27">
        <v>0</v>
      </c>
      <c r="K79" s="27">
        <v>0</v>
      </c>
      <c r="L79" s="27">
        <v>0</v>
      </c>
      <c r="M79" s="27" t="s">
        <v>86</v>
      </c>
      <c r="N79" s="27" t="s">
        <v>294</v>
      </c>
      <c r="O79" s="27" t="s">
        <v>295</v>
      </c>
      <c r="P79" s="27">
        <v>0</v>
      </c>
      <c r="Q79" s="27">
        <v>0</v>
      </c>
      <c r="R79" s="27">
        <v>0</v>
      </c>
      <c r="S79" s="27"/>
      <c r="T79" s="27">
        <v>0</v>
      </c>
      <c r="U79" s="27" t="s">
        <v>89</v>
      </c>
      <c r="V79" s="27">
        <v>28.5</v>
      </c>
      <c r="W79" s="27" t="s">
        <v>95</v>
      </c>
      <c r="X79" s="27">
        <v>3</v>
      </c>
      <c r="Y79" s="27" t="s">
        <v>99</v>
      </c>
      <c r="Z79" s="27">
        <v>3</v>
      </c>
      <c r="AA79" s="27" t="s">
        <v>86</v>
      </c>
      <c r="AB79" s="27">
        <v>1</v>
      </c>
      <c r="AC79" s="27">
        <v>3</v>
      </c>
      <c r="AD79" s="27">
        <v>0</v>
      </c>
      <c r="AE79" s="27">
        <v>0</v>
      </c>
      <c r="AF79" s="27">
        <v>0</v>
      </c>
      <c r="AG79" s="27">
        <v>0</v>
      </c>
      <c r="AH79" s="27" t="s">
        <v>296</v>
      </c>
      <c r="AI79" s="27">
        <f>getTotalCount(ScoutingData[[#This Row],[autoScoredGrid]])</f>
        <v>0</v>
      </c>
      <c r="AJ79" s="27">
        <f>getCubeCount(ScoutingData[[#This Row],[autoScoredGrid]])</f>
        <v>0</v>
      </c>
      <c r="AK79" s="27">
        <f>getConeCount(ScoutingData[[#This Row],[autoScoredGrid]])</f>
        <v>0</v>
      </c>
      <c r="AL79" s="27">
        <f>getHighCount(ScoutingData[[#This Row],[autoScoredGrid]])</f>
        <v>0</v>
      </c>
      <c r="AM79" s="27">
        <f>getMedCount(ScoutingData[[#This Row],[autoScoredGrid]])</f>
        <v>0</v>
      </c>
      <c r="AN79" s="27">
        <f>getLowCount(ScoutingData[[#This Row],[autoScoredGrid]])</f>
        <v>0</v>
      </c>
      <c r="AO79" s="27">
        <f>getAvgCycleTime(ScoutingData[[#This Row],[cycleTimes]])</f>
        <v>5.0333333333333341</v>
      </c>
      <c r="AP79" s="27">
        <f>getTotalCount(ScoutingData[[#This Row],[scoredGrid]])</f>
        <v>7</v>
      </c>
      <c r="AQ79" s="27">
        <f>getCubeCount(ScoutingData[[#This Row],[scoredGrid]])</f>
        <v>2</v>
      </c>
      <c r="AR79" s="27">
        <f>getConeCount(ScoutingData[[#This Row],[scoredGrid]])</f>
        <v>4</v>
      </c>
      <c r="AS79" s="27">
        <f>getHighCount(ScoutingData[[#This Row],[scoredGrid]])</f>
        <v>0</v>
      </c>
      <c r="AT79" s="27">
        <f>getMedCount(ScoutingData[[#This Row],[scoredGrid]])</f>
        <v>4</v>
      </c>
      <c r="AU79" s="27">
        <f>getLowCount(ScoutingData[[#This Row],[scoredGrid]])</f>
        <v>2</v>
      </c>
      <c r="AV79" s="27">
        <f>ScoutingData[[#This Row],[autoGamePieces]]+ScoutingData[[#This Row],[teleopGamePieces]]</f>
        <v>7</v>
      </c>
      <c r="AW79" s="27">
        <f>ScoutingData[[#This Row],[autoCubes]]+ScoutingData[[#This Row],[teleopCubes]]</f>
        <v>2</v>
      </c>
      <c r="AX79" s="27">
        <f>ScoutingData[[#This Row],[autoCones]]+ScoutingData[[#This Row],[teleopCones]]</f>
        <v>4</v>
      </c>
      <c r="AY79" s="27">
        <f>ScoutingData[[#This Row],[autoHigh]]+ScoutingData[[#This Row],[teleopHigh]]</f>
        <v>0</v>
      </c>
      <c r="AZ79" s="27">
        <f>ScoutingData[[#This Row],[autoMed]]+ScoutingData[[#This Row],[teleopMed]]</f>
        <v>4</v>
      </c>
      <c r="BA79" s="27">
        <f>ScoutingData[[#This Row],[autoLow]]+ScoutingData[[#This Row],[teleopLow]]</f>
        <v>2</v>
      </c>
    </row>
    <row r="80" spans="1:53" ht="17">
      <c r="A80" s="27" t="s">
        <v>171</v>
      </c>
      <c r="B80" s="27" t="s">
        <v>82</v>
      </c>
      <c r="C80" s="27" t="s">
        <v>83</v>
      </c>
      <c r="D80" s="27">
        <v>20</v>
      </c>
      <c r="E80" s="27"/>
      <c r="F80" s="27" t="s">
        <v>84</v>
      </c>
      <c r="G80" s="27">
        <v>102</v>
      </c>
      <c r="H80" s="27">
        <v>35</v>
      </c>
      <c r="I80" s="27" t="s">
        <v>85</v>
      </c>
      <c r="J80" s="27">
        <v>0</v>
      </c>
      <c r="K80" s="27">
        <v>0</v>
      </c>
      <c r="L80" s="27">
        <v>0</v>
      </c>
      <c r="M80" s="27" t="s">
        <v>86</v>
      </c>
      <c r="N80" s="27" t="s">
        <v>297</v>
      </c>
      <c r="O80" s="27" t="s">
        <v>85</v>
      </c>
      <c r="P80" s="27">
        <v>2</v>
      </c>
      <c r="Q80" s="27">
        <v>0</v>
      </c>
      <c r="R80" s="27">
        <v>0</v>
      </c>
      <c r="S80" s="27"/>
      <c r="T80" s="27">
        <v>0</v>
      </c>
      <c r="U80" s="27" t="s">
        <v>86</v>
      </c>
      <c r="V80" s="27">
        <v>33.200000000000003</v>
      </c>
      <c r="W80" s="27" t="s">
        <v>127</v>
      </c>
      <c r="X80" s="27">
        <v>0</v>
      </c>
      <c r="Y80" s="27" t="s">
        <v>98</v>
      </c>
      <c r="Z80" s="27">
        <v>0</v>
      </c>
      <c r="AA80" s="27" t="s">
        <v>86</v>
      </c>
      <c r="AB80" s="27">
        <v>1</v>
      </c>
      <c r="AC80" s="27">
        <v>3</v>
      </c>
      <c r="AD80" s="27">
        <v>0</v>
      </c>
      <c r="AE80" s="27">
        <v>0</v>
      </c>
      <c r="AF80" s="27">
        <v>1</v>
      </c>
      <c r="AG80" s="27">
        <v>1</v>
      </c>
      <c r="AH80" s="27" t="s">
        <v>298</v>
      </c>
      <c r="AI80" s="27">
        <f>getTotalCount(ScoutingData[[#This Row],[autoScoredGrid]])</f>
        <v>0</v>
      </c>
      <c r="AJ80" s="27">
        <f>getCubeCount(ScoutingData[[#This Row],[autoScoredGrid]])</f>
        <v>0</v>
      </c>
      <c r="AK80" s="27">
        <f>getConeCount(ScoutingData[[#This Row],[autoScoredGrid]])</f>
        <v>0</v>
      </c>
      <c r="AL80" s="27">
        <f>getHighCount(ScoutingData[[#This Row],[autoScoredGrid]])</f>
        <v>0</v>
      </c>
      <c r="AM80" s="27">
        <f>getMedCount(ScoutingData[[#This Row],[autoScoredGrid]])</f>
        <v>0</v>
      </c>
      <c r="AN80" s="27">
        <f>getLowCount(ScoutingData[[#This Row],[autoScoredGrid]])</f>
        <v>0</v>
      </c>
      <c r="AO80" s="27">
        <f>getAvgCycleTime(ScoutingData[[#This Row],[cycleTimes]])</f>
        <v>46.25</v>
      </c>
      <c r="AP80" s="27">
        <f>getTotalCount(ScoutingData[[#This Row],[scoredGrid]])</f>
        <v>0</v>
      </c>
      <c r="AQ80" s="27">
        <f>getCubeCount(ScoutingData[[#This Row],[scoredGrid]])</f>
        <v>0</v>
      </c>
      <c r="AR80" s="27">
        <f>getConeCount(ScoutingData[[#This Row],[scoredGrid]])</f>
        <v>0</v>
      </c>
      <c r="AS80" s="27">
        <f>getHighCount(ScoutingData[[#This Row],[scoredGrid]])</f>
        <v>0</v>
      </c>
      <c r="AT80" s="27">
        <f>getMedCount(ScoutingData[[#This Row],[scoredGrid]])</f>
        <v>0</v>
      </c>
      <c r="AU80" s="27">
        <f>getLowCount(ScoutingData[[#This Row],[scoredGrid]])</f>
        <v>0</v>
      </c>
      <c r="AV80" s="27">
        <f>ScoutingData[[#This Row],[autoGamePieces]]+ScoutingData[[#This Row],[teleopGamePieces]]</f>
        <v>0</v>
      </c>
      <c r="AW80" s="27">
        <f>ScoutingData[[#This Row],[autoCubes]]+ScoutingData[[#This Row],[teleopCubes]]</f>
        <v>0</v>
      </c>
      <c r="AX80" s="27">
        <f>ScoutingData[[#This Row],[autoCones]]+ScoutingData[[#This Row],[teleopCones]]</f>
        <v>0</v>
      </c>
      <c r="AY80" s="27">
        <f>ScoutingData[[#This Row],[autoHigh]]+ScoutingData[[#This Row],[teleopHigh]]</f>
        <v>0</v>
      </c>
      <c r="AZ80" s="27">
        <f>ScoutingData[[#This Row],[autoMed]]+ScoutingData[[#This Row],[teleopMed]]</f>
        <v>0</v>
      </c>
      <c r="BA80" s="27">
        <f>ScoutingData[[#This Row],[autoLow]]+ScoutingData[[#This Row],[teleopLow]]</f>
        <v>0</v>
      </c>
    </row>
    <row r="81" spans="1:53" ht="17">
      <c r="A81" s="27" t="s">
        <v>139</v>
      </c>
      <c r="B81" s="27" t="s">
        <v>82</v>
      </c>
      <c r="C81" s="27" t="s">
        <v>83</v>
      </c>
      <c r="D81" s="27">
        <v>20</v>
      </c>
      <c r="E81" s="27"/>
      <c r="F81" s="27" t="s">
        <v>93</v>
      </c>
      <c r="G81" s="27">
        <v>11</v>
      </c>
      <c r="H81" s="27">
        <v>50</v>
      </c>
      <c r="I81" s="27" t="s">
        <v>299</v>
      </c>
      <c r="J81" s="27">
        <v>0</v>
      </c>
      <c r="K81" s="27">
        <v>0</v>
      </c>
      <c r="L81" s="27">
        <v>0</v>
      </c>
      <c r="M81" s="27" t="s">
        <v>95</v>
      </c>
      <c r="N81" s="27" t="s">
        <v>300</v>
      </c>
      <c r="O81" s="27" t="s">
        <v>301</v>
      </c>
      <c r="P81" s="27">
        <v>0</v>
      </c>
      <c r="Q81" s="27">
        <v>0</v>
      </c>
      <c r="R81" s="27">
        <v>0</v>
      </c>
      <c r="S81" s="27"/>
      <c r="T81" s="27">
        <v>1</v>
      </c>
      <c r="U81" s="27" t="s">
        <v>86</v>
      </c>
      <c r="V81" s="27">
        <v>9</v>
      </c>
      <c r="W81" s="27" t="s">
        <v>95</v>
      </c>
      <c r="X81" s="27">
        <v>2</v>
      </c>
      <c r="Y81" s="27" t="s">
        <v>99</v>
      </c>
      <c r="Z81" s="27">
        <v>2</v>
      </c>
      <c r="AA81" s="27" t="s">
        <v>86</v>
      </c>
      <c r="AB81" s="27">
        <v>1</v>
      </c>
      <c r="AC81" s="27">
        <v>4</v>
      </c>
      <c r="AD81" s="27">
        <v>0</v>
      </c>
      <c r="AE81" s="27">
        <v>0</v>
      </c>
      <c r="AF81" s="27">
        <v>0</v>
      </c>
      <c r="AG81" s="27">
        <v>1</v>
      </c>
      <c r="AH81" s="27" t="s">
        <v>302</v>
      </c>
      <c r="AI81" s="27">
        <f>getTotalCount(ScoutingData[[#This Row],[autoScoredGrid]])</f>
        <v>1</v>
      </c>
      <c r="AJ81" s="27">
        <f>getCubeCount(ScoutingData[[#This Row],[autoScoredGrid]])</f>
        <v>0</v>
      </c>
      <c r="AK81" s="27">
        <f>getConeCount(ScoutingData[[#This Row],[autoScoredGrid]])</f>
        <v>1</v>
      </c>
      <c r="AL81" s="27">
        <f>getHighCount(ScoutingData[[#This Row],[autoScoredGrid]])</f>
        <v>1</v>
      </c>
      <c r="AM81" s="27">
        <f>getMedCount(ScoutingData[[#This Row],[autoScoredGrid]])</f>
        <v>0</v>
      </c>
      <c r="AN81" s="27">
        <f>getLowCount(ScoutingData[[#This Row],[autoScoredGrid]])</f>
        <v>0</v>
      </c>
      <c r="AO81" s="27">
        <f>getAvgCycleTime(ScoutingData[[#This Row],[cycleTimes]])</f>
        <v>22.9</v>
      </c>
      <c r="AP81" s="27">
        <f>getTotalCount(ScoutingData[[#This Row],[scoredGrid]])</f>
        <v>4</v>
      </c>
      <c r="AQ81" s="27">
        <f>getCubeCount(ScoutingData[[#This Row],[scoredGrid]])</f>
        <v>1</v>
      </c>
      <c r="AR81" s="27">
        <f>getConeCount(ScoutingData[[#This Row],[scoredGrid]])</f>
        <v>3</v>
      </c>
      <c r="AS81" s="27">
        <f>getHighCount(ScoutingData[[#This Row],[scoredGrid]])</f>
        <v>4</v>
      </c>
      <c r="AT81" s="27">
        <f>getMedCount(ScoutingData[[#This Row],[scoredGrid]])</f>
        <v>0</v>
      </c>
      <c r="AU81" s="27">
        <f>getLowCount(ScoutingData[[#This Row],[scoredGrid]])</f>
        <v>0</v>
      </c>
      <c r="AV81" s="27">
        <f>ScoutingData[[#This Row],[autoGamePieces]]+ScoutingData[[#This Row],[teleopGamePieces]]</f>
        <v>5</v>
      </c>
      <c r="AW81" s="27">
        <f>ScoutingData[[#This Row],[autoCubes]]+ScoutingData[[#This Row],[teleopCubes]]</f>
        <v>1</v>
      </c>
      <c r="AX81" s="27">
        <f>ScoutingData[[#This Row],[autoCones]]+ScoutingData[[#This Row],[teleopCones]]</f>
        <v>4</v>
      </c>
      <c r="AY81" s="27">
        <f>ScoutingData[[#This Row],[autoHigh]]+ScoutingData[[#This Row],[teleopHigh]]</f>
        <v>5</v>
      </c>
      <c r="AZ81" s="27">
        <f>ScoutingData[[#This Row],[autoMed]]+ScoutingData[[#This Row],[teleopMed]]</f>
        <v>0</v>
      </c>
      <c r="BA81" s="27">
        <f>ScoutingData[[#This Row],[autoLow]]+ScoutingData[[#This Row],[teleopLow]]</f>
        <v>0</v>
      </c>
    </row>
    <row r="82" spans="1:53" ht="17">
      <c r="A82" s="27" t="s">
        <v>117</v>
      </c>
      <c r="B82" s="27" t="s">
        <v>82</v>
      </c>
      <c r="C82" s="27" t="s">
        <v>83</v>
      </c>
      <c r="D82" s="27">
        <v>20</v>
      </c>
      <c r="E82" s="27"/>
      <c r="F82" s="27" t="s">
        <v>122</v>
      </c>
      <c r="G82" s="27">
        <v>8117</v>
      </c>
      <c r="H82" s="27">
        <v>62</v>
      </c>
      <c r="I82" s="27" t="s">
        <v>303</v>
      </c>
      <c r="J82" s="27">
        <v>0</v>
      </c>
      <c r="K82" s="27">
        <v>0</v>
      </c>
      <c r="L82" s="27">
        <v>0</v>
      </c>
      <c r="M82" s="27" t="s">
        <v>86</v>
      </c>
      <c r="N82" s="27" t="s">
        <v>85</v>
      </c>
      <c r="O82" s="27" t="s">
        <v>304</v>
      </c>
      <c r="P82" s="27">
        <v>0</v>
      </c>
      <c r="Q82" s="27">
        <v>0</v>
      </c>
      <c r="R82" s="27">
        <v>0</v>
      </c>
      <c r="S82" s="27"/>
      <c r="T82" s="27">
        <v>0</v>
      </c>
      <c r="U82" s="27" t="s">
        <v>86</v>
      </c>
      <c r="V82" s="27">
        <v>0</v>
      </c>
      <c r="W82" s="27" t="s">
        <v>127</v>
      </c>
      <c r="X82" s="27">
        <v>2</v>
      </c>
      <c r="Y82" s="27" t="s">
        <v>99</v>
      </c>
      <c r="Z82" s="27">
        <v>1</v>
      </c>
      <c r="AA82" s="27" t="s">
        <v>86</v>
      </c>
      <c r="AB82" s="27">
        <v>1</v>
      </c>
      <c r="AC82" s="27">
        <v>3</v>
      </c>
      <c r="AD82" s="27">
        <v>0</v>
      </c>
      <c r="AE82" s="27">
        <v>0</v>
      </c>
      <c r="AF82" s="27">
        <v>0</v>
      </c>
      <c r="AG82" s="27">
        <v>0</v>
      </c>
      <c r="AH82" s="27" t="s">
        <v>305</v>
      </c>
      <c r="AI82" s="27">
        <f>getTotalCount(ScoutingData[[#This Row],[autoScoredGrid]])</f>
        <v>1</v>
      </c>
      <c r="AJ82" s="27">
        <f>getCubeCount(ScoutingData[[#This Row],[autoScoredGrid]])</f>
        <v>1</v>
      </c>
      <c r="AK82" s="27">
        <f>getConeCount(ScoutingData[[#This Row],[autoScoredGrid]])</f>
        <v>0</v>
      </c>
      <c r="AL82" s="27">
        <f>getHighCount(ScoutingData[[#This Row],[autoScoredGrid]])</f>
        <v>0</v>
      </c>
      <c r="AM82" s="27">
        <f>getMedCount(ScoutingData[[#This Row],[autoScoredGrid]])</f>
        <v>0</v>
      </c>
      <c r="AN82" s="27">
        <f>getLowCount(ScoutingData[[#This Row],[autoScoredGrid]])</f>
        <v>1</v>
      </c>
      <c r="AO82" s="27">
        <f>getAvgCycleTime(ScoutingData[[#This Row],[cycleTimes]])</f>
        <v>0</v>
      </c>
      <c r="AP82" s="27">
        <f>getTotalCount(ScoutingData[[#This Row],[scoredGrid]])</f>
        <v>2</v>
      </c>
      <c r="AQ82" s="27">
        <f>getCubeCount(ScoutingData[[#This Row],[scoredGrid]])</f>
        <v>0</v>
      </c>
      <c r="AR82" s="27">
        <f>getConeCount(ScoutingData[[#This Row],[scoredGrid]])</f>
        <v>2</v>
      </c>
      <c r="AS82" s="27">
        <f>getHighCount(ScoutingData[[#This Row],[scoredGrid]])</f>
        <v>0</v>
      </c>
      <c r="AT82" s="27">
        <f>getMedCount(ScoutingData[[#This Row],[scoredGrid]])</f>
        <v>0</v>
      </c>
      <c r="AU82" s="27">
        <f>getLowCount(ScoutingData[[#This Row],[scoredGrid]])</f>
        <v>2</v>
      </c>
      <c r="AV82" s="27">
        <f>ScoutingData[[#This Row],[autoGamePieces]]+ScoutingData[[#This Row],[teleopGamePieces]]</f>
        <v>3</v>
      </c>
      <c r="AW82" s="27">
        <f>ScoutingData[[#This Row],[autoCubes]]+ScoutingData[[#This Row],[teleopCubes]]</f>
        <v>1</v>
      </c>
      <c r="AX82" s="27">
        <f>ScoutingData[[#This Row],[autoCones]]+ScoutingData[[#This Row],[teleopCones]]</f>
        <v>2</v>
      </c>
      <c r="AY82" s="27">
        <f>ScoutingData[[#This Row],[autoHigh]]+ScoutingData[[#This Row],[teleopHigh]]</f>
        <v>0</v>
      </c>
      <c r="AZ82" s="27">
        <f>ScoutingData[[#This Row],[autoMed]]+ScoutingData[[#This Row],[teleopMed]]</f>
        <v>0</v>
      </c>
      <c r="BA82" s="27">
        <f>ScoutingData[[#This Row],[autoLow]]+ScoutingData[[#This Row],[teleopLow]]</f>
        <v>3</v>
      </c>
    </row>
    <row r="83" spans="1:53" ht="17">
      <c r="A83" s="27" t="s">
        <v>121</v>
      </c>
      <c r="B83" s="27" t="s">
        <v>82</v>
      </c>
      <c r="C83" s="27" t="s">
        <v>83</v>
      </c>
      <c r="D83" s="27">
        <v>20</v>
      </c>
      <c r="E83" s="27"/>
      <c r="F83" s="27" t="s">
        <v>131</v>
      </c>
      <c r="G83" s="27">
        <v>219</v>
      </c>
      <c r="H83" s="27">
        <v>26</v>
      </c>
      <c r="I83" s="27" t="s">
        <v>269</v>
      </c>
      <c r="J83" s="27">
        <v>0</v>
      </c>
      <c r="K83" s="27">
        <v>1</v>
      </c>
      <c r="L83" s="27">
        <v>0</v>
      </c>
      <c r="M83" s="27" t="s">
        <v>86</v>
      </c>
      <c r="N83" s="27" t="s">
        <v>306</v>
      </c>
      <c r="O83" s="27" t="s">
        <v>132</v>
      </c>
      <c r="P83" s="27">
        <v>0</v>
      </c>
      <c r="Q83" s="27">
        <v>0</v>
      </c>
      <c r="R83" s="27">
        <v>0</v>
      </c>
      <c r="S83" s="27"/>
      <c r="T83" s="27">
        <v>0</v>
      </c>
      <c r="U83" s="27" t="s">
        <v>107</v>
      </c>
      <c r="V83" s="27">
        <v>0</v>
      </c>
      <c r="W83" s="27" t="s">
        <v>86</v>
      </c>
      <c r="X83" s="27">
        <v>2</v>
      </c>
      <c r="Y83" s="27" t="s">
        <v>98</v>
      </c>
      <c r="Z83" s="27">
        <v>1</v>
      </c>
      <c r="AA83" s="27" t="s">
        <v>86</v>
      </c>
      <c r="AB83" s="27">
        <v>1</v>
      </c>
      <c r="AC83" s="27">
        <v>3</v>
      </c>
      <c r="AD83" s="27">
        <v>0</v>
      </c>
      <c r="AE83" s="27">
        <v>0</v>
      </c>
      <c r="AF83" s="27">
        <v>1</v>
      </c>
      <c r="AG83" s="27">
        <v>0</v>
      </c>
      <c r="AH83" s="27" t="s">
        <v>307</v>
      </c>
      <c r="AI83" s="27">
        <f>getTotalCount(ScoutingData[[#This Row],[autoScoredGrid]])</f>
        <v>1</v>
      </c>
      <c r="AJ83" s="27">
        <f>getCubeCount(ScoutingData[[#This Row],[autoScoredGrid]])</f>
        <v>1</v>
      </c>
      <c r="AK83" s="27">
        <f>getConeCount(ScoutingData[[#This Row],[autoScoredGrid]])</f>
        <v>0</v>
      </c>
      <c r="AL83" s="27">
        <f>getHighCount(ScoutingData[[#This Row],[autoScoredGrid]])</f>
        <v>0</v>
      </c>
      <c r="AM83" s="27">
        <f>getMedCount(ScoutingData[[#This Row],[autoScoredGrid]])</f>
        <v>1</v>
      </c>
      <c r="AN83" s="27">
        <f>getLowCount(ScoutingData[[#This Row],[autoScoredGrid]])</f>
        <v>0</v>
      </c>
      <c r="AO83" s="27">
        <f>getAvgCycleTime(ScoutingData[[#This Row],[cycleTimes]])</f>
        <v>14.1</v>
      </c>
      <c r="AP83" s="27">
        <f>getTotalCount(ScoutingData[[#This Row],[scoredGrid]])</f>
        <v>1</v>
      </c>
      <c r="AQ83" s="27">
        <f>getCubeCount(ScoutingData[[#This Row],[scoredGrid]])</f>
        <v>0</v>
      </c>
      <c r="AR83" s="27">
        <f>getConeCount(ScoutingData[[#This Row],[scoredGrid]])</f>
        <v>1</v>
      </c>
      <c r="AS83" s="27">
        <f>getHighCount(ScoutingData[[#This Row],[scoredGrid]])</f>
        <v>1</v>
      </c>
      <c r="AT83" s="27">
        <f>getMedCount(ScoutingData[[#This Row],[scoredGrid]])</f>
        <v>0</v>
      </c>
      <c r="AU83" s="27">
        <f>getLowCount(ScoutingData[[#This Row],[scoredGrid]])</f>
        <v>0</v>
      </c>
      <c r="AV83" s="27">
        <f>ScoutingData[[#This Row],[autoGamePieces]]+ScoutingData[[#This Row],[teleopGamePieces]]</f>
        <v>2</v>
      </c>
      <c r="AW83" s="27">
        <f>ScoutingData[[#This Row],[autoCubes]]+ScoutingData[[#This Row],[teleopCubes]]</f>
        <v>1</v>
      </c>
      <c r="AX83" s="27">
        <f>ScoutingData[[#This Row],[autoCones]]+ScoutingData[[#This Row],[teleopCones]]</f>
        <v>1</v>
      </c>
      <c r="AY83" s="27">
        <f>ScoutingData[[#This Row],[autoHigh]]+ScoutingData[[#This Row],[teleopHigh]]</f>
        <v>1</v>
      </c>
      <c r="AZ83" s="27">
        <f>ScoutingData[[#This Row],[autoMed]]+ScoutingData[[#This Row],[teleopMed]]</f>
        <v>1</v>
      </c>
      <c r="BA83" s="27">
        <f>ScoutingData[[#This Row],[autoLow]]+ScoutingData[[#This Row],[teleopLow]]</f>
        <v>0</v>
      </c>
    </row>
    <row r="84" spans="1:53" ht="17">
      <c r="A84" s="27" t="s">
        <v>156</v>
      </c>
      <c r="B84" s="27" t="s">
        <v>82</v>
      </c>
      <c r="C84" s="27" t="s">
        <v>83</v>
      </c>
      <c r="D84" s="27">
        <v>20</v>
      </c>
      <c r="E84" s="27"/>
      <c r="F84" s="27" t="s">
        <v>84</v>
      </c>
      <c r="G84" s="27">
        <v>102</v>
      </c>
      <c r="H84" s="27">
        <v>35</v>
      </c>
      <c r="I84" s="27" t="s">
        <v>148</v>
      </c>
      <c r="J84" s="27">
        <v>1</v>
      </c>
      <c r="K84" s="27">
        <v>1</v>
      </c>
      <c r="L84" s="27">
        <v>0</v>
      </c>
      <c r="M84" s="27" t="s">
        <v>86</v>
      </c>
      <c r="N84" s="27" t="s">
        <v>308</v>
      </c>
      <c r="O84" s="27" t="s">
        <v>309</v>
      </c>
      <c r="P84" s="27">
        <v>0</v>
      </c>
      <c r="Q84" s="27">
        <v>0</v>
      </c>
      <c r="R84" s="27">
        <v>0</v>
      </c>
      <c r="S84" s="27"/>
      <c r="T84" s="27">
        <v>0</v>
      </c>
      <c r="U84" s="27" t="s">
        <v>89</v>
      </c>
      <c r="V84" s="27">
        <v>3.1</v>
      </c>
      <c r="W84" s="27" t="s">
        <v>95</v>
      </c>
      <c r="X84" s="27">
        <v>1</v>
      </c>
      <c r="Y84" s="27" t="s">
        <v>99</v>
      </c>
      <c r="Z84" s="27">
        <v>0</v>
      </c>
      <c r="AA84" s="27" t="s">
        <v>86</v>
      </c>
      <c r="AB84" s="27">
        <v>1</v>
      </c>
      <c r="AC84" s="27">
        <v>4</v>
      </c>
      <c r="AD84" s="27">
        <v>0</v>
      </c>
      <c r="AE84" s="27">
        <v>0</v>
      </c>
      <c r="AF84" s="27">
        <v>1</v>
      </c>
      <c r="AG84" s="27">
        <v>1</v>
      </c>
      <c r="AH84" s="27" t="s">
        <v>310</v>
      </c>
      <c r="AI84" s="27">
        <f>getTotalCount(ScoutingData[[#This Row],[autoScoredGrid]])</f>
        <v>1</v>
      </c>
      <c r="AJ84" s="27">
        <f>getCubeCount(ScoutingData[[#This Row],[autoScoredGrid]])</f>
        <v>1</v>
      </c>
      <c r="AK84" s="27">
        <f>getConeCount(ScoutingData[[#This Row],[autoScoredGrid]])</f>
        <v>0</v>
      </c>
      <c r="AL84" s="27">
        <f>getHighCount(ScoutingData[[#This Row],[autoScoredGrid]])</f>
        <v>1</v>
      </c>
      <c r="AM84" s="27">
        <f>getMedCount(ScoutingData[[#This Row],[autoScoredGrid]])</f>
        <v>0</v>
      </c>
      <c r="AN84" s="27">
        <f>getLowCount(ScoutingData[[#This Row],[autoScoredGrid]])</f>
        <v>0</v>
      </c>
      <c r="AO84" s="27">
        <f>getAvgCycleTime(ScoutingData[[#This Row],[cycleTimes]])</f>
        <v>38.099999999999994</v>
      </c>
      <c r="AP84" s="27">
        <f>getTotalCount(ScoutingData[[#This Row],[scoredGrid]])</f>
        <v>2</v>
      </c>
      <c r="AQ84" s="27">
        <f>getCubeCount(ScoutingData[[#This Row],[scoredGrid]])</f>
        <v>1</v>
      </c>
      <c r="AR84" s="27">
        <f>getConeCount(ScoutingData[[#This Row],[scoredGrid]])</f>
        <v>1</v>
      </c>
      <c r="AS84" s="27">
        <f>getHighCount(ScoutingData[[#This Row],[scoredGrid]])</f>
        <v>0</v>
      </c>
      <c r="AT84" s="27">
        <f>getMedCount(ScoutingData[[#This Row],[scoredGrid]])</f>
        <v>2</v>
      </c>
      <c r="AU84" s="27">
        <f>getLowCount(ScoutingData[[#This Row],[scoredGrid]])</f>
        <v>0</v>
      </c>
      <c r="AV84" s="27">
        <f>ScoutingData[[#This Row],[autoGamePieces]]+ScoutingData[[#This Row],[teleopGamePieces]]</f>
        <v>3</v>
      </c>
      <c r="AW84" s="27">
        <f>ScoutingData[[#This Row],[autoCubes]]+ScoutingData[[#This Row],[teleopCubes]]</f>
        <v>2</v>
      </c>
      <c r="AX84" s="27">
        <f>ScoutingData[[#This Row],[autoCones]]+ScoutingData[[#This Row],[teleopCones]]</f>
        <v>1</v>
      </c>
      <c r="AY84" s="27">
        <f>ScoutingData[[#This Row],[autoHigh]]+ScoutingData[[#This Row],[teleopHigh]]</f>
        <v>1</v>
      </c>
      <c r="AZ84" s="27">
        <f>ScoutingData[[#This Row],[autoMed]]+ScoutingData[[#This Row],[teleopMed]]</f>
        <v>2</v>
      </c>
      <c r="BA84" s="27">
        <f>ScoutingData[[#This Row],[autoLow]]+ScoutingData[[#This Row],[teleopLow]]</f>
        <v>0</v>
      </c>
    </row>
    <row r="85" spans="1:53" ht="17">
      <c r="A85" s="27" t="s">
        <v>222</v>
      </c>
      <c r="B85" s="27" t="s">
        <v>82</v>
      </c>
      <c r="C85" s="27" t="s">
        <v>83</v>
      </c>
      <c r="D85" s="27">
        <v>21</v>
      </c>
      <c r="E85" s="27"/>
      <c r="F85" s="27" t="s">
        <v>93</v>
      </c>
      <c r="G85" s="27">
        <v>125</v>
      </c>
      <c r="H85" s="27">
        <v>26</v>
      </c>
      <c r="I85" s="27" t="s">
        <v>311</v>
      </c>
      <c r="J85" s="27">
        <v>0</v>
      </c>
      <c r="K85" s="27">
        <v>0</v>
      </c>
      <c r="L85" s="27">
        <v>1</v>
      </c>
      <c r="M85" s="27" t="s">
        <v>152</v>
      </c>
      <c r="N85" s="27" t="s">
        <v>312</v>
      </c>
      <c r="O85" s="27" t="s">
        <v>313</v>
      </c>
      <c r="P85" s="27">
        <v>0</v>
      </c>
      <c r="Q85" s="27">
        <v>0</v>
      </c>
      <c r="R85" s="27">
        <v>0</v>
      </c>
      <c r="S85" s="27"/>
      <c r="T85" s="27">
        <v>1</v>
      </c>
      <c r="U85" s="27" t="s">
        <v>97</v>
      </c>
      <c r="V85" s="27">
        <v>12</v>
      </c>
      <c r="W85" s="27" t="s">
        <v>127</v>
      </c>
      <c r="X85" s="27">
        <v>2</v>
      </c>
      <c r="Y85" s="27" t="s">
        <v>99</v>
      </c>
      <c r="Z85" s="27">
        <v>2</v>
      </c>
      <c r="AA85" s="27" t="s">
        <v>86</v>
      </c>
      <c r="AB85" s="27">
        <v>0</v>
      </c>
      <c r="AC85" s="27">
        <v>5</v>
      </c>
      <c r="AD85" s="27">
        <v>0</v>
      </c>
      <c r="AE85" s="27">
        <v>0</v>
      </c>
      <c r="AF85" s="27">
        <v>0</v>
      </c>
      <c r="AG85" s="27">
        <v>1</v>
      </c>
      <c r="AH85" s="27" t="s">
        <v>314</v>
      </c>
      <c r="AI85" s="27">
        <f>getTotalCount(ScoutingData[[#This Row],[autoScoredGrid]])</f>
        <v>2</v>
      </c>
      <c r="AJ85" s="27">
        <f>getCubeCount(ScoutingData[[#This Row],[autoScoredGrid]])</f>
        <v>1</v>
      </c>
      <c r="AK85" s="27">
        <f>getConeCount(ScoutingData[[#This Row],[autoScoredGrid]])</f>
        <v>1</v>
      </c>
      <c r="AL85" s="27">
        <f>getHighCount(ScoutingData[[#This Row],[autoScoredGrid]])</f>
        <v>2</v>
      </c>
      <c r="AM85" s="27">
        <f>getMedCount(ScoutingData[[#This Row],[autoScoredGrid]])</f>
        <v>0</v>
      </c>
      <c r="AN85" s="27">
        <f>getLowCount(ScoutingData[[#This Row],[autoScoredGrid]])</f>
        <v>0</v>
      </c>
      <c r="AO85" s="27">
        <f>getAvgCycleTime(ScoutingData[[#This Row],[cycleTimes]])</f>
        <v>13.98</v>
      </c>
      <c r="AP85" s="27">
        <f>getTotalCount(ScoutingData[[#This Row],[scoredGrid]])</f>
        <v>5</v>
      </c>
      <c r="AQ85" s="27">
        <f>getCubeCount(ScoutingData[[#This Row],[scoredGrid]])</f>
        <v>4</v>
      </c>
      <c r="AR85" s="27">
        <f>getConeCount(ScoutingData[[#This Row],[scoredGrid]])</f>
        <v>1</v>
      </c>
      <c r="AS85" s="27">
        <f>getHighCount(ScoutingData[[#This Row],[scoredGrid]])</f>
        <v>1</v>
      </c>
      <c r="AT85" s="27">
        <f>getMedCount(ScoutingData[[#This Row],[scoredGrid]])</f>
        <v>0</v>
      </c>
      <c r="AU85" s="27">
        <f>getLowCount(ScoutingData[[#This Row],[scoredGrid]])</f>
        <v>4</v>
      </c>
      <c r="AV85" s="27">
        <f>ScoutingData[[#This Row],[autoGamePieces]]+ScoutingData[[#This Row],[teleopGamePieces]]</f>
        <v>7</v>
      </c>
      <c r="AW85" s="27">
        <f>ScoutingData[[#This Row],[autoCubes]]+ScoutingData[[#This Row],[teleopCubes]]</f>
        <v>5</v>
      </c>
      <c r="AX85" s="27">
        <f>ScoutingData[[#This Row],[autoCones]]+ScoutingData[[#This Row],[teleopCones]]</f>
        <v>2</v>
      </c>
      <c r="AY85" s="27">
        <f>ScoutingData[[#This Row],[autoHigh]]+ScoutingData[[#This Row],[teleopHigh]]</f>
        <v>3</v>
      </c>
      <c r="AZ85" s="27">
        <f>ScoutingData[[#This Row],[autoMed]]+ScoutingData[[#This Row],[teleopMed]]</f>
        <v>0</v>
      </c>
      <c r="BA85" s="27">
        <f>ScoutingData[[#This Row],[autoLow]]+ScoutingData[[#This Row],[teleopLow]]</f>
        <v>4</v>
      </c>
    </row>
    <row r="86" spans="1:53" ht="17">
      <c r="A86" s="27" t="s">
        <v>171</v>
      </c>
      <c r="B86" s="27" t="s">
        <v>82</v>
      </c>
      <c r="C86" s="27" t="s">
        <v>83</v>
      </c>
      <c r="D86" s="27">
        <v>21</v>
      </c>
      <c r="E86" s="27"/>
      <c r="F86" s="27" t="s">
        <v>110</v>
      </c>
      <c r="G86" s="27">
        <v>1143</v>
      </c>
      <c r="H86" s="27">
        <v>70</v>
      </c>
      <c r="I86" s="27" t="s">
        <v>85</v>
      </c>
      <c r="J86" s="27">
        <v>0</v>
      </c>
      <c r="K86" s="27">
        <v>0</v>
      </c>
      <c r="L86" s="27">
        <v>0</v>
      </c>
      <c r="M86" s="27" t="s">
        <v>98</v>
      </c>
      <c r="N86" s="27" t="s">
        <v>85</v>
      </c>
      <c r="O86" s="27" t="s">
        <v>85</v>
      </c>
      <c r="P86" s="27">
        <v>0</v>
      </c>
      <c r="Q86" s="27">
        <v>0</v>
      </c>
      <c r="R86" s="27">
        <v>0</v>
      </c>
      <c r="S86" s="27"/>
      <c r="T86" s="27">
        <v>0</v>
      </c>
      <c r="U86" s="27" t="s">
        <v>86</v>
      </c>
      <c r="V86" s="27">
        <v>21.5</v>
      </c>
      <c r="W86" s="27" t="s">
        <v>98</v>
      </c>
      <c r="X86" s="27">
        <v>0</v>
      </c>
      <c r="Y86" s="27" t="s">
        <v>90</v>
      </c>
      <c r="Z86" s="27">
        <v>0</v>
      </c>
      <c r="AA86" s="27" t="s">
        <v>86</v>
      </c>
      <c r="AB86" s="27">
        <v>0</v>
      </c>
      <c r="AC86" s="27">
        <v>2</v>
      </c>
      <c r="AD86" s="27">
        <v>0</v>
      </c>
      <c r="AE86" s="27">
        <v>0</v>
      </c>
      <c r="AF86" s="27">
        <v>1</v>
      </c>
      <c r="AG86" s="27">
        <v>0</v>
      </c>
      <c r="AH86" s="27" t="s">
        <v>315</v>
      </c>
      <c r="AI86" s="27">
        <f>getTotalCount(ScoutingData[[#This Row],[autoScoredGrid]])</f>
        <v>0</v>
      </c>
      <c r="AJ86" s="27">
        <f>getCubeCount(ScoutingData[[#This Row],[autoScoredGrid]])</f>
        <v>0</v>
      </c>
      <c r="AK86" s="27">
        <f>getConeCount(ScoutingData[[#This Row],[autoScoredGrid]])</f>
        <v>0</v>
      </c>
      <c r="AL86" s="27">
        <f>getHighCount(ScoutingData[[#This Row],[autoScoredGrid]])</f>
        <v>0</v>
      </c>
      <c r="AM86" s="27">
        <f>getMedCount(ScoutingData[[#This Row],[autoScoredGrid]])</f>
        <v>0</v>
      </c>
      <c r="AN86" s="27">
        <f>getLowCount(ScoutingData[[#This Row],[autoScoredGrid]])</f>
        <v>0</v>
      </c>
      <c r="AO86" s="27">
        <f>getAvgCycleTime(ScoutingData[[#This Row],[cycleTimes]])</f>
        <v>0</v>
      </c>
      <c r="AP86" s="27">
        <f>getTotalCount(ScoutingData[[#This Row],[scoredGrid]])</f>
        <v>0</v>
      </c>
      <c r="AQ86" s="27">
        <f>getCubeCount(ScoutingData[[#This Row],[scoredGrid]])</f>
        <v>0</v>
      </c>
      <c r="AR86" s="27">
        <f>getConeCount(ScoutingData[[#This Row],[scoredGrid]])</f>
        <v>0</v>
      </c>
      <c r="AS86" s="27">
        <f>getHighCount(ScoutingData[[#This Row],[scoredGrid]])</f>
        <v>0</v>
      </c>
      <c r="AT86" s="27">
        <f>getMedCount(ScoutingData[[#This Row],[scoredGrid]])</f>
        <v>0</v>
      </c>
      <c r="AU86" s="27">
        <f>getLowCount(ScoutingData[[#This Row],[scoredGrid]])</f>
        <v>0</v>
      </c>
      <c r="AV86" s="27">
        <f>ScoutingData[[#This Row],[autoGamePieces]]+ScoutingData[[#This Row],[teleopGamePieces]]</f>
        <v>0</v>
      </c>
      <c r="AW86" s="27">
        <f>ScoutingData[[#This Row],[autoCubes]]+ScoutingData[[#This Row],[teleopCubes]]</f>
        <v>0</v>
      </c>
      <c r="AX86" s="27">
        <f>ScoutingData[[#This Row],[autoCones]]+ScoutingData[[#This Row],[teleopCones]]</f>
        <v>0</v>
      </c>
      <c r="AY86" s="27">
        <f>ScoutingData[[#This Row],[autoHigh]]+ScoutingData[[#This Row],[teleopHigh]]</f>
        <v>0</v>
      </c>
      <c r="AZ86" s="27">
        <f>ScoutingData[[#This Row],[autoMed]]+ScoutingData[[#This Row],[teleopMed]]</f>
        <v>0</v>
      </c>
      <c r="BA86" s="27">
        <f>ScoutingData[[#This Row],[autoLow]]+ScoutingData[[#This Row],[teleopLow]]</f>
        <v>0</v>
      </c>
    </row>
    <row r="87" spans="1:53" ht="17">
      <c r="A87" s="27" t="s">
        <v>121</v>
      </c>
      <c r="B87" s="27" t="s">
        <v>82</v>
      </c>
      <c r="C87" s="27" t="s">
        <v>83</v>
      </c>
      <c r="D87" s="27">
        <v>21</v>
      </c>
      <c r="E87" s="27"/>
      <c r="F87" s="27" t="s">
        <v>102</v>
      </c>
      <c r="G87" s="27">
        <v>8513</v>
      </c>
      <c r="H87" s="27">
        <v>35</v>
      </c>
      <c r="I87" s="27" t="s">
        <v>201</v>
      </c>
      <c r="J87" s="27">
        <v>0</v>
      </c>
      <c r="K87" s="27">
        <v>0</v>
      </c>
      <c r="L87" s="27">
        <v>0</v>
      </c>
      <c r="M87" s="27" t="s">
        <v>86</v>
      </c>
      <c r="N87" s="27" t="s">
        <v>316</v>
      </c>
      <c r="O87" s="27" t="s">
        <v>317</v>
      </c>
      <c r="P87" s="27">
        <v>0</v>
      </c>
      <c r="Q87" s="27">
        <v>0</v>
      </c>
      <c r="R87" s="27">
        <v>0</v>
      </c>
      <c r="S87" s="27"/>
      <c r="T87" s="27">
        <v>0</v>
      </c>
      <c r="U87" s="27" t="s">
        <v>97</v>
      </c>
      <c r="V87" s="27">
        <v>0</v>
      </c>
      <c r="W87" s="27" t="s">
        <v>86</v>
      </c>
      <c r="X87" s="27">
        <v>0</v>
      </c>
      <c r="Y87" s="27" t="s">
        <v>86</v>
      </c>
      <c r="Z87" s="27">
        <v>0</v>
      </c>
      <c r="AA87" s="27" t="s">
        <v>86</v>
      </c>
      <c r="AB87" s="27">
        <v>1</v>
      </c>
      <c r="AC87" s="27">
        <v>3</v>
      </c>
      <c r="AD87" s="27">
        <v>0</v>
      </c>
      <c r="AE87" s="27">
        <v>0</v>
      </c>
      <c r="AF87" s="27">
        <v>0</v>
      </c>
      <c r="AG87" s="27">
        <v>1</v>
      </c>
      <c r="AH87" s="27" t="s">
        <v>318</v>
      </c>
      <c r="AI87" s="27">
        <f>getTotalCount(ScoutingData[[#This Row],[autoScoredGrid]])</f>
        <v>1</v>
      </c>
      <c r="AJ87" s="27">
        <f>getCubeCount(ScoutingData[[#This Row],[autoScoredGrid]])</f>
        <v>1</v>
      </c>
      <c r="AK87" s="27">
        <f>getConeCount(ScoutingData[[#This Row],[autoScoredGrid]])</f>
        <v>0</v>
      </c>
      <c r="AL87" s="27">
        <f>getHighCount(ScoutingData[[#This Row],[autoScoredGrid]])</f>
        <v>0</v>
      </c>
      <c r="AM87" s="27">
        <f>getMedCount(ScoutingData[[#This Row],[autoScoredGrid]])</f>
        <v>1</v>
      </c>
      <c r="AN87" s="27">
        <f>getLowCount(ScoutingData[[#This Row],[autoScoredGrid]])</f>
        <v>0</v>
      </c>
      <c r="AO87" s="27">
        <f>getAvgCycleTime(ScoutingData[[#This Row],[cycleTimes]])</f>
        <v>28.733333333333334</v>
      </c>
      <c r="AP87" s="27">
        <f>getTotalCount(ScoutingData[[#This Row],[scoredGrid]])</f>
        <v>2</v>
      </c>
      <c r="AQ87" s="27">
        <f>getCubeCount(ScoutingData[[#This Row],[scoredGrid]])</f>
        <v>2</v>
      </c>
      <c r="AR87" s="27">
        <f>getConeCount(ScoutingData[[#This Row],[scoredGrid]])</f>
        <v>0</v>
      </c>
      <c r="AS87" s="27">
        <f>getHighCount(ScoutingData[[#This Row],[scoredGrid]])</f>
        <v>1</v>
      </c>
      <c r="AT87" s="27">
        <f>getMedCount(ScoutingData[[#This Row],[scoredGrid]])</f>
        <v>1</v>
      </c>
      <c r="AU87" s="27">
        <f>getLowCount(ScoutingData[[#This Row],[scoredGrid]])</f>
        <v>0</v>
      </c>
      <c r="AV87" s="27">
        <f>ScoutingData[[#This Row],[autoGamePieces]]+ScoutingData[[#This Row],[teleopGamePieces]]</f>
        <v>3</v>
      </c>
      <c r="AW87" s="27">
        <f>ScoutingData[[#This Row],[autoCubes]]+ScoutingData[[#This Row],[teleopCubes]]</f>
        <v>3</v>
      </c>
      <c r="AX87" s="27">
        <f>ScoutingData[[#This Row],[autoCones]]+ScoutingData[[#This Row],[teleopCones]]</f>
        <v>0</v>
      </c>
      <c r="AY87" s="27">
        <f>ScoutingData[[#This Row],[autoHigh]]+ScoutingData[[#This Row],[teleopHigh]]</f>
        <v>1</v>
      </c>
      <c r="AZ87" s="27">
        <f>ScoutingData[[#This Row],[autoMed]]+ScoutingData[[#This Row],[teleopMed]]</f>
        <v>2</v>
      </c>
      <c r="BA87" s="27">
        <f>ScoutingData[[#This Row],[autoLow]]+ScoutingData[[#This Row],[teleopLow]]</f>
        <v>0</v>
      </c>
    </row>
    <row r="88" spans="1:53" ht="17">
      <c r="A88" s="27" t="s">
        <v>319</v>
      </c>
      <c r="B88" s="27" t="s">
        <v>82</v>
      </c>
      <c r="C88" s="27" t="s">
        <v>83</v>
      </c>
      <c r="D88" s="27">
        <v>21</v>
      </c>
      <c r="E88" s="27"/>
      <c r="F88" s="27" t="s">
        <v>93</v>
      </c>
      <c r="G88" s="27">
        <v>125</v>
      </c>
      <c r="H88" s="27">
        <v>26</v>
      </c>
      <c r="I88" s="27" t="s">
        <v>311</v>
      </c>
      <c r="J88" s="27">
        <v>0</v>
      </c>
      <c r="K88" s="27">
        <v>0</v>
      </c>
      <c r="L88" s="27">
        <v>0</v>
      </c>
      <c r="M88" s="27" t="s">
        <v>95</v>
      </c>
      <c r="N88" s="27" t="s">
        <v>320</v>
      </c>
      <c r="O88" s="27" t="s">
        <v>313</v>
      </c>
      <c r="P88" s="27">
        <v>0</v>
      </c>
      <c r="Q88" s="27">
        <v>0</v>
      </c>
      <c r="R88" s="27">
        <v>0</v>
      </c>
      <c r="S88" s="27"/>
      <c r="T88" s="27">
        <v>1</v>
      </c>
      <c r="U88" s="27" t="s">
        <v>86</v>
      </c>
      <c r="V88" s="27">
        <v>4.5</v>
      </c>
      <c r="W88" s="27" t="s">
        <v>95</v>
      </c>
      <c r="X88" s="27">
        <v>2</v>
      </c>
      <c r="Y88" s="27" t="s">
        <v>99</v>
      </c>
      <c r="Z88" s="27">
        <v>2</v>
      </c>
      <c r="AA88" s="27" t="s">
        <v>86</v>
      </c>
      <c r="AB88" s="27">
        <v>1</v>
      </c>
      <c r="AC88" s="27">
        <v>3</v>
      </c>
      <c r="AD88" s="27">
        <v>0</v>
      </c>
      <c r="AE88" s="27">
        <v>0</v>
      </c>
      <c r="AF88" s="27">
        <v>0</v>
      </c>
      <c r="AG88" s="27">
        <v>1</v>
      </c>
      <c r="AH88" s="27" t="s">
        <v>321</v>
      </c>
      <c r="AI88" s="27">
        <f>getTotalCount(ScoutingData[[#This Row],[autoScoredGrid]])</f>
        <v>2</v>
      </c>
      <c r="AJ88" s="27">
        <f>getCubeCount(ScoutingData[[#This Row],[autoScoredGrid]])</f>
        <v>1</v>
      </c>
      <c r="AK88" s="27">
        <f>getConeCount(ScoutingData[[#This Row],[autoScoredGrid]])</f>
        <v>1</v>
      </c>
      <c r="AL88" s="27">
        <f>getHighCount(ScoutingData[[#This Row],[autoScoredGrid]])</f>
        <v>2</v>
      </c>
      <c r="AM88" s="27">
        <f>getMedCount(ScoutingData[[#This Row],[autoScoredGrid]])</f>
        <v>0</v>
      </c>
      <c r="AN88" s="27">
        <f>getLowCount(ScoutingData[[#This Row],[autoScoredGrid]])</f>
        <v>0</v>
      </c>
      <c r="AO88" s="27">
        <f>getAvgCycleTime(ScoutingData[[#This Row],[cycleTimes]])</f>
        <v>8.2800000000000011</v>
      </c>
      <c r="AP88" s="27">
        <f>getTotalCount(ScoutingData[[#This Row],[scoredGrid]])</f>
        <v>5</v>
      </c>
      <c r="AQ88" s="27">
        <f>getCubeCount(ScoutingData[[#This Row],[scoredGrid]])</f>
        <v>4</v>
      </c>
      <c r="AR88" s="27">
        <f>getConeCount(ScoutingData[[#This Row],[scoredGrid]])</f>
        <v>1</v>
      </c>
      <c r="AS88" s="27">
        <f>getHighCount(ScoutingData[[#This Row],[scoredGrid]])</f>
        <v>1</v>
      </c>
      <c r="AT88" s="27">
        <f>getMedCount(ScoutingData[[#This Row],[scoredGrid]])</f>
        <v>0</v>
      </c>
      <c r="AU88" s="27">
        <f>getLowCount(ScoutingData[[#This Row],[scoredGrid]])</f>
        <v>4</v>
      </c>
      <c r="AV88" s="27">
        <f>ScoutingData[[#This Row],[autoGamePieces]]+ScoutingData[[#This Row],[teleopGamePieces]]</f>
        <v>7</v>
      </c>
      <c r="AW88" s="27">
        <f>ScoutingData[[#This Row],[autoCubes]]+ScoutingData[[#This Row],[teleopCubes]]</f>
        <v>5</v>
      </c>
      <c r="AX88" s="27">
        <f>ScoutingData[[#This Row],[autoCones]]+ScoutingData[[#This Row],[teleopCones]]</f>
        <v>2</v>
      </c>
      <c r="AY88" s="27">
        <f>ScoutingData[[#This Row],[autoHigh]]+ScoutingData[[#This Row],[teleopHigh]]</f>
        <v>3</v>
      </c>
      <c r="AZ88" s="27">
        <f>ScoutingData[[#This Row],[autoMed]]+ScoutingData[[#This Row],[teleopMed]]</f>
        <v>0</v>
      </c>
      <c r="BA88" s="27">
        <f>ScoutingData[[#This Row],[autoLow]]+ScoutingData[[#This Row],[teleopLow]]</f>
        <v>4</v>
      </c>
    </row>
    <row r="89" spans="1:53" ht="17">
      <c r="A89" s="27" t="s">
        <v>81</v>
      </c>
      <c r="B89" s="27" t="s">
        <v>82</v>
      </c>
      <c r="C89" s="27" t="s">
        <v>83</v>
      </c>
      <c r="D89" s="27">
        <v>21</v>
      </c>
      <c r="E89" s="27"/>
      <c r="F89" s="27" t="s">
        <v>131</v>
      </c>
      <c r="G89" s="27">
        <v>41</v>
      </c>
      <c r="H89" s="27">
        <v>26</v>
      </c>
      <c r="I89" s="27" t="s">
        <v>85</v>
      </c>
      <c r="J89" s="27">
        <v>0</v>
      </c>
      <c r="K89" s="27">
        <v>1</v>
      </c>
      <c r="L89" s="27">
        <v>0</v>
      </c>
      <c r="M89" s="27" t="s">
        <v>86</v>
      </c>
      <c r="N89" s="27" t="s">
        <v>85</v>
      </c>
      <c r="O89" s="27" t="s">
        <v>85</v>
      </c>
      <c r="P89" s="27">
        <v>0</v>
      </c>
      <c r="Q89" s="27">
        <v>1</v>
      </c>
      <c r="R89" s="27">
        <v>0</v>
      </c>
      <c r="S89" s="27"/>
      <c r="T89" s="27">
        <v>0</v>
      </c>
      <c r="U89" s="27" t="s">
        <v>86</v>
      </c>
      <c r="V89" s="27">
        <v>0</v>
      </c>
      <c r="W89" s="27" t="s">
        <v>86</v>
      </c>
      <c r="X89" s="27">
        <v>2</v>
      </c>
      <c r="Y89" s="27" t="s">
        <v>90</v>
      </c>
      <c r="Z89" s="27">
        <v>0</v>
      </c>
      <c r="AA89" s="27" t="s">
        <v>86</v>
      </c>
      <c r="AB89" s="27">
        <v>1</v>
      </c>
      <c r="AC89" s="27">
        <v>3</v>
      </c>
      <c r="AD89" s="27">
        <v>0</v>
      </c>
      <c r="AE89" s="27">
        <v>0</v>
      </c>
      <c r="AF89" s="27">
        <v>1</v>
      </c>
      <c r="AG89" s="27">
        <v>0</v>
      </c>
      <c r="AH89" s="27" t="s">
        <v>322</v>
      </c>
      <c r="AI89" s="27">
        <f>getTotalCount(ScoutingData[[#This Row],[autoScoredGrid]])</f>
        <v>0</v>
      </c>
      <c r="AJ89" s="27">
        <f>getCubeCount(ScoutingData[[#This Row],[autoScoredGrid]])</f>
        <v>0</v>
      </c>
      <c r="AK89" s="27">
        <f>getConeCount(ScoutingData[[#This Row],[autoScoredGrid]])</f>
        <v>0</v>
      </c>
      <c r="AL89" s="27">
        <f>getHighCount(ScoutingData[[#This Row],[autoScoredGrid]])</f>
        <v>0</v>
      </c>
      <c r="AM89" s="27">
        <f>getMedCount(ScoutingData[[#This Row],[autoScoredGrid]])</f>
        <v>0</v>
      </c>
      <c r="AN89" s="27">
        <f>getLowCount(ScoutingData[[#This Row],[autoScoredGrid]])</f>
        <v>0</v>
      </c>
      <c r="AO89" s="27">
        <f>getAvgCycleTime(ScoutingData[[#This Row],[cycleTimes]])</f>
        <v>0</v>
      </c>
      <c r="AP89" s="27">
        <f>getTotalCount(ScoutingData[[#This Row],[scoredGrid]])</f>
        <v>0</v>
      </c>
      <c r="AQ89" s="27">
        <f>getCubeCount(ScoutingData[[#This Row],[scoredGrid]])</f>
        <v>0</v>
      </c>
      <c r="AR89" s="27">
        <f>getConeCount(ScoutingData[[#This Row],[scoredGrid]])</f>
        <v>0</v>
      </c>
      <c r="AS89" s="27">
        <f>getHighCount(ScoutingData[[#This Row],[scoredGrid]])</f>
        <v>0</v>
      </c>
      <c r="AT89" s="27">
        <f>getMedCount(ScoutingData[[#This Row],[scoredGrid]])</f>
        <v>0</v>
      </c>
      <c r="AU89" s="27">
        <f>getLowCount(ScoutingData[[#This Row],[scoredGrid]])</f>
        <v>0</v>
      </c>
      <c r="AV89" s="27">
        <f>ScoutingData[[#This Row],[autoGamePieces]]+ScoutingData[[#This Row],[teleopGamePieces]]</f>
        <v>0</v>
      </c>
      <c r="AW89" s="27">
        <f>ScoutingData[[#This Row],[autoCubes]]+ScoutingData[[#This Row],[teleopCubes]]</f>
        <v>0</v>
      </c>
      <c r="AX89" s="27">
        <f>ScoutingData[[#This Row],[autoCones]]+ScoutingData[[#This Row],[teleopCones]]</f>
        <v>0</v>
      </c>
      <c r="AY89" s="27">
        <f>ScoutingData[[#This Row],[autoHigh]]+ScoutingData[[#This Row],[teleopHigh]]</f>
        <v>0</v>
      </c>
      <c r="AZ89" s="27">
        <f>ScoutingData[[#This Row],[autoMed]]+ScoutingData[[#This Row],[teleopMed]]</f>
        <v>0</v>
      </c>
      <c r="BA89" s="27">
        <f>ScoutingData[[#This Row],[autoLow]]+ScoutingData[[#This Row],[teleopLow]]</f>
        <v>0</v>
      </c>
    </row>
    <row r="90" spans="1:53" ht="17">
      <c r="A90" s="27" t="s">
        <v>221</v>
      </c>
      <c r="B90" s="27" t="s">
        <v>82</v>
      </c>
      <c r="C90" s="27" t="s">
        <v>83</v>
      </c>
      <c r="D90" s="27">
        <v>21</v>
      </c>
      <c r="E90" s="27"/>
      <c r="F90" s="27" t="s">
        <v>93</v>
      </c>
      <c r="G90" s="27">
        <v>125</v>
      </c>
      <c r="H90" s="27">
        <v>26</v>
      </c>
      <c r="I90" s="27" t="s">
        <v>196</v>
      </c>
      <c r="J90" s="27">
        <v>1</v>
      </c>
      <c r="K90" s="27">
        <v>1</v>
      </c>
      <c r="L90" s="27">
        <v>1</v>
      </c>
      <c r="M90" s="27" t="s">
        <v>152</v>
      </c>
      <c r="N90" s="27" t="s">
        <v>323</v>
      </c>
      <c r="O90" s="27" t="s">
        <v>324</v>
      </c>
      <c r="P90" s="27">
        <v>0</v>
      </c>
      <c r="Q90" s="27">
        <v>0</v>
      </c>
      <c r="R90" s="27">
        <v>0</v>
      </c>
      <c r="S90" s="27"/>
      <c r="T90" s="27">
        <v>1</v>
      </c>
      <c r="U90" s="27" t="s">
        <v>107</v>
      </c>
      <c r="V90" s="27">
        <v>0</v>
      </c>
      <c r="W90" s="27" t="s">
        <v>152</v>
      </c>
      <c r="X90" s="27">
        <v>2</v>
      </c>
      <c r="Y90" s="27" t="s">
        <v>99</v>
      </c>
      <c r="Z90" s="27">
        <v>0</v>
      </c>
      <c r="AA90" s="27" t="s">
        <v>86</v>
      </c>
      <c r="AB90" s="27">
        <v>1</v>
      </c>
      <c r="AC90" s="27">
        <v>4</v>
      </c>
      <c r="AD90" s="27">
        <v>0</v>
      </c>
      <c r="AE90" s="27">
        <v>0</v>
      </c>
      <c r="AF90" s="27">
        <v>0</v>
      </c>
      <c r="AG90" s="27">
        <v>1</v>
      </c>
      <c r="AH90" s="27" t="s">
        <v>325</v>
      </c>
      <c r="AI90" s="27">
        <f>getTotalCount(ScoutingData[[#This Row],[autoScoredGrid]])</f>
        <v>1</v>
      </c>
      <c r="AJ90" s="27">
        <f>getCubeCount(ScoutingData[[#This Row],[autoScoredGrid]])</f>
        <v>1</v>
      </c>
      <c r="AK90" s="27">
        <f>getConeCount(ScoutingData[[#This Row],[autoScoredGrid]])</f>
        <v>0</v>
      </c>
      <c r="AL90" s="27">
        <f>getHighCount(ScoutingData[[#This Row],[autoScoredGrid]])</f>
        <v>1</v>
      </c>
      <c r="AM90" s="27">
        <f>getMedCount(ScoutingData[[#This Row],[autoScoredGrid]])</f>
        <v>0</v>
      </c>
      <c r="AN90" s="27">
        <f>getLowCount(ScoutingData[[#This Row],[autoScoredGrid]])</f>
        <v>0</v>
      </c>
      <c r="AO90" s="27">
        <f>getAvgCycleTime(ScoutingData[[#This Row],[cycleTimes]])</f>
        <v>16.940000000000001</v>
      </c>
      <c r="AP90" s="27">
        <f>getTotalCount(ScoutingData[[#This Row],[scoredGrid]])</f>
        <v>5</v>
      </c>
      <c r="AQ90" s="27">
        <f>getCubeCount(ScoutingData[[#This Row],[scoredGrid]])</f>
        <v>4</v>
      </c>
      <c r="AR90" s="27">
        <f>getConeCount(ScoutingData[[#This Row],[scoredGrid]])</f>
        <v>1</v>
      </c>
      <c r="AS90" s="27">
        <f>getHighCount(ScoutingData[[#This Row],[scoredGrid]])</f>
        <v>1</v>
      </c>
      <c r="AT90" s="27">
        <f>getMedCount(ScoutingData[[#This Row],[scoredGrid]])</f>
        <v>0</v>
      </c>
      <c r="AU90" s="27">
        <f>getLowCount(ScoutingData[[#This Row],[scoredGrid]])</f>
        <v>4</v>
      </c>
      <c r="AV90" s="27">
        <f>ScoutingData[[#This Row],[autoGamePieces]]+ScoutingData[[#This Row],[teleopGamePieces]]</f>
        <v>6</v>
      </c>
      <c r="AW90" s="27">
        <f>ScoutingData[[#This Row],[autoCubes]]+ScoutingData[[#This Row],[teleopCubes]]</f>
        <v>5</v>
      </c>
      <c r="AX90" s="27">
        <f>ScoutingData[[#This Row],[autoCones]]+ScoutingData[[#This Row],[teleopCones]]</f>
        <v>1</v>
      </c>
      <c r="AY90" s="27">
        <f>ScoutingData[[#This Row],[autoHigh]]+ScoutingData[[#This Row],[teleopHigh]]</f>
        <v>2</v>
      </c>
      <c r="AZ90" s="27">
        <f>ScoutingData[[#This Row],[autoMed]]+ScoutingData[[#This Row],[teleopMed]]</f>
        <v>0</v>
      </c>
      <c r="BA90" s="27">
        <f>ScoutingData[[#This Row],[autoLow]]+ScoutingData[[#This Row],[teleopLow]]</f>
        <v>4</v>
      </c>
    </row>
    <row r="91" spans="1:53" ht="17">
      <c r="A91" s="27" t="s">
        <v>279</v>
      </c>
      <c r="B91" s="27" t="s">
        <v>82</v>
      </c>
      <c r="C91" s="27" t="s">
        <v>83</v>
      </c>
      <c r="D91" s="27">
        <v>22</v>
      </c>
      <c r="E91" s="27"/>
      <c r="F91" s="27" t="s">
        <v>84</v>
      </c>
      <c r="G91" s="27">
        <v>7045</v>
      </c>
      <c r="H91" s="27">
        <v>47</v>
      </c>
      <c r="I91" s="27" t="s">
        <v>160</v>
      </c>
      <c r="J91" s="27">
        <v>0</v>
      </c>
      <c r="K91" s="27">
        <v>1</v>
      </c>
      <c r="L91" s="27">
        <v>1</v>
      </c>
      <c r="M91" s="27" t="s">
        <v>95</v>
      </c>
      <c r="N91" s="27" t="s">
        <v>326</v>
      </c>
      <c r="O91" s="27" t="s">
        <v>327</v>
      </c>
      <c r="P91" s="27">
        <v>0</v>
      </c>
      <c r="Q91" s="27">
        <v>0</v>
      </c>
      <c r="R91" s="27">
        <v>0</v>
      </c>
      <c r="S91" s="27"/>
      <c r="T91" s="27">
        <v>1</v>
      </c>
      <c r="U91" s="27" t="s">
        <v>97</v>
      </c>
      <c r="V91" s="27">
        <v>3.2</v>
      </c>
      <c r="W91" s="27" t="s">
        <v>127</v>
      </c>
      <c r="X91" s="27">
        <v>2</v>
      </c>
      <c r="Y91" s="27" t="s">
        <v>98</v>
      </c>
      <c r="Z91" s="27">
        <v>1</v>
      </c>
      <c r="AA91" s="27" t="s">
        <v>86</v>
      </c>
      <c r="AB91" s="27">
        <v>1</v>
      </c>
      <c r="AC91" s="27">
        <v>4</v>
      </c>
      <c r="AD91" s="27">
        <v>0</v>
      </c>
      <c r="AE91" s="27">
        <v>0</v>
      </c>
      <c r="AF91" s="27">
        <v>0</v>
      </c>
      <c r="AG91" s="27">
        <v>1</v>
      </c>
      <c r="AH91" s="27" t="s">
        <v>328</v>
      </c>
      <c r="AI91" s="27">
        <f>getTotalCount(ScoutingData[[#This Row],[autoScoredGrid]])</f>
        <v>1</v>
      </c>
      <c r="AJ91" s="27">
        <f>getCubeCount(ScoutingData[[#This Row],[autoScoredGrid]])</f>
        <v>1</v>
      </c>
      <c r="AK91" s="27">
        <f>getConeCount(ScoutingData[[#This Row],[autoScoredGrid]])</f>
        <v>0</v>
      </c>
      <c r="AL91" s="27">
        <f>getHighCount(ScoutingData[[#This Row],[autoScoredGrid]])</f>
        <v>1</v>
      </c>
      <c r="AM91" s="27">
        <f>getMedCount(ScoutingData[[#This Row],[autoScoredGrid]])</f>
        <v>0</v>
      </c>
      <c r="AN91" s="27">
        <f>getLowCount(ScoutingData[[#This Row],[autoScoredGrid]])</f>
        <v>0</v>
      </c>
      <c r="AO91" s="27">
        <f>getAvgCycleTime(ScoutingData[[#This Row],[cycleTimes]])</f>
        <v>17.2</v>
      </c>
      <c r="AP91" s="27">
        <f>getTotalCount(ScoutingData[[#This Row],[scoredGrid]])</f>
        <v>3</v>
      </c>
      <c r="AQ91" s="27">
        <f>getCubeCount(ScoutingData[[#This Row],[scoredGrid]])</f>
        <v>1</v>
      </c>
      <c r="AR91" s="27">
        <f>getConeCount(ScoutingData[[#This Row],[scoredGrid]])</f>
        <v>2</v>
      </c>
      <c r="AS91" s="27">
        <f>getHighCount(ScoutingData[[#This Row],[scoredGrid]])</f>
        <v>0</v>
      </c>
      <c r="AT91" s="27">
        <f>getMedCount(ScoutingData[[#This Row],[scoredGrid]])</f>
        <v>2</v>
      </c>
      <c r="AU91" s="27">
        <f>getLowCount(ScoutingData[[#This Row],[scoredGrid]])</f>
        <v>1</v>
      </c>
      <c r="AV91" s="27">
        <f>ScoutingData[[#This Row],[autoGamePieces]]+ScoutingData[[#This Row],[teleopGamePieces]]</f>
        <v>4</v>
      </c>
      <c r="AW91" s="27">
        <f>ScoutingData[[#This Row],[autoCubes]]+ScoutingData[[#This Row],[teleopCubes]]</f>
        <v>2</v>
      </c>
      <c r="AX91" s="27">
        <f>ScoutingData[[#This Row],[autoCones]]+ScoutingData[[#This Row],[teleopCones]]</f>
        <v>2</v>
      </c>
      <c r="AY91" s="27">
        <f>ScoutingData[[#This Row],[autoHigh]]+ScoutingData[[#This Row],[teleopHigh]]</f>
        <v>1</v>
      </c>
      <c r="AZ91" s="27">
        <f>ScoutingData[[#This Row],[autoMed]]+ScoutingData[[#This Row],[teleopMed]]</f>
        <v>2</v>
      </c>
      <c r="BA91" s="27">
        <f>ScoutingData[[#This Row],[autoLow]]+ScoutingData[[#This Row],[teleopLow]]</f>
        <v>1</v>
      </c>
    </row>
    <row r="92" spans="1:53" ht="17">
      <c r="A92" s="27" t="s">
        <v>130</v>
      </c>
      <c r="B92" s="27" t="s">
        <v>82</v>
      </c>
      <c r="C92" s="27" t="s">
        <v>83</v>
      </c>
      <c r="D92" s="27">
        <v>22</v>
      </c>
      <c r="E92" s="27"/>
      <c r="F92" s="27" t="s">
        <v>93</v>
      </c>
      <c r="G92" s="27">
        <v>1672</v>
      </c>
      <c r="H92" s="27">
        <v>50</v>
      </c>
      <c r="I92" s="27" t="s">
        <v>85</v>
      </c>
      <c r="J92" s="27">
        <v>0</v>
      </c>
      <c r="K92" s="27">
        <v>0</v>
      </c>
      <c r="L92" s="27">
        <v>0</v>
      </c>
      <c r="M92" s="27" t="s">
        <v>86</v>
      </c>
      <c r="N92" s="27" t="s">
        <v>329</v>
      </c>
      <c r="O92" s="27" t="s">
        <v>330</v>
      </c>
      <c r="P92" s="27">
        <v>0</v>
      </c>
      <c r="Q92" s="27">
        <v>1</v>
      </c>
      <c r="R92" s="27">
        <v>0</v>
      </c>
      <c r="S92" s="27"/>
      <c r="T92" s="27">
        <v>0</v>
      </c>
      <c r="U92" s="27" t="s">
        <v>86</v>
      </c>
      <c r="V92" s="27">
        <v>4.7</v>
      </c>
      <c r="W92" s="27" t="s">
        <v>86</v>
      </c>
      <c r="X92" s="27">
        <v>2</v>
      </c>
      <c r="Y92" s="27" t="s">
        <v>98</v>
      </c>
      <c r="Z92" s="27">
        <v>0</v>
      </c>
      <c r="AA92" s="27" t="s">
        <v>86</v>
      </c>
      <c r="AB92" s="27">
        <v>0</v>
      </c>
      <c r="AC92" s="27">
        <v>3</v>
      </c>
      <c r="AD92" s="27">
        <v>0</v>
      </c>
      <c r="AE92" s="27">
        <v>0</v>
      </c>
      <c r="AF92" s="27">
        <v>0</v>
      </c>
      <c r="AG92" s="27">
        <v>0</v>
      </c>
      <c r="AH92" s="27" t="s">
        <v>331</v>
      </c>
      <c r="AI92" s="27">
        <f>getTotalCount(ScoutingData[[#This Row],[autoScoredGrid]])</f>
        <v>0</v>
      </c>
      <c r="AJ92" s="27">
        <f>getCubeCount(ScoutingData[[#This Row],[autoScoredGrid]])</f>
        <v>0</v>
      </c>
      <c r="AK92" s="27">
        <f>getConeCount(ScoutingData[[#This Row],[autoScoredGrid]])</f>
        <v>0</v>
      </c>
      <c r="AL92" s="27">
        <f>getHighCount(ScoutingData[[#This Row],[autoScoredGrid]])</f>
        <v>0</v>
      </c>
      <c r="AM92" s="27">
        <f>getMedCount(ScoutingData[[#This Row],[autoScoredGrid]])</f>
        <v>0</v>
      </c>
      <c r="AN92" s="27">
        <f>getLowCount(ScoutingData[[#This Row],[autoScoredGrid]])</f>
        <v>0</v>
      </c>
      <c r="AO92" s="27">
        <f>getAvgCycleTime(ScoutingData[[#This Row],[cycleTimes]])</f>
        <v>13.5</v>
      </c>
      <c r="AP92" s="27">
        <f>getTotalCount(ScoutingData[[#This Row],[scoredGrid]])</f>
        <v>2</v>
      </c>
      <c r="AQ92" s="27">
        <f>getCubeCount(ScoutingData[[#This Row],[scoredGrid]])</f>
        <v>0</v>
      </c>
      <c r="AR92" s="27">
        <f>getConeCount(ScoutingData[[#This Row],[scoredGrid]])</f>
        <v>2</v>
      </c>
      <c r="AS92" s="27">
        <f>getHighCount(ScoutingData[[#This Row],[scoredGrid]])</f>
        <v>0</v>
      </c>
      <c r="AT92" s="27">
        <f>getMedCount(ScoutingData[[#This Row],[scoredGrid]])</f>
        <v>2</v>
      </c>
      <c r="AU92" s="27">
        <f>getLowCount(ScoutingData[[#This Row],[scoredGrid]])</f>
        <v>0</v>
      </c>
      <c r="AV92" s="27">
        <f>ScoutingData[[#This Row],[autoGamePieces]]+ScoutingData[[#This Row],[teleopGamePieces]]</f>
        <v>2</v>
      </c>
      <c r="AW92" s="27">
        <f>ScoutingData[[#This Row],[autoCubes]]+ScoutingData[[#This Row],[teleopCubes]]</f>
        <v>0</v>
      </c>
      <c r="AX92" s="27">
        <f>ScoutingData[[#This Row],[autoCones]]+ScoutingData[[#This Row],[teleopCones]]</f>
        <v>2</v>
      </c>
      <c r="AY92" s="27">
        <f>ScoutingData[[#This Row],[autoHigh]]+ScoutingData[[#This Row],[teleopHigh]]</f>
        <v>0</v>
      </c>
      <c r="AZ92" s="27">
        <f>ScoutingData[[#This Row],[autoMed]]+ScoutingData[[#This Row],[teleopMed]]</f>
        <v>2</v>
      </c>
      <c r="BA92" s="27">
        <f>ScoutingData[[#This Row],[autoLow]]+ScoutingData[[#This Row],[teleopLow]]</f>
        <v>0</v>
      </c>
    </row>
    <row r="93" spans="1:53" ht="17">
      <c r="A93" s="27" t="s">
        <v>226</v>
      </c>
      <c r="B93" s="27" t="s">
        <v>82</v>
      </c>
      <c r="C93" s="27" t="s">
        <v>83</v>
      </c>
      <c r="D93" s="27">
        <v>22</v>
      </c>
      <c r="E93" s="27"/>
      <c r="F93" s="27" t="s">
        <v>110</v>
      </c>
      <c r="G93" s="27">
        <v>6945</v>
      </c>
      <c r="H93" s="27">
        <v>71</v>
      </c>
      <c r="I93" s="27" t="s">
        <v>85</v>
      </c>
      <c r="J93" s="27">
        <v>1</v>
      </c>
      <c r="K93" s="27">
        <v>0</v>
      </c>
      <c r="L93" s="27">
        <v>1</v>
      </c>
      <c r="M93" s="27" t="s">
        <v>86</v>
      </c>
      <c r="N93" s="27" t="s">
        <v>332</v>
      </c>
      <c r="O93" s="27" t="s">
        <v>333</v>
      </c>
      <c r="P93" s="27">
        <v>0</v>
      </c>
      <c r="Q93" s="27">
        <v>0</v>
      </c>
      <c r="R93" s="27">
        <v>0</v>
      </c>
      <c r="S93" s="27"/>
      <c r="T93" s="27">
        <v>0</v>
      </c>
      <c r="U93" s="27" t="s">
        <v>97</v>
      </c>
      <c r="V93" s="27">
        <v>0</v>
      </c>
      <c r="W93" s="27" t="s">
        <v>95</v>
      </c>
      <c r="X93" s="27">
        <v>2</v>
      </c>
      <c r="Y93" s="27" t="s">
        <v>98</v>
      </c>
      <c r="Z93" s="27">
        <v>0</v>
      </c>
      <c r="AA93" s="27" t="s">
        <v>86</v>
      </c>
      <c r="AB93" s="27">
        <v>0</v>
      </c>
      <c r="AC93" s="27">
        <v>3</v>
      </c>
      <c r="AD93" s="27">
        <v>0</v>
      </c>
      <c r="AE93" s="27">
        <v>0</v>
      </c>
      <c r="AF93" s="27">
        <v>0</v>
      </c>
      <c r="AG93" s="27">
        <v>1</v>
      </c>
      <c r="AH93" s="27" t="s">
        <v>334</v>
      </c>
      <c r="AI93" s="27">
        <f>getTotalCount(ScoutingData[[#This Row],[autoScoredGrid]])</f>
        <v>0</v>
      </c>
      <c r="AJ93" s="27">
        <f>getCubeCount(ScoutingData[[#This Row],[autoScoredGrid]])</f>
        <v>0</v>
      </c>
      <c r="AK93" s="27">
        <f>getConeCount(ScoutingData[[#This Row],[autoScoredGrid]])</f>
        <v>0</v>
      </c>
      <c r="AL93" s="27">
        <f>getHighCount(ScoutingData[[#This Row],[autoScoredGrid]])</f>
        <v>0</v>
      </c>
      <c r="AM93" s="27">
        <f>getMedCount(ScoutingData[[#This Row],[autoScoredGrid]])</f>
        <v>0</v>
      </c>
      <c r="AN93" s="27">
        <f>getLowCount(ScoutingData[[#This Row],[autoScoredGrid]])</f>
        <v>0</v>
      </c>
      <c r="AO93" s="27">
        <f>getAvgCycleTime(ScoutingData[[#This Row],[cycleTimes]])</f>
        <v>37.666666666666671</v>
      </c>
      <c r="AP93" s="27">
        <f>getTotalCount(ScoutingData[[#This Row],[scoredGrid]])</f>
        <v>3</v>
      </c>
      <c r="AQ93" s="27">
        <f>getCubeCount(ScoutingData[[#This Row],[scoredGrid]])</f>
        <v>2</v>
      </c>
      <c r="AR93" s="27">
        <f>getConeCount(ScoutingData[[#This Row],[scoredGrid]])</f>
        <v>1</v>
      </c>
      <c r="AS93" s="27">
        <f>getHighCount(ScoutingData[[#This Row],[scoredGrid]])</f>
        <v>0</v>
      </c>
      <c r="AT93" s="27">
        <f>getMedCount(ScoutingData[[#This Row],[scoredGrid]])</f>
        <v>1</v>
      </c>
      <c r="AU93" s="27">
        <f>getLowCount(ScoutingData[[#This Row],[scoredGrid]])</f>
        <v>2</v>
      </c>
      <c r="AV93" s="27">
        <f>ScoutingData[[#This Row],[autoGamePieces]]+ScoutingData[[#This Row],[teleopGamePieces]]</f>
        <v>3</v>
      </c>
      <c r="AW93" s="27">
        <f>ScoutingData[[#This Row],[autoCubes]]+ScoutingData[[#This Row],[teleopCubes]]</f>
        <v>2</v>
      </c>
      <c r="AX93" s="27">
        <f>ScoutingData[[#This Row],[autoCones]]+ScoutingData[[#This Row],[teleopCones]]</f>
        <v>1</v>
      </c>
      <c r="AY93" s="27">
        <f>ScoutingData[[#This Row],[autoHigh]]+ScoutingData[[#This Row],[teleopHigh]]</f>
        <v>0</v>
      </c>
      <c r="AZ93" s="27">
        <f>ScoutingData[[#This Row],[autoMed]]+ScoutingData[[#This Row],[teleopMed]]</f>
        <v>1</v>
      </c>
      <c r="BA93" s="27">
        <f>ScoutingData[[#This Row],[autoLow]]+ScoutingData[[#This Row],[teleopLow]]</f>
        <v>2</v>
      </c>
    </row>
    <row r="94" spans="1:53" ht="17">
      <c r="A94" s="27" t="s">
        <v>319</v>
      </c>
      <c r="B94" s="27" t="s">
        <v>82</v>
      </c>
      <c r="C94" s="27" t="s">
        <v>83</v>
      </c>
      <c r="D94" s="27">
        <v>22</v>
      </c>
      <c r="E94" s="27"/>
      <c r="F94" s="27" t="s">
        <v>131</v>
      </c>
      <c r="G94" s="27">
        <v>4361</v>
      </c>
      <c r="H94" s="27">
        <v>26</v>
      </c>
      <c r="I94" s="27" t="s">
        <v>335</v>
      </c>
      <c r="J94" s="27">
        <v>0</v>
      </c>
      <c r="K94" s="27">
        <v>0</v>
      </c>
      <c r="L94" s="27">
        <v>1</v>
      </c>
      <c r="M94" s="27" t="s">
        <v>86</v>
      </c>
      <c r="N94" s="27" t="s">
        <v>336</v>
      </c>
      <c r="O94" s="27" t="s">
        <v>103</v>
      </c>
      <c r="P94" s="27">
        <v>0</v>
      </c>
      <c r="Q94" s="27">
        <v>0</v>
      </c>
      <c r="R94" s="27">
        <v>0</v>
      </c>
      <c r="S94" s="27"/>
      <c r="T94" s="27">
        <v>0</v>
      </c>
      <c r="U94" s="27" t="s">
        <v>86</v>
      </c>
      <c r="V94" s="27">
        <v>7.6</v>
      </c>
      <c r="W94" s="27" t="s">
        <v>95</v>
      </c>
      <c r="X94" s="27">
        <v>2</v>
      </c>
      <c r="Y94" s="27" t="s">
        <v>98</v>
      </c>
      <c r="Z94" s="27">
        <v>1</v>
      </c>
      <c r="AA94" s="27" t="s">
        <v>86</v>
      </c>
      <c r="AB94" s="27">
        <v>0</v>
      </c>
      <c r="AC94" s="27">
        <v>2</v>
      </c>
      <c r="AD94" s="27">
        <v>0</v>
      </c>
      <c r="AE94" s="27">
        <v>0</v>
      </c>
      <c r="AF94" s="27">
        <v>1</v>
      </c>
      <c r="AG94" s="27">
        <v>0</v>
      </c>
      <c r="AH94" s="27" t="s">
        <v>337</v>
      </c>
      <c r="AI94" s="27">
        <f>getTotalCount(ScoutingData[[#This Row],[autoScoredGrid]])</f>
        <v>1</v>
      </c>
      <c r="AJ94" s="27">
        <f>getCubeCount(ScoutingData[[#This Row],[autoScoredGrid]])</f>
        <v>0</v>
      </c>
      <c r="AK94" s="27">
        <f>getConeCount(ScoutingData[[#This Row],[autoScoredGrid]])</f>
        <v>1</v>
      </c>
      <c r="AL94" s="27">
        <f>getHighCount(ScoutingData[[#This Row],[autoScoredGrid]])</f>
        <v>0</v>
      </c>
      <c r="AM94" s="27">
        <f>getMedCount(ScoutingData[[#This Row],[autoScoredGrid]])</f>
        <v>0</v>
      </c>
      <c r="AN94" s="27">
        <f>getLowCount(ScoutingData[[#This Row],[autoScoredGrid]])</f>
        <v>1</v>
      </c>
      <c r="AO94" s="27">
        <f>getAvgCycleTime(ScoutingData[[#This Row],[cycleTimes]])</f>
        <v>79.599999999999994</v>
      </c>
      <c r="AP94" s="27">
        <f>getTotalCount(ScoutingData[[#This Row],[scoredGrid]])</f>
        <v>1</v>
      </c>
      <c r="AQ94" s="27">
        <f>getCubeCount(ScoutingData[[#This Row],[scoredGrid]])</f>
        <v>1</v>
      </c>
      <c r="AR94" s="27">
        <f>getConeCount(ScoutingData[[#This Row],[scoredGrid]])</f>
        <v>0</v>
      </c>
      <c r="AS94" s="27">
        <f>getHighCount(ScoutingData[[#This Row],[scoredGrid]])</f>
        <v>0</v>
      </c>
      <c r="AT94" s="27">
        <f>getMedCount(ScoutingData[[#This Row],[scoredGrid]])</f>
        <v>0</v>
      </c>
      <c r="AU94" s="27">
        <f>getLowCount(ScoutingData[[#This Row],[scoredGrid]])</f>
        <v>1</v>
      </c>
      <c r="AV94" s="27">
        <f>ScoutingData[[#This Row],[autoGamePieces]]+ScoutingData[[#This Row],[teleopGamePieces]]</f>
        <v>2</v>
      </c>
      <c r="AW94" s="27">
        <f>ScoutingData[[#This Row],[autoCubes]]+ScoutingData[[#This Row],[teleopCubes]]</f>
        <v>1</v>
      </c>
      <c r="AX94" s="27">
        <f>ScoutingData[[#This Row],[autoCones]]+ScoutingData[[#This Row],[teleopCones]]</f>
        <v>1</v>
      </c>
      <c r="AY94" s="27">
        <f>ScoutingData[[#This Row],[autoHigh]]+ScoutingData[[#This Row],[teleopHigh]]</f>
        <v>0</v>
      </c>
      <c r="AZ94" s="27">
        <f>ScoutingData[[#This Row],[autoMed]]+ScoutingData[[#This Row],[teleopMed]]</f>
        <v>0</v>
      </c>
      <c r="BA94" s="27">
        <f>ScoutingData[[#This Row],[autoLow]]+ScoutingData[[#This Row],[teleopLow]]</f>
        <v>2</v>
      </c>
    </row>
    <row r="95" spans="1:53" ht="17">
      <c r="A95" s="27" t="s">
        <v>114</v>
      </c>
      <c r="B95" s="27" t="s">
        <v>82</v>
      </c>
      <c r="C95" s="27" t="s">
        <v>83</v>
      </c>
      <c r="D95" s="27">
        <v>23</v>
      </c>
      <c r="E95" s="27"/>
      <c r="F95" s="27" t="s">
        <v>84</v>
      </c>
      <c r="G95" s="27">
        <v>3515</v>
      </c>
      <c r="H95" s="27">
        <v>35</v>
      </c>
      <c r="I95" s="27" t="s">
        <v>85</v>
      </c>
      <c r="J95" s="27">
        <v>0</v>
      </c>
      <c r="K95" s="27">
        <v>0</v>
      </c>
      <c r="L95" s="27">
        <v>0</v>
      </c>
      <c r="M95" s="27" t="s">
        <v>86</v>
      </c>
      <c r="N95" s="27" t="s">
        <v>338</v>
      </c>
      <c r="O95" s="27" t="s">
        <v>201</v>
      </c>
      <c r="P95" s="27">
        <v>0</v>
      </c>
      <c r="Q95" s="27">
        <v>0</v>
      </c>
      <c r="R95" s="27">
        <v>0</v>
      </c>
      <c r="S95" s="27"/>
      <c r="T95" s="27">
        <v>0</v>
      </c>
      <c r="U95" s="27" t="s">
        <v>86</v>
      </c>
      <c r="V95" s="27">
        <v>0</v>
      </c>
      <c r="W95" s="27" t="s">
        <v>86</v>
      </c>
      <c r="X95" s="27">
        <v>2</v>
      </c>
      <c r="Y95" s="27" t="s">
        <v>90</v>
      </c>
      <c r="Z95" s="27">
        <v>0</v>
      </c>
      <c r="AA95" s="27" t="s">
        <v>86</v>
      </c>
      <c r="AB95" s="27">
        <v>0</v>
      </c>
      <c r="AC95" s="27">
        <v>2</v>
      </c>
      <c r="AD95" s="27">
        <v>0</v>
      </c>
      <c r="AE95" s="27">
        <v>0</v>
      </c>
      <c r="AF95" s="27">
        <v>0</v>
      </c>
      <c r="AG95" s="27">
        <v>0</v>
      </c>
      <c r="AH95" s="27" t="s">
        <v>212</v>
      </c>
      <c r="AI95" s="27">
        <f>getTotalCount(ScoutingData[[#This Row],[autoScoredGrid]])</f>
        <v>0</v>
      </c>
      <c r="AJ95" s="27">
        <f>getCubeCount(ScoutingData[[#This Row],[autoScoredGrid]])</f>
        <v>0</v>
      </c>
      <c r="AK95" s="27">
        <f>getConeCount(ScoutingData[[#This Row],[autoScoredGrid]])</f>
        <v>0</v>
      </c>
      <c r="AL95" s="27">
        <f>getHighCount(ScoutingData[[#This Row],[autoScoredGrid]])</f>
        <v>0</v>
      </c>
      <c r="AM95" s="27">
        <f>getMedCount(ScoutingData[[#This Row],[autoScoredGrid]])</f>
        <v>0</v>
      </c>
      <c r="AN95" s="27">
        <f>getLowCount(ScoutingData[[#This Row],[autoScoredGrid]])</f>
        <v>0</v>
      </c>
      <c r="AO95" s="27">
        <f>getAvgCycleTime(ScoutingData[[#This Row],[cycleTimes]])</f>
        <v>4.4000000000000004</v>
      </c>
      <c r="AP95" s="27">
        <f>getTotalCount(ScoutingData[[#This Row],[scoredGrid]])</f>
        <v>1</v>
      </c>
      <c r="AQ95" s="27">
        <f>getCubeCount(ScoutingData[[#This Row],[scoredGrid]])</f>
        <v>1</v>
      </c>
      <c r="AR95" s="27">
        <f>getConeCount(ScoutingData[[#This Row],[scoredGrid]])</f>
        <v>0</v>
      </c>
      <c r="AS95" s="27">
        <f>getHighCount(ScoutingData[[#This Row],[scoredGrid]])</f>
        <v>0</v>
      </c>
      <c r="AT95" s="27">
        <f>getMedCount(ScoutingData[[#This Row],[scoredGrid]])</f>
        <v>1</v>
      </c>
      <c r="AU95" s="27">
        <f>getLowCount(ScoutingData[[#This Row],[scoredGrid]])</f>
        <v>0</v>
      </c>
      <c r="AV95" s="27">
        <f>ScoutingData[[#This Row],[autoGamePieces]]+ScoutingData[[#This Row],[teleopGamePieces]]</f>
        <v>1</v>
      </c>
      <c r="AW95" s="27">
        <f>ScoutingData[[#This Row],[autoCubes]]+ScoutingData[[#This Row],[teleopCubes]]</f>
        <v>1</v>
      </c>
      <c r="AX95" s="27">
        <f>ScoutingData[[#This Row],[autoCones]]+ScoutingData[[#This Row],[teleopCones]]</f>
        <v>0</v>
      </c>
      <c r="AY95" s="27">
        <f>ScoutingData[[#This Row],[autoHigh]]+ScoutingData[[#This Row],[teleopHigh]]</f>
        <v>0</v>
      </c>
      <c r="AZ95" s="27">
        <f>ScoutingData[[#This Row],[autoMed]]+ScoutingData[[#This Row],[teleopMed]]</f>
        <v>1</v>
      </c>
      <c r="BA95" s="27">
        <f>ScoutingData[[#This Row],[autoLow]]+ScoutingData[[#This Row],[teleopLow]]</f>
        <v>0</v>
      </c>
    </row>
    <row r="96" spans="1:53" ht="17">
      <c r="A96" s="27" t="s">
        <v>92</v>
      </c>
      <c r="B96" s="27" t="s">
        <v>82</v>
      </c>
      <c r="C96" s="27" t="s">
        <v>83</v>
      </c>
      <c r="D96" s="27">
        <v>23</v>
      </c>
      <c r="E96" s="27"/>
      <c r="F96" s="27" t="s">
        <v>122</v>
      </c>
      <c r="G96" s="27">
        <v>2458</v>
      </c>
      <c r="H96" s="27">
        <v>9</v>
      </c>
      <c r="I96" s="27" t="s">
        <v>85</v>
      </c>
      <c r="J96" s="27">
        <v>0</v>
      </c>
      <c r="K96" s="27">
        <v>0</v>
      </c>
      <c r="L96" s="27">
        <v>0</v>
      </c>
      <c r="M96" s="27" t="s">
        <v>86</v>
      </c>
      <c r="N96" s="27" t="s">
        <v>339</v>
      </c>
      <c r="O96" s="27" t="s">
        <v>340</v>
      </c>
      <c r="P96" s="27">
        <v>0</v>
      </c>
      <c r="Q96" s="27">
        <v>0</v>
      </c>
      <c r="R96" s="27">
        <v>0</v>
      </c>
      <c r="S96" s="27"/>
      <c r="T96" s="27">
        <v>0</v>
      </c>
      <c r="U96" s="27" t="s">
        <v>89</v>
      </c>
      <c r="V96" s="27">
        <v>5.8</v>
      </c>
      <c r="W96" s="27" t="s">
        <v>86</v>
      </c>
      <c r="X96" s="27">
        <v>1</v>
      </c>
      <c r="Y96" s="27" t="s">
        <v>98</v>
      </c>
      <c r="Z96" s="27">
        <v>0</v>
      </c>
      <c r="AA96" s="27" t="s">
        <v>86</v>
      </c>
      <c r="AB96" s="27">
        <v>0</v>
      </c>
      <c r="AC96" s="27">
        <v>1</v>
      </c>
      <c r="AD96" s="27">
        <v>0</v>
      </c>
      <c r="AE96" s="27">
        <v>0</v>
      </c>
      <c r="AF96" s="27">
        <v>0</v>
      </c>
      <c r="AG96" s="27">
        <v>0</v>
      </c>
      <c r="AH96" s="27" t="s">
        <v>341</v>
      </c>
      <c r="AI96" s="27">
        <f>getTotalCount(ScoutingData[[#This Row],[autoScoredGrid]])</f>
        <v>0</v>
      </c>
      <c r="AJ96" s="27">
        <f>getCubeCount(ScoutingData[[#This Row],[autoScoredGrid]])</f>
        <v>0</v>
      </c>
      <c r="AK96" s="27">
        <f>getConeCount(ScoutingData[[#This Row],[autoScoredGrid]])</f>
        <v>0</v>
      </c>
      <c r="AL96" s="27">
        <f>getHighCount(ScoutingData[[#This Row],[autoScoredGrid]])</f>
        <v>0</v>
      </c>
      <c r="AM96" s="27">
        <f>getMedCount(ScoutingData[[#This Row],[autoScoredGrid]])</f>
        <v>0</v>
      </c>
      <c r="AN96" s="27">
        <f>getLowCount(ScoutingData[[#This Row],[autoScoredGrid]])</f>
        <v>0</v>
      </c>
      <c r="AO96" s="27">
        <f>getAvgCycleTime(ScoutingData[[#This Row],[cycleTimes]])</f>
        <v>30.55</v>
      </c>
      <c r="AP96" s="27">
        <f>getTotalCount(ScoutingData[[#This Row],[scoredGrid]])</f>
        <v>2</v>
      </c>
      <c r="AQ96" s="27">
        <f>getCubeCount(ScoutingData[[#This Row],[scoredGrid]])</f>
        <v>2</v>
      </c>
      <c r="AR96" s="27">
        <f>getConeCount(ScoutingData[[#This Row],[scoredGrid]])</f>
        <v>0</v>
      </c>
      <c r="AS96" s="27">
        <f>getHighCount(ScoutingData[[#This Row],[scoredGrid]])</f>
        <v>2</v>
      </c>
      <c r="AT96" s="27">
        <f>getMedCount(ScoutingData[[#This Row],[scoredGrid]])</f>
        <v>0</v>
      </c>
      <c r="AU96" s="27">
        <f>getLowCount(ScoutingData[[#This Row],[scoredGrid]])</f>
        <v>0</v>
      </c>
      <c r="AV96" s="27">
        <f>ScoutingData[[#This Row],[autoGamePieces]]+ScoutingData[[#This Row],[teleopGamePieces]]</f>
        <v>2</v>
      </c>
      <c r="AW96" s="27">
        <f>ScoutingData[[#This Row],[autoCubes]]+ScoutingData[[#This Row],[teleopCubes]]</f>
        <v>2</v>
      </c>
      <c r="AX96" s="27">
        <f>ScoutingData[[#This Row],[autoCones]]+ScoutingData[[#This Row],[teleopCones]]</f>
        <v>0</v>
      </c>
      <c r="AY96" s="27">
        <f>ScoutingData[[#This Row],[autoHigh]]+ScoutingData[[#This Row],[teleopHigh]]</f>
        <v>2</v>
      </c>
      <c r="AZ96" s="27">
        <f>ScoutingData[[#This Row],[autoMed]]+ScoutingData[[#This Row],[teleopMed]]</f>
        <v>0</v>
      </c>
      <c r="BA96" s="27">
        <f>ScoutingData[[#This Row],[autoLow]]+ScoutingData[[#This Row],[teleopLow]]</f>
        <v>0</v>
      </c>
    </row>
    <row r="97" spans="1:53" ht="17">
      <c r="A97" s="27" t="s">
        <v>163</v>
      </c>
      <c r="B97" s="27" t="s">
        <v>82</v>
      </c>
      <c r="C97" s="27" t="s">
        <v>83</v>
      </c>
      <c r="D97" s="27">
        <v>23</v>
      </c>
      <c r="E97" s="27"/>
      <c r="F97" s="27" t="s">
        <v>131</v>
      </c>
      <c r="G97" s="27">
        <v>5732</v>
      </c>
      <c r="H97" s="27">
        <v>26</v>
      </c>
      <c r="I97" s="27" t="s">
        <v>85</v>
      </c>
      <c r="J97" s="27">
        <v>0</v>
      </c>
      <c r="K97" s="27">
        <v>0</v>
      </c>
      <c r="L97" s="27">
        <v>1</v>
      </c>
      <c r="M97" s="27" t="s">
        <v>86</v>
      </c>
      <c r="N97" s="27" t="s">
        <v>342</v>
      </c>
      <c r="O97" s="27" t="s">
        <v>343</v>
      </c>
      <c r="P97" s="27">
        <v>0</v>
      </c>
      <c r="Q97" s="27">
        <v>1</v>
      </c>
      <c r="R97" s="27">
        <v>0</v>
      </c>
      <c r="S97" s="27"/>
      <c r="T97" s="27">
        <v>0</v>
      </c>
      <c r="U97" s="27" t="s">
        <v>89</v>
      </c>
      <c r="V97" s="27">
        <v>5.2</v>
      </c>
      <c r="W97" s="27" t="s">
        <v>95</v>
      </c>
      <c r="X97" s="27">
        <v>1</v>
      </c>
      <c r="Y97" s="27" t="s">
        <v>86</v>
      </c>
      <c r="Z97" s="27">
        <v>0</v>
      </c>
      <c r="AA97" s="27" t="s">
        <v>86</v>
      </c>
      <c r="AB97" s="27">
        <v>0</v>
      </c>
      <c r="AC97" s="27">
        <v>1</v>
      </c>
      <c r="AD97" s="27">
        <v>0</v>
      </c>
      <c r="AE97" s="27">
        <v>0</v>
      </c>
      <c r="AF97" s="27">
        <v>0</v>
      </c>
      <c r="AG97" s="27">
        <v>0</v>
      </c>
      <c r="AH97" s="27" t="s">
        <v>344</v>
      </c>
      <c r="AI97" s="27">
        <f>getTotalCount(ScoutingData[[#This Row],[autoScoredGrid]])</f>
        <v>0</v>
      </c>
      <c r="AJ97" s="27">
        <f>getCubeCount(ScoutingData[[#This Row],[autoScoredGrid]])</f>
        <v>0</v>
      </c>
      <c r="AK97" s="27">
        <f>getConeCount(ScoutingData[[#This Row],[autoScoredGrid]])</f>
        <v>0</v>
      </c>
      <c r="AL97" s="27">
        <f>getHighCount(ScoutingData[[#This Row],[autoScoredGrid]])</f>
        <v>0</v>
      </c>
      <c r="AM97" s="27">
        <f>getMedCount(ScoutingData[[#This Row],[autoScoredGrid]])</f>
        <v>0</v>
      </c>
      <c r="AN97" s="27">
        <f>getLowCount(ScoutingData[[#This Row],[autoScoredGrid]])</f>
        <v>0</v>
      </c>
      <c r="AO97" s="27">
        <f>getAvgCycleTime(ScoutingData[[#This Row],[cycleTimes]])</f>
        <v>29.666666666666668</v>
      </c>
      <c r="AP97" s="27">
        <f>getTotalCount(ScoutingData[[#This Row],[scoredGrid]])</f>
        <v>2</v>
      </c>
      <c r="AQ97" s="27">
        <f>getCubeCount(ScoutingData[[#This Row],[scoredGrid]])</f>
        <v>2</v>
      </c>
      <c r="AR97" s="27">
        <f>getConeCount(ScoutingData[[#This Row],[scoredGrid]])</f>
        <v>0</v>
      </c>
      <c r="AS97" s="27">
        <f>getHighCount(ScoutingData[[#This Row],[scoredGrid]])</f>
        <v>0</v>
      </c>
      <c r="AT97" s="27">
        <f>getMedCount(ScoutingData[[#This Row],[scoredGrid]])</f>
        <v>0</v>
      </c>
      <c r="AU97" s="27">
        <f>getLowCount(ScoutingData[[#This Row],[scoredGrid]])</f>
        <v>2</v>
      </c>
      <c r="AV97" s="27">
        <f>ScoutingData[[#This Row],[autoGamePieces]]+ScoutingData[[#This Row],[teleopGamePieces]]</f>
        <v>2</v>
      </c>
      <c r="AW97" s="27">
        <f>ScoutingData[[#This Row],[autoCubes]]+ScoutingData[[#This Row],[teleopCubes]]</f>
        <v>2</v>
      </c>
      <c r="AX97" s="27">
        <f>ScoutingData[[#This Row],[autoCones]]+ScoutingData[[#This Row],[teleopCones]]</f>
        <v>0</v>
      </c>
      <c r="AY97" s="27">
        <f>ScoutingData[[#This Row],[autoHigh]]+ScoutingData[[#This Row],[teleopHigh]]</f>
        <v>0</v>
      </c>
      <c r="AZ97" s="27">
        <f>ScoutingData[[#This Row],[autoMed]]+ScoutingData[[#This Row],[teleopMed]]</f>
        <v>0</v>
      </c>
      <c r="BA97" s="27">
        <f>ScoutingData[[#This Row],[autoLow]]+ScoutingData[[#This Row],[teleopLow]]</f>
        <v>2</v>
      </c>
    </row>
    <row r="98" spans="1:53" ht="17">
      <c r="A98" s="27" t="s">
        <v>345</v>
      </c>
      <c r="B98" s="27" t="s">
        <v>82</v>
      </c>
      <c r="C98" s="27" t="s">
        <v>83</v>
      </c>
      <c r="D98" s="27">
        <v>23</v>
      </c>
      <c r="E98" s="27"/>
      <c r="F98" s="27" t="s">
        <v>93</v>
      </c>
      <c r="G98" s="27">
        <v>2600</v>
      </c>
      <c r="H98" s="27">
        <v>37</v>
      </c>
      <c r="I98" s="27" t="s">
        <v>85</v>
      </c>
      <c r="J98" s="27">
        <v>0</v>
      </c>
      <c r="K98" s="27">
        <v>0</v>
      </c>
      <c r="L98" s="27">
        <v>1</v>
      </c>
      <c r="M98" s="27" t="s">
        <v>98</v>
      </c>
      <c r="N98" s="27" t="s">
        <v>85</v>
      </c>
      <c r="O98" s="27" t="s">
        <v>85</v>
      </c>
      <c r="P98" s="27">
        <v>0</v>
      </c>
      <c r="Q98" s="27">
        <v>0</v>
      </c>
      <c r="R98" s="27">
        <v>0</v>
      </c>
      <c r="S98" s="27"/>
      <c r="T98" s="27">
        <v>0</v>
      </c>
      <c r="U98" s="27" t="s">
        <v>86</v>
      </c>
      <c r="V98" s="27">
        <v>0</v>
      </c>
      <c r="W98" s="27" t="s">
        <v>86</v>
      </c>
      <c r="X98" s="27">
        <v>0</v>
      </c>
      <c r="Y98" s="27" t="s">
        <v>90</v>
      </c>
      <c r="Z98" s="27">
        <v>0</v>
      </c>
      <c r="AA98" s="27" t="s">
        <v>86</v>
      </c>
      <c r="AB98" s="27">
        <v>0</v>
      </c>
      <c r="AC98" s="27">
        <v>1</v>
      </c>
      <c r="AD98" s="27">
        <v>1</v>
      </c>
      <c r="AE98" s="27">
        <v>0</v>
      </c>
      <c r="AF98" s="27">
        <v>0</v>
      </c>
      <c r="AG98" s="27">
        <v>0</v>
      </c>
      <c r="AH98" s="27" t="s">
        <v>346</v>
      </c>
      <c r="AI98" s="27">
        <f>getTotalCount(ScoutingData[[#This Row],[autoScoredGrid]])</f>
        <v>0</v>
      </c>
      <c r="AJ98" s="27">
        <f>getCubeCount(ScoutingData[[#This Row],[autoScoredGrid]])</f>
        <v>0</v>
      </c>
      <c r="AK98" s="27">
        <f>getConeCount(ScoutingData[[#This Row],[autoScoredGrid]])</f>
        <v>0</v>
      </c>
      <c r="AL98" s="27">
        <f>getHighCount(ScoutingData[[#This Row],[autoScoredGrid]])</f>
        <v>0</v>
      </c>
      <c r="AM98" s="27">
        <f>getMedCount(ScoutingData[[#This Row],[autoScoredGrid]])</f>
        <v>0</v>
      </c>
      <c r="AN98" s="27">
        <f>getLowCount(ScoutingData[[#This Row],[autoScoredGrid]])</f>
        <v>0</v>
      </c>
      <c r="AO98" s="27">
        <f>getAvgCycleTime(ScoutingData[[#This Row],[cycleTimes]])</f>
        <v>0</v>
      </c>
      <c r="AP98" s="27">
        <f>getTotalCount(ScoutingData[[#This Row],[scoredGrid]])</f>
        <v>0</v>
      </c>
      <c r="AQ98" s="27">
        <f>getCubeCount(ScoutingData[[#This Row],[scoredGrid]])</f>
        <v>0</v>
      </c>
      <c r="AR98" s="27">
        <f>getConeCount(ScoutingData[[#This Row],[scoredGrid]])</f>
        <v>0</v>
      </c>
      <c r="AS98" s="27">
        <f>getHighCount(ScoutingData[[#This Row],[scoredGrid]])</f>
        <v>0</v>
      </c>
      <c r="AT98" s="27">
        <f>getMedCount(ScoutingData[[#This Row],[scoredGrid]])</f>
        <v>0</v>
      </c>
      <c r="AU98" s="27">
        <f>getLowCount(ScoutingData[[#This Row],[scoredGrid]])</f>
        <v>0</v>
      </c>
      <c r="AV98" s="27">
        <f>ScoutingData[[#This Row],[autoGamePieces]]+ScoutingData[[#This Row],[teleopGamePieces]]</f>
        <v>0</v>
      </c>
      <c r="AW98" s="27">
        <f>ScoutingData[[#This Row],[autoCubes]]+ScoutingData[[#This Row],[teleopCubes]]</f>
        <v>0</v>
      </c>
      <c r="AX98" s="27">
        <f>ScoutingData[[#This Row],[autoCones]]+ScoutingData[[#This Row],[teleopCones]]</f>
        <v>0</v>
      </c>
      <c r="AY98" s="27">
        <f>ScoutingData[[#This Row],[autoHigh]]+ScoutingData[[#This Row],[teleopHigh]]</f>
        <v>0</v>
      </c>
      <c r="AZ98" s="27">
        <f>ScoutingData[[#This Row],[autoMed]]+ScoutingData[[#This Row],[teleopMed]]</f>
        <v>0</v>
      </c>
      <c r="BA98" s="27">
        <f>ScoutingData[[#This Row],[autoLow]]+ScoutingData[[#This Row],[teleopLow]]</f>
        <v>0</v>
      </c>
    </row>
    <row r="99" spans="1:53" ht="17">
      <c r="A99" s="27" t="s">
        <v>101</v>
      </c>
      <c r="B99" s="27" t="s">
        <v>82</v>
      </c>
      <c r="C99" s="27" t="s">
        <v>83</v>
      </c>
      <c r="D99" s="27">
        <v>23</v>
      </c>
      <c r="E99" s="27"/>
      <c r="F99" s="27" t="s">
        <v>102</v>
      </c>
      <c r="G99" s="27">
        <v>1676</v>
      </c>
      <c r="H99" s="27">
        <v>47</v>
      </c>
      <c r="I99" s="27" t="s">
        <v>160</v>
      </c>
      <c r="J99" s="27">
        <v>0</v>
      </c>
      <c r="K99" s="27">
        <v>0</v>
      </c>
      <c r="L99" s="27">
        <v>0</v>
      </c>
      <c r="M99" s="27" t="s">
        <v>152</v>
      </c>
      <c r="N99" s="27" t="s">
        <v>347</v>
      </c>
      <c r="O99" s="27" t="s">
        <v>348</v>
      </c>
      <c r="P99" s="27">
        <v>0</v>
      </c>
      <c r="Q99" s="27">
        <v>1</v>
      </c>
      <c r="R99" s="27">
        <v>0</v>
      </c>
      <c r="S99" s="27"/>
      <c r="T99" s="27">
        <v>0</v>
      </c>
      <c r="U99" s="27" t="s">
        <v>97</v>
      </c>
      <c r="V99" s="27">
        <v>5.2</v>
      </c>
      <c r="W99" s="27" t="s">
        <v>95</v>
      </c>
      <c r="X99" s="27">
        <v>2</v>
      </c>
      <c r="Y99" s="27" t="s">
        <v>99</v>
      </c>
      <c r="Z99" s="27">
        <v>0</v>
      </c>
      <c r="AA99" s="27" t="s">
        <v>86</v>
      </c>
      <c r="AB99" s="27">
        <v>1</v>
      </c>
      <c r="AC99" s="27">
        <v>4</v>
      </c>
      <c r="AD99" s="27">
        <v>0</v>
      </c>
      <c r="AE99" s="27">
        <v>0</v>
      </c>
      <c r="AF99" s="27">
        <v>0</v>
      </c>
      <c r="AG99" s="27">
        <v>1</v>
      </c>
      <c r="AH99" s="27" t="s">
        <v>321</v>
      </c>
      <c r="AI99" s="27">
        <f>getTotalCount(ScoutingData[[#This Row],[autoScoredGrid]])</f>
        <v>1</v>
      </c>
      <c r="AJ99" s="27">
        <f>getCubeCount(ScoutingData[[#This Row],[autoScoredGrid]])</f>
        <v>1</v>
      </c>
      <c r="AK99" s="27">
        <f>getConeCount(ScoutingData[[#This Row],[autoScoredGrid]])</f>
        <v>0</v>
      </c>
      <c r="AL99" s="27">
        <f>getHighCount(ScoutingData[[#This Row],[autoScoredGrid]])</f>
        <v>1</v>
      </c>
      <c r="AM99" s="27">
        <f>getMedCount(ScoutingData[[#This Row],[autoScoredGrid]])</f>
        <v>0</v>
      </c>
      <c r="AN99" s="27">
        <f>getLowCount(ScoutingData[[#This Row],[autoScoredGrid]])</f>
        <v>0</v>
      </c>
      <c r="AO99" s="27">
        <f>getAvgCycleTime(ScoutingData[[#This Row],[cycleTimes]])</f>
        <v>13.033333333333335</v>
      </c>
      <c r="AP99" s="27">
        <f>getTotalCount(ScoutingData[[#This Row],[scoredGrid]])</f>
        <v>7</v>
      </c>
      <c r="AQ99" s="27">
        <f>getCubeCount(ScoutingData[[#This Row],[scoredGrid]])</f>
        <v>1</v>
      </c>
      <c r="AR99" s="27">
        <f>getConeCount(ScoutingData[[#This Row],[scoredGrid]])</f>
        <v>6</v>
      </c>
      <c r="AS99" s="27">
        <f>getHighCount(ScoutingData[[#This Row],[scoredGrid]])</f>
        <v>5</v>
      </c>
      <c r="AT99" s="27">
        <f>getMedCount(ScoutingData[[#This Row],[scoredGrid]])</f>
        <v>2</v>
      </c>
      <c r="AU99" s="27">
        <f>getLowCount(ScoutingData[[#This Row],[scoredGrid]])</f>
        <v>0</v>
      </c>
      <c r="AV99" s="27">
        <f>ScoutingData[[#This Row],[autoGamePieces]]+ScoutingData[[#This Row],[teleopGamePieces]]</f>
        <v>8</v>
      </c>
      <c r="AW99" s="27">
        <f>ScoutingData[[#This Row],[autoCubes]]+ScoutingData[[#This Row],[teleopCubes]]</f>
        <v>2</v>
      </c>
      <c r="AX99" s="27">
        <f>ScoutingData[[#This Row],[autoCones]]+ScoutingData[[#This Row],[teleopCones]]</f>
        <v>6</v>
      </c>
      <c r="AY99" s="27">
        <f>ScoutingData[[#This Row],[autoHigh]]+ScoutingData[[#This Row],[teleopHigh]]</f>
        <v>6</v>
      </c>
      <c r="AZ99" s="27">
        <f>ScoutingData[[#This Row],[autoMed]]+ScoutingData[[#This Row],[teleopMed]]</f>
        <v>2</v>
      </c>
      <c r="BA99" s="27">
        <f>ScoutingData[[#This Row],[autoLow]]+ScoutingData[[#This Row],[teleopLow]]</f>
        <v>0</v>
      </c>
    </row>
    <row r="100" spans="1:53" ht="17">
      <c r="A100" s="27" t="s">
        <v>349</v>
      </c>
      <c r="B100" s="27" t="s">
        <v>82</v>
      </c>
      <c r="C100" s="27" t="s">
        <v>83</v>
      </c>
      <c r="D100" s="27">
        <v>23</v>
      </c>
      <c r="E100" s="27"/>
      <c r="F100" s="27" t="s">
        <v>110</v>
      </c>
      <c r="G100" s="27">
        <v>752</v>
      </c>
      <c r="H100" s="27">
        <v>71</v>
      </c>
      <c r="I100" s="27" t="s">
        <v>350</v>
      </c>
      <c r="J100" s="27">
        <v>0</v>
      </c>
      <c r="K100" s="27">
        <v>0</v>
      </c>
      <c r="L100" s="27">
        <v>1</v>
      </c>
      <c r="M100" s="27" t="s">
        <v>86</v>
      </c>
      <c r="N100" s="27" t="s">
        <v>351</v>
      </c>
      <c r="O100" s="27" t="s">
        <v>352</v>
      </c>
      <c r="P100" s="27">
        <v>0</v>
      </c>
      <c r="Q100" s="27">
        <v>0</v>
      </c>
      <c r="R100" s="27">
        <v>0</v>
      </c>
      <c r="S100" s="27"/>
      <c r="T100" s="27">
        <v>0</v>
      </c>
      <c r="U100" s="27" t="s">
        <v>97</v>
      </c>
      <c r="V100" s="27">
        <v>19.899999999999999</v>
      </c>
      <c r="W100" s="27" t="s">
        <v>95</v>
      </c>
      <c r="X100" s="27">
        <v>2</v>
      </c>
      <c r="Y100" s="27" t="s">
        <v>98</v>
      </c>
      <c r="Z100" s="27">
        <v>2</v>
      </c>
      <c r="AA100" s="27" t="s">
        <v>98</v>
      </c>
      <c r="AB100" s="27">
        <v>1</v>
      </c>
      <c r="AC100" s="27">
        <v>3</v>
      </c>
      <c r="AD100" s="27">
        <v>0</v>
      </c>
      <c r="AE100" s="27">
        <v>0</v>
      </c>
      <c r="AF100" s="27">
        <v>1</v>
      </c>
      <c r="AG100" s="27">
        <v>0</v>
      </c>
      <c r="AH100" s="27" t="s">
        <v>353</v>
      </c>
      <c r="AI100" s="27">
        <f>getTotalCount(ScoutingData[[#This Row],[autoScoredGrid]])</f>
        <v>1</v>
      </c>
      <c r="AJ100" s="27">
        <f>getCubeCount(ScoutingData[[#This Row],[autoScoredGrid]])</f>
        <v>0</v>
      </c>
      <c r="AK100" s="27">
        <f>getConeCount(ScoutingData[[#This Row],[autoScoredGrid]])</f>
        <v>1</v>
      </c>
      <c r="AL100" s="27">
        <f>getHighCount(ScoutingData[[#This Row],[autoScoredGrid]])</f>
        <v>0</v>
      </c>
      <c r="AM100" s="27">
        <f>getMedCount(ScoutingData[[#This Row],[autoScoredGrid]])</f>
        <v>1</v>
      </c>
      <c r="AN100" s="27">
        <f>getLowCount(ScoutingData[[#This Row],[autoScoredGrid]])</f>
        <v>0</v>
      </c>
      <c r="AO100" s="27">
        <f>getAvgCycleTime(ScoutingData[[#This Row],[cycleTimes]])</f>
        <v>16.466666666666665</v>
      </c>
      <c r="AP100" s="27">
        <f>getTotalCount(ScoutingData[[#This Row],[scoredGrid]])</f>
        <v>1</v>
      </c>
      <c r="AQ100" s="27">
        <f>getCubeCount(ScoutingData[[#This Row],[scoredGrid]])</f>
        <v>1</v>
      </c>
      <c r="AR100" s="27">
        <f>getConeCount(ScoutingData[[#This Row],[scoredGrid]])</f>
        <v>0</v>
      </c>
      <c r="AS100" s="27">
        <f>getHighCount(ScoutingData[[#This Row],[scoredGrid]])</f>
        <v>0</v>
      </c>
      <c r="AT100" s="27">
        <f>getMedCount(ScoutingData[[#This Row],[scoredGrid]])</f>
        <v>0</v>
      </c>
      <c r="AU100" s="27">
        <f>getLowCount(ScoutingData[[#This Row],[scoredGrid]])</f>
        <v>1</v>
      </c>
      <c r="AV100" s="27">
        <f>ScoutingData[[#This Row],[autoGamePieces]]+ScoutingData[[#This Row],[teleopGamePieces]]</f>
        <v>2</v>
      </c>
      <c r="AW100" s="27">
        <f>ScoutingData[[#This Row],[autoCubes]]+ScoutingData[[#This Row],[teleopCubes]]</f>
        <v>1</v>
      </c>
      <c r="AX100" s="27">
        <f>ScoutingData[[#This Row],[autoCones]]+ScoutingData[[#This Row],[teleopCones]]</f>
        <v>1</v>
      </c>
      <c r="AY100" s="27">
        <f>ScoutingData[[#This Row],[autoHigh]]+ScoutingData[[#This Row],[teleopHigh]]</f>
        <v>0</v>
      </c>
      <c r="AZ100" s="27">
        <f>ScoutingData[[#This Row],[autoMed]]+ScoutingData[[#This Row],[teleopMed]]</f>
        <v>1</v>
      </c>
      <c r="BA100" s="27">
        <f>ScoutingData[[#This Row],[autoLow]]+ScoutingData[[#This Row],[teleopLow]]</f>
        <v>1</v>
      </c>
    </row>
    <row r="101" spans="1:53" ht="17">
      <c r="A101" s="27" t="s">
        <v>135</v>
      </c>
      <c r="B101" s="27" t="s">
        <v>82</v>
      </c>
      <c r="C101" s="27" t="s">
        <v>83</v>
      </c>
      <c r="D101" s="27">
        <v>24</v>
      </c>
      <c r="E101" s="27"/>
      <c r="F101" s="27" t="s">
        <v>131</v>
      </c>
      <c r="G101" s="27">
        <v>1811</v>
      </c>
      <c r="H101" s="27">
        <v>26</v>
      </c>
      <c r="I101" s="27" t="s">
        <v>85</v>
      </c>
      <c r="J101" s="27">
        <v>1</v>
      </c>
      <c r="K101" s="27">
        <v>0</v>
      </c>
      <c r="L101" s="27">
        <v>1</v>
      </c>
      <c r="M101" s="27" t="s">
        <v>86</v>
      </c>
      <c r="N101" s="27" t="s">
        <v>85</v>
      </c>
      <c r="O101" s="27" t="s">
        <v>354</v>
      </c>
      <c r="P101" s="27">
        <v>0</v>
      </c>
      <c r="Q101" s="27">
        <v>0</v>
      </c>
      <c r="R101" s="27">
        <v>0</v>
      </c>
      <c r="S101" s="27"/>
      <c r="T101" s="27">
        <v>0</v>
      </c>
      <c r="U101" s="27" t="s">
        <v>89</v>
      </c>
      <c r="V101" s="27">
        <v>0</v>
      </c>
      <c r="W101" s="27" t="s">
        <v>95</v>
      </c>
      <c r="X101" s="27">
        <v>2</v>
      </c>
      <c r="Y101" s="27" t="s">
        <v>98</v>
      </c>
      <c r="Z101" s="27">
        <v>0</v>
      </c>
      <c r="AA101" s="27" t="s">
        <v>86</v>
      </c>
      <c r="AB101" s="27">
        <v>0</v>
      </c>
      <c r="AC101" s="27">
        <v>2</v>
      </c>
      <c r="AD101" s="27">
        <v>0</v>
      </c>
      <c r="AE101" s="27">
        <v>0</v>
      </c>
      <c r="AF101" s="27">
        <v>0</v>
      </c>
      <c r="AG101" s="27">
        <v>0</v>
      </c>
      <c r="AH101" s="27" t="s">
        <v>355</v>
      </c>
      <c r="AI101" s="27">
        <f>getTotalCount(ScoutingData[[#This Row],[autoScoredGrid]])</f>
        <v>0</v>
      </c>
      <c r="AJ101" s="27">
        <f>getCubeCount(ScoutingData[[#This Row],[autoScoredGrid]])</f>
        <v>0</v>
      </c>
      <c r="AK101" s="27">
        <f>getConeCount(ScoutingData[[#This Row],[autoScoredGrid]])</f>
        <v>0</v>
      </c>
      <c r="AL101" s="27">
        <f>getHighCount(ScoutingData[[#This Row],[autoScoredGrid]])</f>
        <v>0</v>
      </c>
      <c r="AM101" s="27">
        <f>getMedCount(ScoutingData[[#This Row],[autoScoredGrid]])</f>
        <v>0</v>
      </c>
      <c r="AN101" s="27">
        <f>getLowCount(ScoutingData[[#This Row],[autoScoredGrid]])</f>
        <v>0</v>
      </c>
      <c r="AO101" s="27">
        <f>getAvgCycleTime(ScoutingData[[#This Row],[cycleTimes]])</f>
        <v>0</v>
      </c>
      <c r="AP101" s="27">
        <f>getTotalCount(ScoutingData[[#This Row],[scoredGrid]])</f>
        <v>2</v>
      </c>
      <c r="AQ101" s="27">
        <f>getCubeCount(ScoutingData[[#This Row],[scoredGrid]])</f>
        <v>2</v>
      </c>
      <c r="AR101" s="27">
        <f>getConeCount(ScoutingData[[#This Row],[scoredGrid]])</f>
        <v>0</v>
      </c>
      <c r="AS101" s="27">
        <f>getHighCount(ScoutingData[[#This Row],[scoredGrid]])</f>
        <v>1</v>
      </c>
      <c r="AT101" s="27">
        <f>getMedCount(ScoutingData[[#This Row],[scoredGrid]])</f>
        <v>1</v>
      </c>
      <c r="AU101" s="27">
        <f>getLowCount(ScoutingData[[#This Row],[scoredGrid]])</f>
        <v>0</v>
      </c>
      <c r="AV101" s="27">
        <f>ScoutingData[[#This Row],[autoGamePieces]]+ScoutingData[[#This Row],[teleopGamePieces]]</f>
        <v>2</v>
      </c>
      <c r="AW101" s="27">
        <f>ScoutingData[[#This Row],[autoCubes]]+ScoutingData[[#This Row],[teleopCubes]]</f>
        <v>2</v>
      </c>
      <c r="AX101" s="27">
        <f>ScoutingData[[#This Row],[autoCones]]+ScoutingData[[#This Row],[teleopCones]]</f>
        <v>0</v>
      </c>
      <c r="AY101" s="27">
        <f>ScoutingData[[#This Row],[autoHigh]]+ScoutingData[[#This Row],[teleopHigh]]</f>
        <v>1</v>
      </c>
      <c r="AZ101" s="27">
        <f>ScoutingData[[#This Row],[autoMed]]+ScoutingData[[#This Row],[teleopMed]]</f>
        <v>1</v>
      </c>
      <c r="BA101" s="27">
        <f>ScoutingData[[#This Row],[autoLow]]+ScoutingData[[#This Row],[teleopLow]]</f>
        <v>0</v>
      </c>
    </row>
    <row r="102" spans="1:53" ht="17">
      <c r="A102" s="27" t="s">
        <v>187</v>
      </c>
      <c r="B102" s="27" t="s">
        <v>82</v>
      </c>
      <c r="C102" s="27" t="s">
        <v>83</v>
      </c>
      <c r="D102" s="27">
        <v>24</v>
      </c>
      <c r="E102" s="27"/>
      <c r="F102" s="27" t="s">
        <v>102</v>
      </c>
      <c r="G102" s="27">
        <v>5438</v>
      </c>
      <c r="H102" s="27">
        <v>35</v>
      </c>
      <c r="I102" s="27" t="s">
        <v>85</v>
      </c>
      <c r="J102" s="27">
        <v>0</v>
      </c>
      <c r="K102" s="27">
        <v>0</v>
      </c>
      <c r="L102" s="27">
        <v>1</v>
      </c>
      <c r="M102" s="27" t="s">
        <v>86</v>
      </c>
      <c r="N102" s="27" t="s">
        <v>356</v>
      </c>
      <c r="O102" s="27" t="s">
        <v>357</v>
      </c>
      <c r="P102" s="27">
        <v>0</v>
      </c>
      <c r="Q102" s="27">
        <v>0</v>
      </c>
      <c r="R102" s="27">
        <v>0</v>
      </c>
      <c r="S102" s="27"/>
      <c r="T102" s="27">
        <v>0</v>
      </c>
      <c r="U102" s="27" t="s">
        <v>97</v>
      </c>
      <c r="V102" s="27">
        <v>0</v>
      </c>
      <c r="W102" s="27" t="s">
        <v>86</v>
      </c>
      <c r="X102" s="27">
        <v>2</v>
      </c>
      <c r="Y102" s="27" t="s">
        <v>90</v>
      </c>
      <c r="Z102" s="27">
        <v>0</v>
      </c>
      <c r="AA102" s="27" t="s">
        <v>86</v>
      </c>
      <c r="AB102" s="27">
        <v>0</v>
      </c>
      <c r="AC102" s="27">
        <v>4</v>
      </c>
      <c r="AD102" s="27">
        <v>0</v>
      </c>
      <c r="AE102" s="27">
        <v>0</v>
      </c>
      <c r="AF102" s="27">
        <v>0</v>
      </c>
      <c r="AG102" s="27">
        <v>0</v>
      </c>
      <c r="AH102" s="27" t="s">
        <v>358</v>
      </c>
      <c r="AI102" s="27">
        <f>getTotalCount(ScoutingData[[#This Row],[autoScoredGrid]])</f>
        <v>0</v>
      </c>
      <c r="AJ102" s="27">
        <f>getCubeCount(ScoutingData[[#This Row],[autoScoredGrid]])</f>
        <v>0</v>
      </c>
      <c r="AK102" s="27">
        <f>getConeCount(ScoutingData[[#This Row],[autoScoredGrid]])</f>
        <v>0</v>
      </c>
      <c r="AL102" s="27">
        <f>getHighCount(ScoutingData[[#This Row],[autoScoredGrid]])</f>
        <v>0</v>
      </c>
      <c r="AM102" s="27">
        <f>getMedCount(ScoutingData[[#This Row],[autoScoredGrid]])</f>
        <v>0</v>
      </c>
      <c r="AN102" s="27">
        <f>getLowCount(ScoutingData[[#This Row],[autoScoredGrid]])</f>
        <v>0</v>
      </c>
      <c r="AO102" s="27">
        <f>getAvgCycleTime(ScoutingData[[#This Row],[cycleTimes]])</f>
        <v>21.766666666666666</v>
      </c>
      <c r="AP102" s="27">
        <f>getTotalCount(ScoutingData[[#This Row],[scoredGrid]])</f>
        <v>3</v>
      </c>
      <c r="AQ102" s="27">
        <f>getCubeCount(ScoutingData[[#This Row],[scoredGrid]])</f>
        <v>2</v>
      </c>
      <c r="AR102" s="27">
        <f>getConeCount(ScoutingData[[#This Row],[scoredGrid]])</f>
        <v>1</v>
      </c>
      <c r="AS102" s="27">
        <f>getHighCount(ScoutingData[[#This Row],[scoredGrid]])</f>
        <v>0</v>
      </c>
      <c r="AT102" s="27">
        <f>getMedCount(ScoutingData[[#This Row],[scoredGrid]])</f>
        <v>1</v>
      </c>
      <c r="AU102" s="27">
        <f>getLowCount(ScoutingData[[#This Row],[scoredGrid]])</f>
        <v>2</v>
      </c>
      <c r="AV102" s="27">
        <f>ScoutingData[[#This Row],[autoGamePieces]]+ScoutingData[[#This Row],[teleopGamePieces]]</f>
        <v>3</v>
      </c>
      <c r="AW102" s="27">
        <f>ScoutingData[[#This Row],[autoCubes]]+ScoutingData[[#This Row],[teleopCubes]]</f>
        <v>2</v>
      </c>
      <c r="AX102" s="27">
        <f>ScoutingData[[#This Row],[autoCones]]+ScoutingData[[#This Row],[teleopCones]]</f>
        <v>1</v>
      </c>
      <c r="AY102" s="27">
        <f>ScoutingData[[#This Row],[autoHigh]]+ScoutingData[[#This Row],[teleopHigh]]</f>
        <v>0</v>
      </c>
      <c r="AZ102" s="27">
        <f>ScoutingData[[#This Row],[autoMed]]+ScoutingData[[#This Row],[teleopMed]]</f>
        <v>1</v>
      </c>
      <c r="BA102" s="27">
        <f>ScoutingData[[#This Row],[autoLow]]+ScoutingData[[#This Row],[teleopLow]]</f>
        <v>2</v>
      </c>
    </row>
    <row r="103" spans="1:53" ht="17">
      <c r="A103" s="27" t="s">
        <v>185</v>
      </c>
      <c r="B103" s="27" t="s">
        <v>82</v>
      </c>
      <c r="C103" s="27" t="s">
        <v>83</v>
      </c>
      <c r="D103" s="27">
        <v>24</v>
      </c>
      <c r="E103" s="27"/>
      <c r="F103" s="27" t="s">
        <v>110</v>
      </c>
      <c r="G103" s="27">
        <v>1279</v>
      </c>
      <c r="H103" s="27">
        <v>71</v>
      </c>
      <c r="I103" s="27" t="s">
        <v>132</v>
      </c>
      <c r="J103" s="27">
        <v>1</v>
      </c>
      <c r="K103" s="27">
        <v>0</v>
      </c>
      <c r="L103" s="27">
        <v>1</v>
      </c>
      <c r="M103" s="27" t="s">
        <v>86</v>
      </c>
      <c r="N103" s="27" t="s">
        <v>359</v>
      </c>
      <c r="O103" s="27" t="s">
        <v>360</v>
      </c>
      <c r="P103" s="27">
        <v>0</v>
      </c>
      <c r="Q103" s="27">
        <v>0</v>
      </c>
      <c r="R103" s="27">
        <v>0</v>
      </c>
      <c r="S103" s="27"/>
      <c r="T103" s="27">
        <v>1</v>
      </c>
      <c r="U103" s="27" t="s">
        <v>86</v>
      </c>
      <c r="V103" s="27">
        <v>1.9</v>
      </c>
      <c r="W103" s="27" t="s">
        <v>95</v>
      </c>
      <c r="X103" s="27">
        <v>2</v>
      </c>
      <c r="Y103" s="27" t="s">
        <v>99</v>
      </c>
      <c r="Z103" s="27">
        <v>1</v>
      </c>
      <c r="AA103" s="27" t="s">
        <v>86</v>
      </c>
      <c r="AB103" s="27">
        <v>0</v>
      </c>
      <c r="AC103" s="27">
        <v>4</v>
      </c>
      <c r="AD103" s="27">
        <v>0</v>
      </c>
      <c r="AE103" s="27">
        <v>0</v>
      </c>
      <c r="AF103" s="27">
        <v>0</v>
      </c>
      <c r="AG103" s="27">
        <v>1</v>
      </c>
      <c r="AH103" s="27" t="s">
        <v>361</v>
      </c>
      <c r="AI103" s="27">
        <f>getTotalCount(ScoutingData[[#This Row],[autoScoredGrid]])</f>
        <v>1</v>
      </c>
      <c r="AJ103" s="27">
        <f>getCubeCount(ScoutingData[[#This Row],[autoScoredGrid]])</f>
        <v>0</v>
      </c>
      <c r="AK103" s="27">
        <f>getConeCount(ScoutingData[[#This Row],[autoScoredGrid]])</f>
        <v>1</v>
      </c>
      <c r="AL103" s="27">
        <f>getHighCount(ScoutingData[[#This Row],[autoScoredGrid]])</f>
        <v>1</v>
      </c>
      <c r="AM103" s="27">
        <f>getMedCount(ScoutingData[[#This Row],[autoScoredGrid]])</f>
        <v>0</v>
      </c>
      <c r="AN103" s="27">
        <f>getLowCount(ScoutingData[[#This Row],[autoScoredGrid]])</f>
        <v>0</v>
      </c>
      <c r="AO103" s="27">
        <f>getAvgCycleTime(ScoutingData[[#This Row],[cycleTimes]])</f>
        <v>4.7</v>
      </c>
      <c r="AP103" s="27">
        <f>getTotalCount(ScoutingData[[#This Row],[scoredGrid]])</f>
        <v>2</v>
      </c>
      <c r="AQ103" s="27">
        <f>getCubeCount(ScoutingData[[#This Row],[scoredGrid]])</f>
        <v>0</v>
      </c>
      <c r="AR103" s="27">
        <f>getConeCount(ScoutingData[[#This Row],[scoredGrid]])</f>
        <v>2</v>
      </c>
      <c r="AS103" s="27">
        <f>getHighCount(ScoutingData[[#This Row],[scoredGrid]])</f>
        <v>2</v>
      </c>
      <c r="AT103" s="27">
        <f>getMedCount(ScoutingData[[#This Row],[scoredGrid]])</f>
        <v>0</v>
      </c>
      <c r="AU103" s="27">
        <f>getLowCount(ScoutingData[[#This Row],[scoredGrid]])</f>
        <v>0</v>
      </c>
      <c r="AV103" s="27">
        <f>ScoutingData[[#This Row],[autoGamePieces]]+ScoutingData[[#This Row],[teleopGamePieces]]</f>
        <v>3</v>
      </c>
      <c r="AW103" s="27">
        <f>ScoutingData[[#This Row],[autoCubes]]+ScoutingData[[#This Row],[teleopCubes]]</f>
        <v>0</v>
      </c>
      <c r="AX103" s="27">
        <f>ScoutingData[[#This Row],[autoCones]]+ScoutingData[[#This Row],[teleopCones]]</f>
        <v>3</v>
      </c>
      <c r="AY103" s="27">
        <f>ScoutingData[[#This Row],[autoHigh]]+ScoutingData[[#This Row],[teleopHigh]]</f>
        <v>3</v>
      </c>
      <c r="AZ103" s="27">
        <f>ScoutingData[[#This Row],[autoMed]]+ScoutingData[[#This Row],[teleopMed]]</f>
        <v>0</v>
      </c>
      <c r="BA103" s="27">
        <f>ScoutingData[[#This Row],[autoLow]]+ScoutingData[[#This Row],[teleopLow]]</f>
        <v>0</v>
      </c>
    </row>
    <row r="104" spans="1:53" ht="17">
      <c r="A104" s="27" t="s">
        <v>193</v>
      </c>
      <c r="B104" s="27" t="s">
        <v>82</v>
      </c>
      <c r="C104" s="27" t="s">
        <v>83</v>
      </c>
      <c r="D104" s="27">
        <v>24</v>
      </c>
      <c r="E104" s="27"/>
      <c r="F104" s="27" t="s">
        <v>131</v>
      </c>
      <c r="G104" s="27">
        <v>1811</v>
      </c>
      <c r="H104" s="27">
        <v>25</v>
      </c>
      <c r="I104" s="27" t="s">
        <v>362</v>
      </c>
      <c r="J104" s="27">
        <v>0</v>
      </c>
      <c r="K104" s="27">
        <v>0</v>
      </c>
      <c r="L104" s="27">
        <v>0</v>
      </c>
      <c r="M104" s="27" t="s">
        <v>86</v>
      </c>
      <c r="N104" s="27" t="s">
        <v>85</v>
      </c>
      <c r="O104" s="27" t="s">
        <v>85</v>
      </c>
      <c r="P104" s="27">
        <v>0</v>
      </c>
      <c r="Q104" s="27">
        <v>0</v>
      </c>
      <c r="R104" s="27">
        <v>0</v>
      </c>
      <c r="S104" s="27"/>
      <c r="T104" s="27">
        <v>0</v>
      </c>
      <c r="U104" s="27" t="s">
        <v>86</v>
      </c>
      <c r="V104" s="27">
        <v>4.9000000000000004</v>
      </c>
      <c r="W104" s="27" t="s">
        <v>95</v>
      </c>
      <c r="X104" s="27">
        <v>0</v>
      </c>
      <c r="Y104" s="27" t="s">
        <v>98</v>
      </c>
      <c r="Z104" s="27">
        <v>0</v>
      </c>
      <c r="AA104" s="27" t="s">
        <v>97</v>
      </c>
      <c r="AB104" s="27">
        <v>0</v>
      </c>
      <c r="AC104" s="27">
        <v>3</v>
      </c>
      <c r="AD104" s="27">
        <v>0</v>
      </c>
      <c r="AE104" s="27">
        <v>0</v>
      </c>
      <c r="AF104" s="27">
        <v>0</v>
      </c>
      <c r="AG104" s="27">
        <v>0</v>
      </c>
      <c r="AH104" s="27" t="s">
        <v>363</v>
      </c>
      <c r="AI104" s="27">
        <f>getTotalCount(ScoutingData[[#This Row],[autoScoredGrid]])</f>
        <v>3</v>
      </c>
      <c r="AJ104" s="27">
        <f>getCubeCount(ScoutingData[[#This Row],[autoScoredGrid]])</f>
        <v>3</v>
      </c>
      <c r="AK104" s="27">
        <f>getConeCount(ScoutingData[[#This Row],[autoScoredGrid]])</f>
        <v>0</v>
      </c>
      <c r="AL104" s="27">
        <f>getHighCount(ScoutingData[[#This Row],[autoScoredGrid]])</f>
        <v>0</v>
      </c>
      <c r="AM104" s="27">
        <f>getMedCount(ScoutingData[[#This Row],[autoScoredGrid]])</f>
        <v>1</v>
      </c>
      <c r="AN104" s="27">
        <f>getLowCount(ScoutingData[[#This Row],[autoScoredGrid]])</f>
        <v>2</v>
      </c>
      <c r="AO104" s="27">
        <f>getAvgCycleTime(ScoutingData[[#This Row],[cycleTimes]])</f>
        <v>0</v>
      </c>
      <c r="AP104" s="27">
        <f>getTotalCount(ScoutingData[[#This Row],[scoredGrid]])</f>
        <v>0</v>
      </c>
      <c r="AQ104" s="27">
        <f>getCubeCount(ScoutingData[[#This Row],[scoredGrid]])</f>
        <v>0</v>
      </c>
      <c r="AR104" s="27">
        <f>getConeCount(ScoutingData[[#This Row],[scoredGrid]])</f>
        <v>0</v>
      </c>
      <c r="AS104" s="27">
        <f>getHighCount(ScoutingData[[#This Row],[scoredGrid]])</f>
        <v>0</v>
      </c>
      <c r="AT104" s="27">
        <f>getMedCount(ScoutingData[[#This Row],[scoredGrid]])</f>
        <v>0</v>
      </c>
      <c r="AU104" s="27">
        <f>getLowCount(ScoutingData[[#This Row],[scoredGrid]])</f>
        <v>0</v>
      </c>
      <c r="AV104" s="27">
        <f>ScoutingData[[#This Row],[autoGamePieces]]+ScoutingData[[#This Row],[teleopGamePieces]]</f>
        <v>3</v>
      </c>
      <c r="AW104" s="27">
        <f>ScoutingData[[#This Row],[autoCubes]]+ScoutingData[[#This Row],[teleopCubes]]</f>
        <v>3</v>
      </c>
      <c r="AX104" s="27">
        <f>ScoutingData[[#This Row],[autoCones]]+ScoutingData[[#This Row],[teleopCones]]</f>
        <v>0</v>
      </c>
      <c r="AY104" s="27">
        <f>ScoutingData[[#This Row],[autoHigh]]+ScoutingData[[#This Row],[teleopHigh]]</f>
        <v>0</v>
      </c>
      <c r="AZ104" s="27">
        <f>ScoutingData[[#This Row],[autoMed]]+ScoutingData[[#This Row],[teleopMed]]</f>
        <v>1</v>
      </c>
      <c r="BA104" s="27">
        <f>ScoutingData[[#This Row],[autoLow]]+ScoutingData[[#This Row],[teleopLow]]</f>
        <v>2</v>
      </c>
    </row>
    <row r="105" spans="1:53" ht="17">
      <c r="A105" s="27" t="s">
        <v>125</v>
      </c>
      <c r="B105" s="27" t="s">
        <v>82</v>
      </c>
      <c r="C105" s="27" t="s">
        <v>83</v>
      </c>
      <c r="D105" s="27">
        <v>24</v>
      </c>
      <c r="E105" s="27"/>
      <c r="F105" s="27" t="s">
        <v>93</v>
      </c>
      <c r="G105" s="27">
        <v>8628</v>
      </c>
      <c r="H105" s="27">
        <v>38</v>
      </c>
      <c r="I105" s="27" t="s">
        <v>85</v>
      </c>
      <c r="J105" s="27">
        <v>0</v>
      </c>
      <c r="K105" s="27">
        <v>0</v>
      </c>
      <c r="L105" s="27">
        <v>0</v>
      </c>
      <c r="M105" s="27" t="s">
        <v>86</v>
      </c>
      <c r="N105" s="27" t="s">
        <v>85</v>
      </c>
      <c r="O105" s="27" t="s">
        <v>85</v>
      </c>
      <c r="P105" s="27">
        <v>0</v>
      </c>
      <c r="Q105" s="27">
        <v>0</v>
      </c>
      <c r="R105" s="27">
        <v>0</v>
      </c>
      <c r="S105" s="27"/>
      <c r="T105" s="27">
        <v>0</v>
      </c>
      <c r="U105" s="27" t="s">
        <v>86</v>
      </c>
      <c r="V105" s="27">
        <v>0</v>
      </c>
      <c r="W105" s="27" t="s">
        <v>86</v>
      </c>
      <c r="X105" s="27">
        <v>2</v>
      </c>
      <c r="Y105" s="27" t="s">
        <v>86</v>
      </c>
      <c r="Z105" s="27">
        <v>0</v>
      </c>
      <c r="AA105" s="27" t="s">
        <v>86</v>
      </c>
      <c r="AB105" s="27">
        <v>0</v>
      </c>
      <c r="AC105" s="27">
        <v>1</v>
      </c>
      <c r="AD105" s="27">
        <v>1</v>
      </c>
      <c r="AE105" s="27">
        <v>0</v>
      </c>
      <c r="AF105" s="27">
        <v>0</v>
      </c>
      <c r="AG105" s="27">
        <v>0</v>
      </c>
      <c r="AH105" s="27" t="s">
        <v>364</v>
      </c>
      <c r="AI105" s="27">
        <f>getTotalCount(ScoutingData[[#This Row],[autoScoredGrid]])</f>
        <v>0</v>
      </c>
      <c r="AJ105" s="27">
        <f>getCubeCount(ScoutingData[[#This Row],[autoScoredGrid]])</f>
        <v>0</v>
      </c>
      <c r="AK105" s="27">
        <f>getConeCount(ScoutingData[[#This Row],[autoScoredGrid]])</f>
        <v>0</v>
      </c>
      <c r="AL105" s="27">
        <f>getHighCount(ScoutingData[[#This Row],[autoScoredGrid]])</f>
        <v>0</v>
      </c>
      <c r="AM105" s="27">
        <f>getMedCount(ScoutingData[[#This Row],[autoScoredGrid]])</f>
        <v>0</v>
      </c>
      <c r="AN105" s="27">
        <f>getLowCount(ScoutingData[[#This Row],[autoScoredGrid]])</f>
        <v>0</v>
      </c>
      <c r="AO105" s="27">
        <f>getAvgCycleTime(ScoutingData[[#This Row],[cycleTimes]])</f>
        <v>0</v>
      </c>
      <c r="AP105" s="27">
        <f>getTotalCount(ScoutingData[[#This Row],[scoredGrid]])</f>
        <v>0</v>
      </c>
      <c r="AQ105" s="27">
        <f>getCubeCount(ScoutingData[[#This Row],[scoredGrid]])</f>
        <v>0</v>
      </c>
      <c r="AR105" s="27">
        <f>getConeCount(ScoutingData[[#This Row],[scoredGrid]])</f>
        <v>0</v>
      </c>
      <c r="AS105" s="27">
        <f>getHighCount(ScoutingData[[#This Row],[scoredGrid]])</f>
        <v>0</v>
      </c>
      <c r="AT105" s="27">
        <f>getMedCount(ScoutingData[[#This Row],[scoredGrid]])</f>
        <v>0</v>
      </c>
      <c r="AU105" s="27">
        <f>getLowCount(ScoutingData[[#This Row],[scoredGrid]])</f>
        <v>0</v>
      </c>
      <c r="AV105" s="27">
        <f>ScoutingData[[#This Row],[autoGamePieces]]+ScoutingData[[#This Row],[teleopGamePieces]]</f>
        <v>0</v>
      </c>
      <c r="AW105" s="27">
        <f>ScoutingData[[#This Row],[autoCubes]]+ScoutingData[[#This Row],[teleopCubes]]</f>
        <v>0</v>
      </c>
      <c r="AX105" s="27">
        <f>ScoutingData[[#This Row],[autoCones]]+ScoutingData[[#This Row],[teleopCones]]</f>
        <v>0</v>
      </c>
      <c r="AY105" s="27">
        <f>ScoutingData[[#This Row],[autoHigh]]+ScoutingData[[#This Row],[teleopHigh]]</f>
        <v>0</v>
      </c>
      <c r="AZ105" s="27">
        <f>ScoutingData[[#This Row],[autoMed]]+ScoutingData[[#This Row],[teleopMed]]</f>
        <v>0</v>
      </c>
      <c r="BA105" s="27">
        <f>ScoutingData[[#This Row],[autoLow]]+ScoutingData[[#This Row],[teleopLow]]</f>
        <v>0</v>
      </c>
    </row>
    <row r="106" spans="1:53" ht="17">
      <c r="A106" s="27" t="s">
        <v>365</v>
      </c>
      <c r="B106" s="27" t="s">
        <v>82</v>
      </c>
      <c r="C106" s="27" t="s">
        <v>83</v>
      </c>
      <c r="D106" s="27">
        <v>24</v>
      </c>
      <c r="E106" s="27"/>
      <c r="F106" s="27" t="s">
        <v>131</v>
      </c>
      <c r="G106" s="27">
        <v>1811</v>
      </c>
      <c r="H106" s="27">
        <v>26</v>
      </c>
      <c r="I106" s="27" t="s">
        <v>85</v>
      </c>
      <c r="J106" s="27">
        <v>0</v>
      </c>
      <c r="K106" s="27">
        <v>0</v>
      </c>
      <c r="L106" s="27">
        <v>0</v>
      </c>
      <c r="M106" s="27" t="s">
        <v>86</v>
      </c>
      <c r="N106" s="27" t="s">
        <v>85</v>
      </c>
      <c r="O106" s="27" t="s">
        <v>366</v>
      </c>
      <c r="P106" s="27">
        <v>0</v>
      </c>
      <c r="Q106" s="27">
        <v>0</v>
      </c>
      <c r="R106" s="27">
        <v>0</v>
      </c>
      <c r="S106" s="27"/>
      <c r="T106" s="27">
        <v>0</v>
      </c>
      <c r="U106" s="27" t="s">
        <v>89</v>
      </c>
      <c r="V106" s="27">
        <v>12.4</v>
      </c>
      <c r="W106" s="27" t="s">
        <v>95</v>
      </c>
      <c r="X106" s="27">
        <v>2</v>
      </c>
      <c r="Y106" s="27" t="s">
        <v>98</v>
      </c>
      <c r="Z106" s="27">
        <v>0</v>
      </c>
      <c r="AA106" s="27" t="s">
        <v>86</v>
      </c>
      <c r="AB106" s="27">
        <v>0</v>
      </c>
      <c r="AC106" s="27">
        <v>2</v>
      </c>
      <c r="AD106" s="27">
        <v>0</v>
      </c>
      <c r="AE106" s="27">
        <v>0</v>
      </c>
      <c r="AF106" s="27">
        <v>0</v>
      </c>
      <c r="AG106" s="27">
        <v>0</v>
      </c>
      <c r="AH106" s="27" t="s">
        <v>367</v>
      </c>
      <c r="AI106" s="27">
        <f>getTotalCount(ScoutingData[[#This Row],[autoScoredGrid]])</f>
        <v>0</v>
      </c>
      <c r="AJ106" s="27">
        <f>getCubeCount(ScoutingData[[#This Row],[autoScoredGrid]])</f>
        <v>0</v>
      </c>
      <c r="AK106" s="27">
        <f>getConeCount(ScoutingData[[#This Row],[autoScoredGrid]])</f>
        <v>0</v>
      </c>
      <c r="AL106" s="27">
        <f>getHighCount(ScoutingData[[#This Row],[autoScoredGrid]])</f>
        <v>0</v>
      </c>
      <c r="AM106" s="27">
        <f>getMedCount(ScoutingData[[#This Row],[autoScoredGrid]])</f>
        <v>0</v>
      </c>
      <c r="AN106" s="27">
        <f>getLowCount(ScoutingData[[#This Row],[autoScoredGrid]])</f>
        <v>0</v>
      </c>
      <c r="AO106" s="27">
        <f>getAvgCycleTime(ScoutingData[[#This Row],[cycleTimes]])</f>
        <v>0</v>
      </c>
      <c r="AP106" s="27">
        <f>getTotalCount(ScoutingData[[#This Row],[scoredGrid]])</f>
        <v>3</v>
      </c>
      <c r="AQ106" s="27">
        <f>getCubeCount(ScoutingData[[#This Row],[scoredGrid]])</f>
        <v>3</v>
      </c>
      <c r="AR106" s="27">
        <f>getConeCount(ScoutingData[[#This Row],[scoredGrid]])</f>
        <v>0</v>
      </c>
      <c r="AS106" s="27">
        <f>getHighCount(ScoutingData[[#This Row],[scoredGrid]])</f>
        <v>1</v>
      </c>
      <c r="AT106" s="27">
        <f>getMedCount(ScoutingData[[#This Row],[scoredGrid]])</f>
        <v>2</v>
      </c>
      <c r="AU106" s="27">
        <f>getLowCount(ScoutingData[[#This Row],[scoredGrid]])</f>
        <v>0</v>
      </c>
      <c r="AV106" s="27">
        <f>ScoutingData[[#This Row],[autoGamePieces]]+ScoutingData[[#This Row],[teleopGamePieces]]</f>
        <v>3</v>
      </c>
      <c r="AW106" s="27">
        <f>ScoutingData[[#This Row],[autoCubes]]+ScoutingData[[#This Row],[teleopCubes]]</f>
        <v>3</v>
      </c>
      <c r="AX106" s="27">
        <f>ScoutingData[[#This Row],[autoCones]]+ScoutingData[[#This Row],[teleopCones]]</f>
        <v>0</v>
      </c>
      <c r="AY106" s="27">
        <f>ScoutingData[[#This Row],[autoHigh]]+ScoutingData[[#This Row],[teleopHigh]]</f>
        <v>1</v>
      </c>
      <c r="AZ106" s="27">
        <f>ScoutingData[[#This Row],[autoMed]]+ScoutingData[[#This Row],[teleopMed]]</f>
        <v>2</v>
      </c>
      <c r="BA106" s="27">
        <f>ScoutingData[[#This Row],[autoLow]]+ScoutingData[[#This Row],[teleopLow]]</f>
        <v>0</v>
      </c>
    </row>
    <row r="107" spans="1:53" ht="17">
      <c r="A107" s="27" t="s">
        <v>143</v>
      </c>
      <c r="B107" s="27" t="s">
        <v>82</v>
      </c>
      <c r="C107" s="27" t="s">
        <v>83</v>
      </c>
      <c r="D107" s="27">
        <v>24</v>
      </c>
      <c r="E107" s="27"/>
      <c r="F107" s="27" t="s">
        <v>84</v>
      </c>
      <c r="G107" s="27">
        <v>1923</v>
      </c>
      <c r="H107" s="27">
        <v>47</v>
      </c>
      <c r="I107" s="27" t="s">
        <v>85</v>
      </c>
      <c r="J107" s="27">
        <v>0</v>
      </c>
      <c r="K107" s="27">
        <v>0</v>
      </c>
      <c r="L107" s="27">
        <v>0</v>
      </c>
      <c r="M107" s="27" t="s">
        <v>95</v>
      </c>
      <c r="N107" s="27" t="s">
        <v>368</v>
      </c>
      <c r="O107" s="27" t="s">
        <v>369</v>
      </c>
      <c r="P107" s="27">
        <v>0</v>
      </c>
      <c r="Q107" s="27">
        <v>0</v>
      </c>
      <c r="R107" s="27">
        <v>0</v>
      </c>
      <c r="S107" s="27"/>
      <c r="T107" s="27">
        <v>0</v>
      </c>
      <c r="U107" s="27" t="s">
        <v>89</v>
      </c>
      <c r="V107" s="27">
        <v>3.7</v>
      </c>
      <c r="W107" s="27" t="s">
        <v>95</v>
      </c>
      <c r="X107" s="27">
        <v>1</v>
      </c>
      <c r="Y107" s="27" t="s">
        <v>99</v>
      </c>
      <c r="Z107" s="27">
        <v>3</v>
      </c>
      <c r="AA107" s="27" t="s">
        <v>86</v>
      </c>
      <c r="AB107" s="27">
        <v>1</v>
      </c>
      <c r="AC107" s="27">
        <v>5</v>
      </c>
      <c r="AD107" s="27">
        <v>0</v>
      </c>
      <c r="AE107" s="27">
        <v>0</v>
      </c>
      <c r="AF107" s="27">
        <v>0</v>
      </c>
      <c r="AG107" s="27">
        <v>0</v>
      </c>
      <c r="AH107" s="27" t="s">
        <v>370</v>
      </c>
      <c r="AI107" s="27">
        <f>getTotalCount(ScoutingData[[#This Row],[autoScoredGrid]])</f>
        <v>0</v>
      </c>
      <c r="AJ107" s="27">
        <f>getCubeCount(ScoutingData[[#This Row],[autoScoredGrid]])</f>
        <v>0</v>
      </c>
      <c r="AK107" s="27">
        <f>getConeCount(ScoutingData[[#This Row],[autoScoredGrid]])</f>
        <v>0</v>
      </c>
      <c r="AL107" s="27">
        <f>getHighCount(ScoutingData[[#This Row],[autoScoredGrid]])</f>
        <v>0</v>
      </c>
      <c r="AM107" s="27">
        <f>getMedCount(ScoutingData[[#This Row],[autoScoredGrid]])</f>
        <v>0</v>
      </c>
      <c r="AN107" s="27">
        <f>getLowCount(ScoutingData[[#This Row],[autoScoredGrid]])</f>
        <v>0</v>
      </c>
      <c r="AO107" s="27">
        <f>getAvgCycleTime(ScoutingData[[#This Row],[cycleTimes]])</f>
        <v>4.666666666666667</v>
      </c>
      <c r="AP107" s="27">
        <f>getTotalCount(ScoutingData[[#This Row],[scoredGrid]])</f>
        <v>9</v>
      </c>
      <c r="AQ107" s="27">
        <f>getCubeCount(ScoutingData[[#This Row],[scoredGrid]])</f>
        <v>7</v>
      </c>
      <c r="AR107" s="27">
        <f>getConeCount(ScoutingData[[#This Row],[scoredGrid]])</f>
        <v>2</v>
      </c>
      <c r="AS107" s="27">
        <f>getHighCount(ScoutingData[[#This Row],[scoredGrid]])</f>
        <v>4</v>
      </c>
      <c r="AT107" s="27">
        <f>getMedCount(ScoutingData[[#This Row],[scoredGrid]])</f>
        <v>1</v>
      </c>
      <c r="AU107" s="27">
        <f>getLowCount(ScoutingData[[#This Row],[scoredGrid]])</f>
        <v>4</v>
      </c>
      <c r="AV107" s="27">
        <f>ScoutingData[[#This Row],[autoGamePieces]]+ScoutingData[[#This Row],[teleopGamePieces]]</f>
        <v>9</v>
      </c>
      <c r="AW107" s="27">
        <f>ScoutingData[[#This Row],[autoCubes]]+ScoutingData[[#This Row],[teleopCubes]]</f>
        <v>7</v>
      </c>
      <c r="AX107" s="27">
        <f>ScoutingData[[#This Row],[autoCones]]+ScoutingData[[#This Row],[teleopCones]]</f>
        <v>2</v>
      </c>
      <c r="AY107" s="27">
        <f>ScoutingData[[#This Row],[autoHigh]]+ScoutingData[[#This Row],[teleopHigh]]</f>
        <v>4</v>
      </c>
      <c r="AZ107" s="27">
        <f>ScoutingData[[#This Row],[autoMed]]+ScoutingData[[#This Row],[teleopMed]]</f>
        <v>1</v>
      </c>
      <c r="BA107" s="27">
        <f>ScoutingData[[#This Row],[autoLow]]+ScoutingData[[#This Row],[teleopLow]]</f>
        <v>4</v>
      </c>
    </row>
    <row r="108" spans="1:53" ht="17">
      <c r="A108" s="27" t="s">
        <v>171</v>
      </c>
      <c r="B108" s="27" t="s">
        <v>82</v>
      </c>
      <c r="C108" s="27" t="s">
        <v>83</v>
      </c>
      <c r="D108" s="27">
        <v>25</v>
      </c>
      <c r="E108" s="27"/>
      <c r="F108" s="27" t="s">
        <v>110</v>
      </c>
      <c r="G108" s="27">
        <v>56</v>
      </c>
      <c r="H108" s="27">
        <v>71</v>
      </c>
      <c r="I108" s="27" t="s">
        <v>85</v>
      </c>
      <c r="J108" s="27">
        <v>0</v>
      </c>
      <c r="K108" s="27">
        <v>0</v>
      </c>
      <c r="L108" s="27">
        <v>0</v>
      </c>
      <c r="M108" s="27" t="s">
        <v>86</v>
      </c>
      <c r="N108" s="27" t="s">
        <v>371</v>
      </c>
      <c r="O108" s="27" t="s">
        <v>85</v>
      </c>
      <c r="P108" s="27">
        <v>3</v>
      </c>
      <c r="Q108" s="27">
        <v>0</v>
      </c>
      <c r="R108" s="27">
        <v>0</v>
      </c>
      <c r="S108" s="27"/>
      <c r="T108" s="27">
        <v>0</v>
      </c>
      <c r="U108" s="27" t="s">
        <v>89</v>
      </c>
      <c r="V108" s="27">
        <v>24.3</v>
      </c>
      <c r="W108" s="27" t="s">
        <v>127</v>
      </c>
      <c r="X108" s="27">
        <v>3</v>
      </c>
      <c r="Y108" s="27" t="s">
        <v>99</v>
      </c>
      <c r="Z108" s="27">
        <v>3</v>
      </c>
      <c r="AA108" s="27" t="s">
        <v>86</v>
      </c>
      <c r="AB108" s="27">
        <v>1</v>
      </c>
      <c r="AC108" s="27">
        <v>4</v>
      </c>
      <c r="AD108" s="27">
        <v>0</v>
      </c>
      <c r="AE108" s="27">
        <v>0</v>
      </c>
      <c r="AF108" s="27">
        <v>0</v>
      </c>
      <c r="AG108" s="27">
        <v>1</v>
      </c>
      <c r="AH108" s="27" t="s">
        <v>372</v>
      </c>
      <c r="AI108" s="27">
        <f>getTotalCount(ScoutingData[[#This Row],[autoScoredGrid]])</f>
        <v>0</v>
      </c>
      <c r="AJ108" s="27">
        <f>getCubeCount(ScoutingData[[#This Row],[autoScoredGrid]])</f>
        <v>0</v>
      </c>
      <c r="AK108" s="27">
        <f>getConeCount(ScoutingData[[#This Row],[autoScoredGrid]])</f>
        <v>0</v>
      </c>
      <c r="AL108" s="27">
        <f>getHighCount(ScoutingData[[#This Row],[autoScoredGrid]])</f>
        <v>0</v>
      </c>
      <c r="AM108" s="27">
        <f>getMedCount(ScoutingData[[#This Row],[autoScoredGrid]])</f>
        <v>0</v>
      </c>
      <c r="AN108" s="27">
        <f>getLowCount(ScoutingData[[#This Row],[autoScoredGrid]])</f>
        <v>0</v>
      </c>
      <c r="AO108" s="27">
        <f>getAvgCycleTime(ScoutingData[[#This Row],[cycleTimes]])</f>
        <v>26.566666666666666</v>
      </c>
      <c r="AP108" s="27">
        <f>getTotalCount(ScoutingData[[#This Row],[scoredGrid]])</f>
        <v>0</v>
      </c>
      <c r="AQ108" s="27">
        <f>getCubeCount(ScoutingData[[#This Row],[scoredGrid]])</f>
        <v>0</v>
      </c>
      <c r="AR108" s="27">
        <f>getConeCount(ScoutingData[[#This Row],[scoredGrid]])</f>
        <v>0</v>
      </c>
      <c r="AS108" s="27">
        <f>getHighCount(ScoutingData[[#This Row],[scoredGrid]])</f>
        <v>0</v>
      </c>
      <c r="AT108" s="27">
        <f>getMedCount(ScoutingData[[#This Row],[scoredGrid]])</f>
        <v>0</v>
      </c>
      <c r="AU108" s="27">
        <f>getLowCount(ScoutingData[[#This Row],[scoredGrid]])</f>
        <v>0</v>
      </c>
      <c r="AV108" s="27">
        <f>ScoutingData[[#This Row],[autoGamePieces]]+ScoutingData[[#This Row],[teleopGamePieces]]</f>
        <v>0</v>
      </c>
      <c r="AW108" s="27">
        <f>ScoutingData[[#This Row],[autoCubes]]+ScoutingData[[#This Row],[teleopCubes]]</f>
        <v>0</v>
      </c>
      <c r="AX108" s="27">
        <f>ScoutingData[[#This Row],[autoCones]]+ScoutingData[[#This Row],[teleopCones]]</f>
        <v>0</v>
      </c>
      <c r="AY108" s="27">
        <f>ScoutingData[[#This Row],[autoHigh]]+ScoutingData[[#This Row],[teleopHigh]]</f>
        <v>0</v>
      </c>
      <c r="AZ108" s="27">
        <f>ScoutingData[[#This Row],[autoMed]]+ScoutingData[[#This Row],[teleopMed]]</f>
        <v>0</v>
      </c>
      <c r="BA108" s="27">
        <f>ScoutingData[[#This Row],[autoLow]]+ScoutingData[[#This Row],[teleopLow]]</f>
        <v>0</v>
      </c>
    </row>
    <row r="109" spans="1:53" ht="17">
      <c r="A109" s="27" t="s">
        <v>139</v>
      </c>
      <c r="B109" s="27" t="s">
        <v>82</v>
      </c>
      <c r="C109" s="27" t="s">
        <v>83</v>
      </c>
      <c r="D109" s="27">
        <v>25</v>
      </c>
      <c r="E109" s="27"/>
      <c r="F109" s="27" t="s">
        <v>93</v>
      </c>
      <c r="G109" s="27">
        <v>2070</v>
      </c>
      <c r="H109" s="27">
        <v>62</v>
      </c>
      <c r="I109" s="27" t="s">
        <v>148</v>
      </c>
      <c r="J109" s="27">
        <v>0</v>
      </c>
      <c r="K109" s="27">
        <v>0</v>
      </c>
      <c r="L109" s="27">
        <v>0</v>
      </c>
      <c r="M109" s="27" t="s">
        <v>86</v>
      </c>
      <c r="N109" s="27" t="s">
        <v>85</v>
      </c>
      <c r="O109" s="27" t="s">
        <v>373</v>
      </c>
      <c r="P109" s="27">
        <v>0</v>
      </c>
      <c r="Q109" s="27">
        <v>0</v>
      </c>
      <c r="R109" s="27">
        <v>0</v>
      </c>
      <c r="S109" s="27"/>
      <c r="T109" s="27">
        <v>0</v>
      </c>
      <c r="U109" s="27" t="s">
        <v>86</v>
      </c>
      <c r="V109" s="27">
        <v>4.2</v>
      </c>
      <c r="W109" s="27" t="s">
        <v>95</v>
      </c>
      <c r="X109" s="27">
        <v>2</v>
      </c>
      <c r="Y109" s="27" t="s">
        <v>98</v>
      </c>
      <c r="Z109" s="27">
        <v>3</v>
      </c>
      <c r="AA109" s="27" t="s">
        <v>86</v>
      </c>
      <c r="AB109" s="27">
        <v>0</v>
      </c>
      <c r="AC109" s="27">
        <v>3</v>
      </c>
      <c r="AD109" s="27">
        <v>0</v>
      </c>
      <c r="AE109" s="27">
        <v>0</v>
      </c>
      <c r="AF109" s="27">
        <v>0</v>
      </c>
      <c r="AG109" s="27">
        <v>1</v>
      </c>
      <c r="AH109" s="27" t="s">
        <v>374</v>
      </c>
      <c r="AI109" s="27">
        <f>getTotalCount(ScoutingData[[#This Row],[autoScoredGrid]])</f>
        <v>1</v>
      </c>
      <c r="AJ109" s="27">
        <f>getCubeCount(ScoutingData[[#This Row],[autoScoredGrid]])</f>
        <v>1</v>
      </c>
      <c r="AK109" s="27">
        <f>getConeCount(ScoutingData[[#This Row],[autoScoredGrid]])</f>
        <v>0</v>
      </c>
      <c r="AL109" s="27">
        <f>getHighCount(ScoutingData[[#This Row],[autoScoredGrid]])</f>
        <v>1</v>
      </c>
      <c r="AM109" s="27">
        <f>getMedCount(ScoutingData[[#This Row],[autoScoredGrid]])</f>
        <v>0</v>
      </c>
      <c r="AN109" s="27">
        <f>getLowCount(ScoutingData[[#This Row],[autoScoredGrid]])</f>
        <v>0</v>
      </c>
      <c r="AO109" s="27">
        <f>getAvgCycleTime(ScoutingData[[#This Row],[cycleTimes]])</f>
        <v>0</v>
      </c>
      <c r="AP109" s="27">
        <f>getTotalCount(ScoutingData[[#This Row],[scoredGrid]])</f>
        <v>2</v>
      </c>
      <c r="AQ109" s="27">
        <f>getCubeCount(ScoutingData[[#This Row],[scoredGrid]])</f>
        <v>0</v>
      </c>
      <c r="AR109" s="27">
        <f>getConeCount(ScoutingData[[#This Row],[scoredGrid]])</f>
        <v>2</v>
      </c>
      <c r="AS109" s="27">
        <f>getHighCount(ScoutingData[[#This Row],[scoredGrid]])</f>
        <v>1</v>
      </c>
      <c r="AT109" s="27">
        <f>getMedCount(ScoutingData[[#This Row],[scoredGrid]])</f>
        <v>0</v>
      </c>
      <c r="AU109" s="27">
        <f>getLowCount(ScoutingData[[#This Row],[scoredGrid]])</f>
        <v>1</v>
      </c>
      <c r="AV109" s="27">
        <f>ScoutingData[[#This Row],[autoGamePieces]]+ScoutingData[[#This Row],[teleopGamePieces]]</f>
        <v>3</v>
      </c>
      <c r="AW109" s="27">
        <f>ScoutingData[[#This Row],[autoCubes]]+ScoutingData[[#This Row],[teleopCubes]]</f>
        <v>1</v>
      </c>
      <c r="AX109" s="27">
        <f>ScoutingData[[#This Row],[autoCones]]+ScoutingData[[#This Row],[teleopCones]]</f>
        <v>2</v>
      </c>
      <c r="AY109" s="27">
        <f>ScoutingData[[#This Row],[autoHigh]]+ScoutingData[[#This Row],[teleopHigh]]</f>
        <v>2</v>
      </c>
      <c r="AZ109" s="27">
        <f>ScoutingData[[#This Row],[autoMed]]+ScoutingData[[#This Row],[teleopMed]]</f>
        <v>0</v>
      </c>
      <c r="BA109" s="27">
        <f>ScoutingData[[#This Row],[autoLow]]+ScoutingData[[#This Row],[teleopLow]]</f>
        <v>1</v>
      </c>
    </row>
    <row r="110" spans="1:53" ht="17">
      <c r="A110" s="27" t="s">
        <v>121</v>
      </c>
      <c r="B110" s="27" t="s">
        <v>82</v>
      </c>
      <c r="C110" s="27" t="s">
        <v>83</v>
      </c>
      <c r="D110" s="27">
        <v>25</v>
      </c>
      <c r="E110" s="27"/>
      <c r="F110" s="27" t="s">
        <v>131</v>
      </c>
      <c r="G110" s="27">
        <v>223</v>
      </c>
      <c r="H110" s="27">
        <v>38</v>
      </c>
      <c r="I110" s="27" t="s">
        <v>85</v>
      </c>
      <c r="J110" s="27">
        <v>0</v>
      </c>
      <c r="K110" s="27">
        <v>0</v>
      </c>
      <c r="L110" s="27">
        <v>0</v>
      </c>
      <c r="M110" s="27" t="s">
        <v>98</v>
      </c>
      <c r="N110" s="27" t="s">
        <v>375</v>
      </c>
      <c r="O110" s="27" t="s">
        <v>376</v>
      </c>
      <c r="P110" s="27">
        <v>0</v>
      </c>
      <c r="Q110" s="27">
        <v>0</v>
      </c>
      <c r="R110" s="27">
        <v>0</v>
      </c>
      <c r="S110" s="27"/>
      <c r="T110" s="27">
        <v>0</v>
      </c>
      <c r="U110" s="27" t="s">
        <v>89</v>
      </c>
      <c r="V110" s="27">
        <v>8.6999999999999993</v>
      </c>
      <c r="W110" s="27" t="s">
        <v>127</v>
      </c>
      <c r="X110" s="27">
        <v>2</v>
      </c>
      <c r="Y110" s="27" t="s">
        <v>99</v>
      </c>
      <c r="Z110" s="27">
        <v>2</v>
      </c>
      <c r="AA110" s="27" t="s">
        <v>86</v>
      </c>
      <c r="AB110" s="27">
        <v>1</v>
      </c>
      <c r="AC110" s="27">
        <v>4</v>
      </c>
      <c r="AD110" s="27">
        <v>0</v>
      </c>
      <c r="AE110" s="27">
        <v>0</v>
      </c>
      <c r="AF110" s="27">
        <v>0</v>
      </c>
      <c r="AG110" s="27">
        <v>1</v>
      </c>
      <c r="AH110" s="27" t="s">
        <v>377</v>
      </c>
      <c r="AI110" s="27">
        <f>getTotalCount(ScoutingData[[#This Row],[autoScoredGrid]])</f>
        <v>0</v>
      </c>
      <c r="AJ110" s="27">
        <f>getCubeCount(ScoutingData[[#This Row],[autoScoredGrid]])</f>
        <v>0</v>
      </c>
      <c r="AK110" s="27">
        <f>getConeCount(ScoutingData[[#This Row],[autoScoredGrid]])</f>
        <v>0</v>
      </c>
      <c r="AL110" s="27">
        <f>getHighCount(ScoutingData[[#This Row],[autoScoredGrid]])</f>
        <v>0</v>
      </c>
      <c r="AM110" s="27">
        <f>getMedCount(ScoutingData[[#This Row],[autoScoredGrid]])</f>
        <v>0</v>
      </c>
      <c r="AN110" s="27">
        <f>getLowCount(ScoutingData[[#This Row],[autoScoredGrid]])</f>
        <v>0</v>
      </c>
      <c r="AO110" s="27">
        <f>getAvgCycleTime(ScoutingData[[#This Row],[cycleTimes]])</f>
        <v>1.9200000000000004</v>
      </c>
      <c r="AP110" s="27">
        <f>getTotalCount(ScoutingData[[#This Row],[scoredGrid]])</f>
        <v>7</v>
      </c>
      <c r="AQ110" s="27">
        <f>getCubeCount(ScoutingData[[#This Row],[scoredGrid]])</f>
        <v>7</v>
      </c>
      <c r="AR110" s="27">
        <f>getConeCount(ScoutingData[[#This Row],[scoredGrid]])</f>
        <v>0</v>
      </c>
      <c r="AS110" s="27">
        <f>getHighCount(ScoutingData[[#This Row],[scoredGrid]])</f>
        <v>0</v>
      </c>
      <c r="AT110" s="27">
        <f>getMedCount(ScoutingData[[#This Row],[scoredGrid]])</f>
        <v>0</v>
      </c>
      <c r="AU110" s="27">
        <f>getLowCount(ScoutingData[[#This Row],[scoredGrid]])</f>
        <v>7</v>
      </c>
      <c r="AV110" s="27">
        <f>ScoutingData[[#This Row],[autoGamePieces]]+ScoutingData[[#This Row],[teleopGamePieces]]</f>
        <v>7</v>
      </c>
      <c r="AW110" s="27">
        <f>ScoutingData[[#This Row],[autoCubes]]+ScoutingData[[#This Row],[teleopCubes]]</f>
        <v>7</v>
      </c>
      <c r="AX110" s="27">
        <f>ScoutingData[[#This Row],[autoCones]]+ScoutingData[[#This Row],[teleopCones]]</f>
        <v>0</v>
      </c>
      <c r="AY110" s="27">
        <f>ScoutingData[[#This Row],[autoHigh]]+ScoutingData[[#This Row],[teleopHigh]]</f>
        <v>0</v>
      </c>
      <c r="AZ110" s="27">
        <f>ScoutingData[[#This Row],[autoMed]]+ScoutingData[[#This Row],[teleopMed]]</f>
        <v>0</v>
      </c>
      <c r="BA110" s="27">
        <f>ScoutingData[[#This Row],[autoLow]]+ScoutingData[[#This Row],[teleopLow]]</f>
        <v>7</v>
      </c>
    </row>
    <row r="111" spans="1:53" ht="17">
      <c r="A111" s="27" t="s">
        <v>158</v>
      </c>
      <c r="B111" s="27" t="s">
        <v>82</v>
      </c>
      <c r="C111" s="27" t="s">
        <v>83</v>
      </c>
      <c r="D111" s="27">
        <v>25</v>
      </c>
      <c r="E111" s="27"/>
      <c r="F111" s="27" t="s">
        <v>102</v>
      </c>
      <c r="G111" s="27">
        <v>9116</v>
      </c>
      <c r="H111" s="27">
        <v>35</v>
      </c>
      <c r="I111" s="27" t="s">
        <v>85</v>
      </c>
      <c r="J111" s="27">
        <v>0</v>
      </c>
      <c r="K111" s="27">
        <v>0</v>
      </c>
      <c r="L111" s="27">
        <v>0</v>
      </c>
      <c r="M111" s="27" t="s">
        <v>86</v>
      </c>
      <c r="N111" s="27" t="s">
        <v>378</v>
      </c>
      <c r="O111" s="27" t="s">
        <v>379</v>
      </c>
      <c r="P111" s="27">
        <v>0</v>
      </c>
      <c r="Q111" s="27">
        <v>1</v>
      </c>
      <c r="R111" s="27">
        <v>0</v>
      </c>
      <c r="S111" s="27"/>
      <c r="T111" s="27">
        <v>1</v>
      </c>
      <c r="U111" s="27" t="s">
        <v>86</v>
      </c>
      <c r="V111" s="27">
        <v>22.5</v>
      </c>
      <c r="W111" s="27" t="s">
        <v>95</v>
      </c>
      <c r="X111" s="27">
        <v>3</v>
      </c>
      <c r="Y111" s="27" t="s">
        <v>98</v>
      </c>
      <c r="Z111" s="27">
        <v>1</v>
      </c>
      <c r="AA111" s="27" t="s">
        <v>86</v>
      </c>
      <c r="AB111" s="27">
        <v>0</v>
      </c>
      <c r="AC111" s="27">
        <v>3</v>
      </c>
      <c r="AD111" s="27">
        <v>0</v>
      </c>
      <c r="AE111" s="27">
        <v>1</v>
      </c>
      <c r="AF111" s="27">
        <v>0</v>
      </c>
      <c r="AG111" s="27">
        <v>1</v>
      </c>
      <c r="AH111" s="27" t="s">
        <v>380</v>
      </c>
      <c r="AI111" s="27">
        <f>getTotalCount(ScoutingData[[#This Row],[autoScoredGrid]])</f>
        <v>0</v>
      </c>
      <c r="AJ111" s="27">
        <f>getCubeCount(ScoutingData[[#This Row],[autoScoredGrid]])</f>
        <v>0</v>
      </c>
      <c r="AK111" s="27">
        <f>getConeCount(ScoutingData[[#This Row],[autoScoredGrid]])</f>
        <v>0</v>
      </c>
      <c r="AL111" s="27">
        <f>getHighCount(ScoutingData[[#This Row],[autoScoredGrid]])</f>
        <v>0</v>
      </c>
      <c r="AM111" s="27">
        <f>getMedCount(ScoutingData[[#This Row],[autoScoredGrid]])</f>
        <v>0</v>
      </c>
      <c r="AN111" s="27">
        <f>getLowCount(ScoutingData[[#This Row],[autoScoredGrid]])</f>
        <v>0</v>
      </c>
      <c r="AO111" s="27">
        <f>getAvgCycleTime(ScoutingData[[#This Row],[cycleTimes]])</f>
        <v>31.333333333333332</v>
      </c>
      <c r="AP111" s="27">
        <f>getTotalCount(ScoutingData[[#This Row],[scoredGrid]])</f>
        <v>3</v>
      </c>
      <c r="AQ111" s="27">
        <f>getCubeCount(ScoutingData[[#This Row],[scoredGrid]])</f>
        <v>0</v>
      </c>
      <c r="AR111" s="27">
        <f>getConeCount(ScoutingData[[#This Row],[scoredGrid]])</f>
        <v>3</v>
      </c>
      <c r="AS111" s="27">
        <f>getHighCount(ScoutingData[[#This Row],[scoredGrid]])</f>
        <v>1</v>
      </c>
      <c r="AT111" s="27">
        <f>getMedCount(ScoutingData[[#This Row],[scoredGrid]])</f>
        <v>0</v>
      </c>
      <c r="AU111" s="27">
        <f>getLowCount(ScoutingData[[#This Row],[scoredGrid]])</f>
        <v>2</v>
      </c>
      <c r="AV111" s="27">
        <f>ScoutingData[[#This Row],[autoGamePieces]]+ScoutingData[[#This Row],[teleopGamePieces]]</f>
        <v>3</v>
      </c>
      <c r="AW111" s="27">
        <f>ScoutingData[[#This Row],[autoCubes]]+ScoutingData[[#This Row],[teleopCubes]]</f>
        <v>0</v>
      </c>
      <c r="AX111" s="27">
        <f>ScoutingData[[#This Row],[autoCones]]+ScoutingData[[#This Row],[teleopCones]]</f>
        <v>3</v>
      </c>
      <c r="AY111" s="27">
        <f>ScoutingData[[#This Row],[autoHigh]]+ScoutingData[[#This Row],[teleopHigh]]</f>
        <v>1</v>
      </c>
      <c r="AZ111" s="27">
        <f>ScoutingData[[#This Row],[autoMed]]+ScoutingData[[#This Row],[teleopMed]]</f>
        <v>0</v>
      </c>
      <c r="BA111" s="27">
        <f>ScoutingData[[#This Row],[autoLow]]+ScoutingData[[#This Row],[teleopLow]]</f>
        <v>2</v>
      </c>
    </row>
    <row r="112" spans="1:53" ht="17">
      <c r="A112" s="27" t="s">
        <v>156</v>
      </c>
      <c r="B112" s="27" t="s">
        <v>82</v>
      </c>
      <c r="C112" s="27" t="s">
        <v>83</v>
      </c>
      <c r="D112" s="27">
        <v>25</v>
      </c>
      <c r="E112" s="27"/>
      <c r="F112" s="27" t="s">
        <v>84</v>
      </c>
      <c r="G112" s="27">
        <v>2577</v>
      </c>
      <c r="H112" s="27">
        <v>59</v>
      </c>
      <c r="I112" s="27" t="s">
        <v>85</v>
      </c>
      <c r="J112" s="27">
        <v>0</v>
      </c>
      <c r="K112" s="27">
        <v>0</v>
      </c>
      <c r="L112" s="27">
        <v>1</v>
      </c>
      <c r="M112" s="27" t="s">
        <v>98</v>
      </c>
      <c r="N112" s="27" t="s">
        <v>381</v>
      </c>
      <c r="O112" s="27" t="s">
        <v>247</v>
      </c>
      <c r="P112" s="27">
        <v>0</v>
      </c>
      <c r="Q112" s="27">
        <v>0</v>
      </c>
      <c r="R112" s="27">
        <v>0</v>
      </c>
      <c r="S112" s="27"/>
      <c r="T112" s="27">
        <v>0</v>
      </c>
      <c r="U112" s="27" t="s">
        <v>89</v>
      </c>
      <c r="V112" s="27">
        <v>22.7</v>
      </c>
      <c r="W112" s="27" t="s">
        <v>95</v>
      </c>
      <c r="X112" s="27">
        <v>3</v>
      </c>
      <c r="Y112" s="27" t="s">
        <v>98</v>
      </c>
      <c r="Z112" s="27">
        <v>1</v>
      </c>
      <c r="AA112" s="27" t="s">
        <v>86</v>
      </c>
      <c r="AB112" s="27">
        <v>0</v>
      </c>
      <c r="AC112" s="27">
        <v>2</v>
      </c>
      <c r="AD112" s="27">
        <v>0</v>
      </c>
      <c r="AE112" s="27">
        <v>0</v>
      </c>
      <c r="AF112" s="27">
        <v>0</v>
      </c>
      <c r="AG112" s="27">
        <v>0</v>
      </c>
      <c r="AH112" s="27" t="s">
        <v>382</v>
      </c>
      <c r="AI112" s="27">
        <f>getTotalCount(ScoutingData[[#This Row],[autoScoredGrid]])</f>
        <v>0</v>
      </c>
      <c r="AJ112" s="27">
        <f>getCubeCount(ScoutingData[[#This Row],[autoScoredGrid]])</f>
        <v>0</v>
      </c>
      <c r="AK112" s="27">
        <f>getConeCount(ScoutingData[[#This Row],[autoScoredGrid]])</f>
        <v>0</v>
      </c>
      <c r="AL112" s="27">
        <f>getHighCount(ScoutingData[[#This Row],[autoScoredGrid]])</f>
        <v>0</v>
      </c>
      <c r="AM112" s="27">
        <f>getMedCount(ScoutingData[[#This Row],[autoScoredGrid]])</f>
        <v>0</v>
      </c>
      <c r="AN112" s="27">
        <f>getLowCount(ScoutingData[[#This Row],[autoScoredGrid]])</f>
        <v>0</v>
      </c>
      <c r="AO112" s="27">
        <f>getAvgCycleTime(ScoutingData[[#This Row],[cycleTimes]])</f>
        <v>21.1</v>
      </c>
      <c r="AP112" s="27">
        <f>getTotalCount(ScoutingData[[#This Row],[scoredGrid]])</f>
        <v>2</v>
      </c>
      <c r="AQ112" s="27">
        <f>getCubeCount(ScoutingData[[#This Row],[scoredGrid]])</f>
        <v>2</v>
      </c>
      <c r="AR112" s="27">
        <f>getConeCount(ScoutingData[[#This Row],[scoredGrid]])</f>
        <v>0</v>
      </c>
      <c r="AS112" s="27">
        <f>getHighCount(ScoutingData[[#This Row],[scoredGrid]])</f>
        <v>0</v>
      </c>
      <c r="AT112" s="27">
        <f>getMedCount(ScoutingData[[#This Row],[scoredGrid]])</f>
        <v>2</v>
      </c>
      <c r="AU112" s="27">
        <f>getLowCount(ScoutingData[[#This Row],[scoredGrid]])</f>
        <v>0</v>
      </c>
      <c r="AV112" s="27">
        <f>ScoutingData[[#This Row],[autoGamePieces]]+ScoutingData[[#This Row],[teleopGamePieces]]</f>
        <v>2</v>
      </c>
      <c r="AW112" s="27">
        <f>ScoutingData[[#This Row],[autoCubes]]+ScoutingData[[#This Row],[teleopCubes]]</f>
        <v>2</v>
      </c>
      <c r="AX112" s="27">
        <f>ScoutingData[[#This Row],[autoCones]]+ScoutingData[[#This Row],[teleopCones]]</f>
        <v>0</v>
      </c>
      <c r="AY112" s="27">
        <f>ScoutingData[[#This Row],[autoHigh]]+ScoutingData[[#This Row],[teleopHigh]]</f>
        <v>0</v>
      </c>
      <c r="AZ112" s="27">
        <f>ScoutingData[[#This Row],[autoMed]]+ScoutingData[[#This Row],[teleopMed]]</f>
        <v>2</v>
      </c>
      <c r="BA112" s="27">
        <f>ScoutingData[[#This Row],[autoLow]]+ScoutingData[[#This Row],[teleopLow]]</f>
        <v>0</v>
      </c>
    </row>
    <row r="113" spans="1:53" ht="17">
      <c r="A113" s="27" t="s">
        <v>121</v>
      </c>
      <c r="B113" s="27" t="s">
        <v>82</v>
      </c>
      <c r="C113" s="27" t="s">
        <v>83</v>
      </c>
      <c r="D113" s="27">
        <v>26</v>
      </c>
      <c r="E113" s="27"/>
      <c r="F113" s="27" t="s">
        <v>102</v>
      </c>
      <c r="G113" s="27">
        <v>193</v>
      </c>
      <c r="H113" s="27">
        <v>35</v>
      </c>
      <c r="I113" s="27" t="s">
        <v>85</v>
      </c>
      <c r="J113" s="27">
        <v>0</v>
      </c>
      <c r="K113" s="27">
        <v>0</v>
      </c>
      <c r="L113" s="27">
        <v>0</v>
      </c>
      <c r="M113" s="27" t="s">
        <v>86</v>
      </c>
      <c r="N113" s="27" t="s">
        <v>383</v>
      </c>
      <c r="O113" s="27" t="s">
        <v>384</v>
      </c>
      <c r="P113" s="27">
        <v>0</v>
      </c>
      <c r="Q113" s="27">
        <v>1</v>
      </c>
      <c r="R113" s="27">
        <v>1</v>
      </c>
      <c r="S113" s="27">
        <v>222</v>
      </c>
      <c r="T113" s="27">
        <v>0</v>
      </c>
      <c r="U113" s="27" t="s">
        <v>97</v>
      </c>
      <c r="V113" s="27">
        <v>0</v>
      </c>
      <c r="W113" s="27" t="s">
        <v>86</v>
      </c>
      <c r="X113" s="27">
        <v>2</v>
      </c>
      <c r="Y113" s="27" t="s">
        <v>99</v>
      </c>
      <c r="Z113" s="27">
        <v>3</v>
      </c>
      <c r="AA113" s="27" t="s">
        <v>86</v>
      </c>
      <c r="AB113" s="27">
        <v>1</v>
      </c>
      <c r="AC113" s="27">
        <v>4</v>
      </c>
      <c r="AD113" s="27">
        <v>0</v>
      </c>
      <c r="AE113" s="27">
        <v>0</v>
      </c>
      <c r="AF113" s="27">
        <v>0</v>
      </c>
      <c r="AG113" s="27">
        <v>1</v>
      </c>
      <c r="AH113" s="27" t="s">
        <v>385</v>
      </c>
      <c r="AI113" s="27">
        <f>getTotalCount(ScoutingData[[#This Row],[autoScoredGrid]])</f>
        <v>0</v>
      </c>
      <c r="AJ113" s="27">
        <f>getCubeCount(ScoutingData[[#This Row],[autoScoredGrid]])</f>
        <v>0</v>
      </c>
      <c r="AK113" s="27">
        <f>getConeCount(ScoutingData[[#This Row],[autoScoredGrid]])</f>
        <v>0</v>
      </c>
      <c r="AL113" s="27">
        <f>getHighCount(ScoutingData[[#This Row],[autoScoredGrid]])</f>
        <v>0</v>
      </c>
      <c r="AM113" s="27">
        <f>getMedCount(ScoutingData[[#This Row],[autoScoredGrid]])</f>
        <v>0</v>
      </c>
      <c r="AN113" s="27">
        <f>getLowCount(ScoutingData[[#This Row],[autoScoredGrid]])</f>
        <v>0</v>
      </c>
      <c r="AO113" s="27">
        <f>getAvgCycleTime(ScoutingData[[#This Row],[cycleTimes]])</f>
        <v>27.75</v>
      </c>
      <c r="AP113" s="27">
        <f>getTotalCount(ScoutingData[[#This Row],[scoredGrid]])</f>
        <v>3</v>
      </c>
      <c r="AQ113" s="27">
        <f>getCubeCount(ScoutingData[[#This Row],[scoredGrid]])</f>
        <v>1</v>
      </c>
      <c r="AR113" s="27">
        <f>getConeCount(ScoutingData[[#This Row],[scoredGrid]])</f>
        <v>2</v>
      </c>
      <c r="AS113" s="27">
        <f>getHighCount(ScoutingData[[#This Row],[scoredGrid]])</f>
        <v>0</v>
      </c>
      <c r="AT113" s="27">
        <f>getMedCount(ScoutingData[[#This Row],[scoredGrid]])</f>
        <v>3</v>
      </c>
      <c r="AU113" s="27">
        <f>getLowCount(ScoutingData[[#This Row],[scoredGrid]])</f>
        <v>0</v>
      </c>
      <c r="AV113" s="27">
        <f>ScoutingData[[#This Row],[autoGamePieces]]+ScoutingData[[#This Row],[teleopGamePieces]]</f>
        <v>3</v>
      </c>
      <c r="AW113" s="27">
        <f>ScoutingData[[#This Row],[autoCubes]]+ScoutingData[[#This Row],[teleopCubes]]</f>
        <v>1</v>
      </c>
      <c r="AX113" s="27">
        <f>ScoutingData[[#This Row],[autoCones]]+ScoutingData[[#This Row],[teleopCones]]</f>
        <v>2</v>
      </c>
      <c r="AY113" s="27">
        <f>ScoutingData[[#This Row],[autoHigh]]+ScoutingData[[#This Row],[teleopHigh]]</f>
        <v>0</v>
      </c>
      <c r="AZ113" s="27">
        <f>ScoutingData[[#This Row],[autoMed]]+ScoutingData[[#This Row],[teleopMed]]</f>
        <v>3</v>
      </c>
      <c r="BA113" s="27">
        <f>ScoutingData[[#This Row],[autoLow]]+ScoutingData[[#This Row],[teleopLow]]</f>
        <v>0</v>
      </c>
    </row>
    <row r="114" spans="1:53" ht="17">
      <c r="A114" s="27" t="s">
        <v>187</v>
      </c>
      <c r="B114" s="27" t="s">
        <v>82</v>
      </c>
      <c r="C114" s="27" t="s">
        <v>83</v>
      </c>
      <c r="D114" s="27">
        <v>26</v>
      </c>
      <c r="E114" s="27"/>
      <c r="F114" s="27" t="s">
        <v>93</v>
      </c>
      <c r="G114" s="27">
        <v>222</v>
      </c>
      <c r="H114" s="27">
        <v>37</v>
      </c>
      <c r="I114" s="27" t="s">
        <v>85</v>
      </c>
      <c r="J114" s="27">
        <v>0</v>
      </c>
      <c r="K114" s="27">
        <v>1</v>
      </c>
      <c r="L114" s="27">
        <v>1</v>
      </c>
      <c r="M114" s="27" t="s">
        <v>98</v>
      </c>
      <c r="N114" s="27" t="s">
        <v>85</v>
      </c>
      <c r="O114" s="27" t="s">
        <v>85</v>
      </c>
      <c r="P114" s="27">
        <v>0</v>
      </c>
      <c r="Q114" s="27">
        <v>0</v>
      </c>
      <c r="R114" s="27">
        <v>0</v>
      </c>
      <c r="S114" s="27"/>
      <c r="T114" s="27">
        <v>0</v>
      </c>
      <c r="U114" s="27" t="s">
        <v>86</v>
      </c>
      <c r="V114" s="27">
        <v>0</v>
      </c>
      <c r="W114" s="27" t="s">
        <v>86</v>
      </c>
      <c r="X114" s="27">
        <v>2</v>
      </c>
      <c r="Y114" s="27" t="s">
        <v>90</v>
      </c>
      <c r="Z114" s="27">
        <v>0</v>
      </c>
      <c r="AA114" s="27" t="s">
        <v>86</v>
      </c>
      <c r="AB114" s="27">
        <v>0</v>
      </c>
      <c r="AC114" s="27">
        <v>2</v>
      </c>
      <c r="AD114" s="27">
        <v>0</v>
      </c>
      <c r="AE114" s="27">
        <v>0</v>
      </c>
      <c r="AF114" s="27">
        <v>0</v>
      </c>
      <c r="AG114" s="27">
        <v>0</v>
      </c>
      <c r="AH114" s="27" t="s">
        <v>386</v>
      </c>
      <c r="AI114" s="27">
        <f>getTotalCount(ScoutingData[[#This Row],[autoScoredGrid]])</f>
        <v>0</v>
      </c>
      <c r="AJ114" s="27">
        <f>getCubeCount(ScoutingData[[#This Row],[autoScoredGrid]])</f>
        <v>0</v>
      </c>
      <c r="AK114" s="27">
        <f>getConeCount(ScoutingData[[#This Row],[autoScoredGrid]])</f>
        <v>0</v>
      </c>
      <c r="AL114" s="27">
        <f>getHighCount(ScoutingData[[#This Row],[autoScoredGrid]])</f>
        <v>0</v>
      </c>
      <c r="AM114" s="27">
        <f>getMedCount(ScoutingData[[#This Row],[autoScoredGrid]])</f>
        <v>0</v>
      </c>
      <c r="AN114" s="27">
        <f>getLowCount(ScoutingData[[#This Row],[autoScoredGrid]])</f>
        <v>0</v>
      </c>
      <c r="AO114" s="27">
        <f>getAvgCycleTime(ScoutingData[[#This Row],[cycleTimes]])</f>
        <v>0</v>
      </c>
      <c r="AP114" s="27">
        <f>getTotalCount(ScoutingData[[#This Row],[scoredGrid]])</f>
        <v>0</v>
      </c>
      <c r="AQ114" s="27">
        <f>getCubeCount(ScoutingData[[#This Row],[scoredGrid]])</f>
        <v>0</v>
      </c>
      <c r="AR114" s="27">
        <f>getConeCount(ScoutingData[[#This Row],[scoredGrid]])</f>
        <v>0</v>
      </c>
      <c r="AS114" s="27">
        <f>getHighCount(ScoutingData[[#This Row],[scoredGrid]])</f>
        <v>0</v>
      </c>
      <c r="AT114" s="27">
        <f>getMedCount(ScoutingData[[#This Row],[scoredGrid]])</f>
        <v>0</v>
      </c>
      <c r="AU114" s="27">
        <f>getLowCount(ScoutingData[[#This Row],[scoredGrid]])</f>
        <v>0</v>
      </c>
      <c r="AV114" s="27">
        <f>ScoutingData[[#This Row],[autoGamePieces]]+ScoutingData[[#This Row],[teleopGamePieces]]</f>
        <v>0</v>
      </c>
      <c r="AW114" s="27">
        <f>ScoutingData[[#This Row],[autoCubes]]+ScoutingData[[#This Row],[teleopCubes]]</f>
        <v>0</v>
      </c>
      <c r="AX114" s="27">
        <f>ScoutingData[[#This Row],[autoCones]]+ScoutingData[[#This Row],[teleopCones]]</f>
        <v>0</v>
      </c>
      <c r="AY114" s="27">
        <f>ScoutingData[[#This Row],[autoHigh]]+ScoutingData[[#This Row],[teleopHigh]]</f>
        <v>0</v>
      </c>
      <c r="AZ114" s="27">
        <f>ScoutingData[[#This Row],[autoMed]]+ScoutingData[[#This Row],[teleopMed]]</f>
        <v>0</v>
      </c>
      <c r="BA114" s="27">
        <f>ScoutingData[[#This Row],[autoLow]]+ScoutingData[[#This Row],[teleopLow]]</f>
        <v>0</v>
      </c>
    </row>
    <row r="115" spans="1:53" ht="17">
      <c r="A115" s="27" t="s">
        <v>365</v>
      </c>
      <c r="B115" s="27" t="s">
        <v>82</v>
      </c>
      <c r="C115" s="27" t="s">
        <v>83</v>
      </c>
      <c r="D115" s="27">
        <v>26</v>
      </c>
      <c r="E115" s="27"/>
      <c r="F115" s="27" t="s">
        <v>110</v>
      </c>
      <c r="G115" s="27">
        <v>193</v>
      </c>
      <c r="H115" s="27">
        <v>35</v>
      </c>
      <c r="I115" s="27" t="s">
        <v>275</v>
      </c>
      <c r="J115" s="27">
        <v>1</v>
      </c>
      <c r="K115" s="27">
        <v>1</v>
      </c>
      <c r="L115" s="27">
        <v>1</v>
      </c>
      <c r="M115" s="27" t="s">
        <v>86</v>
      </c>
      <c r="N115" s="27" t="s">
        <v>387</v>
      </c>
      <c r="O115" s="27" t="s">
        <v>151</v>
      </c>
      <c r="P115" s="27">
        <v>0</v>
      </c>
      <c r="Q115" s="27">
        <v>1</v>
      </c>
      <c r="R115" s="27">
        <v>1</v>
      </c>
      <c r="S115" s="27">
        <v>222</v>
      </c>
      <c r="T115" s="27">
        <v>0</v>
      </c>
      <c r="U115" s="27" t="s">
        <v>97</v>
      </c>
      <c r="V115" s="27">
        <v>3.5</v>
      </c>
      <c r="W115" s="27" t="s">
        <v>152</v>
      </c>
      <c r="X115" s="27">
        <v>2</v>
      </c>
      <c r="Y115" s="27" t="s">
        <v>98</v>
      </c>
      <c r="Z115" s="27">
        <v>0</v>
      </c>
      <c r="AA115" s="27" t="s">
        <v>86</v>
      </c>
      <c r="AB115" s="27">
        <v>1</v>
      </c>
      <c r="AC115" s="27">
        <v>3</v>
      </c>
      <c r="AD115" s="27">
        <v>0</v>
      </c>
      <c r="AE115" s="27">
        <v>0</v>
      </c>
      <c r="AF115" s="27">
        <v>0</v>
      </c>
      <c r="AG115" s="27">
        <v>1</v>
      </c>
      <c r="AH115" s="27" t="s">
        <v>388</v>
      </c>
      <c r="AI115" s="27">
        <f>getTotalCount(ScoutingData[[#This Row],[autoScoredGrid]])</f>
        <v>1</v>
      </c>
      <c r="AJ115" s="27">
        <f>getCubeCount(ScoutingData[[#This Row],[autoScoredGrid]])</f>
        <v>0</v>
      </c>
      <c r="AK115" s="27">
        <f>getConeCount(ScoutingData[[#This Row],[autoScoredGrid]])</f>
        <v>1</v>
      </c>
      <c r="AL115" s="27">
        <f>getHighCount(ScoutingData[[#This Row],[autoScoredGrid]])</f>
        <v>0</v>
      </c>
      <c r="AM115" s="27">
        <f>getMedCount(ScoutingData[[#This Row],[autoScoredGrid]])</f>
        <v>1</v>
      </c>
      <c r="AN115" s="27">
        <f>getLowCount(ScoutingData[[#This Row],[autoScoredGrid]])</f>
        <v>0</v>
      </c>
      <c r="AO115" s="27">
        <f>getAvgCycleTime(ScoutingData[[#This Row],[cycleTimes]])</f>
        <v>6.9</v>
      </c>
      <c r="AP115" s="27">
        <f>getTotalCount(ScoutingData[[#This Row],[scoredGrid]])</f>
        <v>1</v>
      </c>
      <c r="AQ115" s="27">
        <f>getCubeCount(ScoutingData[[#This Row],[scoredGrid]])</f>
        <v>0</v>
      </c>
      <c r="AR115" s="27">
        <f>getConeCount(ScoutingData[[#This Row],[scoredGrid]])</f>
        <v>1</v>
      </c>
      <c r="AS115" s="27">
        <f>getHighCount(ScoutingData[[#This Row],[scoredGrid]])</f>
        <v>0</v>
      </c>
      <c r="AT115" s="27">
        <f>getMedCount(ScoutingData[[#This Row],[scoredGrid]])</f>
        <v>1</v>
      </c>
      <c r="AU115" s="27">
        <f>getLowCount(ScoutingData[[#This Row],[scoredGrid]])</f>
        <v>0</v>
      </c>
      <c r="AV115" s="27">
        <f>ScoutingData[[#This Row],[autoGamePieces]]+ScoutingData[[#This Row],[teleopGamePieces]]</f>
        <v>2</v>
      </c>
      <c r="AW115" s="27">
        <f>ScoutingData[[#This Row],[autoCubes]]+ScoutingData[[#This Row],[teleopCubes]]</f>
        <v>0</v>
      </c>
      <c r="AX115" s="27">
        <f>ScoutingData[[#This Row],[autoCones]]+ScoutingData[[#This Row],[teleopCones]]</f>
        <v>2</v>
      </c>
      <c r="AY115" s="27">
        <f>ScoutingData[[#This Row],[autoHigh]]+ScoutingData[[#This Row],[teleopHigh]]</f>
        <v>0</v>
      </c>
      <c r="AZ115" s="27">
        <f>ScoutingData[[#This Row],[autoMed]]+ScoutingData[[#This Row],[teleopMed]]</f>
        <v>2</v>
      </c>
      <c r="BA115" s="27">
        <f>ScoutingData[[#This Row],[autoLow]]+ScoutingData[[#This Row],[teleopLow]]</f>
        <v>0</v>
      </c>
    </row>
    <row r="116" spans="1:53" ht="17">
      <c r="A116" s="27" t="s">
        <v>389</v>
      </c>
      <c r="B116" s="27" t="s">
        <v>82</v>
      </c>
      <c r="C116" s="27" t="s">
        <v>83</v>
      </c>
      <c r="D116" s="27">
        <v>26</v>
      </c>
      <c r="E116" s="27"/>
      <c r="F116" s="27" t="s">
        <v>84</v>
      </c>
      <c r="G116" s="27">
        <v>3142</v>
      </c>
      <c r="H116" s="27">
        <v>59</v>
      </c>
      <c r="I116" s="27" t="s">
        <v>85</v>
      </c>
      <c r="J116" s="27">
        <v>0</v>
      </c>
      <c r="K116" s="27">
        <v>0</v>
      </c>
      <c r="L116" s="27">
        <v>0</v>
      </c>
      <c r="M116" s="27" t="s">
        <v>95</v>
      </c>
      <c r="N116" s="27" t="s">
        <v>390</v>
      </c>
      <c r="O116" s="27" t="s">
        <v>391</v>
      </c>
      <c r="P116" s="27">
        <v>0</v>
      </c>
      <c r="Q116" s="27">
        <v>0</v>
      </c>
      <c r="R116" s="27">
        <v>1</v>
      </c>
      <c r="S116" s="27" t="s">
        <v>392</v>
      </c>
      <c r="T116" s="27">
        <v>0</v>
      </c>
      <c r="U116" s="27" t="s">
        <v>89</v>
      </c>
      <c r="V116" s="27">
        <v>5.0999999999999996</v>
      </c>
      <c r="W116" s="27" t="s">
        <v>86</v>
      </c>
      <c r="X116" s="27">
        <v>2</v>
      </c>
      <c r="Y116" s="27" t="s">
        <v>98</v>
      </c>
      <c r="Z116" s="27">
        <v>0</v>
      </c>
      <c r="AA116" s="27" t="s">
        <v>128</v>
      </c>
      <c r="AB116" s="27">
        <v>0</v>
      </c>
      <c r="AC116" s="27">
        <v>4</v>
      </c>
      <c r="AD116" s="27">
        <v>0</v>
      </c>
      <c r="AE116" s="27">
        <v>0</v>
      </c>
      <c r="AF116" s="27">
        <v>0</v>
      </c>
      <c r="AG116" s="27">
        <v>1</v>
      </c>
      <c r="AH116" s="27" t="s">
        <v>393</v>
      </c>
      <c r="AI116" s="27">
        <f>getTotalCount(ScoutingData[[#This Row],[autoScoredGrid]])</f>
        <v>0</v>
      </c>
      <c r="AJ116" s="27">
        <f>getCubeCount(ScoutingData[[#This Row],[autoScoredGrid]])</f>
        <v>0</v>
      </c>
      <c r="AK116" s="27">
        <f>getConeCount(ScoutingData[[#This Row],[autoScoredGrid]])</f>
        <v>0</v>
      </c>
      <c r="AL116" s="27">
        <f>getHighCount(ScoutingData[[#This Row],[autoScoredGrid]])</f>
        <v>0</v>
      </c>
      <c r="AM116" s="27">
        <f>getMedCount(ScoutingData[[#This Row],[autoScoredGrid]])</f>
        <v>0</v>
      </c>
      <c r="AN116" s="27">
        <f>getLowCount(ScoutingData[[#This Row],[autoScoredGrid]])</f>
        <v>0</v>
      </c>
      <c r="AO116" s="27">
        <f>getAvgCycleTime(ScoutingData[[#This Row],[cycleTimes]])</f>
        <v>11.028571428571428</v>
      </c>
      <c r="AP116" s="27">
        <f>getTotalCount(ScoutingData[[#This Row],[scoredGrid]])</f>
        <v>3</v>
      </c>
      <c r="AQ116" s="27">
        <f>getCubeCount(ScoutingData[[#This Row],[scoredGrid]])</f>
        <v>3</v>
      </c>
      <c r="AR116" s="27">
        <f>getConeCount(ScoutingData[[#This Row],[scoredGrid]])</f>
        <v>0</v>
      </c>
      <c r="AS116" s="27">
        <f>getHighCount(ScoutingData[[#This Row],[scoredGrid]])</f>
        <v>0</v>
      </c>
      <c r="AT116" s="27">
        <f>getMedCount(ScoutingData[[#This Row],[scoredGrid]])</f>
        <v>1</v>
      </c>
      <c r="AU116" s="27">
        <f>getLowCount(ScoutingData[[#This Row],[scoredGrid]])</f>
        <v>2</v>
      </c>
      <c r="AV116" s="27">
        <f>ScoutingData[[#This Row],[autoGamePieces]]+ScoutingData[[#This Row],[teleopGamePieces]]</f>
        <v>3</v>
      </c>
      <c r="AW116" s="27">
        <f>ScoutingData[[#This Row],[autoCubes]]+ScoutingData[[#This Row],[teleopCubes]]</f>
        <v>3</v>
      </c>
      <c r="AX116" s="27">
        <f>ScoutingData[[#This Row],[autoCones]]+ScoutingData[[#This Row],[teleopCones]]</f>
        <v>0</v>
      </c>
      <c r="AY116" s="27">
        <f>ScoutingData[[#This Row],[autoHigh]]+ScoutingData[[#This Row],[teleopHigh]]</f>
        <v>0</v>
      </c>
      <c r="AZ116" s="27">
        <f>ScoutingData[[#This Row],[autoMed]]+ScoutingData[[#This Row],[teleopMed]]</f>
        <v>1</v>
      </c>
      <c r="BA116" s="27">
        <f>ScoutingData[[#This Row],[autoLow]]+ScoutingData[[#This Row],[teleopLow]]</f>
        <v>2</v>
      </c>
    </row>
    <row r="117" spans="1:53" ht="17">
      <c r="A117" s="27" t="s">
        <v>81</v>
      </c>
      <c r="B117" s="27" t="s">
        <v>82</v>
      </c>
      <c r="C117" s="27" t="s">
        <v>83</v>
      </c>
      <c r="D117" s="27">
        <v>26</v>
      </c>
      <c r="E117" s="27"/>
      <c r="F117" s="27" t="s">
        <v>131</v>
      </c>
      <c r="G117" s="27">
        <v>6945</v>
      </c>
      <c r="H117" s="27">
        <v>26</v>
      </c>
      <c r="I117" s="27" t="s">
        <v>85</v>
      </c>
      <c r="J117" s="27">
        <v>0</v>
      </c>
      <c r="K117" s="27">
        <v>1</v>
      </c>
      <c r="L117" s="27">
        <v>1</v>
      </c>
      <c r="M117" s="27" t="s">
        <v>86</v>
      </c>
      <c r="N117" s="27" t="s">
        <v>85</v>
      </c>
      <c r="O117" s="27" t="s">
        <v>394</v>
      </c>
      <c r="P117" s="27">
        <v>0</v>
      </c>
      <c r="Q117" s="27">
        <v>1</v>
      </c>
      <c r="R117" s="27">
        <v>0</v>
      </c>
      <c r="S117" s="27"/>
      <c r="T117" s="27">
        <v>0</v>
      </c>
      <c r="U117" s="27" t="s">
        <v>89</v>
      </c>
      <c r="V117" s="27">
        <v>1.9</v>
      </c>
      <c r="W117" s="27" t="s">
        <v>95</v>
      </c>
      <c r="X117" s="27">
        <v>1</v>
      </c>
      <c r="Y117" s="27" t="s">
        <v>99</v>
      </c>
      <c r="Z117" s="27">
        <v>0</v>
      </c>
      <c r="AA117" s="27" t="s">
        <v>86</v>
      </c>
      <c r="AB117" s="27">
        <v>0</v>
      </c>
      <c r="AC117" s="27">
        <v>2</v>
      </c>
      <c r="AD117" s="27">
        <v>0</v>
      </c>
      <c r="AE117" s="27">
        <v>1</v>
      </c>
      <c r="AF117" s="27">
        <v>0</v>
      </c>
      <c r="AG117" s="27">
        <v>1</v>
      </c>
      <c r="AH117" s="27" t="s">
        <v>107</v>
      </c>
      <c r="AI117" s="27">
        <f>getTotalCount(ScoutingData[[#This Row],[autoScoredGrid]])</f>
        <v>0</v>
      </c>
      <c r="AJ117" s="27">
        <f>getCubeCount(ScoutingData[[#This Row],[autoScoredGrid]])</f>
        <v>0</v>
      </c>
      <c r="AK117" s="27">
        <f>getConeCount(ScoutingData[[#This Row],[autoScoredGrid]])</f>
        <v>0</v>
      </c>
      <c r="AL117" s="27">
        <f>getHighCount(ScoutingData[[#This Row],[autoScoredGrid]])</f>
        <v>0</v>
      </c>
      <c r="AM117" s="27">
        <f>getMedCount(ScoutingData[[#This Row],[autoScoredGrid]])</f>
        <v>0</v>
      </c>
      <c r="AN117" s="27">
        <f>getLowCount(ScoutingData[[#This Row],[autoScoredGrid]])</f>
        <v>0</v>
      </c>
      <c r="AO117" s="27">
        <f>getAvgCycleTime(ScoutingData[[#This Row],[cycleTimes]])</f>
        <v>0</v>
      </c>
      <c r="AP117" s="27">
        <f>getTotalCount(ScoutingData[[#This Row],[scoredGrid]])</f>
        <v>3</v>
      </c>
      <c r="AQ117" s="27">
        <f>getCubeCount(ScoutingData[[#This Row],[scoredGrid]])</f>
        <v>3</v>
      </c>
      <c r="AR117" s="27">
        <f>getConeCount(ScoutingData[[#This Row],[scoredGrid]])</f>
        <v>0</v>
      </c>
      <c r="AS117" s="27">
        <f>getHighCount(ScoutingData[[#This Row],[scoredGrid]])</f>
        <v>0</v>
      </c>
      <c r="AT117" s="27">
        <f>getMedCount(ScoutingData[[#This Row],[scoredGrid]])</f>
        <v>2</v>
      </c>
      <c r="AU117" s="27">
        <f>getLowCount(ScoutingData[[#This Row],[scoredGrid]])</f>
        <v>1</v>
      </c>
      <c r="AV117" s="27">
        <f>ScoutingData[[#This Row],[autoGamePieces]]+ScoutingData[[#This Row],[teleopGamePieces]]</f>
        <v>3</v>
      </c>
      <c r="AW117" s="27">
        <f>ScoutingData[[#This Row],[autoCubes]]+ScoutingData[[#This Row],[teleopCubes]]</f>
        <v>3</v>
      </c>
      <c r="AX117" s="27">
        <f>ScoutingData[[#This Row],[autoCones]]+ScoutingData[[#This Row],[teleopCones]]</f>
        <v>0</v>
      </c>
      <c r="AY117" s="27">
        <f>ScoutingData[[#This Row],[autoHigh]]+ScoutingData[[#This Row],[teleopHigh]]</f>
        <v>0</v>
      </c>
      <c r="AZ117" s="27">
        <f>ScoutingData[[#This Row],[autoMed]]+ScoutingData[[#This Row],[teleopMed]]</f>
        <v>2</v>
      </c>
      <c r="BA117" s="27">
        <f>ScoutingData[[#This Row],[autoLow]]+ScoutingData[[#This Row],[teleopLow]]</f>
        <v>1</v>
      </c>
    </row>
    <row r="118" spans="1:53" ht="17">
      <c r="A118" s="27" t="s">
        <v>222</v>
      </c>
      <c r="B118" s="27" t="s">
        <v>82</v>
      </c>
      <c r="C118" s="27" t="s">
        <v>83</v>
      </c>
      <c r="D118" s="27">
        <v>26</v>
      </c>
      <c r="E118" s="27"/>
      <c r="F118" s="27" t="s">
        <v>122</v>
      </c>
      <c r="G118" s="27">
        <v>8117</v>
      </c>
      <c r="H118" s="27">
        <v>62</v>
      </c>
      <c r="I118" s="27" t="s">
        <v>395</v>
      </c>
      <c r="J118" s="27">
        <v>1</v>
      </c>
      <c r="K118" s="27">
        <v>1</v>
      </c>
      <c r="L118" s="27">
        <v>1</v>
      </c>
      <c r="M118" s="27" t="s">
        <v>86</v>
      </c>
      <c r="N118" s="27" t="s">
        <v>396</v>
      </c>
      <c r="O118" s="27" t="s">
        <v>397</v>
      </c>
      <c r="P118" s="27">
        <v>0</v>
      </c>
      <c r="Q118" s="27">
        <v>0</v>
      </c>
      <c r="R118" s="27">
        <v>0</v>
      </c>
      <c r="S118" s="27"/>
      <c r="T118" s="27">
        <v>0</v>
      </c>
      <c r="U118" s="27" t="s">
        <v>89</v>
      </c>
      <c r="V118" s="27">
        <v>12.7</v>
      </c>
      <c r="W118" s="27" t="s">
        <v>95</v>
      </c>
      <c r="X118" s="27">
        <v>2</v>
      </c>
      <c r="Y118" s="27" t="s">
        <v>98</v>
      </c>
      <c r="Z118" s="27">
        <v>0</v>
      </c>
      <c r="AA118" s="27" t="s">
        <v>86</v>
      </c>
      <c r="AB118" s="27">
        <v>0</v>
      </c>
      <c r="AC118" s="27">
        <v>3</v>
      </c>
      <c r="AD118" s="27">
        <v>0</v>
      </c>
      <c r="AE118" s="27">
        <v>0</v>
      </c>
      <c r="AF118" s="27">
        <v>0</v>
      </c>
      <c r="AG118" s="27">
        <v>0</v>
      </c>
      <c r="AH118" s="27" t="s">
        <v>398</v>
      </c>
      <c r="AI118" s="27">
        <f>getTotalCount(ScoutingData[[#This Row],[autoScoredGrid]])</f>
        <v>1</v>
      </c>
      <c r="AJ118" s="27">
        <f>getCubeCount(ScoutingData[[#This Row],[autoScoredGrid]])</f>
        <v>1</v>
      </c>
      <c r="AK118" s="27">
        <f>getConeCount(ScoutingData[[#This Row],[autoScoredGrid]])</f>
        <v>0</v>
      </c>
      <c r="AL118" s="27">
        <f>getHighCount(ScoutingData[[#This Row],[autoScoredGrid]])</f>
        <v>0</v>
      </c>
      <c r="AM118" s="27">
        <f>getMedCount(ScoutingData[[#This Row],[autoScoredGrid]])</f>
        <v>0</v>
      </c>
      <c r="AN118" s="27">
        <f>getLowCount(ScoutingData[[#This Row],[autoScoredGrid]])</f>
        <v>1</v>
      </c>
      <c r="AO118" s="27">
        <f>getAvgCycleTime(ScoutingData[[#This Row],[cycleTimes]])</f>
        <v>27.85</v>
      </c>
      <c r="AP118" s="27">
        <f>getTotalCount(ScoutingData[[#This Row],[scoredGrid]])</f>
        <v>3</v>
      </c>
      <c r="AQ118" s="27">
        <f>getCubeCount(ScoutingData[[#This Row],[scoredGrid]])</f>
        <v>3</v>
      </c>
      <c r="AR118" s="27">
        <f>getConeCount(ScoutingData[[#This Row],[scoredGrid]])</f>
        <v>0</v>
      </c>
      <c r="AS118" s="27">
        <f>getHighCount(ScoutingData[[#This Row],[scoredGrid]])</f>
        <v>0</v>
      </c>
      <c r="AT118" s="27">
        <f>getMedCount(ScoutingData[[#This Row],[scoredGrid]])</f>
        <v>0</v>
      </c>
      <c r="AU118" s="27">
        <f>getLowCount(ScoutingData[[#This Row],[scoredGrid]])</f>
        <v>3</v>
      </c>
      <c r="AV118" s="27">
        <f>ScoutingData[[#This Row],[autoGamePieces]]+ScoutingData[[#This Row],[teleopGamePieces]]</f>
        <v>4</v>
      </c>
      <c r="AW118" s="27">
        <f>ScoutingData[[#This Row],[autoCubes]]+ScoutingData[[#This Row],[teleopCubes]]</f>
        <v>4</v>
      </c>
      <c r="AX118" s="27">
        <f>ScoutingData[[#This Row],[autoCones]]+ScoutingData[[#This Row],[teleopCones]]</f>
        <v>0</v>
      </c>
      <c r="AY118" s="27">
        <f>ScoutingData[[#This Row],[autoHigh]]+ScoutingData[[#This Row],[teleopHigh]]</f>
        <v>0</v>
      </c>
      <c r="AZ118" s="27">
        <f>ScoutingData[[#This Row],[autoMed]]+ScoutingData[[#This Row],[teleopMed]]</f>
        <v>0</v>
      </c>
      <c r="BA118" s="27">
        <f>ScoutingData[[#This Row],[autoLow]]+ScoutingData[[#This Row],[teleopLow]]</f>
        <v>4</v>
      </c>
    </row>
    <row r="119" spans="1:53" ht="17">
      <c r="A119" s="27" t="s">
        <v>81</v>
      </c>
      <c r="B119" s="27" t="s">
        <v>82</v>
      </c>
      <c r="C119" s="27" t="s">
        <v>83</v>
      </c>
      <c r="D119" s="27">
        <v>26</v>
      </c>
      <c r="E119" s="27"/>
      <c r="F119" s="27" t="s">
        <v>131</v>
      </c>
      <c r="G119" s="27">
        <v>6945</v>
      </c>
      <c r="H119" s="27">
        <v>26</v>
      </c>
      <c r="I119" s="27" t="s">
        <v>85</v>
      </c>
      <c r="J119" s="27">
        <v>0</v>
      </c>
      <c r="K119" s="27">
        <v>1</v>
      </c>
      <c r="L119" s="27">
        <v>1</v>
      </c>
      <c r="M119" s="27" t="s">
        <v>86</v>
      </c>
      <c r="N119" s="27" t="s">
        <v>85</v>
      </c>
      <c r="O119" s="27" t="s">
        <v>394</v>
      </c>
      <c r="P119" s="27">
        <v>0</v>
      </c>
      <c r="Q119" s="27">
        <v>1</v>
      </c>
      <c r="R119" s="27">
        <v>0</v>
      </c>
      <c r="S119" s="27"/>
      <c r="T119" s="27">
        <v>0</v>
      </c>
      <c r="U119" s="27" t="s">
        <v>89</v>
      </c>
      <c r="V119" s="27">
        <v>1.9</v>
      </c>
      <c r="W119" s="27" t="s">
        <v>95</v>
      </c>
      <c r="X119" s="27">
        <v>1</v>
      </c>
      <c r="Y119" s="27" t="s">
        <v>99</v>
      </c>
      <c r="Z119" s="27">
        <v>0</v>
      </c>
      <c r="AA119" s="27" t="s">
        <v>86</v>
      </c>
      <c r="AB119" s="27">
        <v>0</v>
      </c>
      <c r="AC119" s="27">
        <v>2</v>
      </c>
      <c r="AD119" s="27">
        <v>0</v>
      </c>
      <c r="AE119" s="27">
        <v>1</v>
      </c>
      <c r="AF119" s="27">
        <v>0</v>
      </c>
      <c r="AG119" s="27">
        <v>1</v>
      </c>
      <c r="AH119" s="27" t="s">
        <v>107</v>
      </c>
      <c r="AI119" s="27">
        <f>getTotalCount(ScoutingData[[#This Row],[autoScoredGrid]])</f>
        <v>0</v>
      </c>
      <c r="AJ119" s="27">
        <f>getCubeCount(ScoutingData[[#This Row],[autoScoredGrid]])</f>
        <v>0</v>
      </c>
      <c r="AK119" s="27">
        <f>getConeCount(ScoutingData[[#This Row],[autoScoredGrid]])</f>
        <v>0</v>
      </c>
      <c r="AL119" s="27">
        <f>getHighCount(ScoutingData[[#This Row],[autoScoredGrid]])</f>
        <v>0</v>
      </c>
      <c r="AM119" s="27">
        <f>getMedCount(ScoutingData[[#This Row],[autoScoredGrid]])</f>
        <v>0</v>
      </c>
      <c r="AN119" s="27">
        <f>getLowCount(ScoutingData[[#This Row],[autoScoredGrid]])</f>
        <v>0</v>
      </c>
      <c r="AO119" s="27">
        <f>getAvgCycleTime(ScoutingData[[#This Row],[cycleTimes]])</f>
        <v>0</v>
      </c>
      <c r="AP119" s="27">
        <f>getTotalCount(ScoutingData[[#This Row],[scoredGrid]])</f>
        <v>3</v>
      </c>
      <c r="AQ119" s="27">
        <f>getCubeCount(ScoutingData[[#This Row],[scoredGrid]])</f>
        <v>3</v>
      </c>
      <c r="AR119" s="27">
        <f>getConeCount(ScoutingData[[#This Row],[scoredGrid]])</f>
        <v>0</v>
      </c>
      <c r="AS119" s="27">
        <f>getHighCount(ScoutingData[[#This Row],[scoredGrid]])</f>
        <v>0</v>
      </c>
      <c r="AT119" s="27">
        <f>getMedCount(ScoutingData[[#This Row],[scoredGrid]])</f>
        <v>2</v>
      </c>
      <c r="AU119" s="27">
        <f>getLowCount(ScoutingData[[#This Row],[scoredGrid]])</f>
        <v>1</v>
      </c>
      <c r="AV119" s="27">
        <f>ScoutingData[[#This Row],[autoGamePieces]]+ScoutingData[[#This Row],[teleopGamePieces]]</f>
        <v>3</v>
      </c>
      <c r="AW119" s="27">
        <f>ScoutingData[[#This Row],[autoCubes]]+ScoutingData[[#This Row],[teleopCubes]]</f>
        <v>3</v>
      </c>
      <c r="AX119" s="27">
        <f>ScoutingData[[#This Row],[autoCones]]+ScoutingData[[#This Row],[teleopCones]]</f>
        <v>0</v>
      </c>
      <c r="AY119" s="27">
        <f>ScoutingData[[#This Row],[autoHigh]]+ScoutingData[[#This Row],[teleopHigh]]</f>
        <v>0</v>
      </c>
      <c r="AZ119" s="27">
        <f>ScoutingData[[#This Row],[autoMed]]+ScoutingData[[#This Row],[teleopMed]]</f>
        <v>2</v>
      </c>
      <c r="BA119" s="27">
        <f>ScoutingData[[#This Row],[autoLow]]+ScoutingData[[#This Row],[teleopLow]]</f>
        <v>1</v>
      </c>
    </row>
    <row r="120" spans="1:53" ht="17">
      <c r="A120" s="27" t="s">
        <v>221</v>
      </c>
      <c r="B120" s="27" t="s">
        <v>82</v>
      </c>
      <c r="C120" s="27" t="s">
        <v>83</v>
      </c>
      <c r="D120" s="27">
        <v>26</v>
      </c>
      <c r="E120" s="27"/>
      <c r="F120" s="27" t="s">
        <v>93</v>
      </c>
      <c r="G120" s="27">
        <v>222</v>
      </c>
      <c r="H120" s="27">
        <v>50</v>
      </c>
      <c r="I120" s="27" t="s">
        <v>85</v>
      </c>
      <c r="J120" s="27">
        <v>0</v>
      </c>
      <c r="K120" s="27">
        <v>0</v>
      </c>
      <c r="L120" s="27">
        <v>0</v>
      </c>
      <c r="M120" s="27" t="s">
        <v>152</v>
      </c>
      <c r="N120" s="27" t="s">
        <v>85</v>
      </c>
      <c r="O120" s="27" t="s">
        <v>85</v>
      </c>
      <c r="P120" s="27">
        <v>0</v>
      </c>
      <c r="Q120" s="27">
        <v>0</v>
      </c>
      <c r="R120" s="27">
        <v>0</v>
      </c>
      <c r="S120" s="27"/>
      <c r="T120" s="27">
        <v>0</v>
      </c>
      <c r="U120" s="27" t="s">
        <v>107</v>
      </c>
      <c r="V120" s="27">
        <v>0</v>
      </c>
      <c r="W120" s="27" t="s">
        <v>86</v>
      </c>
      <c r="X120" s="27">
        <v>2</v>
      </c>
      <c r="Y120" s="27" t="s">
        <v>98</v>
      </c>
      <c r="Z120" s="27">
        <v>0</v>
      </c>
      <c r="AA120" s="27" t="s">
        <v>98</v>
      </c>
      <c r="AB120" s="27">
        <v>1</v>
      </c>
      <c r="AC120" s="27">
        <v>3</v>
      </c>
      <c r="AD120" s="27">
        <v>0</v>
      </c>
      <c r="AE120" s="27">
        <v>0</v>
      </c>
      <c r="AF120" s="27">
        <v>0</v>
      </c>
      <c r="AG120" s="27">
        <v>0</v>
      </c>
      <c r="AH120" s="27" t="s">
        <v>399</v>
      </c>
      <c r="AI120" s="27">
        <f>getTotalCount(ScoutingData[[#This Row],[autoScoredGrid]])</f>
        <v>0</v>
      </c>
      <c r="AJ120" s="27">
        <f>getCubeCount(ScoutingData[[#This Row],[autoScoredGrid]])</f>
        <v>0</v>
      </c>
      <c r="AK120" s="27">
        <f>getConeCount(ScoutingData[[#This Row],[autoScoredGrid]])</f>
        <v>0</v>
      </c>
      <c r="AL120" s="27">
        <f>getHighCount(ScoutingData[[#This Row],[autoScoredGrid]])</f>
        <v>0</v>
      </c>
      <c r="AM120" s="27">
        <f>getMedCount(ScoutingData[[#This Row],[autoScoredGrid]])</f>
        <v>0</v>
      </c>
      <c r="AN120" s="27">
        <f>getLowCount(ScoutingData[[#This Row],[autoScoredGrid]])</f>
        <v>0</v>
      </c>
      <c r="AO120" s="27">
        <f>getAvgCycleTime(ScoutingData[[#This Row],[cycleTimes]])</f>
        <v>0</v>
      </c>
      <c r="AP120" s="27">
        <f>getTotalCount(ScoutingData[[#This Row],[scoredGrid]])</f>
        <v>0</v>
      </c>
      <c r="AQ120" s="27">
        <f>getCubeCount(ScoutingData[[#This Row],[scoredGrid]])</f>
        <v>0</v>
      </c>
      <c r="AR120" s="27">
        <f>getConeCount(ScoutingData[[#This Row],[scoredGrid]])</f>
        <v>0</v>
      </c>
      <c r="AS120" s="27">
        <f>getHighCount(ScoutingData[[#This Row],[scoredGrid]])</f>
        <v>0</v>
      </c>
      <c r="AT120" s="27">
        <f>getMedCount(ScoutingData[[#This Row],[scoredGrid]])</f>
        <v>0</v>
      </c>
      <c r="AU120" s="27">
        <f>getLowCount(ScoutingData[[#This Row],[scoredGrid]])</f>
        <v>0</v>
      </c>
      <c r="AV120" s="27">
        <f>ScoutingData[[#This Row],[autoGamePieces]]+ScoutingData[[#This Row],[teleopGamePieces]]</f>
        <v>0</v>
      </c>
      <c r="AW120" s="27">
        <f>ScoutingData[[#This Row],[autoCubes]]+ScoutingData[[#This Row],[teleopCubes]]</f>
        <v>0</v>
      </c>
      <c r="AX120" s="27">
        <f>ScoutingData[[#This Row],[autoCones]]+ScoutingData[[#This Row],[teleopCones]]</f>
        <v>0</v>
      </c>
      <c r="AY120" s="27">
        <f>ScoutingData[[#This Row],[autoHigh]]+ScoutingData[[#This Row],[teleopHigh]]</f>
        <v>0</v>
      </c>
      <c r="AZ120" s="27">
        <f>ScoutingData[[#This Row],[autoMed]]+ScoutingData[[#This Row],[teleopMed]]</f>
        <v>0</v>
      </c>
      <c r="BA120" s="27">
        <f>ScoutingData[[#This Row],[autoLow]]+ScoutingData[[#This Row],[teleopLow]]</f>
        <v>0</v>
      </c>
    </row>
    <row r="121" spans="1:53" ht="17">
      <c r="A121" s="27" t="s">
        <v>400</v>
      </c>
      <c r="B121" s="27" t="s">
        <v>82</v>
      </c>
      <c r="C121" s="27" t="s">
        <v>83</v>
      </c>
      <c r="D121" s="27">
        <v>27</v>
      </c>
      <c r="E121" s="27"/>
      <c r="F121" s="27" t="s">
        <v>93</v>
      </c>
      <c r="G121" s="27">
        <v>1143</v>
      </c>
      <c r="H121" s="27">
        <v>64</v>
      </c>
      <c r="I121" s="27" t="s">
        <v>85</v>
      </c>
      <c r="J121" s="27">
        <v>1</v>
      </c>
      <c r="K121" s="27">
        <v>0</v>
      </c>
      <c r="L121" s="27">
        <v>1</v>
      </c>
      <c r="M121" s="27" t="s">
        <v>86</v>
      </c>
      <c r="N121" s="27" t="s">
        <v>85</v>
      </c>
      <c r="O121" s="27" t="s">
        <v>85</v>
      </c>
      <c r="P121" s="27">
        <v>0</v>
      </c>
      <c r="Q121" s="27">
        <v>0</v>
      </c>
      <c r="R121" s="27">
        <v>0</v>
      </c>
      <c r="S121" s="27"/>
      <c r="T121" s="27">
        <v>0</v>
      </c>
      <c r="U121" s="27" t="s">
        <v>86</v>
      </c>
      <c r="V121" s="27">
        <v>22.2</v>
      </c>
      <c r="W121" s="27" t="s">
        <v>98</v>
      </c>
      <c r="X121" s="27">
        <v>1</v>
      </c>
      <c r="Y121" s="27" t="s">
        <v>98</v>
      </c>
      <c r="Z121" s="27">
        <v>0</v>
      </c>
      <c r="AA121" s="27" t="s">
        <v>86</v>
      </c>
      <c r="AB121" s="27">
        <v>1</v>
      </c>
      <c r="AC121" s="27">
        <v>3</v>
      </c>
      <c r="AD121" s="27">
        <v>0</v>
      </c>
      <c r="AE121" s="27">
        <v>0</v>
      </c>
      <c r="AF121" s="27">
        <v>0</v>
      </c>
      <c r="AG121" s="27">
        <v>0</v>
      </c>
      <c r="AH121" s="27" t="s">
        <v>401</v>
      </c>
      <c r="AI121" s="27">
        <f>getTotalCount(ScoutingData[[#This Row],[autoScoredGrid]])</f>
        <v>0</v>
      </c>
      <c r="AJ121" s="27">
        <f>getCubeCount(ScoutingData[[#This Row],[autoScoredGrid]])</f>
        <v>0</v>
      </c>
      <c r="AK121" s="27">
        <f>getConeCount(ScoutingData[[#This Row],[autoScoredGrid]])</f>
        <v>0</v>
      </c>
      <c r="AL121" s="27">
        <f>getHighCount(ScoutingData[[#This Row],[autoScoredGrid]])</f>
        <v>0</v>
      </c>
      <c r="AM121" s="27">
        <f>getMedCount(ScoutingData[[#This Row],[autoScoredGrid]])</f>
        <v>0</v>
      </c>
      <c r="AN121" s="27">
        <f>getLowCount(ScoutingData[[#This Row],[autoScoredGrid]])</f>
        <v>0</v>
      </c>
      <c r="AO121" s="27">
        <f>getAvgCycleTime(ScoutingData[[#This Row],[cycleTimes]])</f>
        <v>0</v>
      </c>
      <c r="AP121" s="27">
        <f>getTotalCount(ScoutingData[[#This Row],[scoredGrid]])</f>
        <v>0</v>
      </c>
      <c r="AQ121" s="27">
        <f>getCubeCount(ScoutingData[[#This Row],[scoredGrid]])</f>
        <v>0</v>
      </c>
      <c r="AR121" s="27">
        <f>getConeCount(ScoutingData[[#This Row],[scoredGrid]])</f>
        <v>0</v>
      </c>
      <c r="AS121" s="27">
        <f>getHighCount(ScoutingData[[#This Row],[scoredGrid]])</f>
        <v>0</v>
      </c>
      <c r="AT121" s="27">
        <f>getMedCount(ScoutingData[[#This Row],[scoredGrid]])</f>
        <v>0</v>
      </c>
      <c r="AU121" s="27">
        <f>getLowCount(ScoutingData[[#This Row],[scoredGrid]])</f>
        <v>0</v>
      </c>
      <c r="AV121" s="27">
        <f>ScoutingData[[#This Row],[autoGamePieces]]+ScoutingData[[#This Row],[teleopGamePieces]]</f>
        <v>0</v>
      </c>
      <c r="AW121" s="27">
        <f>ScoutingData[[#This Row],[autoCubes]]+ScoutingData[[#This Row],[teleopCubes]]</f>
        <v>0</v>
      </c>
      <c r="AX121" s="27">
        <f>ScoutingData[[#This Row],[autoCones]]+ScoutingData[[#This Row],[teleopCones]]</f>
        <v>0</v>
      </c>
      <c r="AY121" s="27">
        <f>ScoutingData[[#This Row],[autoHigh]]+ScoutingData[[#This Row],[teleopHigh]]</f>
        <v>0</v>
      </c>
      <c r="AZ121" s="27">
        <f>ScoutingData[[#This Row],[autoMed]]+ScoutingData[[#This Row],[teleopMed]]</f>
        <v>0</v>
      </c>
      <c r="BA121" s="27">
        <f>ScoutingData[[#This Row],[autoLow]]+ScoutingData[[#This Row],[teleopLow]]</f>
        <v>0</v>
      </c>
    </row>
    <row r="122" spans="1:53" ht="17">
      <c r="A122" s="27" t="s">
        <v>226</v>
      </c>
      <c r="B122" s="27" t="s">
        <v>82</v>
      </c>
      <c r="C122" s="27" t="s">
        <v>83</v>
      </c>
      <c r="D122" s="27">
        <v>27</v>
      </c>
      <c r="E122" s="27"/>
      <c r="F122" s="27" t="s">
        <v>110</v>
      </c>
      <c r="G122" s="27">
        <v>11</v>
      </c>
      <c r="H122" s="27">
        <v>47</v>
      </c>
      <c r="I122" s="27" t="s">
        <v>402</v>
      </c>
      <c r="J122" s="27">
        <v>1</v>
      </c>
      <c r="K122" s="27">
        <v>1</v>
      </c>
      <c r="L122" s="27">
        <v>1</v>
      </c>
      <c r="M122" s="27" t="s">
        <v>95</v>
      </c>
      <c r="N122" s="27" t="s">
        <v>403</v>
      </c>
      <c r="O122" s="27" t="s">
        <v>404</v>
      </c>
      <c r="P122" s="27">
        <v>0</v>
      </c>
      <c r="Q122" s="27">
        <v>1</v>
      </c>
      <c r="R122" s="27">
        <v>0</v>
      </c>
      <c r="S122" s="27"/>
      <c r="T122" s="27">
        <v>1</v>
      </c>
      <c r="U122" s="27" t="s">
        <v>97</v>
      </c>
      <c r="V122" s="27">
        <v>0</v>
      </c>
      <c r="W122" s="27" t="s">
        <v>86</v>
      </c>
      <c r="X122" s="27">
        <v>2</v>
      </c>
      <c r="Y122" s="27" t="s">
        <v>99</v>
      </c>
      <c r="Z122" s="27">
        <v>0</v>
      </c>
      <c r="AA122" s="27" t="s">
        <v>86</v>
      </c>
      <c r="AB122" s="27">
        <v>0</v>
      </c>
      <c r="AC122" s="27">
        <v>5</v>
      </c>
      <c r="AD122" s="27">
        <v>0</v>
      </c>
      <c r="AE122" s="27">
        <v>0</v>
      </c>
      <c r="AF122" s="27">
        <v>0</v>
      </c>
      <c r="AG122" s="27">
        <v>1</v>
      </c>
      <c r="AH122" s="27"/>
      <c r="AI122" s="27">
        <f>getTotalCount(ScoutingData[[#This Row],[autoScoredGrid]])</f>
        <v>1</v>
      </c>
      <c r="AJ122" s="27">
        <f>getCubeCount(ScoutingData[[#This Row],[autoScoredGrid]])</f>
        <v>0</v>
      </c>
      <c r="AK122" s="27">
        <f>getConeCount(ScoutingData[[#This Row],[autoScoredGrid]])</f>
        <v>1</v>
      </c>
      <c r="AL122" s="27">
        <f>getHighCount(ScoutingData[[#This Row],[autoScoredGrid]])</f>
        <v>0</v>
      </c>
      <c r="AM122" s="27">
        <f>getMedCount(ScoutingData[[#This Row],[autoScoredGrid]])</f>
        <v>0</v>
      </c>
      <c r="AN122" s="27">
        <f>getLowCount(ScoutingData[[#This Row],[autoScoredGrid]])</f>
        <v>1</v>
      </c>
      <c r="AO122" s="27">
        <f>getAvgCycleTime(ScoutingData[[#This Row],[cycleTimes]])</f>
        <v>32.575000000000003</v>
      </c>
      <c r="AP122" s="27">
        <f>getTotalCount(ScoutingData[[#This Row],[scoredGrid]])</f>
        <v>4</v>
      </c>
      <c r="AQ122" s="27">
        <f>getCubeCount(ScoutingData[[#This Row],[scoredGrid]])</f>
        <v>2</v>
      </c>
      <c r="AR122" s="27">
        <f>getConeCount(ScoutingData[[#This Row],[scoredGrid]])</f>
        <v>2</v>
      </c>
      <c r="AS122" s="27">
        <f>getHighCount(ScoutingData[[#This Row],[scoredGrid]])</f>
        <v>2</v>
      </c>
      <c r="AT122" s="27">
        <f>getMedCount(ScoutingData[[#This Row],[scoredGrid]])</f>
        <v>1</v>
      </c>
      <c r="AU122" s="27">
        <f>getLowCount(ScoutingData[[#This Row],[scoredGrid]])</f>
        <v>1</v>
      </c>
      <c r="AV122" s="27">
        <f>ScoutingData[[#This Row],[autoGamePieces]]+ScoutingData[[#This Row],[teleopGamePieces]]</f>
        <v>5</v>
      </c>
      <c r="AW122" s="27">
        <f>ScoutingData[[#This Row],[autoCubes]]+ScoutingData[[#This Row],[teleopCubes]]</f>
        <v>2</v>
      </c>
      <c r="AX122" s="27">
        <f>ScoutingData[[#This Row],[autoCones]]+ScoutingData[[#This Row],[teleopCones]]</f>
        <v>3</v>
      </c>
      <c r="AY122" s="27">
        <f>ScoutingData[[#This Row],[autoHigh]]+ScoutingData[[#This Row],[teleopHigh]]</f>
        <v>2</v>
      </c>
      <c r="AZ122" s="27">
        <f>ScoutingData[[#This Row],[autoMed]]+ScoutingData[[#This Row],[teleopMed]]</f>
        <v>1</v>
      </c>
      <c r="BA122" s="27">
        <f>ScoutingData[[#This Row],[autoLow]]+ScoutingData[[#This Row],[teleopLow]]</f>
        <v>2</v>
      </c>
    </row>
    <row r="123" spans="1:53" ht="17">
      <c r="A123" s="27" t="s">
        <v>279</v>
      </c>
      <c r="B123" s="27" t="s">
        <v>82</v>
      </c>
      <c r="C123" s="27" t="s">
        <v>83</v>
      </c>
      <c r="D123" s="27">
        <v>27</v>
      </c>
      <c r="E123" s="27"/>
      <c r="F123" s="27" t="s">
        <v>84</v>
      </c>
      <c r="G123" s="27">
        <v>1672</v>
      </c>
      <c r="H123" s="27">
        <v>35</v>
      </c>
      <c r="I123" s="27" t="s">
        <v>85</v>
      </c>
      <c r="J123" s="27">
        <v>0</v>
      </c>
      <c r="K123" s="27">
        <v>0</v>
      </c>
      <c r="L123" s="27">
        <v>0</v>
      </c>
      <c r="M123" s="27" t="s">
        <v>86</v>
      </c>
      <c r="N123" s="27" t="s">
        <v>405</v>
      </c>
      <c r="O123" s="27" t="s">
        <v>406</v>
      </c>
      <c r="P123" s="27">
        <v>0</v>
      </c>
      <c r="Q123" s="27">
        <v>0</v>
      </c>
      <c r="R123" s="27">
        <v>0</v>
      </c>
      <c r="S123" s="27"/>
      <c r="T123" s="27">
        <v>0</v>
      </c>
      <c r="U123" s="27" t="s">
        <v>107</v>
      </c>
      <c r="V123" s="27">
        <v>4.5999999999999996</v>
      </c>
      <c r="W123" s="27" t="s">
        <v>127</v>
      </c>
      <c r="X123" s="27">
        <v>1</v>
      </c>
      <c r="Y123" s="27" t="s">
        <v>98</v>
      </c>
      <c r="Z123" s="27">
        <v>0</v>
      </c>
      <c r="AA123" s="27" t="s">
        <v>86</v>
      </c>
      <c r="AB123" s="27">
        <v>1</v>
      </c>
      <c r="AC123" s="27">
        <v>2</v>
      </c>
      <c r="AD123" s="27">
        <v>0</v>
      </c>
      <c r="AE123" s="27">
        <v>0</v>
      </c>
      <c r="AF123" s="27">
        <v>0</v>
      </c>
      <c r="AG123" s="27">
        <v>0</v>
      </c>
      <c r="AH123" s="27" t="s">
        <v>407</v>
      </c>
      <c r="AI123" s="27">
        <f>getTotalCount(ScoutingData[[#This Row],[autoScoredGrid]])</f>
        <v>0</v>
      </c>
      <c r="AJ123" s="27">
        <f>getCubeCount(ScoutingData[[#This Row],[autoScoredGrid]])</f>
        <v>0</v>
      </c>
      <c r="AK123" s="27">
        <f>getConeCount(ScoutingData[[#This Row],[autoScoredGrid]])</f>
        <v>0</v>
      </c>
      <c r="AL123" s="27">
        <f>getHighCount(ScoutingData[[#This Row],[autoScoredGrid]])</f>
        <v>0</v>
      </c>
      <c r="AM123" s="27">
        <f>getMedCount(ScoutingData[[#This Row],[autoScoredGrid]])</f>
        <v>0</v>
      </c>
      <c r="AN123" s="27">
        <f>getLowCount(ScoutingData[[#This Row],[autoScoredGrid]])</f>
        <v>0</v>
      </c>
      <c r="AO123" s="27">
        <f>getAvgCycleTime(ScoutingData[[#This Row],[cycleTimes]])</f>
        <v>23.95</v>
      </c>
      <c r="AP123" s="27">
        <f>getTotalCount(ScoutingData[[#This Row],[scoredGrid]])</f>
        <v>3</v>
      </c>
      <c r="AQ123" s="27">
        <f>getCubeCount(ScoutingData[[#This Row],[scoredGrid]])</f>
        <v>0</v>
      </c>
      <c r="AR123" s="27">
        <f>getConeCount(ScoutingData[[#This Row],[scoredGrid]])</f>
        <v>3</v>
      </c>
      <c r="AS123" s="27">
        <f>getHighCount(ScoutingData[[#This Row],[scoredGrid]])</f>
        <v>0</v>
      </c>
      <c r="AT123" s="27">
        <f>getMedCount(ScoutingData[[#This Row],[scoredGrid]])</f>
        <v>3</v>
      </c>
      <c r="AU123" s="27">
        <f>getLowCount(ScoutingData[[#This Row],[scoredGrid]])</f>
        <v>0</v>
      </c>
      <c r="AV123" s="27">
        <f>ScoutingData[[#This Row],[autoGamePieces]]+ScoutingData[[#This Row],[teleopGamePieces]]</f>
        <v>3</v>
      </c>
      <c r="AW123" s="27">
        <f>ScoutingData[[#This Row],[autoCubes]]+ScoutingData[[#This Row],[teleopCubes]]</f>
        <v>0</v>
      </c>
      <c r="AX123" s="27">
        <f>ScoutingData[[#This Row],[autoCones]]+ScoutingData[[#This Row],[teleopCones]]</f>
        <v>3</v>
      </c>
      <c r="AY123" s="27">
        <f>ScoutingData[[#This Row],[autoHigh]]+ScoutingData[[#This Row],[teleopHigh]]</f>
        <v>0</v>
      </c>
      <c r="AZ123" s="27">
        <f>ScoutingData[[#This Row],[autoMed]]+ScoutingData[[#This Row],[teleopMed]]</f>
        <v>3</v>
      </c>
      <c r="BA123" s="27">
        <f>ScoutingData[[#This Row],[autoLow]]+ScoutingData[[#This Row],[teleopLow]]</f>
        <v>0</v>
      </c>
    </row>
    <row r="124" spans="1:53" ht="17">
      <c r="A124" s="27" t="s">
        <v>126</v>
      </c>
      <c r="B124" s="27" t="s">
        <v>82</v>
      </c>
      <c r="C124" s="27" t="s">
        <v>83</v>
      </c>
      <c r="D124" s="27">
        <v>27</v>
      </c>
      <c r="E124" s="27"/>
      <c r="F124" s="27" t="s">
        <v>102</v>
      </c>
      <c r="G124" s="27">
        <v>75</v>
      </c>
      <c r="H124" s="27">
        <v>71</v>
      </c>
      <c r="I124" s="27" t="s">
        <v>335</v>
      </c>
      <c r="J124" s="27">
        <v>0</v>
      </c>
      <c r="K124" s="27">
        <v>1</v>
      </c>
      <c r="L124" s="27">
        <v>1</v>
      </c>
      <c r="M124" s="27" t="s">
        <v>86</v>
      </c>
      <c r="N124" s="27" t="s">
        <v>408</v>
      </c>
      <c r="O124" s="27" t="s">
        <v>304</v>
      </c>
      <c r="P124" s="27">
        <v>2</v>
      </c>
      <c r="Q124" s="27">
        <v>0</v>
      </c>
      <c r="R124" s="27">
        <v>0</v>
      </c>
      <c r="S124" s="27" t="s">
        <v>100</v>
      </c>
      <c r="T124" s="27">
        <v>1</v>
      </c>
      <c r="U124" s="27" t="s">
        <v>86</v>
      </c>
      <c r="V124" s="27">
        <v>5.0999999999999996</v>
      </c>
      <c r="W124" s="27" t="s">
        <v>127</v>
      </c>
      <c r="X124" s="27">
        <v>2</v>
      </c>
      <c r="Y124" s="27" t="s">
        <v>99</v>
      </c>
      <c r="Z124" s="27">
        <v>2</v>
      </c>
      <c r="AA124" s="27" t="s">
        <v>98</v>
      </c>
      <c r="AB124" s="27">
        <v>0</v>
      </c>
      <c r="AC124" s="27">
        <v>4</v>
      </c>
      <c r="AD124" s="27">
        <v>0</v>
      </c>
      <c r="AE124" s="27">
        <v>0</v>
      </c>
      <c r="AF124" s="27">
        <v>1</v>
      </c>
      <c r="AG124" s="27">
        <v>1</v>
      </c>
      <c r="AH124" s="27" t="s">
        <v>409</v>
      </c>
      <c r="AI124" s="27">
        <f>getTotalCount(ScoutingData[[#This Row],[autoScoredGrid]])</f>
        <v>1</v>
      </c>
      <c r="AJ124" s="27">
        <f>getCubeCount(ScoutingData[[#This Row],[autoScoredGrid]])</f>
        <v>0</v>
      </c>
      <c r="AK124" s="27">
        <f>getConeCount(ScoutingData[[#This Row],[autoScoredGrid]])</f>
        <v>1</v>
      </c>
      <c r="AL124" s="27">
        <f>getHighCount(ScoutingData[[#This Row],[autoScoredGrid]])</f>
        <v>0</v>
      </c>
      <c r="AM124" s="27">
        <f>getMedCount(ScoutingData[[#This Row],[autoScoredGrid]])</f>
        <v>0</v>
      </c>
      <c r="AN124" s="27">
        <f>getLowCount(ScoutingData[[#This Row],[autoScoredGrid]])</f>
        <v>1</v>
      </c>
      <c r="AO124" s="27">
        <f>getAvgCycleTime(ScoutingData[[#This Row],[cycleTimes]])</f>
        <v>17.5</v>
      </c>
      <c r="AP124" s="27">
        <f>getTotalCount(ScoutingData[[#This Row],[scoredGrid]])</f>
        <v>2</v>
      </c>
      <c r="AQ124" s="27">
        <f>getCubeCount(ScoutingData[[#This Row],[scoredGrid]])</f>
        <v>0</v>
      </c>
      <c r="AR124" s="27">
        <f>getConeCount(ScoutingData[[#This Row],[scoredGrid]])</f>
        <v>2</v>
      </c>
      <c r="AS124" s="27">
        <f>getHighCount(ScoutingData[[#This Row],[scoredGrid]])</f>
        <v>0</v>
      </c>
      <c r="AT124" s="27">
        <f>getMedCount(ScoutingData[[#This Row],[scoredGrid]])</f>
        <v>0</v>
      </c>
      <c r="AU124" s="27">
        <f>getLowCount(ScoutingData[[#This Row],[scoredGrid]])</f>
        <v>2</v>
      </c>
      <c r="AV124" s="27">
        <f>ScoutingData[[#This Row],[autoGamePieces]]+ScoutingData[[#This Row],[teleopGamePieces]]</f>
        <v>3</v>
      </c>
      <c r="AW124" s="27">
        <f>ScoutingData[[#This Row],[autoCubes]]+ScoutingData[[#This Row],[teleopCubes]]</f>
        <v>0</v>
      </c>
      <c r="AX124" s="27">
        <f>ScoutingData[[#This Row],[autoCones]]+ScoutingData[[#This Row],[teleopCones]]</f>
        <v>3</v>
      </c>
      <c r="AY124" s="27">
        <f>ScoutingData[[#This Row],[autoHigh]]+ScoutingData[[#This Row],[teleopHigh]]</f>
        <v>0</v>
      </c>
      <c r="AZ124" s="27">
        <f>ScoutingData[[#This Row],[autoMed]]+ScoutingData[[#This Row],[teleopMed]]</f>
        <v>0</v>
      </c>
      <c r="BA124" s="27">
        <f>ScoutingData[[#This Row],[autoLow]]+ScoutingData[[#This Row],[teleopLow]]</f>
        <v>3</v>
      </c>
    </row>
    <row r="125" spans="1:53" ht="17">
      <c r="A125" s="27" t="s">
        <v>319</v>
      </c>
      <c r="B125" s="27" t="s">
        <v>82</v>
      </c>
      <c r="C125" s="27" t="s">
        <v>83</v>
      </c>
      <c r="D125" s="27">
        <v>27</v>
      </c>
      <c r="E125" s="27"/>
      <c r="F125" s="27" t="s">
        <v>131</v>
      </c>
      <c r="G125" s="27">
        <v>219</v>
      </c>
      <c r="H125" s="27">
        <v>26</v>
      </c>
      <c r="I125" s="27" t="s">
        <v>196</v>
      </c>
      <c r="J125" s="27">
        <v>0</v>
      </c>
      <c r="K125" s="27">
        <v>0</v>
      </c>
      <c r="L125" s="27">
        <v>1</v>
      </c>
      <c r="M125" s="27" t="s">
        <v>152</v>
      </c>
      <c r="N125" s="27" t="s">
        <v>410</v>
      </c>
      <c r="O125" s="27" t="s">
        <v>411</v>
      </c>
      <c r="P125" s="27">
        <v>0</v>
      </c>
      <c r="Q125" s="27">
        <v>0</v>
      </c>
      <c r="R125" s="27">
        <v>0</v>
      </c>
      <c r="S125" s="27"/>
      <c r="T125" s="27">
        <v>0</v>
      </c>
      <c r="U125" s="27" t="s">
        <v>107</v>
      </c>
      <c r="V125" s="27">
        <v>12.9</v>
      </c>
      <c r="W125" s="27" t="s">
        <v>98</v>
      </c>
      <c r="X125" s="27">
        <v>0</v>
      </c>
      <c r="Y125" s="27" t="s">
        <v>90</v>
      </c>
      <c r="Z125" s="27">
        <v>0</v>
      </c>
      <c r="AA125" s="27" t="s">
        <v>86</v>
      </c>
      <c r="AB125" s="27">
        <v>1</v>
      </c>
      <c r="AC125" s="27">
        <v>2</v>
      </c>
      <c r="AD125" s="27">
        <v>0</v>
      </c>
      <c r="AE125" s="27">
        <v>0</v>
      </c>
      <c r="AF125" s="27">
        <v>1</v>
      </c>
      <c r="AG125" s="27">
        <v>0</v>
      </c>
      <c r="AH125" s="27" t="s">
        <v>412</v>
      </c>
      <c r="AI125" s="27">
        <f>getTotalCount(ScoutingData[[#This Row],[autoScoredGrid]])</f>
        <v>1</v>
      </c>
      <c r="AJ125" s="27">
        <f>getCubeCount(ScoutingData[[#This Row],[autoScoredGrid]])</f>
        <v>1</v>
      </c>
      <c r="AK125" s="27">
        <f>getConeCount(ScoutingData[[#This Row],[autoScoredGrid]])</f>
        <v>0</v>
      </c>
      <c r="AL125" s="27">
        <f>getHighCount(ScoutingData[[#This Row],[autoScoredGrid]])</f>
        <v>1</v>
      </c>
      <c r="AM125" s="27">
        <f>getMedCount(ScoutingData[[#This Row],[autoScoredGrid]])</f>
        <v>0</v>
      </c>
      <c r="AN125" s="27">
        <f>getLowCount(ScoutingData[[#This Row],[autoScoredGrid]])</f>
        <v>0</v>
      </c>
      <c r="AO125" s="27">
        <f>getAvgCycleTime(ScoutingData[[#This Row],[cycleTimes]])</f>
        <v>29.900000000000002</v>
      </c>
      <c r="AP125" s="27">
        <f>getTotalCount(ScoutingData[[#This Row],[scoredGrid]])</f>
        <v>2</v>
      </c>
      <c r="AQ125" s="27">
        <f>getCubeCount(ScoutingData[[#This Row],[scoredGrid]])</f>
        <v>1</v>
      </c>
      <c r="AR125" s="27">
        <f>getConeCount(ScoutingData[[#This Row],[scoredGrid]])</f>
        <v>1</v>
      </c>
      <c r="AS125" s="27">
        <f>getHighCount(ScoutingData[[#This Row],[scoredGrid]])</f>
        <v>2</v>
      </c>
      <c r="AT125" s="27">
        <f>getMedCount(ScoutingData[[#This Row],[scoredGrid]])</f>
        <v>0</v>
      </c>
      <c r="AU125" s="27">
        <f>getLowCount(ScoutingData[[#This Row],[scoredGrid]])</f>
        <v>0</v>
      </c>
      <c r="AV125" s="27">
        <f>ScoutingData[[#This Row],[autoGamePieces]]+ScoutingData[[#This Row],[teleopGamePieces]]</f>
        <v>3</v>
      </c>
      <c r="AW125" s="27">
        <f>ScoutingData[[#This Row],[autoCubes]]+ScoutingData[[#This Row],[teleopCubes]]</f>
        <v>2</v>
      </c>
      <c r="AX125" s="27">
        <f>ScoutingData[[#This Row],[autoCones]]+ScoutingData[[#This Row],[teleopCones]]</f>
        <v>1</v>
      </c>
      <c r="AY125" s="27">
        <f>ScoutingData[[#This Row],[autoHigh]]+ScoutingData[[#This Row],[teleopHigh]]</f>
        <v>3</v>
      </c>
      <c r="AZ125" s="27">
        <f>ScoutingData[[#This Row],[autoMed]]+ScoutingData[[#This Row],[teleopMed]]</f>
        <v>0</v>
      </c>
      <c r="BA125" s="27">
        <f>ScoutingData[[#This Row],[autoLow]]+ScoutingData[[#This Row],[teleopLow]]</f>
        <v>0</v>
      </c>
    </row>
    <row r="126" spans="1:53" ht="17">
      <c r="A126" s="27" t="s">
        <v>413</v>
      </c>
      <c r="B126" s="27" t="s">
        <v>82</v>
      </c>
      <c r="C126" s="27" t="s">
        <v>83</v>
      </c>
      <c r="D126" s="27">
        <v>27</v>
      </c>
      <c r="E126" s="27"/>
      <c r="F126" s="27" t="s">
        <v>122</v>
      </c>
      <c r="G126" s="27">
        <v>2458</v>
      </c>
      <c r="H126" s="27">
        <v>62</v>
      </c>
      <c r="I126" s="27" t="s">
        <v>85</v>
      </c>
      <c r="J126" s="27">
        <v>0</v>
      </c>
      <c r="K126" s="27">
        <v>0</v>
      </c>
      <c r="L126" s="27">
        <v>0</v>
      </c>
      <c r="M126" s="27" t="s">
        <v>86</v>
      </c>
      <c r="N126" s="27" t="s">
        <v>85</v>
      </c>
      <c r="O126" s="27" t="s">
        <v>414</v>
      </c>
      <c r="P126" s="27">
        <v>0</v>
      </c>
      <c r="Q126" s="27">
        <v>0</v>
      </c>
      <c r="R126" s="27">
        <v>0</v>
      </c>
      <c r="S126" s="27"/>
      <c r="T126" s="27">
        <v>0</v>
      </c>
      <c r="U126" s="27" t="s">
        <v>89</v>
      </c>
      <c r="V126" s="27">
        <v>0</v>
      </c>
      <c r="W126" s="27" t="s">
        <v>127</v>
      </c>
      <c r="X126" s="27">
        <v>0</v>
      </c>
      <c r="Y126" s="27" t="s">
        <v>99</v>
      </c>
      <c r="Z126" s="27">
        <v>0</v>
      </c>
      <c r="AA126" s="27" t="s">
        <v>98</v>
      </c>
      <c r="AB126" s="27">
        <v>1</v>
      </c>
      <c r="AC126" s="27">
        <v>3</v>
      </c>
      <c r="AD126" s="27">
        <v>0</v>
      </c>
      <c r="AE126" s="27">
        <v>0</v>
      </c>
      <c r="AF126" s="27">
        <v>0</v>
      </c>
      <c r="AG126" s="27">
        <v>0</v>
      </c>
      <c r="AH126" s="27" t="s">
        <v>173</v>
      </c>
      <c r="AI126" s="27">
        <f>getTotalCount(ScoutingData[[#This Row],[autoScoredGrid]])</f>
        <v>0</v>
      </c>
      <c r="AJ126" s="27">
        <f>getCubeCount(ScoutingData[[#This Row],[autoScoredGrid]])</f>
        <v>0</v>
      </c>
      <c r="AK126" s="27">
        <f>getConeCount(ScoutingData[[#This Row],[autoScoredGrid]])</f>
        <v>0</v>
      </c>
      <c r="AL126" s="27">
        <f>getHighCount(ScoutingData[[#This Row],[autoScoredGrid]])</f>
        <v>0</v>
      </c>
      <c r="AM126" s="27">
        <f>getMedCount(ScoutingData[[#This Row],[autoScoredGrid]])</f>
        <v>0</v>
      </c>
      <c r="AN126" s="27">
        <f>getLowCount(ScoutingData[[#This Row],[autoScoredGrid]])</f>
        <v>0</v>
      </c>
      <c r="AO126" s="27">
        <f>getAvgCycleTime(ScoutingData[[#This Row],[cycleTimes]])</f>
        <v>0</v>
      </c>
      <c r="AP126" s="27">
        <f>getTotalCount(ScoutingData[[#This Row],[scoredGrid]])</f>
        <v>3</v>
      </c>
      <c r="AQ126" s="27">
        <f>getCubeCount(ScoutingData[[#This Row],[scoredGrid]])</f>
        <v>3</v>
      </c>
      <c r="AR126" s="27">
        <f>getConeCount(ScoutingData[[#This Row],[scoredGrid]])</f>
        <v>0</v>
      </c>
      <c r="AS126" s="27">
        <f>getHighCount(ScoutingData[[#This Row],[scoredGrid]])</f>
        <v>1</v>
      </c>
      <c r="AT126" s="27">
        <f>getMedCount(ScoutingData[[#This Row],[scoredGrid]])</f>
        <v>0</v>
      </c>
      <c r="AU126" s="27">
        <f>getLowCount(ScoutingData[[#This Row],[scoredGrid]])</f>
        <v>2</v>
      </c>
      <c r="AV126" s="27">
        <f>ScoutingData[[#This Row],[autoGamePieces]]+ScoutingData[[#This Row],[teleopGamePieces]]</f>
        <v>3</v>
      </c>
      <c r="AW126" s="27">
        <f>ScoutingData[[#This Row],[autoCubes]]+ScoutingData[[#This Row],[teleopCubes]]</f>
        <v>3</v>
      </c>
      <c r="AX126" s="27">
        <f>ScoutingData[[#This Row],[autoCones]]+ScoutingData[[#This Row],[teleopCones]]</f>
        <v>0</v>
      </c>
      <c r="AY126" s="27">
        <f>ScoutingData[[#This Row],[autoHigh]]+ScoutingData[[#This Row],[teleopHigh]]</f>
        <v>1</v>
      </c>
      <c r="AZ126" s="27">
        <f>ScoutingData[[#This Row],[autoMed]]+ScoutingData[[#This Row],[teleopMed]]</f>
        <v>0</v>
      </c>
      <c r="BA126" s="27">
        <f>ScoutingData[[#This Row],[autoLow]]+ScoutingData[[#This Row],[teleopLow]]</f>
        <v>2</v>
      </c>
    </row>
    <row r="127" spans="1:53" ht="17">
      <c r="A127" s="27" t="s">
        <v>114</v>
      </c>
      <c r="B127" s="27" t="s">
        <v>82</v>
      </c>
      <c r="C127" s="27" t="s">
        <v>83</v>
      </c>
      <c r="D127" s="27">
        <v>28</v>
      </c>
      <c r="E127" s="27"/>
      <c r="F127" s="27" t="s">
        <v>84</v>
      </c>
      <c r="G127" s="27">
        <v>5992</v>
      </c>
      <c r="H127" s="27">
        <v>34</v>
      </c>
      <c r="I127" s="27" t="s">
        <v>85</v>
      </c>
      <c r="J127" s="27">
        <v>1</v>
      </c>
      <c r="K127" s="27">
        <v>0</v>
      </c>
      <c r="L127" s="27">
        <v>0</v>
      </c>
      <c r="M127" s="27" t="s">
        <v>86</v>
      </c>
      <c r="N127" s="27" t="s">
        <v>415</v>
      </c>
      <c r="O127" s="27" t="s">
        <v>416</v>
      </c>
      <c r="P127" s="27">
        <v>0</v>
      </c>
      <c r="Q127" s="27">
        <v>0</v>
      </c>
      <c r="R127" s="27">
        <v>0</v>
      </c>
      <c r="S127" s="27"/>
      <c r="T127" s="27">
        <v>0</v>
      </c>
      <c r="U127" s="27" t="s">
        <v>86</v>
      </c>
      <c r="V127" s="27">
        <v>7.8</v>
      </c>
      <c r="W127" s="27" t="s">
        <v>98</v>
      </c>
      <c r="X127" s="27">
        <v>0</v>
      </c>
      <c r="Y127" s="27" t="s">
        <v>98</v>
      </c>
      <c r="Z127" s="27">
        <v>0</v>
      </c>
      <c r="AA127" s="27" t="s">
        <v>86</v>
      </c>
      <c r="AB127" s="27">
        <v>1</v>
      </c>
      <c r="AC127" s="27">
        <v>4</v>
      </c>
      <c r="AD127" s="27">
        <v>0</v>
      </c>
      <c r="AE127" s="27">
        <v>0</v>
      </c>
      <c r="AF127" s="27">
        <v>0</v>
      </c>
      <c r="AG127" s="27">
        <v>0</v>
      </c>
      <c r="AH127" s="27" t="s">
        <v>212</v>
      </c>
      <c r="AI127" s="27">
        <f>getTotalCount(ScoutingData[[#This Row],[autoScoredGrid]])</f>
        <v>0</v>
      </c>
      <c r="AJ127" s="27">
        <f>getCubeCount(ScoutingData[[#This Row],[autoScoredGrid]])</f>
        <v>0</v>
      </c>
      <c r="AK127" s="27">
        <f>getConeCount(ScoutingData[[#This Row],[autoScoredGrid]])</f>
        <v>0</v>
      </c>
      <c r="AL127" s="27">
        <f>getHighCount(ScoutingData[[#This Row],[autoScoredGrid]])</f>
        <v>0</v>
      </c>
      <c r="AM127" s="27">
        <f>getMedCount(ScoutingData[[#This Row],[autoScoredGrid]])</f>
        <v>0</v>
      </c>
      <c r="AN127" s="27">
        <f>getLowCount(ScoutingData[[#This Row],[autoScoredGrid]])</f>
        <v>0</v>
      </c>
      <c r="AO127" s="27">
        <f>getAvgCycleTime(ScoutingData[[#This Row],[cycleTimes]])</f>
        <v>12.6</v>
      </c>
      <c r="AP127" s="27">
        <f>getTotalCount(ScoutingData[[#This Row],[scoredGrid]])</f>
        <v>3</v>
      </c>
      <c r="AQ127" s="27">
        <f>getCubeCount(ScoutingData[[#This Row],[scoredGrid]])</f>
        <v>2</v>
      </c>
      <c r="AR127" s="27">
        <f>getConeCount(ScoutingData[[#This Row],[scoredGrid]])</f>
        <v>1</v>
      </c>
      <c r="AS127" s="27">
        <f>getHighCount(ScoutingData[[#This Row],[scoredGrid]])</f>
        <v>0</v>
      </c>
      <c r="AT127" s="27">
        <f>getMedCount(ScoutingData[[#This Row],[scoredGrid]])</f>
        <v>0</v>
      </c>
      <c r="AU127" s="27">
        <f>getLowCount(ScoutingData[[#This Row],[scoredGrid]])</f>
        <v>3</v>
      </c>
      <c r="AV127" s="27">
        <f>ScoutingData[[#This Row],[autoGamePieces]]+ScoutingData[[#This Row],[teleopGamePieces]]</f>
        <v>3</v>
      </c>
      <c r="AW127" s="27">
        <f>ScoutingData[[#This Row],[autoCubes]]+ScoutingData[[#This Row],[teleopCubes]]</f>
        <v>2</v>
      </c>
      <c r="AX127" s="27">
        <f>ScoutingData[[#This Row],[autoCones]]+ScoutingData[[#This Row],[teleopCones]]</f>
        <v>1</v>
      </c>
      <c r="AY127" s="27">
        <f>ScoutingData[[#This Row],[autoHigh]]+ScoutingData[[#This Row],[teleopHigh]]</f>
        <v>0</v>
      </c>
      <c r="AZ127" s="27">
        <f>ScoutingData[[#This Row],[autoMed]]+ScoutingData[[#This Row],[teleopMed]]</f>
        <v>0</v>
      </c>
      <c r="BA127" s="27">
        <f>ScoutingData[[#This Row],[autoLow]]+ScoutingData[[#This Row],[teleopLow]]</f>
        <v>3</v>
      </c>
    </row>
    <row r="128" spans="1:53" ht="17">
      <c r="A128" s="27" t="s">
        <v>349</v>
      </c>
      <c r="B128" s="27" t="s">
        <v>82</v>
      </c>
      <c r="C128" s="27" t="s">
        <v>83</v>
      </c>
      <c r="D128" s="27">
        <v>28</v>
      </c>
      <c r="E128" s="27"/>
      <c r="F128" s="27" t="s">
        <v>110</v>
      </c>
      <c r="G128" s="27">
        <v>1811</v>
      </c>
      <c r="H128" s="27">
        <v>71</v>
      </c>
      <c r="I128" s="27" t="s">
        <v>350</v>
      </c>
      <c r="J128" s="27">
        <v>1</v>
      </c>
      <c r="K128" s="27">
        <v>0</v>
      </c>
      <c r="L128" s="27">
        <v>1</v>
      </c>
      <c r="M128" s="27" t="s">
        <v>86</v>
      </c>
      <c r="N128" s="27" t="s">
        <v>417</v>
      </c>
      <c r="O128" s="27" t="s">
        <v>418</v>
      </c>
      <c r="P128" s="27">
        <v>0</v>
      </c>
      <c r="Q128" s="27">
        <v>0</v>
      </c>
      <c r="R128" s="27">
        <v>0</v>
      </c>
      <c r="S128" s="27"/>
      <c r="T128" s="27">
        <v>0</v>
      </c>
      <c r="U128" s="27" t="s">
        <v>89</v>
      </c>
      <c r="V128" s="27">
        <v>0</v>
      </c>
      <c r="W128" s="27" t="s">
        <v>86</v>
      </c>
      <c r="X128" s="27">
        <v>0</v>
      </c>
      <c r="Y128" s="27" t="s">
        <v>98</v>
      </c>
      <c r="Z128" s="27">
        <v>0</v>
      </c>
      <c r="AA128" s="27" t="s">
        <v>98</v>
      </c>
      <c r="AB128" s="27">
        <v>1</v>
      </c>
      <c r="AC128" s="27">
        <v>2</v>
      </c>
      <c r="AD128" s="27">
        <v>0</v>
      </c>
      <c r="AE128" s="27">
        <v>0</v>
      </c>
      <c r="AF128" s="27">
        <v>0</v>
      </c>
      <c r="AG128" s="27">
        <v>0</v>
      </c>
      <c r="AH128" s="27" t="s">
        <v>419</v>
      </c>
      <c r="AI128" s="27">
        <f>getTotalCount(ScoutingData[[#This Row],[autoScoredGrid]])</f>
        <v>1</v>
      </c>
      <c r="AJ128" s="27">
        <f>getCubeCount(ScoutingData[[#This Row],[autoScoredGrid]])</f>
        <v>0</v>
      </c>
      <c r="AK128" s="27">
        <f>getConeCount(ScoutingData[[#This Row],[autoScoredGrid]])</f>
        <v>1</v>
      </c>
      <c r="AL128" s="27">
        <f>getHighCount(ScoutingData[[#This Row],[autoScoredGrid]])</f>
        <v>0</v>
      </c>
      <c r="AM128" s="27">
        <f>getMedCount(ScoutingData[[#This Row],[autoScoredGrid]])</f>
        <v>1</v>
      </c>
      <c r="AN128" s="27">
        <f>getLowCount(ScoutingData[[#This Row],[autoScoredGrid]])</f>
        <v>0</v>
      </c>
      <c r="AO128" s="27">
        <f>getAvgCycleTime(ScoutingData[[#This Row],[cycleTimes]])</f>
        <v>13.420000000000002</v>
      </c>
      <c r="AP128" s="27">
        <f>getTotalCount(ScoutingData[[#This Row],[scoredGrid]])</f>
        <v>2</v>
      </c>
      <c r="AQ128" s="27">
        <f>getCubeCount(ScoutingData[[#This Row],[scoredGrid]])</f>
        <v>2</v>
      </c>
      <c r="AR128" s="27">
        <f>getConeCount(ScoutingData[[#This Row],[scoredGrid]])</f>
        <v>0</v>
      </c>
      <c r="AS128" s="27">
        <f>getHighCount(ScoutingData[[#This Row],[scoredGrid]])</f>
        <v>0</v>
      </c>
      <c r="AT128" s="27">
        <f>getMedCount(ScoutingData[[#This Row],[scoredGrid]])</f>
        <v>1</v>
      </c>
      <c r="AU128" s="27">
        <f>getLowCount(ScoutingData[[#This Row],[scoredGrid]])</f>
        <v>1</v>
      </c>
      <c r="AV128" s="27">
        <f>ScoutingData[[#This Row],[autoGamePieces]]+ScoutingData[[#This Row],[teleopGamePieces]]</f>
        <v>3</v>
      </c>
      <c r="AW128" s="27">
        <f>ScoutingData[[#This Row],[autoCubes]]+ScoutingData[[#This Row],[teleopCubes]]</f>
        <v>2</v>
      </c>
      <c r="AX128" s="27">
        <f>ScoutingData[[#This Row],[autoCones]]+ScoutingData[[#This Row],[teleopCones]]</f>
        <v>1</v>
      </c>
      <c r="AY128" s="27">
        <f>ScoutingData[[#This Row],[autoHigh]]+ScoutingData[[#This Row],[teleopHigh]]</f>
        <v>0</v>
      </c>
      <c r="AZ128" s="27">
        <f>ScoutingData[[#This Row],[autoMed]]+ScoutingData[[#This Row],[teleopMed]]</f>
        <v>2</v>
      </c>
      <c r="BA128" s="27">
        <f>ScoutingData[[#This Row],[autoLow]]+ScoutingData[[#This Row],[teleopLow]]</f>
        <v>1</v>
      </c>
    </row>
    <row r="129" spans="1:53" ht="17">
      <c r="A129" s="27" t="s">
        <v>345</v>
      </c>
      <c r="B129" s="27" t="s">
        <v>82</v>
      </c>
      <c r="C129" s="27" t="s">
        <v>83</v>
      </c>
      <c r="D129" s="27">
        <v>28</v>
      </c>
      <c r="E129" s="27"/>
      <c r="F129" s="27" t="s">
        <v>93</v>
      </c>
      <c r="G129" s="27">
        <v>6860</v>
      </c>
      <c r="H129" s="27">
        <v>61</v>
      </c>
      <c r="I129" s="27" t="s">
        <v>85</v>
      </c>
      <c r="J129" s="27">
        <v>0</v>
      </c>
      <c r="K129" s="27">
        <v>0</v>
      </c>
      <c r="L129" s="27">
        <v>0</v>
      </c>
      <c r="M129" s="27" t="s">
        <v>86</v>
      </c>
      <c r="N129" s="27" t="s">
        <v>85</v>
      </c>
      <c r="O129" s="27" t="s">
        <v>420</v>
      </c>
      <c r="P129" s="27">
        <v>0</v>
      </c>
      <c r="Q129" s="27">
        <v>0</v>
      </c>
      <c r="R129" s="27">
        <v>0</v>
      </c>
      <c r="S129" s="27"/>
      <c r="T129" s="27">
        <v>0</v>
      </c>
      <c r="U129" s="27" t="s">
        <v>97</v>
      </c>
      <c r="V129" s="27">
        <v>0</v>
      </c>
      <c r="W129" s="27" t="s">
        <v>86</v>
      </c>
      <c r="X129" s="27">
        <v>0</v>
      </c>
      <c r="Y129" s="27" t="s">
        <v>98</v>
      </c>
      <c r="Z129" s="27">
        <v>0</v>
      </c>
      <c r="AA129" s="27" t="s">
        <v>86</v>
      </c>
      <c r="AB129" s="27">
        <v>0</v>
      </c>
      <c r="AC129" s="27">
        <v>3</v>
      </c>
      <c r="AD129" s="27">
        <v>0</v>
      </c>
      <c r="AE129" s="27">
        <v>0</v>
      </c>
      <c r="AF129" s="27">
        <v>0</v>
      </c>
      <c r="AG129" s="27">
        <v>0</v>
      </c>
      <c r="AH129" s="27" t="s">
        <v>100</v>
      </c>
      <c r="AI129" s="27">
        <f>getTotalCount(ScoutingData[[#This Row],[autoScoredGrid]])</f>
        <v>0</v>
      </c>
      <c r="AJ129" s="27">
        <f>getCubeCount(ScoutingData[[#This Row],[autoScoredGrid]])</f>
        <v>0</v>
      </c>
      <c r="AK129" s="27">
        <f>getConeCount(ScoutingData[[#This Row],[autoScoredGrid]])</f>
        <v>0</v>
      </c>
      <c r="AL129" s="27">
        <f>getHighCount(ScoutingData[[#This Row],[autoScoredGrid]])</f>
        <v>0</v>
      </c>
      <c r="AM129" s="27">
        <f>getMedCount(ScoutingData[[#This Row],[autoScoredGrid]])</f>
        <v>0</v>
      </c>
      <c r="AN129" s="27">
        <f>getLowCount(ScoutingData[[#This Row],[autoScoredGrid]])</f>
        <v>0</v>
      </c>
      <c r="AO129" s="27">
        <f>getAvgCycleTime(ScoutingData[[#This Row],[cycleTimes]])</f>
        <v>0</v>
      </c>
      <c r="AP129" s="27">
        <f>getTotalCount(ScoutingData[[#This Row],[scoredGrid]])</f>
        <v>3</v>
      </c>
      <c r="AQ129" s="27">
        <f>getCubeCount(ScoutingData[[#This Row],[scoredGrid]])</f>
        <v>2</v>
      </c>
      <c r="AR129" s="27">
        <f>getConeCount(ScoutingData[[#This Row],[scoredGrid]])</f>
        <v>1</v>
      </c>
      <c r="AS129" s="27">
        <f>getHighCount(ScoutingData[[#This Row],[scoredGrid]])</f>
        <v>0</v>
      </c>
      <c r="AT129" s="27">
        <f>getMedCount(ScoutingData[[#This Row],[scoredGrid]])</f>
        <v>0</v>
      </c>
      <c r="AU129" s="27">
        <f>getLowCount(ScoutingData[[#This Row],[scoredGrid]])</f>
        <v>3</v>
      </c>
      <c r="AV129" s="27">
        <f>ScoutingData[[#This Row],[autoGamePieces]]+ScoutingData[[#This Row],[teleopGamePieces]]</f>
        <v>3</v>
      </c>
      <c r="AW129" s="27">
        <f>ScoutingData[[#This Row],[autoCubes]]+ScoutingData[[#This Row],[teleopCubes]]</f>
        <v>2</v>
      </c>
      <c r="AX129" s="27">
        <f>ScoutingData[[#This Row],[autoCones]]+ScoutingData[[#This Row],[teleopCones]]</f>
        <v>1</v>
      </c>
      <c r="AY129" s="27">
        <f>ScoutingData[[#This Row],[autoHigh]]+ScoutingData[[#This Row],[teleopHigh]]</f>
        <v>0</v>
      </c>
      <c r="AZ129" s="27">
        <f>ScoutingData[[#This Row],[autoMed]]+ScoutingData[[#This Row],[teleopMed]]</f>
        <v>0</v>
      </c>
      <c r="BA129" s="27">
        <f>ScoutingData[[#This Row],[autoLow]]+ScoutingData[[#This Row],[teleopLow]]</f>
        <v>3</v>
      </c>
    </row>
    <row r="130" spans="1:53" ht="17">
      <c r="A130" s="27" t="s">
        <v>92</v>
      </c>
      <c r="B130" s="27" t="s">
        <v>82</v>
      </c>
      <c r="C130" s="27" t="s">
        <v>83</v>
      </c>
      <c r="D130" s="27">
        <v>28</v>
      </c>
      <c r="E130" s="27"/>
      <c r="F130" s="27" t="s">
        <v>122</v>
      </c>
      <c r="G130" s="27">
        <v>1923</v>
      </c>
      <c r="H130" s="27">
        <v>62</v>
      </c>
      <c r="I130" s="27" t="s">
        <v>253</v>
      </c>
      <c r="J130" s="27">
        <v>1</v>
      </c>
      <c r="K130" s="27">
        <v>1</v>
      </c>
      <c r="L130" s="27">
        <v>0</v>
      </c>
      <c r="M130" s="27" t="s">
        <v>95</v>
      </c>
      <c r="N130" s="27" t="s">
        <v>421</v>
      </c>
      <c r="O130" s="27" t="s">
        <v>422</v>
      </c>
      <c r="P130" s="27">
        <v>0</v>
      </c>
      <c r="Q130" s="27">
        <v>0</v>
      </c>
      <c r="R130" s="27">
        <v>0</v>
      </c>
      <c r="S130" s="27"/>
      <c r="T130" s="27">
        <v>0</v>
      </c>
      <c r="U130" s="27" t="s">
        <v>86</v>
      </c>
      <c r="V130" s="27">
        <v>0</v>
      </c>
      <c r="W130" s="27" t="s">
        <v>95</v>
      </c>
      <c r="X130" s="27">
        <v>2</v>
      </c>
      <c r="Y130" s="27" t="s">
        <v>99</v>
      </c>
      <c r="Z130" s="27">
        <v>0</v>
      </c>
      <c r="AA130" s="27" t="s">
        <v>86</v>
      </c>
      <c r="AB130" s="27">
        <v>0</v>
      </c>
      <c r="AC130" s="27">
        <v>5</v>
      </c>
      <c r="AD130" s="27">
        <v>0</v>
      </c>
      <c r="AE130" s="27">
        <v>0</v>
      </c>
      <c r="AF130" s="27">
        <v>0</v>
      </c>
      <c r="AG130" s="27">
        <v>1</v>
      </c>
      <c r="AH130" s="27" t="s">
        <v>423</v>
      </c>
      <c r="AI130" s="27">
        <f>getTotalCount(ScoutingData[[#This Row],[autoScoredGrid]])</f>
        <v>1</v>
      </c>
      <c r="AJ130" s="27">
        <f>getCubeCount(ScoutingData[[#This Row],[autoScoredGrid]])</f>
        <v>1</v>
      </c>
      <c r="AK130" s="27">
        <f>getConeCount(ScoutingData[[#This Row],[autoScoredGrid]])</f>
        <v>0</v>
      </c>
      <c r="AL130" s="27">
        <f>getHighCount(ScoutingData[[#This Row],[autoScoredGrid]])</f>
        <v>0</v>
      </c>
      <c r="AM130" s="27">
        <f>getMedCount(ScoutingData[[#This Row],[autoScoredGrid]])</f>
        <v>1</v>
      </c>
      <c r="AN130" s="27">
        <f>getLowCount(ScoutingData[[#This Row],[autoScoredGrid]])</f>
        <v>0</v>
      </c>
      <c r="AO130" s="27">
        <f>getAvgCycleTime(ScoutingData[[#This Row],[cycleTimes]])</f>
        <v>14.524999999999999</v>
      </c>
      <c r="AP130" s="27">
        <f>getTotalCount(ScoutingData[[#This Row],[scoredGrid]])</f>
        <v>3</v>
      </c>
      <c r="AQ130" s="27">
        <f>getCubeCount(ScoutingData[[#This Row],[scoredGrid]])</f>
        <v>3</v>
      </c>
      <c r="AR130" s="27">
        <f>getConeCount(ScoutingData[[#This Row],[scoredGrid]])</f>
        <v>0</v>
      </c>
      <c r="AS130" s="27">
        <f>getHighCount(ScoutingData[[#This Row],[scoredGrid]])</f>
        <v>0</v>
      </c>
      <c r="AT130" s="27">
        <f>getMedCount(ScoutingData[[#This Row],[scoredGrid]])</f>
        <v>0</v>
      </c>
      <c r="AU130" s="27">
        <f>getLowCount(ScoutingData[[#This Row],[scoredGrid]])</f>
        <v>3</v>
      </c>
      <c r="AV130" s="27">
        <f>ScoutingData[[#This Row],[autoGamePieces]]+ScoutingData[[#This Row],[teleopGamePieces]]</f>
        <v>4</v>
      </c>
      <c r="AW130" s="27">
        <f>ScoutingData[[#This Row],[autoCubes]]+ScoutingData[[#This Row],[teleopCubes]]</f>
        <v>4</v>
      </c>
      <c r="AX130" s="27">
        <f>ScoutingData[[#This Row],[autoCones]]+ScoutingData[[#This Row],[teleopCones]]</f>
        <v>0</v>
      </c>
      <c r="AY130" s="27">
        <f>ScoutingData[[#This Row],[autoHigh]]+ScoutingData[[#This Row],[teleopHigh]]</f>
        <v>0</v>
      </c>
      <c r="AZ130" s="27">
        <f>ScoutingData[[#This Row],[autoMed]]+ScoutingData[[#This Row],[teleopMed]]</f>
        <v>1</v>
      </c>
      <c r="BA130" s="27">
        <f>ScoutingData[[#This Row],[autoLow]]+ScoutingData[[#This Row],[teleopLow]]</f>
        <v>3</v>
      </c>
    </row>
    <row r="131" spans="1:53" ht="17">
      <c r="A131" s="27" t="s">
        <v>163</v>
      </c>
      <c r="B131" s="27" t="s">
        <v>82</v>
      </c>
      <c r="C131" s="27" t="s">
        <v>83</v>
      </c>
      <c r="D131" s="27">
        <v>28</v>
      </c>
      <c r="E131" s="27"/>
      <c r="F131" s="27" t="s">
        <v>131</v>
      </c>
      <c r="G131" s="27">
        <v>752</v>
      </c>
      <c r="H131" s="27">
        <v>26</v>
      </c>
      <c r="I131" s="27" t="s">
        <v>85</v>
      </c>
      <c r="J131" s="27">
        <v>0</v>
      </c>
      <c r="K131" s="27">
        <v>0</v>
      </c>
      <c r="L131" s="27">
        <v>1</v>
      </c>
      <c r="M131" s="27" t="s">
        <v>86</v>
      </c>
      <c r="N131" s="27" t="s">
        <v>85</v>
      </c>
      <c r="O131" s="27" t="s">
        <v>85</v>
      </c>
      <c r="P131" s="27">
        <v>0</v>
      </c>
      <c r="Q131" s="27">
        <v>1</v>
      </c>
      <c r="R131" s="27">
        <v>0</v>
      </c>
      <c r="S131" s="27"/>
      <c r="T131" s="27">
        <v>0</v>
      </c>
      <c r="U131" s="27" t="s">
        <v>86</v>
      </c>
      <c r="V131" s="27">
        <v>11.4</v>
      </c>
      <c r="W131" s="27" t="s">
        <v>95</v>
      </c>
      <c r="X131" s="27">
        <v>2</v>
      </c>
      <c r="Y131" s="27" t="s">
        <v>86</v>
      </c>
      <c r="Z131" s="27">
        <v>0</v>
      </c>
      <c r="AA131" s="27" t="s">
        <v>128</v>
      </c>
      <c r="AB131" s="27">
        <v>0</v>
      </c>
      <c r="AC131" s="27">
        <v>4</v>
      </c>
      <c r="AD131" s="27">
        <v>1</v>
      </c>
      <c r="AE131" s="27">
        <v>0</v>
      </c>
      <c r="AF131" s="27">
        <v>0</v>
      </c>
      <c r="AG131" s="27">
        <v>0</v>
      </c>
      <c r="AH131" s="27" t="s">
        <v>424</v>
      </c>
      <c r="AI131" s="27">
        <f>getTotalCount(ScoutingData[[#This Row],[autoScoredGrid]])</f>
        <v>0</v>
      </c>
      <c r="AJ131" s="27">
        <f>getCubeCount(ScoutingData[[#This Row],[autoScoredGrid]])</f>
        <v>0</v>
      </c>
      <c r="AK131" s="27">
        <f>getConeCount(ScoutingData[[#This Row],[autoScoredGrid]])</f>
        <v>0</v>
      </c>
      <c r="AL131" s="27">
        <f>getHighCount(ScoutingData[[#This Row],[autoScoredGrid]])</f>
        <v>0</v>
      </c>
      <c r="AM131" s="27">
        <f>getMedCount(ScoutingData[[#This Row],[autoScoredGrid]])</f>
        <v>0</v>
      </c>
      <c r="AN131" s="27">
        <f>getLowCount(ScoutingData[[#This Row],[autoScoredGrid]])</f>
        <v>0</v>
      </c>
      <c r="AO131" s="27">
        <f>getAvgCycleTime(ScoutingData[[#This Row],[cycleTimes]])</f>
        <v>0</v>
      </c>
      <c r="AP131" s="27">
        <f>getTotalCount(ScoutingData[[#This Row],[scoredGrid]])</f>
        <v>0</v>
      </c>
      <c r="AQ131" s="27">
        <f>getCubeCount(ScoutingData[[#This Row],[scoredGrid]])</f>
        <v>0</v>
      </c>
      <c r="AR131" s="27">
        <f>getConeCount(ScoutingData[[#This Row],[scoredGrid]])</f>
        <v>0</v>
      </c>
      <c r="AS131" s="27">
        <f>getHighCount(ScoutingData[[#This Row],[scoredGrid]])</f>
        <v>0</v>
      </c>
      <c r="AT131" s="27">
        <f>getMedCount(ScoutingData[[#This Row],[scoredGrid]])</f>
        <v>0</v>
      </c>
      <c r="AU131" s="27">
        <f>getLowCount(ScoutingData[[#This Row],[scoredGrid]])</f>
        <v>0</v>
      </c>
      <c r="AV131" s="27">
        <f>ScoutingData[[#This Row],[autoGamePieces]]+ScoutingData[[#This Row],[teleopGamePieces]]</f>
        <v>0</v>
      </c>
      <c r="AW131" s="27">
        <f>ScoutingData[[#This Row],[autoCubes]]+ScoutingData[[#This Row],[teleopCubes]]</f>
        <v>0</v>
      </c>
      <c r="AX131" s="27">
        <f>ScoutingData[[#This Row],[autoCones]]+ScoutingData[[#This Row],[teleopCones]]</f>
        <v>0</v>
      </c>
      <c r="AY131" s="27">
        <f>ScoutingData[[#This Row],[autoHigh]]+ScoutingData[[#This Row],[teleopHigh]]</f>
        <v>0</v>
      </c>
      <c r="AZ131" s="27">
        <f>ScoutingData[[#This Row],[autoMed]]+ScoutingData[[#This Row],[teleopMed]]</f>
        <v>0</v>
      </c>
      <c r="BA131" s="27">
        <f>ScoutingData[[#This Row],[autoLow]]+ScoutingData[[#This Row],[teleopLow]]</f>
        <v>0</v>
      </c>
    </row>
    <row r="132" spans="1:53" ht="17">
      <c r="A132" s="27" t="s">
        <v>193</v>
      </c>
      <c r="B132" s="27" t="s">
        <v>82</v>
      </c>
      <c r="C132" s="27" t="s">
        <v>83</v>
      </c>
      <c r="D132" s="27">
        <v>29</v>
      </c>
      <c r="E132" s="27"/>
      <c r="F132" s="27" t="s">
        <v>131</v>
      </c>
      <c r="G132" s="27">
        <v>102</v>
      </c>
      <c r="H132" s="27">
        <v>25</v>
      </c>
      <c r="I132" s="27" t="s">
        <v>269</v>
      </c>
      <c r="J132" s="27">
        <v>0</v>
      </c>
      <c r="K132" s="27">
        <v>1</v>
      </c>
      <c r="L132" s="27">
        <v>1</v>
      </c>
      <c r="M132" s="27" t="s">
        <v>86</v>
      </c>
      <c r="N132" s="27" t="s">
        <v>85</v>
      </c>
      <c r="O132" s="27" t="s">
        <v>85</v>
      </c>
      <c r="P132" s="27">
        <v>0</v>
      </c>
      <c r="Q132" s="27">
        <v>0</v>
      </c>
      <c r="R132" s="27">
        <v>0</v>
      </c>
      <c r="S132" s="27"/>
      <c r="T132" s="27">
        <v>0</v>
      </c>
      <c r="U132" s="27" t="s">
        <v>97</v>
      </c>
      <c r="V132" s="27">
        <v>0</v>
      </c>
      <c r="W132" s="27" t="s">
        <v>95</v>
      </c>
      <c r="X132" s="27">
        <v>0</v>
      </c>
      <c r="Y132" s="27" t="s">
        <v>86</v>
      </c>
      <c r="Z132" s="27">
        <v>0</v>
      </c>
      <c r="AA132" s="27" t="s">
        <v>86</v>
      </c>
      <c r="AB132" s="27">
        <v>0</v>
      </c>
      <c r="AC132" s="27">
        <v>3</v>
      </c>
      <c r="AD132" s="27">
        <v>0</v>
      </c>
      <c r="AE132" s="27">
        <v>0</v>
      </c>
      <c r="AF132" s="27"/>
      <c r="AG132" s="27"/>
      <c r="AH132" s="27"/>
      <c r="AI132" s="27">
        <f>getTotalCount(ScoutingData[[#This Row],[autoScoredGrid]])</f>
        <v>1</v>
      </c>
      <c r="AJ132" s="27">
        <f>getCubeCount(ScoutingData[[#This Row],[autoScoredGrid]])</f>
        <v>1</v>
      </c>
      <c r="AK132" s="27">
        <f>getConeCount(ScoutingData[[#This Row],[autoScoredGrid]])</f>
        <v>0</v>
      </c>
      <c r="AL132" s="27">
        <f>getHighCount(ScoutingData[[#This Row],[autoScoredGrid]])</f>
        <v>0</v>
      </c>
      <c r="AM132" s="27">
        <f>getMedCount(ScoutingData[[#This Row],[autoScoredGrid]])</f>
        <v>1</v>
      </c>
      <c r="AN132" s="27">
        <f>getLowCount(ScoutingData[[#This Row],[autoScoredGrid]])</f>
        <v>0</v>
      </c>
      <c r="AO132" s="27">
        <f>getAvgCycleTime(ScoutingData[[#This Row],[cycleTimes]])</f>
        <v>0</v>
      </c>
      <c r="AP132" s="27">
        <f>getTotalCount(ScoutingData[[#This Row],[scoredGrid]])</f>
        <v>0</v>
      </c>
      <c r="AQ132" s="27">
        <f>getCubeCount(ScoutingData[[#This Row],[scoredGrid]])</f>
        <v>0</v>
      </c>
      <c r="AR132" s="27">
        <f>getConeCount(ScoutingData[[#This Row],[scoredGrid]])</f>
        <v>0</v>
      </c>
      <c r="AS132" s="27">
        <f>getHighCount(ScoutingData[[#This Row],[scoredGrid]])</f>
        <v>0</v>
      </c>
      <c r="AT132" s="27">
        <f>getMedCount(ScoutingData[[#This Row],[scoredGrid]])</f>
        <v>0</v>
      </c>
      <c r="AU132" s="27">
        <f>getLowCount(ScoutingData[[#This Row],[scoredGrid]])</f>
        <v>0</v>
      </c>
      <c r="AV132" s="27">
        <f>ScoutingData[[#This Row],[autoGamePieces]]+ScoutingData[[#This Row],[teleopGamePieces]]</f>
        <v>1</v>
      </c>
      <c r="AW132" s="27">
        <f>ScoutingData[[#This Row],[autoCubes]]+ScoutingData[[#This Row],[teleopCubes]]</f>
        <v>1</v>
      </c>
      <c r="AX132" s="27">
        <f>ScoutingData[[#This Row],[autoCones]]+ScoutingData[[#This Row],[teleopCones]]</f>
        <v>0</v>
      </c>
      <c r="AY132" s="27">
        <f>ScoutingData[[#This Row],[autoHigh]]+ScoutingData[[#This Row],[teleopHigh]]</f>
        <v>0</v>
      </c>
      <c r="AZ132" s="27">
        <f>ScoutingData[[#This Row],[autoMed]]+ScoutingData[[#This Row],[teleopMed]]</f>
        <v>1</v>
      </c>
      <c r="BA132" s="27">
        <f>ScoutingData[[#This Row],[autoLow]]+ScoutingData[[#This Row],[teleopLow]]</f>
        <v>0</v>
      </c>
    </row>
    <row r="133" spans="1:53" ht="17">
      <c r="A133" s="27" t="s">
        <v>135</v>
      </c>
      <c r="B133" s="27" t="s">
        <v>82</v>
      </c>
      <c r="C133" s="27" t="s">
        <v>83</v>
      </c>
      <c r="D133" s="27">
        <v>29</v>
      </c>
      <c r="E133" s="27"/>
      <c r="F133" s="27" t="s">
        <v>131</v>
      </c>
      <c r="G133" s="27">
        <v>102</v>
      </c>
      <c r="H133" s="27">
        <v>26</v>
      </c>
      <c r="I133" s="27" t="s">
        <v>196</v>
      </c>
      <c r="J133" s="27">
        <v>1</v>
      </c>
      <c r="K133" s="27">
        <v>0</v>
      </c>
      <c r="L133" s="27">
        <v>1</v>
      </c>
      <c r="M133" s="27" t="s">
        <v>86</v>
      </c>
      <c r="N133" s="27" t="s">
        <v>85</v>
      </c>
      <c r="O133" s="27" t="s">
        <v>425</v>
      </c>
      <c r="P133" s="27">
        <v>0</v>
      </c>
      <c r="Q133" s="27">
        <v>0</v>
      </c>
      <c r="R133" s="27">
        <v>0</v>
      </c>
      <c r="S133" s="27"/>
      <c r="T133" s="27">
        <v>0</v>
      </c>
      <c r="U133" s="27" t="s">
        <v>97</v>
      </c>
      <c r="V133" s="27">
        <v>0</v>
      </c>
      <c r="W133" s="27" t="s">
        <v>86</v>
      </c>
      <c r="X133" s="27">
        <v>2</v>
      </c>
      <c r="Y133" s="27" t="s">
        <v>98</v>
      </c>
      <c r="Z133" s="27">
        <v>0</v>
      </c>
      <c r="AA133" s="27" t="s">
        <v>86</v>
      </c>
      <c r="AB133" s="27">
        <v>1</v>
      </c>
      <c r="AC133" s="27">
        <v>3</v>
      </c>
      <c r="AD133" s="27">
        <v>0</v>
      </c>
      <c r="AE133" s="27">
        <v>0</v>
      </c>
      <c r="AF133" s="27">
        <v>0</v>
      </c>
      <c r="AG133" s="27"/>
      <c r="AH133" s="27"/>
      <c r="AI133" s="27">
        <f>getTotalCount(ScoutingData[[#This Row],[autoScoredGrid]])</f>
        <v>1</v>
      </c>
      <c r="AJ133" s="27">
        <f>getCubeCount(ScoutingData[[#This Row],[autoScoredGrid]])</f>
        <v>1</v>
      </c>
      <c r="AK133" s="27">
        <f>getConeCount(ScoutingData[[#This Row],[autoScoredGrid]])</f>
        <v>0</v>
      </c>
      <c r="AL133" s="27">
        <f>getHighCount(ScoutingData[[#This Row],[autoScoredGrid]])</f>
        <v>1</v>
      </c>
      <c r="AM133" s="27">
        <f>getMedCount(ScoutingData[[#This Row],[autoScoredGrid]])</f>
        <v>0</v>
      </c>
      <c r="AN133" s="27">
        <f>getLowCount(ScoutingData[[#This Row],[autoScoredGrid]])</f>
        <v>0</v>
      </c>
      <c r="AO133" s="27">
        <f>getAvgCycleTime(ScoutingData[[#This Row],[cycleTimes]])</f>
        <v>0</v>
      </c>
      <c r="AP133" s="27">
        <f>getTotalCount(ScoutingData[[#This Row],[scoredGrid]])</f>
        <v>1</v>
      </c>
      <c r="AQ133" s="27">
        <f>getCubeCount(ScoutingData[[#This Row],[scoredGrid]])</f>
        <v>0</v>
      </c>
      <c r="AR133" s="27">
        <f>getConeCount(ScoutingData[[#This Row],[scoredGrid]])</f>
        <v>1</v>
      </c>
      <c r="AS133" s="27">
        <f>getHighCount(ScoutingData[[#This Row],[scoredGrid]])</f>
        <v>1</v>
      </c>
      <c r="AT133" s="27">
        <f>getMedCount(ScoutingData[[#This Row],[scoredGrid]])</f>
        <v>0</v>
      </c>
      <c r="AU133" s="27">
        <f>getLowCount(ScoutingData[[#This Row],[scoredGrid]])</f>
        <v>0</v>
      </c>
      <c r="AV133" s="27">
        <f>ScoutingData[[#This Row],[autoGamePieces]]+ScoutingData[[#This Row],[teleopGamePieces]]</f>
        <v>2</v>
      </c>
      <c r="AW133" s="27">
        <f>ScoutingData[[#This Row],[autoCubes]]+ScoutingData[[#This Row],[teleopCubes]]</f>
        <v>1</v>
      </c>
      <c r="AX133" s="27">
        <f>ScoutingData[[#This Row],[autoCones]]+ScoutingData[[#This Row],[teleopCones]]</f>
        <v>1</v>
      </c>
      <c r="AY133" s="27">
        <f>ScoutingData[[#This Row],[autoHigh]]+ScoutingData[[#This Row],[teleopHigh]]</f>
        <v>2</v>
      </c>
      <c r="AZ133" s="27">
        <f>ScoutingData[[#This Row],[autoMed]]+ScoutingData[[#This Row],[teleopMed]]</f>
        <v>0</v>
      </c>
      <c r="BA133" s="27">
        <f>ScoutingData[[#This Row],[autoLow]]+ScoutingData[[#This Row],[teleopLow]]</f>
        <v>0</v>
      </c>
    </row>
    <row r="134" spans="1:53" ht="17">
      <c r="A134" s="27" t="s">
        <v>187</v>
      </c>
      <c r="B134" s="27" t="s">
        <v>82</v>
      </c>
      <c r="C134" s="27" t="s">
        <v>83</v>
      </c>
      <c r="D134" s="27">
        <v>29</v>
      </c>
      <c r="E134" s="27"/>
      <c r="F134" s="27" t="s">
        <v>102</v>
      </c>
      <c r="G134" s="27">
        <v>223</v>
      </c>
      <c r="H134" s="27">
        <v>35</v>
      </c>
      <c r="I134" s="27" t="s">
        <v>85</v>
      </c>
      <c r="J134" s="27">
        <v>0</v>
      </c>
      <c r="K134" s="27">
        <v>0</v>
      </c>
      <c r="L134" s="27">
        <v>1</v>
      </c>
      <c r="M134" s="27" t="s">
        <v>86</v>
      </c>
      <c r="N134" s="27" t="s">
        <v>426</v>
      </c>
      <c r="O134" s="27" t="s">
        <v>427</v>
      </c>
      <c r="P134" s="27">
        <v>0</v>
      </c>
      <c r="Q134" s="27">
        <v>1</v>
      </c>
      <c r="R134" s="27">
        <v>0</v>
      </c>
      <c r="S134" s="27"/>
      <c r="T134" s="27">
        <v>0</v>
      </c>
      <c r="U134" s="27" t="s">
        <v>86</v>
      </c>
      <c r="V134" s="27">
        <v>0</v>
      </c>
      <c r="W134" s="27" t="s">
        <v>86</v>
      </c>
      <c r="X134" s="27">
        <v>2</v>
      </c>
      <c r="Y134" s="27" t="s">
        <v>99</v>
      </c>
      <c r="Z134" s="27">
        <v>1</v>
      </c>
      <c r="AA134" s="27" t="s">
        <v>86</v>
      </c>
      <c r="AB134" s="27">
        <v>0</v>
      </c>
      <c r="AC134" s="27">
        <v>4</v>
      </c>
      <c r="AD134" s="27">
        <v>0</v>
      </c>
      <c r="AE134" s="27">
        <v>0</v>
      </c>
      <c r="AF134" s="27">
        <v>0</v>
      </c>
      <c r="AG134" s="27">
        <v>0</v>
      </c>
      <c r="AH134" s="27"/>
      <c r="AI134" s="27">
        <f>getTotalCount(ScoutingData[[#This Row],[autoScoredGrid]])</f>
        <v>0</v>
      </c>
      <c r="AJ134" s="27">
        <f>getCubeCount(ScoutingData[[#This Row],[autoScoredGrid]])</f>
        <v>0</v>
      </c>
      <c r="AK134" s="27">
        <f>getConeCount(ScoutingData[[#This Row],[autoScoredGrid]])</f>
        <v>0</v>
      </c>
      <c r="AL134" s="27">
        <f>getHighCount(ScoutingData[[#This Row],[autoScoredGrid]])</f>
        <v>0</v>
      </c>
      <c r="AM134" s="27">
        <f>getMedCount(ScoutingData[[#This Row],[autoScoredGrid]])</f>
        <v>0</v>
      </c>
      <c r="AN134" s="27">
        <f>getLowCount(ScoutingData[[#This Row],[autoScoredGrid]])</f>
        <v>0</v>
      </c>
      <c r="AO134" s="27">
        <f>getAvgCycleTime(ScoutingData[[#This Row],[cycleTimes]])</f>
        <v>17.400000000000002</v>
      </c>
      <c r="AP134" s="27">
        <f>getTotalCount(ScoutingData[[#This Row],[scoredGrid]])</f>
        <v>4</v>
      </c>
      <c r="AQ134" s="27">
        <f>getCubeCount(ScoutingData[[#This Row],[scoredGrid]])</f>
        <v>4</v>
      </c>
      <c r="AR134" s="27">
        <f>getConeCount(ScoutingData[[#This Row],[scoredGrid]])</f>
        <v>0</v>
      </c>
      <c r="AS134" s="27">
        <f>getHighCount(ScoutingData[[#This Row],[scoredGrid]])</f>
        <v>0</v>
      </c>
      <c r="AT134" s="27">
        <f>getMedCount(ScoutingData[[#This Row],[scoredGrid]])</f>
        <v>1</v>
      </c>
      <c r="AU134" s="27">
        <f>getLowCount(ScoutingData[[#This Row],[scoredGrid]])</f>
        <v>3</v>
      </c>
      <c r="AV134" s="27">
        <f>ScoutingData[[#This Row],[autoGamePieces]]+ScoutingData[[#This Row],[teleopGamePieces]]</f>
        <v>4</v>
      </c>
      <c r="AW134" s="27">
        <f>ScoutingData[[#This Row],[autoCubes]]+ScoutingData[[#This Row],[teleopCubes]]</f>
        <v>4</v>
      </c>
      <c r="AX134" s="27">
        <f>ScoutingData[[#This Row],[autoCones]]+ScoutingData[[#This Row],[teleopCones]]</f>
        <v>0</v>
      </c>
      <c r="AY134" s="27">
        <f>ScoutingData[[#This Row],[autoHigh]]+ScoutingData[[#This Row],[teleopHigh]]</f>
        <v>0</v>
      </c>
      <c r="AZ134" s="27">
        <f>ScoutingData[[#This Row],[autoMed]]+ScoutingData[[#This Row],[teleopMed]]</f>
        <v>1</v>
      </c>
      <c r="BA134" s="27">
        <f>ScoutingData[[#This Row],[autoLow]]+ScoutingData[[#This Row],[teleopLow]]</f>
        <v>3</v>
      </c>
    </row>
    <row r="135" spans="1:53" ht="17">
      <c r="A135" s="27" t="s">
        <v>365</v>
      </c>
      <c r="B135" s="27" t="s">
        <v>82</v>
      </c>
      <c r="C135" s="27" t="s">
        <v>83</v>
      </c>
      <c r="D135" s="27">
        <v>29</v>
      </c>
      <c r="E135" s="27"/>
      <c r="F135" s="27" t="s">
        <v>110</v>
      </c>
      <c r="G135" s="27">
        <v>223</v>
      </c>
      <c r="H135" s="27">
        <v>35</v>
      </c>
      <c r="I135" s="27" t="s">
        <v>201</v>
      </c>
      <c r="J135" s="27">
        <v>1</v>
      </c>
      <c r="K135" s="27">
        <v>1</v>
      </c>
      <c r="L135" s="27">
        <v>1</v>
      </c>
      <c r="M135" s="27" t="s">
        <v>86</v>
      </c>
      <c r="N135" s="27" t="s">
        <v>428</v>
      </c>
      <c r="O135" s="27" t="s">
        <v>429</v>
      </c>
      <c r="P135" s="27">
        <v>0</v>
      </c>
      <c r="Q135" s="27">
        <v>1</v>
      </c>
      <c r="R135" s="27">
        <v>0</v>
      </c>
      <c r="S135" s="27"/>
      <c r="T135" s="27">
        <v>0</v>
      </c>
      <c r="U135" s="27" t="s">
        <v>89</v>
      </c>
      <c r="V135" s="27">
        <v>18.2</v>
      </c>
      <c r="W135" s="27" t="s">
        <v>152</v>
      </c>
      <c r="X135" s="27">
        <v>2</v>
      </c>
      <c r="Y135" s="27" t="s">
        <v>98</v>
      </c>
      <c r="Z135" s="27">
        <v>0</v>
      </c>
      <c r="AA135" s="27" t="s">
        <v>86</v>
      </c>
      <c r="AB135" s="27">
        <v>0</v>
      </c>
      <c r="AC135" s="27">
        <v>4</v>
      </c>
      <c r="AD135" s="27">
        <v>0</v>
      </c>
      <c r="AE135" s="27">
        <v>0</v>
      </c>
      <c r="AF135" s="27">
        <v>0</v>
      </c>
      <c r="AG135" s="27">
        <v>0</v>
      </c>
      <c r="AH135" s="27" t="s">
        <v>430</v>
      </c>
      <c r="AI135" s="27">
        <f>getTotalCount(ScoutingData[[#This Row],[autoScoredGrid]])</f>
        <v>1</v>
      </c>
      <c r="AJ135" s="27">
        <f>getCubeCount(ScoutingData[[#This Row],[autoScoredGrid]])</f>
        <v>1</v>
      </c>
      <c r="AK135" s="27">
        <f>getConeCount(ScoutingData[[#This Row],[autoScoredGrid]])</f>
        <v>0</v>
      </c>
      <c r="AL135" s="27">
        <f>getHighCount(ScoutingData[[#This Row],[autoScoredGrid]])</f>
        <v>0</v>
      </c>
      <c r="AM135" s="27">
        <f>getMedCount(ScoutingData[[#This Row],[autoScoredGrid]])</f>
        <v>1</v>
      </c>
      <c r="AN135" s="27">
        <f>getLowCount(ScoutingData[[#This Row],[autoScoredGrid]])</f>
        <v>0</v>
      </c>
      <c r="AO135" s="27">
        <f>getAvgCycleTime(ScoutingData[[#This Row],[cycleTimes]])</f>
        <v>16.116666666666664</v>
      </c>
      <c r="AP135" s="27">
        <f>getTotalCount(ScoutingData[[#This Row],[scoredGrid]])</f>
        <v>3</v>
      </c>
      <c r="AQ135" s="27">
        <f>getCubeCount(ScoutingData[[#This Row],[scoredGrid]])</f>
        <v>3</v>
      </c>
      <c r="AR135" s="27">
        <f>getConeCount(ScoutingData[[#This Row],[scoredGrid]])</f>
        <v>0</v>
      </c>
      <c r="AS135" s="27">
        <f>getHighCount(ScoutingData[[#This Row],[scoredGrid]])</f>
        <v>2</v>
      </c>
      <c r="AT135" s="27">
        <f>getMedCount(ScoutingData[[#This Row],[scoredGrid]])</f>
        <v>1</v>
      </c>
      <c r="AU135" s="27">
        <f>getLowCount(ScoutingData[[#This Row],[scoredGrid]])</f>
        <v>0</v>
      </c>
      <c r="AV135" s="27">
        <f>ScoutingData[[#This Row],[autoGamePieces]]+ScoutingData[[#This Row],[teleopGamePieces]]</f>
        <v>4</v>
      </c>
      <c r="AW135" s="27">
        <f>ScoutingData[[#This Row],[autoCubes]]+ScoutingData[[#This Row],[teleopCubes]]</f>
        <v>4</v>
      </c>
      <c r="AX135" s="27">
        <f>ScoutingData[[#This Row],[autoCones]]+ScoutingData[[#This Row],[teleopCones]]</f>
        <v>0</v>
      </c>
      <c r="AY135" s="27">
        <f>ScoutingData[[#This Row],[autoHigh]]+ScoutingData[[#This Row],[teleopHigh]]</f>
        <v>2</v>
      </c>
      <c r="AZ135" s="27">
        <f>ScoutingData[[#This Row],[autoMed]]+ScoutingData[[#This Row],[teleopMed]]</f>
        <v>2</v>
      </c>
      <c r="BA135" s="27">
        <f>ScoutingData[[#This Row],[autoLow]]+ScoutingData[[#This Row],[teleopLow]]</f>
        <v>0</v>
      </c>
    </row>
    <row r="136" spans="1:53" ht="17">
      <c r="A136" s="27" t="s">
        <v>125</v>
      </c>
      <c r="B136" s="27" t="s">
        <v>82</v>
      </c>
      <c r="C136" s="27" t="s">
        <v>83</v>
      </c>
      <c r="D136" s="27">
        <v>29</v>
      </c>
      <c r="E136" s="27"/>
      <c r="F136" s="27" t="s">
        <v>93</v>
      </c>
      <c r="G136" s="27">
        <v>4573</v>
      </c>
      <c r="H136" s="27">
        <v>38</v>
      </c>
      <c r="I136" s="27" t="s">
        <v>253</v>
      </c>
      <c r="J136" s="27">
        <v>0</v>
      </c>
      <c r="K136" s="27">
        <v>0</v>
      </c>
      <c r="L136" s="27">
        <v>1</v>
      </c>
      <c r="M136" s="27" t="s">
        <v>98</v>
      </c>
      <c r="N136" s="27" t="s">
        <v>85</v>
      </c>
      <c r="O136" s="27" t="s">
        <v>196</v>
      </c>
      <c r="P136" s="27">
        <v>0</v>
      </c>
      <c r="Q136" s="27">
        <v>0</v>
      </c>
      <c r="R136" s="27">
        <v>0</v>
      </c>
      <c r="S136" s="27"/>
      <c r="T136" s="27">
        <v>0</v>
      </c>
      <c r="U136" s="27" t="s">
        <v>89</v>
      </c>
      <c r="V136" s="27">
        <v>0</v>
      </c>
      <c r="W136" s="27" t="s">
        <v>95</v>
      </c>
      <c r="X136" s="27">
        <v>2</v>
      </c>
      <c r="Y136" s="27" t="s">
        <v>98</v>
      </c>
      <c r="Z136" s="27">
        <v>0</v>
      </c>
      <c r="AA136" s="27" t="s">
        <v>86</v>
      </c>
      <c r="AB136" s="27">
        <v>0</v>
      </c>
      <c r="AC136" s="27">
        <v>4</v>
      </c>
      <c r="AD136" s="27">
        <v>0</v>
      </c>
      <c r="AE136" s="27">
        <v>0</v>
      </c>
      <c r="AF136" s="27">
        <v>0</v>
      </c>
      <c r="AG136" s="27">
        <v>1</v>
      </c>
      <c r="AH136" s="27" t="s">
        <v>431</v>
      </c>
      <c r="AI136" s="27">
        <f>getTotalCount(ScoutingData[[#This Row],[autoScoredGrid]])</f>
        <v>1</v>
      </c>
      <c r="AJ136" s="27">
        <f>getCubeCount(ScoutingData[[#This Row],[autoScoredGrid]])</f>
        <v>1</v>
      </c>
      <c r="AK136" s="27">
        <f>getConeCount(ScoutingData[[#This Row],[autoScoredGrid]])</f>
        <v>0</v>
      </c>
      <c r="AL136" s="27">
        <f>getHighCount(ScoutingData[[#This Row],[autoScoredGrid]])</f>
        <v>0</v>
      </c>
      <c r="AM136" s="27">
        <f>getMedCount(ScoutingData[[#This Row],[autoScoredGrid]])</f>
        <v>1</v>
      </c>
      <c r="AN136" s="27">
        <f>getLowCount(ScoutingData[[#This Row],[autoScoredGrid]])</f>
        <v>0</v>
      </c>
      <c r="AO136" s="27">
        <f>getAvgCycleTime(ScoutingData[[#This Row],[cycleTimes]])</f>
        <v>0</v>
      </c>
      <c r="AP136" s="27">
        <f>getTotalCount(ScoutingData[[#This Row],[scoredGrid]])</f>
        <v>1</v>
      </c>
      <c r="AQ136" s="27">
        <f>getCubeCount(ScoutingData[[#This Row],[scoredGrid]])</f>
        <v>1</v>
      </c>
      <c r="AR136" s="27">
        <f>getConeCount(ScoutingData[[#This Row],[scoredGrid]])</f>
        <v>0</v>
      </c>
      <c r="AS136" s="27">
        <f>getHighCount(ScoutingData[[#This Row],[scoredGrid]])</f>
        <v>1</v>
      </c>
      <c r="AT136" s="27">
        <f>getMedCount(ScoutingData[[#This Row],[scoredGrid]])</f>
        <v>0</v>
      </c>
      <c r="AU136" s="27">
        <f>getLowCount(ScoutingData[[#This Row],[scoredGrid]])</f>
        <v>0</v>
      </c>
      <c r="AV136" s="27">
        <f>ScoutingData[[#This Row],[autoGamePieces]]+ScoutingData[[#This Row],[teleopGamePieces]]</f>
        <v>2</v>
      </c>
      <c r="AW136" s="27">
        <f>ScoutingData[[#This Row],[autoCubes]]+ScoutingData[[#This Row],[teleopCubes]]</f>
        <v>2</v>
      </c>
      <c r="AX136" s="27">
        <f>ScoutingData[[#This Row],[autoCones]]+ScoutingData[[#This Row],[teleopCones]]</f>
        <v>0</v>
      </c>
      <c r="AY136" s="27">
        <f>ScoutingData[[#This Row],[autoHigh]]+ScoutingData[[#This Row],[teleopHigh]]</f>
        <v>1</v>
      </c>
      <c r="AZ136" s="27">
        <f>ScoutingData[[#This Row],[autoMed]]+ScoutingData[[#This Row],[teleopMed]]</f>
        <v>1</v>
      </c>
      <c r="BA136" s="27">
        <f>ScoutingData[[#This Row],[autoLow]]+ScoutingData[[#This Row],[teleopLow]]</f>
        <v>0</v>
      </c>
    </row>
    <row r="137" spans="1:53" ht="17">
      <c r="A137" s="27" t="s">
        <v>143</v>
      </c>
      <c r="B137" s="27" t="s">
        <v>82</v>
      </c>
      <c r="C137" s="27" t="s">
        <v>83</v>
      </c>
      <c r="D137" s="27">
        <v>29</v>
      </c>
      <c r="E137" s="27"/>
      <c r="F137" s="27" t="s">
        <v>84</v>
      </c>
      <c r="G137" s="27">
        <v>484</v>
      </c>
      <c r="H137" s="27">
        <v>47</v>
      </c>
      <c r="I137" s="27" t="s">
        <v>253</v>
      </c>
      <c r="J137" s="27">
        <v>0</v>
      </c>
      <c r="K137" s="27">
        <v>1</v>
      </c>
      <c r="L137" s="27">
        <v>0</v>
      </c>
      <c r="M137" s="27" t="s">
        <v>86</v>
      </c>
      <c r="N137" s="27" t="s">
        <v>432</v>
      </c>
      <c r="O137" s="27" t="s">
        <v>433</v>
      </c>
      <c r="P137" s="27">
        <v>0</v>
      </c>
      <c r="Q137" s="27">
        <v>1</v>
      </c>
      <c r="R137" s="27">
        <v>0</v>
      </c>
      <c r="S137" s="27"/>
      <c r="T137" s="27">
        <v>0</v>
      </c>
      <c r="U137" s="27" t="s">
        <v>97</v>
      </c>
      <c r="V137" s="27">
        <v>8.4</v>
      </c>
      <c r="W137" s="27" t="s">
        <v>95</v>
      </c>
      <c r="X137" s="27">
        <v>2</v>
      </c>
      <c r="Y137" s="27" t="s">
        <v>99</v>
      </c>
      <c r="Z137" s="27">
        <v>3</v>
      </c>
      <c r="AA137" s="27" t="s">
        <v>86</v>
      </c>
      <c r="AB137" s="27">
        <v>0</v>
      </c>
      <c r="AC137" s="27">
        <v>4</v>
      </c>
      <c r="AD137" s="27">
        <v>0</v>
      </c>
      <c r="AE137" s="27">
        <v>0</v>
      </c>
      <c r="AF137" s="27">
        <v>0</v>
      </c>
      <c r="AG137" s="27">
        <v>1</v>
      </c>
      <c r="AH137" s="27" t="s">
        <v>434</v>
      </c>
      <c r="AI137" s="27">
        <f>getTotalCount(ScoutingData[[#This Row],[autoScoredGrid]])</f>
        <v>1</v>
      </c>
      <c r="AJ137" s="27">
        <f>getCubeCount(ScoutingData[[#This Row],[autoScoredGrid]])</f>
        <v>1</v>
      </c>
      <c r="AK137" s="27">
        <f>getConeCount(ScoutingData[[#This Row],[autoScoredGrid]])</f>
        <v>0</v>
      </c>
      <c r="AL137" s="27">
        <f>getHighCount(ScoutingData[[#This Row],[autoScoredGrid]])</f>
        <v>0</v>
      </c>
      <c r="AM137" s="27">
        <f>getMedCount(ScoutingData[[#This Row],[autoScoredGrid]])</f>
        <v>1</v>
      </c>
      <c r="AN137" s="27">
        <f>getLowCount(ScoutingData[[#This Row],[autoScoredGrid]])</f>
        <v>0</v>
      </c>
      <c r="AO137" s="27">
        <f>getAvgCycleTime(ScoutingData[[#This Row],[cycleTimes]])</f>
        <v>7.1249999999999991</v>
      </c>
      <c r="AP137" s="27">
        <f>getTotalCount(ScoutingData[[#This Row],[scoredGrid]])</f>
        <v>4</v>
      </c>
      <c r="AQ137" s="27">
        <f>getCubeCount(ScoutingData[[#This Row],[scoredGrid]])</f>
        <v>1</v>
      </c>
      <c r="AR137" s="27">
        <f>getConeCount(ScoutingData[[#This Row],[scoredGrid]])</f>
        <v>3</v>
      </c>
      <c r="AS137" s="27">
        <f>getHighCount(ScoutingData[[#This Row],[scoredGrid]])</f>
        <v>4</v>
      </c>
      <c r="AT137" s="27">
        <f>getMedCount(ScoutingData[[#This Row],[scoredGrid]])</f>
        <v>0</v>
      </c>
      <c r="AU137" s="27">
        <f>getLowCount(ScoutingData[[#This Row],[scoredGrid]])</f>
        <v>0</v>
      </c>
      <c r="AV137" s="27">
        <f>ScoutingData[[#This Row],[autoGamePieces]]+ScoutingData[[#This Row],[teleopGamePieces]]</f>
        <v>5</v>
      </c>
      <c r="AW137" s="27">
        <f>ScoutingData[[#This Row],[autoCubes]]+ScoutingData[[#This Row],[teleopCubes]]</f>
        <v>2</v>
      </c>
      <c r="AX137" s="27">
        <f>ScoutingData[[#This Row],[autoCones]]+ScoutingData[[#This Row],[teleopCones]]</f>
        <v>3</v>
      </c>
      <c r="AY137" s="27">
        <f>ScoutingData[[#This Row],[autoHigh]]+ScoutingData[[#This Row],[teleopHigh]]</f>
        <v>4</v>
      </c>
      <c r="AZ137" s="27">
        <f>ScoutingData[[#This Row],[autoMed]]+ScoutingData[[#This Row],[teleopMed]]</f>
        <v>1</v>
      </c>
      <c r="BA137" s="27">
        <f>ScoutingData[[#This Row],[autoLow]]+ScoutingData[[#This Row],[teleopLow]]</f>
        <v>0</v>
      </c>
    </row>
    <row r="138" spans="1:53" ht="17">
      <c r="A138" s="27" t="s">
        <v>185</v>
      </c>
      <c r="B138" s="27" t="s">
        <v>82</v>
      </c>
      <c r="C138" s="27" t="s">
        <v>83</v>
      </c>
      <c r="D138" s="27">
        <v>29</v>
      </c>
      <c r="E138" s="27"/>
      <c r="F138" s="27" t="s">
        <v>110</v>
      </c>
      <c r="G138" s="27">
        <v>1676</v>
      </c>
      <c r="H138" s="27">
        <v>59</v>
      </c>
      <c r="I138" s="27" t="s">
        <v>85</v>
      </c>
      <c r="J138" s="27">
        <v>0</v>
      </c>
      <c r="K138" s="27">
        <v>0</v>
      </c>
      <c r="L138" s="27">
        <v>1</v>
      </c>
      <c r="M138" s="27" t="s">
        <v>86</v>
      </c>
      <c r="N138" s="27" t="s">
        <v>435</v>
      </c>
      <c r="O138" s="27" t="s">
        <v>436</v>
      </c>
      <c r="P138" s="27">
        <v>0</v>
      </c>
      <c r="Q138" s="27">
        <v>0</v>
      </c>
      <c r="R138" s="27">
        <v>0</v>
      </c>
      <c r="S138" s="27"/>
      <c r="T138" s="27">
        <v>1</v>
      </c>
      <c r="U138" s="27" t="s">
        <v>97</v>
      </c>
      <c r="V138" s="27">
        <v>8</v>
      </c>
      <c r="W138" s="27" t="s">
        <v>95</v>
      </c>
      <c r="X138" s="27">
        <v>2</v>
      </c>
      <c r="Y138" s="27" t="s">
        <v>99</v>
      </c>
      <c r="Z138" s="27">
        <v>2</v>
      </c>
      <c r="AA138" s="27" t="s">
        <v>86</v>
      </c>
      <c r="AB138" s="27">
        <v>0</v>
      </c>
      <c r="AC138" s="27">
        <v>4</v>
      </c>
      <c r="AD138" s="27">
        <v>0</v>
      </c>
      <c r="AE138" s="27">
        <v>0</v>
      </c>
      <c r="AF138" s="27">
        <v>0</v>
      </c>
      <c r="AG138" s="27">
        <v>0</v>
      </c>
      <c r="AH138" s="27" t="s">
        <v>437</v>
      </c>
      <c r="AI138" s="27">
        <f>getTotalCount(ScoutingData[[#This Row],[autoScoredGrid]])</f>
        <v>0</v>
      </c>
      <c r="AJ138" s="27">
        <f>getCubeCount(ScoutingData[[#This Row],[autoScoredGrid]])</f>
        <v>0</v>
      </c>
      <c r="AK138" s="27">
        <f>getConeCount(ScoutingData[[#This Row],[autoScoredGrid]])</f>
        <v>0</v>
      </c>
      <c r="AL138" s="27">
        <f>getHighCount(ScoutingData[[#This Row],[autoScoredGrid]])</f>
        <v>0</v>
      </c>
      <c r="AM138" s="27">
        <f>getMedCount(ScoutingData[[#This Row],[autoScoredGrid]])</f>
        <v>0</v>
      </c>
      <c r="AN138" s="27">
        <f>getLowCount(ScoutingData[[#This Row],[autoScoredGrid]])</f>
        <v>0</v>
      </c>
      <c r="AO138" s="27">
        <f>getAvgCycleTime(ScoutingData[[#This Row],[cycleTimes]])</f>
        <v>10.6</v>
      </c>
      <c r="AP138" s="27">
        <f>getTotalCount(ScoutingData[[#This Row],[scoredGrid]])</f>
        <v>5</v>
      </c>
      <c r="AQ138" s="27">
        <f>getCubeCount(ScoutingData[[#This Row],[scoredGrid]])</f>
        <v>1</v>
      </c>
      <c r="AR138" s="27">
        <f>getConeCount(ScoutingData[[#This Row],[scoredGrid]])</f>
        <v>4</v>
      </c>
      <c r="AS138" s="27">
        <f>getHighCount(ScoutingData[[#This Row],[scoredGrid]])</f>
        <v>5</v>
      </c>
      <c r="AT138" s="27">
        <f>getMedCount(ScoutingData[[#This Row],[scoredGrid]])</f>
        <v>0</v>
      </c>
      <c r="AU138" s="27">
        <f>getLowCount(ScoutingData[[#This Row],[scoredGrid]])</f>
        <v>0</v>
      </c>
      <c r="AV138" s="27">
        <f>ScoutingData[[#This Row],[autoGamePieces]]+ScoutingData[[#This Row],[teleopGamePieces]]</f>
        <v>5</v>
      </c>
      <c r="AW138" s="27">
        <f>ScoutingData[[#This Row],[autoCubes]]+ScoutingData[[#This Row],[teleopCubes]]</f>
        <v>1</v>
      </c>
      <c r="AX138" s="27">
        <f>ScoutingData[[#This Row],[autoCones]]+ScoutingData[[#This Row],[teleopCones]]</f>
        <v>4</v>
      </c>
      <c r="AY138" s="27">
        <f>ScoutingData[[#This Row],[autoHigh]]+ScoutingData[[#This Row],[teleopHigh]]</f>
        <v>5</v>
      </c>
      <c r="AZ138" s="27">
        <f>ScoutingData[[#This Row],[autoMed]]+ScoutingData[[#This Row],[teleopMed]]</f>
        <v>0</v>
      </c>
      <c r="BA138" s="27">
        <f>ScoutingData[[#This Row],[autoLow]]+ScoutingData[[#This Row],[teleopLow]]</f>
        <v>0</v>
      </c>
    </row>
    <row r="139" spans="1:53" ht="17">
      <c r="A139" s="27" t="s">
        <v>156</v>
      </c>
      <c r="B139" s="27" t="s">
        <v>82</v>
      </c>
      <c r="C139" s="27" t="s">
        <v>83</v>
      </c>
      <c r="D139" s="27">
        <v>30</v>
      </c>
      <c r="E139" s="27"/>
      <c r="F139" s="27" t="s">
        <v>84</v>
      </c>
      <c r="G139" s="27">
        <v>2577</v>
      </c>
      <c r="H139" s="27">
        <v>59</v>
      </c>
      <c r="I139" s="27" t="s">
        <v>85</v>
      </c>
      <c r="J139" s="27">
        <v>0</v>
      </c>
      <c r="K139" s="27">
        <v>0</v>
      </c>
      <c r="L139" s="27">
        <v>1</v>
      </c>
      <c r="M139" s="27" t="s">
        <v>98</v>
      </c>
      <c r="N139" s="27" t="s">
        <v>438</v>
      </c>
      <c r="O139" s="27" t="s">
        <v>439</v>
      </c>
      <c r="P139" s="27">
        <v>0</v>
      </c>
      <c r="Q139" s="27">
        <v>0</v>
      </c>
      <c r="R139" s="27">
        <v>0</v>
      </c>
      <c r="S139" s="27"/>
      <c r="T139" s="27">
        <v>0</v>
      </c>
      <c r="U139" s="27" t="s">
        <v>89</v>
      </c>
      <c r="V139" s="27">
        <v>11.9</v>
      </c>
      <c r="W139" s="27" t="s">
        <v>95</v>
      </c>
      <c r="X139" s="27">
        <v>2</v>
      </c>
      <c r="Y139" s="27" t="s">
        <v>98</v>
      </c>
      <c r="Z139" s="27">
        <v>1</v>
      </c>
      <c r="AA139" s="27" t="s">
        <v>86</v>
      </c>
      <c r="AB139" s="27">
        <v>0</v>
      </c>
      <c r="AC139" s="27">
        <v>3</v>
      </c>
      <c r="AD139" s="27">
        <v>0</v>
      </c>
      <c r="AE139" s="27">
        <v>0</v>
      </c>
      <c r="AF139" s="27">
        <v>0</v>
      </c>
      <c r="AG139" s="27">
        <v>0</v>
      </c>
      <c r="AH139" s="27" t="s">
        <v>440</v>
      </c>
      <c r="AI139" s="27">
        <f>getTotalCount(ScoutingData[[#This Row],[autoScoredGrid]])</f>
        <v>0</v>
      </c>
      <c r="AJ139" s="27">
        <f>getCubeCount(ScoutingData[[#This Row],[autoScoredGrid]])</f>
        <v>0</v>
      </c>
      <c r="AK139" s="27">
        <f>getConeCount(ScoutingData[[#This Row],[autoScoredGrid]])</f>
        <v>0</v>
      </c>
      <c r="AL139" s="27">
        <f>getHighCount(ScoutingData[[#This Row],[autoScoredGrid]])</f>
        <v>0</v>
      </c>
      <c r="AM139" s="27">
        <f>getMedCount(ScoutingData[[#This Row],[autoScoredGrid]])</f>
        <v>0</v>
      </c>
      <c r="AN139" s="27">
        <f>getLowCount(ScoutingData[[#This Row],[autoScoredGrid]])</f>
        <v>0</v>
      </c>
      <c r="AO139" s="27">
        <f>getAvgCycleTime(ScoutingData[[#This Row],[cycleTimes]])</f>
        <v>20.7</v>
      </c>
      <c r="AP139" s="27">
        <f>getTotalCount(ScoutingData[[#This Row],[scoredGrid]])</f>
        <v>2</v>
      </c>
      <c r="AQ139" s="27">
        <f>getCubeCount(ScoutingData[[#This Row],[scoredGrid]])</f>
        <v>2</v>
      </c>
      <c r="AR139" s="27">
        <f>getConeCount(ScoutingData[[#This Row],[scoredGrid]])</f>
        <v>0</v>
      </c>
      <c r="AS139" s="27">
        <f>getHighCount(ScoutingData[[#This Row],[scoredGrid]])</f>
        <v>2</v>
      </c>
      <c r="AT139" s="27">
        <f>getMedCount(ScoutingData[[#This Row],[scoredGrid]])</f>
        <v>0</v>
      </c>
      <c r="AU139" s="27">
        <f>getLowCount(ScoutingData[[#This Row],[scoredGrid]])</f>
        <v>0</v>
      </c>
      <c r="AV139" s="27">
        <f>ScoutingData[[#This Row],[autoGamePieces]]+ScoutingData[[#This Row],[teleopGamePieces]]</f>
        <v>2</v>
      </c>
      <c r="AW139" s="27">
        <f>ScoutingData[[#This Row],[autoCubes]]+ScoutingData[[#This Row],[teleopCubes]]</f>
        <v>2</v>
      </c>
      <c r="AX139" s="27">
        <f>ScoutingData[[#This Row],[autoCones]]+ScoutingData[[#This Row],[teleopCones]]</f>
        <v>0</v>
      </c>
      <c r="AY139" s="27">
        <f>ScoutingData[[#This Row],[autoHigh]]+ScoutingData[[#This Row],[teleopHigh]]</f>
        <v>2</v>
      </c>
      <c r="AZ139" s="27">
        <f>ScoutingData[[#This Row],[autoMed]]+ScoutingData[[#This Row],[teleopMed]]</f>
        <v>0</v>
      </c>
      <c r="BA139" s="27">
        <f>ScoutingData[[#This Row],[autoLow]]+ScoutingData[[#This Row],[teleopLow]]</f>
        <v>0</v>
      </c>
    </row>
    <row r="140" spans="1:53" ht="17">
      <c r="A140" s="27" t="s">
        <v>158</v>
      </c>
      <c r="B140" s="27" t="s">
        <v>82</v>
      </c>
      <c r="C140" s="27" t="s">
        <v>83</v>
      </c>
      <c r="D140" s="27">
        <v>30</v>
      </c>
      <c r="E140" s="27"/>
      <c r="F140" s="27" t="s">
        <v>102</v>
      </c>
      <c r="G140" s="27">
        <v>7045</v>
      </c>
      <c r="H140" s="27">
        <v>35</v>
      </c>
      <c r="I140" s="27" t="s">
        <v>148</v>
      </c>
      <c r="J140" s="27">
        <v>0</v>
      </c>
      <c r="K140" s="27">
        <v>1</v>
      </c>
      <c r="L140" s="27">
        <v>0</v>
      </c>
      <c r="M140" s="27" t="s">
        <v>86</v>
      </c>
      <c r="N140" s="27" t="s">
        <v>441</v>
      </c>
      <c r="O140" s="27" t="s">
        <v>442</v>
      </c>
      <c r="P140" s="27">
        <v>0</v>
      </c>
      <c r="Q140" s="27">
        <v>1</v>
      </c>
      <c r="R140" s="27">
        <v>0</v>
      </c>
      <c r="S140" s="27"/>
      <c r="T140" s="27">
        <v>1</v>
      </c>
      <c r="U140" s="27" t="s">
        <v>97</v>
      </c>
      <c r="V140" s="27">
        <v>12</v>
      </c>
      <c r="W140" s="27" t="s">
        <v>95</v>
      </c>
      <c r="X140" s="27">
        <v>2</v>
      </c>
      <c r="Y140" s="27" t="s">
        <v>99</v>
      </c>
      <c r="Z140" s="27">
        <v>1</v>
      </c>
      <c r="AA140" s="27" t="s">
        <v>86</v>
      </c>
      <c r="AB140" s="27">
        <v>1</v>
      </c>
      <c r="AC140" s="27">
        <v>4</v>
      </c>
      <c r="AD140" s="27">
        <v>0</v>
      </c>
      <c r="AE140" s="27">
        <v>0</v>
      </c>
      <c r="AF140" s="27">
        <v>0</v>
      </c>
      <c r="AG140" s="27">
        <v>1</v>
      </c>
      <c r="AH140" s="27" t="s">
        <v>443</v>
      </c>
      <c r="AI140" s="27">
        <f>getTotalCount(ScoutingData[[#This Row],[autoScoredGrid]])</f>
        <v>1</v>
      </c>
      <c r="AJ140" s="27">
        <f>getCubeCount(ScoutingData[[#This Row],[autoScoredGrid]])</f>
        <v>1</v>
      </c>
      <c r="AK140" s="27">
        <f>getConeCount(ScoutingData[[#This Row],[autoScoredGrid]])</f>
        <v>0</v>
      </c>
      <c r="AL140" s="27">
        <f>getHighCount(ScoutingData[[#This Row],[autoScoredGrid]])</f>
        <v>1</v>
      </c>
      <c r="AM140" s="27">
        <f>getMedCount(ScoutingData[[#This Row],[autoScoredGrid]])</f>
        <v>0</v>
      </c>
      <c r="AN140" s="27">
        <f>getLowCount(ScoutingData[[#This Row],[autoScoredGrid]])</f>
        <v>0</v>
      </c>
      <c r="AO140" s="27">
        <f>getAvgCycleTime(ScoutingData[[#This Row],[cycleTimes]])</f>
        <v>32.266666666666666</v>
      </c>
      <c r="AP140" s="27">
        <f>getTotalCount(ScoutingData[[#This Row],[scoredGrid]])</f>
        <v>3</v>
      </c>
      <c r="AQ140" s="27">
        <f>getCubeCount(ScoutingData[[#This Row],[scoredGrid]])</f>
        <v>0</v>
      </c>
      <c r="AR140" s="27">
        <f>getConeCount(ScoutingData[[#This Row],[scoredGrid]])</f>
        <v>3</v>
      </c>
      <c r="AS140" s="27">
        <f>getHighCount(ScoutingData[[#This Row],[scoredGrid]])</f>
        <v>2</v>
      </c>
      <c r="AT140" s="27">
        <f>getMedCount(ScoutingData[[#This Row],[scoredGrid]])</f>
        <v>0</v>
      </c>
      <c r="AU140" s="27">
        <f>getLowCount(ScoutingData[[#This Row],[scoredGrid]])</f>
        <v>1</v>
      </c>
      <c r="AV140" s="27">
        <f>ScoutingData[[#This Row],[autoGamePieces]]+ScoutingData[[#This Row],[teleopGamePieces]]</f>
        <v>4</v>
      </c>
      <c r="AW140" s="27">
        <f>ScoutingData[[#This Row],[autoCubes]]+ScoutingData[[#This Row],[teleopCubes]]</f>
        <v>1</v>
      </c>
      <c r="AX140" s="27">
        <f>ScoutingData[[#This Row],[autoCones]]+ScoutingData[[#This Row],[teleopCones]]</f>
        <v>3</v>
      </c>
      <c r="AY140" s="27">
        <f>ScoutingData[[#This Row],[autoHigh]]+ScoutingData[[#This Row],[teleopHigh]]</f>
        <v>3</v>
      </c>
      <c r="AZ140" s="27">
        <f>ScoutingData[[#This Row],[autoMed]]+ScoutingData[[#This Row],[teleopMed]]</f>
        <v>0</v>
      </c>
      <c r="BA140" s="27">
        <f>ScoutingData[[#This Row],[autoLow]]+ScoutingData[[#This Row],[teleopLow]]</f>
        <v>1</v>
      </c>
    </row>
    <row r="141" spans="1:53" ht="17">
      <c r="A141" s="27" t="s">
        <v>117</v>
      </c>
      <c r="B141" s="27" t="s">
        <v>82</v>
      </c>
      <c r="C141" s="27" t="s">
        <v>83</v>
      </c>
      <c r="D141" s="27">
        <v>30</v>
      </c>
      <c r="E141" s="27"/>
      <c r="F141" s="27" t="s">
        <v>122</v>
      </c>
      <c r="G141" s="27">
        <v>5438</v>
      </c>
      <c r="H141" s="27">
        <v>62</v>
      </c>
      <c r="I141" s="27" t="s">
        <v>85</v>
      </c>
      <c r="J141" s="27">
        <v>0</v>
      </c>
      <c r="K141" s="27">
        <v>0</v>
      </c>
      <c r="L141" s="27">
        <v>1</v>
      </c>
      <c r="M141" s="27" t="s">
        <v>86</v>
      </c>
      <c r="N141" s="27" t="s">
        <v>444</v>
      </c>
      <c r="O141" s="27" t="s">
        <v>445</v>
      </c>
      <c r="P141" s="27">
        <v>0</v>
      </c>
      <c r="Q141" s="27">
        <v>0</v>
      </c>
      <c r="R141" s="27">
        <v>0</v>
      </c>
      <c r="S141" s="27"/>
      <c r="T141" s="27">
        <v>0</v>
      </c>
      <c r="U141" s="27" t="s">
        <v>107</v>
      </c>
      <c r="V141" s="27">
        <v>9.9</v>
      </c>
      <c r="W141" s="27" t="s">
        <v>127</v>
      </c>
      <c r="X141" s="27">
        <v>2</v>
      </c>
      <c r="Y141" s="27" t="s">
        <v>98</v>
      </c>
      <c r="Z141" s="27">
        <v>0</v>
      </c>
      <c r="AA141" s="27" t="s">
        <v>86</v>
      </c>
      <c r="AB141" s="27">
        <v>0</v>
      </c>
      <c r="AC141" s="27">
        <v>3</v>
      </c>
      <c r="AD141" s="27">
        <v>0</v>
      </c>
      <c r="AE141" s="27">
        <v>0</v>
      </c>
      <c r="AF141" s="27">
        <v>0</v>
      </c>
      <c r="AG141" s="27">
        <v>0</v>
      </c>
      <c r="AH141" s="27" t="s">
        <v>446</v>
      </c>
      <c r="AI141" s="27">
        <f>getTotalCount(ScoutingData[[#This Row],[autoScoredGrid]])</f>
        <v>0</v>
      </c>
      <c r="AJ141" s="27">
        <f>getCubeCount(ScoutingData[[#This Row],[autoScoredGrid]])</f>
        <v>0</v>
      </c>
      <c r="AK141" s="27">
        <f>getConeCount(ScoutingData[[#This Row],[autoScoredGrid]])</f>
        <v>0</v>
      </c>
      <c r="AL141" s="27">
        <f>getHighCount(ScoutingData[[#This Row],[autoScoredGrid]])</f>
        <v>0</v>
      </c>
      <c r="AM141" s="27">
        <f>getMedCount(ScoutingData[[#This Row],[autoScoredGrid]])</f>
        <v>0</v>
      </c>
      <c r="AN141" s="27">
        <f>getLowCount(ScoutingData[[#This Row],[autoScoredGrid]])</f>
        <v>0</v>
      </c>
      <c r="AO141" s="27">
        <f>getAvgCycleTime(ScoutingData[[#This Row],[cycleTimes]])</f>
        <v>24.6</v>
      </c>
      <c r="AP141" s="27">
        <f>getTotalCount(ScoutingData[[#This Row],[scoredGrid]])</f>
        <v>3</v>
      </c>
      <c r="AQ141" s="27">
        <f>getCubeCount(ScoutingData[[#This Row],[scoredGrid]])</f>
        <v>1</v>
      </c>
      <c r="AR141" s="27">
        <f>getConeCount(ScoutingData[[#This Row],[scoredGrid]])</f>
        <v>2</v>
      </c>
      <c r="AS141" s="27">
        <f>getHighCount(ScoutingData[[#This Row],[scoredGrid]])</f>
        <v>1</v>
      </c>
      <c r="AT141" s="27">
        <f>getMedCount(ScoutingData[[#This Row],[scoredGrid]])</f>
        <v>0</v>
      </c>
      <c r="AU141" s="27">
        <f>getLowCount(ScoutingData[[#This Row],[scoredGrid]])</f>
        <v>2</v>
      </c>
      <c r="AV141" s="27">
        <f>ScoutingData[[#This Row],[autoGamePieces]]+ScoutingData[[#This Row],[teleopGamePieces]]</f>
        <v>3</v>
      </c>
      <c r="AW141" s="27">
        <f>ScoutingData[[#This Row],[autoCubes]]+ScoutingData[[#This Row],[teleopCubes]]</f>
        <v>1</v>
      </c>
      <c r="AX141" s="27">
        <f>ScoutingData[[#This Row],[autoCones]]+ScoutingData[[#This Row],[teleopCones]]</f>
        <v>2</v>
      </c>
      <c r="AY141" s="27">
        <f>ScoutingData[[#This Row],[autoHigh]]+ScoutingData[[#This Row],[teleopHigh]]</f>
        <v>1</v>
      </c>
      <c r="AZ141" s="27">
        <f>ScoutingData[[#This Row],[autoMed]]+ScoutingData[[#This Row],[teleopMed]]</f>
        <v>0</v>
      </c>
      <c r="BA141" s="27">
        <f>ScoutingData[[#This Row],[autoLow]]+ScoutingData[[#This Row],[teleopLow]]</f>
        <v>2</v>
      </c>
    </row>
    <row r="142" spans="1:53" ht="17">
      <c r="A142" s="27" t="s">
        <v>139</v>
      </c>
      <c r="B142" s="27" t="s">
        <v>82</v>
      </c>
      <c r="C142" s="27" t="s">
        <v>83</v>
      </c>
      <c r="D142" s="27">
        <v>30</v>
      </c>
      <c r="E142" s="27"/>
      <c r="F142" s="27" t="s">
        <v>93</v>
      </c>
      <c r="G142" s="27">
        <v>41</v>
      </c>
      <c r="H142" s="27">
        <v>50</v>
      </c>
      <c r="I142" s="27" t="s">
        <v>253</v>
      </c>
      <c r="J142" s="27">
        <v>0</v>
      </c>
      <c r="K142" s="27">
        <v>0</v>
      </c>
      <c r="L142" s="27">
        <v>0</v>
      </c>
      <c r="M142" s="27" t="s">
        <v>86</v>
      </c>
      <c r="N142" s="27" t="s">
        <v>85</v>
      </c>
      <c r="O142" s="27" t="s">
        <v>85</v>
      </c>
      <c r="P142" s="27">
        <v>0</v>
      </c>
      <c r="Q142" s="27">
        <v>0</v>
      </c>
      <c r="R142" s="27">
        <v>0</v>
      </c>
      <c r="S142" s="27"/>
      <c r="T142" s="27">
        <v>0</v>
      </c>
      <c r="U142" s="27" t="s">
        <v>86</v>
      </c>
      <c r="V142" s="27">
        <v>12.1</v>
      </c>
      <c r="W142" s="27" t="s">
        <v>95</v>
      </c>
      <c r="X142" s="27">
        <v>2</v>
      </c>
      <c r="Y142" s="27" t="s">
        <v>98</v>
      </c>
      <c r="Z142" s="27">
        <v>0</v>
      </c>
      <c r="AA142" s="27" t="s">
        <v>86</v>
      </c>
      <c r="AB142" s="27">
        <v>0</v>
      </c>
      <c r="AC142" s="27">
        <v>3</v>
      </c>
      <c r="AD142" s="27">
        <v>0</v>
      </c>
      <c r="AE142" s="27">
        <v>1</v>
      </c>
      <c r="AF142" s="27">
        <v>0</v>
      </c>
      <c r="AG142" s="27">
        <v>0</v>
      </c>
      <c r="AH142" s="27" t="s">
        <v>447</v>
      </c>
      <c r="AI142" s="27">
        <f>getTotalCount(ScoutingData[[#This Row],[autoScoredGrid]])</f>
        <v>1</v>
      </c>
      <c r="AJ142" s="27">
        <f>getCubeCount(ScoutingData[[#This Row],[autoScoredGrid]])</f>
        <v>1</v>
      </c>
      <c r="AK142" s="27">
        <f>getConeCount(ScoutingData[[#This Row],[autoScoredGrid]])</f>
        <v>0</v>
      </c>
      <c r="AL142" s="27">
        <f>getHighCount(ScoutingData[[#This Row],[autoScoredGrid]])</f>
        <v>0</v>
      </c>
      <c r="AM142" s="27">
        <f>getMedCount(ScoutingData[[#This Row],[autoScoredGrid]])</f>
        <v>1</v>
      </c>
      <c r="AN142" s="27">
        <f>getLowCount(ScoutingData[[#This Row],[autoScoredGrid]])</f>
        <v>0</v>
      </c>
      <c r="AO142" s="27">
        <f>getAvgCycleTime(ScoutingData[[#This Row],[cycleTimes]])</f>
        <v>0</v>
      </c>
      <c r="AP142" s="27">
        <f>getTotalCount(ScoutingData[[#This Row],[scoredGrid]])</f>
        <v>0</v>
      </c>
      <c r="AQ142" s="27">
        <f>getCubeCount(ScoutingData[[#This Row],[scoredGrid]])</f>
        <v>0</v>
      </c>
      <c r="AR142" s="27">
        <f>getConeCount(ScoutingData[[#This Row],[scoredGrid]])</f>
        <v>0</v>
      </c>
      <c r="AS142" s="27">
        <f>getHighCount(ScoutingData[[#This Row],[scoredGrid]])</f>
        <v>0</v>
      </c>
      <c r="AT142" s="27">
        <f>getMedCount(ScoutingData[[#This Row],[scoredGrid]])</f>
        <v>0</v>
      </c>
      <c r="AU142" s="27">
        <f>getLowCount(ScoutingData[[#This Row],[scoredGrid]])</f>
        <v>0</v>
      </c>
      <c r="AV142" s="27">
        <f>ScoutingData[[#This Row],[autoGamePieces]]+ScoutingData[[#This Row],[teleopGamePieces]]</f>
        <v>1</v>
      </c>
      <c r="AW142" s="27">
        <f>ScoutingData[[#This Row],[autoCubes]]+ScoutingData[[#This Row],[teleopCubes]]</f>
        <v>1</v>
      </c>
      <c r="AX142" s="27">
        <f>ScoutingData[[#This Row],[autoCones]]+ScoutingData[[#This Row],[teleopCones]]</f>
        <v>0</v>
      </c>
      <c r="AY142" s="27">
        <f>ScoutingData[[#This Row],[autoHigh]]+ScoutingData[[#This Row],[teleopHigh]]</f>
        <v>0</v>
      </c>
      <c r="AZ142" s="27">
        <f>ScoutingData[[#This Row],[autoMed]]+ScoutingData[[#This Row],[teleopMed]]</f>
        <v>1</v>
      </c>
      <c r="BA142" s="27">
        <f>ScoutingData[[#This Row],[autoLow]]+ScoutingData[[#This Row],[teleopLow]]</f>
        <v>0</v>
      </c>
    </row>
    <row r="143" spans="1:53" ht="17">
      <c r="A143" s="27" t="s">
        <v>121</v>
      </c>
      <c r="B143" s="27" t="s">
        <v>82</v>
      </c>
      <c r="C143" s="27" t="s">
        <v>83</v>
      </c>
      <c r="D143" s="27">
        <v>30</v>
      </c>
      <c r="E143" s="27"/>
      <c r="F143" s="27" t="s">
        <v>131</v>
      </c>
      <c r="G143" s="27">
        <v>3515</v>
      </c>
      <c r="H143" s="27">
        <v>38</v>
      </c>
      <c r="I143" s="27" t="s">
        <v>85</v>
      </c>
      <c r="J143" s="27">
        <v>0</v>
      </c>
      <c r="K143" s="27">
        <v>0</v>
      </c>
      <c r="L143" s="27">
        <v>0</v>
      </c>
      <c r="M143" s="27" t="s">
        <v>86</v>
      </c>
      <c r="N143" s="27" t="s">
        <v>448</v>
      </c>
      <c r="O143" s="27" t="s">
        <v>103</v>
      </c>
      <c r="P143" s="27">
        <v>0</v>
      </c>
      <c r="Q143" s="27">
        <v>0</v>
      </c>
      <c r="R143" s="27">
        <v>0</v>
      </c>
      <c r="S143" s="27"/>
      <c r="T143" s="27">
        <v>0</v>
      </c>
      <c r="U143" s="27" t="s">
        <v>89</v>
      </c>
      <c r="V143" s="27">
        <v>0</v>
      </c>
      <c r="W143" s="27" t="s">
        <v>86</v>
      </c>
      <c r="X143" s="27">
        <v>2</v>
      </c>
      <c r="Y143" s="27" t="s">
        <v>98</v>
      </c>
      <c r="Z143" s="27">
        <v>0</v>
      </c>
      <c r="AA143" s="27" t="s">
        <v>86</v>
      </c>
      <c r="AB143" s="27">
        <v>0</v>
      </c>
      <c r="AC143" s="27">
        <v>2</v>
      </c>
      <c r="AD143" s="27">
        <v>0</v>
      </c>
      <c r="AE143" s="27">
        <v>0</v>
      </c>
      <c r="AF143" s="27">
        <v>0</v>
      </c>
      <c r="AG143" s="27">
        <v>0</v>
      </c>
      <c r="AH143" s="27" t="s">
        <v>449</v>
      </c>
      <c r="AI143" s="27">
        <f>getTotalCount(ScoutingData[[#This Row],[autoScoredGrid]])</f>
        <v>0</v>
      </c>
      <c r="AJ143" s="27">
        <f>getCubeCount(ScoutingData[[#This Row],[autoScoredGrid]])</f>
        <v>0</v>
      </c>
      <c r="AK143" s="27">
        <f>getConeCount(ScoutingData[[#This Row],[autoScoredGrid]])</f>
        <v>0</v>
      </c>
      <c r="AL143" s="27">
        <f>getHighCount(ScoutingData[[#This Row],[autoScoredGrid]])</f>
        <v>0</v>
      </c>
      <c r="AM143" s="27">
        <f>getMedCount(ScoutingData[[#This Row],[autoScoredGrid]])</f>
        <v>0</v>
      </c>
      <c r="AN143" s="27">
        <f>getLowCount(ScoutingData[[#This Row],[autoScoredGrid]])</f>
        <v>0</v>
      </c>
      <c r="AO143" s="27">
        <f>getAvgCycleTime(ScoutingData[[#This Row],[cycleTimes]])</f>
        <v>47.2</v>
      </c>
      <c r="AP143" s="27">
        <f>getTotalCount(ScoutingData[[#This Row],[scoredGrid]])</f>
        <v>1</v>
      </c>
      <c r="AQ143" s="27">
        <f>getCubeCount(ScoutingData[[#This Row],[scoredGrid]])</f>
        <v>1</v>
      </c>
      <c r="AR143" s="27">
        <f>getConeCount(ScoutingData[[#This Row],[scoredGrid]])</f>
        <v>0</v>
      </c>
      <c r="AS143" s="27">
        <f>getHighCount(ScoutingData[[#This Row],[scoredGrid]])</f>
        <v>0</v>
      </c>
      <c r="AT143" s="27">
        <f>getMedCount(ScoutingData[[#This Row],[scoredGrid]])</f>
        <v>0</v>
      </c>
      <c r="AU143" s="27">
        <f>getLowCount(ScoutingData[[#This Row],[scoredGrid]])</f>
        <v>1</v>
      </c>
      <c r="AV143" s="27">
        <f>ScoutingData[[#This Row],[autoGamePieces]]+ScoutingData[[#This Row],[teleopGamePieces]]</f>
        <v>1</v>
      </c>
      <c r="AW143" s="27">
        <f>ScoutingData[[#This Row],[autoCubes]]+ScoutingData[[#This Row],[teleopCubes]]</f>
        <v>1</v>
      </c>
      <c r="AX143" s="27">
        <f>ScoutingData[[#This Row],[autoCones]]+ScoutingData[[#This Row],[teleopCones]]</f>
        <v>0</v>
      </c>
      <c r="AY143" s="27">
        <f>ScoutingData[[#This Row],[autoHigh]]+ScoutingData[[#This Row],[teleopHigh]]</f>
        <v>0</v>
      </c>
      <c r="AZ143" s="27">
        <f>ScoutingData[[#This Row],[autoMed]]+ScoutingData[[#This Row],[teleopMed]]</f>
        <v>0</v>
      </c>
      <c r="BA143" s="27">
        <f>ScoutingData[[#This Row],[autoLow]]+ScoutingData[[#This Row],[teleopLow]]</f>
        <v>1</v>
      </c>
    </row>
    <row r="144" spans="1:53" ht="17">
      <c r="A144" s="27" t="s">
        <v>130</v>
      </c>
      <c r="B144" s="27" t="s">
        <v>82</v>
      </c>
      <c r="C144" s="27" t="s">
        <v>83</v>
      </c>
      <c r="D144" s="27">
        <v>31</v>
      </c>
      <c r="E144" s="27"/>
      <c r="F144" s="27" t="s">
        <v>131</v>
      </c>
      <c r="G144" s="27">
        <v>5732</v>
      </c>
      <c r="H144" s="27">
        <v>62</v>
      </c>
      <c r="I144" s="27" t="s">
        <v>201</v>
      </c>
      <c r="J144" s="27">
        <v>1</v>
      </c>
      <c r="K144" s="27">
        <v>0</v>
      </c>
      <c r="L144" s="27">
        <v>1</v>
      </c>
      <c r="M144" s="27" t="s">
        <v>86</v>
      </c>
      <c r="N144" s="27" t="s">
        <v>85</v>
      </c>
      <c r="O144" s="27" t="s">
        <v>450</v>
      </c>
      <c r="P144" s="27">
        <v>0</v>
      </c>
      <c r="Q144" s="27">
        <v>0</v>
      </c>
      <c r="R144" s="27">
        <v>0</v>
      </c>
      <c r="S144" s="27"/>
      <c r="T144" s="27">
        <v>0</v>
      </c>
      <c r="U144" s="27" t="s">
        <v>86</v>
      </c>
      <c r="V144" s="27">
        <v>0</v>
      </c>
      <c r="W144" s="27" t="s">
        <v>95</v>
      </c>
      <c r="X144" s="27">
        <v>1</v>
      </c>
      <c r="Y144" s="27" t="s">
        <v>98</v>
      </c>
      <c r="Z144" s="27">
        <v>0</v>
      </c>
      <c r="AA144" s="27" t="s">
        <v>86</v>
      </c>
      <c r="AB144" s="27">
        <v>0</v>
      </c>
      <c r="AC144" s="27">
        <v>3</v>
      </c>
      <c r="AD144" s="27">
        <v>0</v>
      </c>
      <c r="AE144" s="27">
        <v>0</v>
      </c>
      <c r="AF144" s="27">
        <v>0</v>
      </c>
      <c r="AG144" s="27">
        <v>1</v>
      </c>
      <c r="AH144" s="27" t="s">
        <v>451</v>
      </c>
      <c r="AI144" s="27">
        <f>getTotalCount(ScoutingData[[#This Row],[autoScoredGrid]])</f>
        <v>1</v>
      </c>
      <c r="AJ144" s="27">
        <f>getCubeCount(ScoutingData[[#This Row],[autoScoredGrid]])</f>
        <v>1</v>
      </c>
      <c r="AK144" s="27">
        <f>getConeCount(ScoutingData[[#This Row],[autoScoredGrid]])</f>
        <v>0</v>
      </c>
      <c r="AL144" s="27">
        <f>getHighCount(ScoutingData[[#This Row],[autoScoredGrid]])</f>
        <v>0</v>
      </c>
      <c r="AM144" s="27">
        <f>getMedCount(ScoutingData[[#This Row],[autoScoredGrid]])</f>
        <v>1</v>
      </c>
      <c r="AN144" s="27">
        <f>getLowCount(ScoutingData[[#This Row],[autoScoredGrid]])</f>
        <v>0</v>
      </c>
      <c r="AO144" s="27">
        <f>getAvgCycleTime(ScoutingData[[#This Row],[cycleTimes]])</f>
        <v>0</v>
      </c>
      <c r="AP144" s="27">
        <f>getTotalCount(ScoutingData[[#This Row],[scoredGrid]])</f>
        <v>2</v>
      </c>
      <c r="AQ144" s="27">
        <f>getCubeCount(ScoutingData[[#This Row],[scoredGrid]])</f>
        <v>1</v>
      </c>
      <c r="AR144" s="27">
        <f>getConeCount(ScoutingData[[#This Row],[scoredGrid]])</f>
        <v>1</v>
      </c>
      <c r="AS144" s="27">
        <f>getHighCount(ScoutingData[[#This Row],[scoredGrid]])</f>
        <v>2</v>
      </c>
      <c r="AT144" s="27">
        <f>getMedCount(ScoutingData[[#This Row],[scoredGrid]])</f>
        <v>0</v>
      </c>
      <c r="AU144" s="27">
        <f>getLowCount(ScoutingData[[#This Row],[scoredGrid]])</f>
        <v>0</v>
      </c>
      <c r="AV144" s="27">
        <f>ScoutingData[[#This Row],[autoGamePieces]]+ScoutingData[[#This Row],[teleopGamePieces]]</f>
        <v>3</v>
      </c>
      <c r="AW144" s="27">
        <f>ScoutingData[[#This Row],[autoCubes]]+ScoutingData[[#This Row],[teleopCubes]]</f>
        <v>2</v>
      </c>
      <c r="AX144" s="27">
        <f>ScoutingData[[#This Row],[autoCones]]+ScoutingData[[#This Row],[teleopCones]]</f>
        <v>1</v>
      </c>
      <c r="AY144" s="27">
        <f>ScoutingData[[#This Row],[autoHigh]]+ScoutingData[[#This Row],[teleopHigh]]</f>
        <v>2</v>
      </c>
      <c r="AZ144" s="27">
        <f>ScoutingData[[#This Row],[autoMed]]+ScoutingData[[#This Row],[teleopMed]]</f>
        <v>1</v>
      </c>
      <c r="BA144" s="27">
        <f>ScoutingData[[#This Row],[autoLow]]+ScoutingData[[#This Row],[teleopLow]]</f>
        <v>0</v>
      </c>
    </row>
    <row r="145" spans="1:53" ht="17">
      <c r="A145" s="27" t="s">
        <v>389</v>
      </c>
      <c r="B145" s="27" t="s">
        <v>82</v>
      </c>
      <c r="C145" s="27" t="s">
        <v>83</v>
      </c>
      <c r="D145" s="27">
        <v>31</v>
      </c>
      <c r="E145" s="27"/>
      <c r="F145" s="27" t="s">
        <v>84</v>
      </c>
      <c r="G145" s="27">
        <v>2600</v>
      </c>
      <c r="H145" s="27">
        <v>47</v>
      </c>
      <c r="I145" s="27" t="s">
        <v>85</v>
      </c>
      <c r="J145" s="27">
        <v>1</v>
      </c>
      <c r="K145" s="27">
        <v>0</v>
      </c>
      <c r="L145" s="27">
        <v>1</v>
      </c>
      <c r="M145" s="27" t="s">
        <v>86</v>
      </c>
      <c r="N145" s="27" t="s">
        <v>85</v>
      </c>
      <c r="O145" s="27" t="s">
        <v>85</v>
      </c>
      <c r="P145" s="27">
        <v>0</v>
      </c>
      <c r="Q145" s="27">
        <v>0</v>
      </c>
      <c r="R145" s="27">
        <v>1</v>
      </c>
      <c r="S145" s="27"/>
      <c r="T145" s="27">
        <v>0</v>
      </c>
      <c r="U145" s="27" t="s">
        <v>86</v>
      </c>
      <c r="V145" s="27">
        <v>0</v>
      </c>
      <c r="W145" s="27" t="s">
        <v>86</v>
      </c>
      <c r="X145" s="27">
        <v>0</v>
      </c>
      <c r="Y145" s="27" t="s">
        <v>90</v>
      </c>
      <c r="Z145" s="27">
        <v>0</v>
      </c>
      <c r="AA145" s="27" t="s">
        <v>97</v>
      </c>
      <c r="AB145" s="27">
        <v>0</v>
      </c>
      <c r="AC145" s="27">
        <v>2</v>
      </c>
      <c r="AD145" s="27">
        <v>1</v>
      </c>
      <c r="AE145" s="27">
        <v>0</v>
      </c>
      <c r="AF145" s="27">
        <v>0</v>
      </c>
      <c r="AG145" s="27">
        <v>0</v>
      </c>
      <c r="AH145" s="27" t="s">
        <v>452</v>
      </c>
      <c r="AI145" s="27">
        <f>getTotalCount(ScoutingData[[#This Row],[autoScoredGrid]])</f>
        <v>0</v>
      </c>
      <c r="AJ145" s="27">
        <f>getCubeCount(ScoutingData[[#This Row],[autoScoredGrid]])</f>
        <v>0</v>
      </c>
      <c r="AK145" s="27">
        <f>getConeCount(ScoutingData[[#This Row],[autoScoredGrid]])</f>
        <v>0</v>
      </c>
      <c r="AL145" s="27">
        <f>getHighCount(ScoutingData[[#This Row],[autoScoredGrid]])</f>
        <v>0</v>
      </c>
      <c r="AM145" s="27">
        <f>getMedCount(ScoutingData[[#This Row],[autoScoredGrid]])</f>
        <v>0</v>
      </c>
      <c r="AN145" s="27">
        <f>getLowCount(ScoutingData[[#This Row],[autoScoredGrid]])</f>
        <v>0</v>
      </c>
      <c r="AO145" s="27">
        <f>getAvgCycleTime(ScoutingData[[#This Row],[cycleTimes]])</f>
        <v>0</v>
      </c>
      <c r="AP145" s="27">
        <f>getTotalCount(ScoutingData[[#This Row],[scoredGrid]])</f>
        <v>0</v>
      </c>
      <c r="AQ145" s="27">
        <f>getCubeCount(ScoutingData[[#This Row],[scoredGrid]])</f>
        <v>0</v>
      </c>
      <c r="AR145" s="27">
        <f>getConeCount(ScoutingData[[#This Row],[scoredGrid]])</f>
        <v>0</v>
      </c>
      <c r="AS145" s="27">
        <f>getHighCount(ScoutingData[[#This Row],[scoredGrid]])</f>
        <v>0</v>
      </c>
      <c r="AT145" s="27">
        <f>getMedCount(ScoutingData[[#This Row],[scoredGrid]])</f>
        <v>0</v>
      </c>
      <c r="AU145" s="27">
        <f>getLowCount(ScoutingData[[#This Row],[scoredGrid]])</f>
        <v>0</v>
      </c>
      <c r="AV145" s="27">
        <f>ScoutingData[[#This Row],[autoGamePieces]]+ScoutingData[[#This Row],[teleopGamePieces]]</f>
        <v>0</v>
      </c>
      <c r="AW145" s="27">
        <f>ScoutingData[[#This Row],[autoCubes]]+ScoutingData[[#This Row],[teleopCubes]]</f>
        <v>0</v>
      </c>
      <c r="AX145" s="27">
        <f>ScoutingData[[#This Row],[autoCones]]+ScoutingData[[#This Row],[teleopCones]]</f>
        <v>0</v>
      </c>
      <c r="AY145" s="27">
        <f>ScoutingData[[#This Row],[autoHigh]]+ScoutingData[[#This Row],[teleopHigh]]</f>
        <v>0</v>
      </c>
      <c r="AZ145" s="27">
        <f>ScoutingData[[#This Row],[autoMed]]+ScoutingData[[#This Row],[teleopMed]]</f>
        <v>0</v>
      </c>
      <c r="BA145" s="27">
        <f>ScoutingData[[#This Row],[autoLow]]+ScoutingData[[#This Row],[teleopLow]]</f>
        <v>0</v>
      </c>
    </row>
    <row r="146" spans="1:53" ht="17">
      <c r="A146" s="27" t="s">
        <v>319</v>
      </c>
      <c r="B146" s="27" t="s">
        <v>82</v>
      </c>
      <c r="C146" s="27" t="s">
        <v>83</v>
      </c>
      <c r="D146" s="27">
        <v>31</v>
      </c>
      <c r="E146" s="27"/>
      <c r="F146" s="27" t="s">
        <v>93</v>
      </c>
      <c r="G146" s="27">
        <v>125</v>
      </c>
      <c r="H146" s="27">
        <v>26</v>
      </c>
      <c r="I146" s="27" t="s">
        <v>311</v>
      </c>
      <c r="J146" s="27">
        <v>0</v>
      </c>
      <c r="K146" s="27">
        <v>0</v>
      </c>
      <c r="L146" s="27">
        <v>1</v>
      </c>
      <c r="M146" s="27" t="s">
        <v>86</v>
      </c>
      <c r="N146" s="27" t="s">
        <v>453</v>
      </c>
      <c r="O146" s="27" t="s">
        <v>454</v>
      </c>
      <c r="P146" s="27">
        <v>0</v>
      </c>
      <c r="Q146" s="27">
        <v>0</v>
      </c>
      <c r="R146" s="27">
        <v>0</v>
      </c>
      <c r="S146" s="27"/>
      <c r="T146" s="27">
        <v>1</v>
      </c>
      <c r="U146" s="27" t="s">
        <v>86</v>
      </c>
      <c r="V146" s="27">
        <v>0</v>
      </c>
      <c r="W146" s="27" t="s">
        <v>86</v>
      </c>
      <c r="X146" s="27">
        <v>0</v>
      </c>
      <c r="Y146" s="27" t="s">
        <v>99</v>
      </c>
      <c r="Z146" s="27">
        <v>2</v>
      </c>
      <c r="AA146" s="27" t="s">
        <v>86</v>
      </c>
      <c r="AB146" s="27">
        <v>1</v>
      </c>
      <c r="AC146" s="27">
        <v>5</v>
      </c>
      <c r="AD146" s="27">
        <v>1</v>
      </c>
      <c r="AE146" s="27">
        <v>0</v>
      </c>
      <c r="AF146" s="27">
        <v>0</v>
      </c>
      <c r="AG146" s="27">
        <v>1</v>
      </c>
      <c r="AH146" s="27" t="s">
        <v>455</v>
      </c>
      <c r="AI146" s="27">
        <f>getTotalCount(ScoutingData[[#This Row],[autoScoredGrid]])</f>
        <v>2</v>
      </c>
      <c r="AJ146" s="27">
        <f>getCubeCount(ScoutingData[[#This Row],[autoScoredGrid]])</f>
        <v>1</v>
      </c>
      <c r="AK146" s="27">
        <f>getConeCount(ScoutingData[[#This Row],[autoScoredGrid]])</f>
        <v>1</v>
      </c>
      <c r="AL146" s="27">
        <f>getHighCount(ScoutingData[[#This Row],[autoScoredGrid]])</f>
        <v>2</v>
      </c>
      <c r="AM146" s="27">
        <f>getMedCount(ScoutingData[[#This Row],[autoScoredGrid]])</f>
        <v>0</v>
      </c>
      <c r="AN146" s="27">
        <f>getLowCount(ScoutingData[[#This Row],[autoScoredGrid]])</f>
        <v>0</v>
      </c>
      <c r="AO146" s="27">
        <f>getAvgCycleTime(ScoutingData[[#This Row],[cycleTimes]])</f>
        <v>14.179999999999998</v>
      </c>
      <c r="AP146" s="27">
        <f>getTotalCount(ScoutingData[[#This Row],[scoredGrid]])</f>
        <v>5</v>
      </c>
      <c r="AQ146" s="27">
        <f>getCubeCount(ScoutingData[[#This Row],[scoredGrid]])</f>
        <v>1</v>
      </c>
      <c r="AR146" s="27">
        <f>getConeCount(ScoutingData[[#This Row],[scoredGrid]])</f>
        <v>3</v>
      </c>
      <c r="AS146" s="27">
        <f>getHighCount(ScoutingData[[#This Row],[scoredGrid]])</f>
        <v>4</v>
      </c>
      <c r="AT146" s="27">
        <f>getMedCount(ScoutingData[[#This Row],[scoredGrid]])</f>
        <v>0</v>
      </c>
      <c r="AU146" s="27">
        <f>getLowCount(ScoutingData[[#This Row],[scoredGrid]])</f>
        <v>0</v>
      </c>
      <c r="AV146" s="27">
        <f>ScoutingData[[#This Row],[autoGamePieces]]+ScoutingData[[#This Row],[teleopGamePieces]]</f>
        <v>7</v>
      </c>
      <c r="AW146" s="27">
        <f>ScoutingData[[#This Row],[autoCubes]]+ScoutingData[[#This Row],[teleopCubes]]</f>
        <v>2</v>
      </c>
      <c r="AX146" s="27">
        <f>ScoutingData[[#This Row],[autoCones]]+ScoutingData[[#This Row],[teleopCones]]</f>
        <v>4</v>
      </c>
      <c r="AY146" s="27">
        <f>ScoutingData[[#This Row],[autoHigh]]+ScoutingData[[#This Row],[teleopHigh]]</f>
        <v>6</v>
      </c>
      <c r="AZ146" s="27">
        <f>ScoutingData[[#This Row],[autoMed]]+ScoutingData[[#This Row],[teleopMed]]</f>
        <v>0</v>
      </c>
      <c r="BA146" s="27">
        <f>ScoutingData[[#This Row],[autoLow]]+ScoutingData[[#This Row],[teleopLow]]</f>
        <v>0</v>
      </c>
    </row>
    <row r="147" spans="1:53" ht="17">
      <c r="A147" s="27" t="s">
        <v>121</v>
      </c>
      <c r="B147" s="27" t="s">
        <v>82</v>
      </c>
      <c r="C147" s="27" t="s">
        <v>83</v>
      </c>
      <c r="D147" s="27">
        <v>31</v>
      </c>
      <c r="E147" s="27"/>
      <c r="F147" s="27" t="s">
        <v>102</v>
      </c>
      <c r="G147" s="27">
        <v>1279</v>
      </c>
      <c r="H147" s="27">
        <v>35</v>
      </c>
      <c r="I147" s="27" t="s">
        <v>85</v>
      </c>
      <c r="J147" s="27">
        <v>0</v>
      </c>
      <c r="K147" s="27">
        <v>0</v>
      </c>
      <c r="L147" s="27">
        <v>0</v>
      </c>
      <c r="M147" s="27" t="s">
        <v>86</v>
      </c>
      <c r="N147" s="27" t="s">
        <v>456</v>
      </c>
      <c r="O147" s="27" t="s">
        <v>457</v>
      </c>
      <c r="P147" s="27">
        <v>0</v>
      </c>
      <c r="Q147" s="27">
        <v>1</v>
      </c>
      <c r="R147" s="27">
        <v>1</v>
      </c>
      <c r="S147" s="27">
        <v>5732</v>
      </c>
      <c r="T147" s="27">
        <v>0</v>
      </c>
      <c r="U147" s="27" t="s">
        <v>89</v>
      </c>
      <c r="V147" s="27">
        <v>0</v>
      </c>
      <c r="W147" s="27" t="s">
        <v>98</v>
      </c>
      <c r="X147" s="27">
        <v>0</v>
      </c>
      <c r="Y147" s="27" t="s">
        <v>99</v>
      </c>
      <c r="Z147" s="27">
        <v>0</v>
      </c>
      <c r="AA147" s="27" t="s">
        <v>86</v>
      </c>
      <c r="AB147" s="27">
        <v>1</v>
      </c>
      <c r="AC147" s="27">
        <v>5</v>
      </c>
      <c r="AD147" s="27">
        <v>0</v>
      </c>
      <c r="AE147" s="27">
        <v>0</v>
      </c>
      <c r="AF147" s="27">
        <v>0</v>
      </c>
      <c r="AG147" s="27">
        <v>0</v>
      </c>
      <c r="AH147" s="27" t="s">
        <v>385</v>
      </c>
      <c r="AI147" s="27">
        <f>getTotalCount(ScoutingData[[#This Row],[autoScoredGrid]])</f>
        <v>0</v>
      </c>
      <c r="AJ147" s="27">
        <f>getCubeCount(ScoutingData[[#This Row],[autoScoredGrid]])</f>
        <v>0</v>
      </c>
      <c r="AK147" s="27">
        <f>getConeCount(ScoutingData[[#This Row],[autoScoredGrid]])</f>
        <v>0</v>
      </c>
      <c r="AL147" s="27">
        <f>getHighCount(ScoutingData[[#This Row],[autoScoredGrid]])</f>
        <v>0</v>
      </c>
      <c r="AM147" s="27">
        <f>getMedCount(ScoutingData[[#This Row],[autoScoredGrid]])</f>
        <v>0</v>
      </c>
      <c r="AN147" s="27">
        <f>getLowCount(ScoutingData[[#This Row],[autoScoredGrid]])</f>
        <v>0</v>
      </c>
      <c r="AO147" s="27">
        <f>getAvgCycleTime(ScoutingData[[#This Row],[cycleTimes]])</f>
        <v>22.775000000000002</v>
      </c>
      <c r="AP147" s="27">
        <f>getTotalCount(ScoutingData[[#This Row],[scoredGrid]])</f>
        <v>3</v>
      </c>
      <c r="AQ147" s="27">
        <f>getCubeCount(ScoutingData[[#This Row],[scoredGrid]])</f>
        <v>2</v>
      </c>
      <c r="AR147" s="27">
        <f>getConeCount(ScoutingData[[#This Row],[scoredGrid]])</f>
        <v>1</v>
      </c>
      <c r="AS147" s="27">
        <f>getHighCount(ScoutingData[[#This Row],[scoredGrid]])</f>
        <v>3</v>
      </c>
      <c r="AT147" s="27">
        <f>getMedCount(ScoutingData[[#This Row],[scoredGrid]])</f>
        <v>0</v>
      </c>
      <c r="AU147" s="27">
        <f>getLowCount(ScoutingData[[#This Row],[scoredGrid]])</f>
        <v>0</v>
      </c>
      <c r="AV147" s="27">
        <f>ScoutingData[[#This Row],[autoGamePieces]]+ScoutingData[[#This Row],[teleopGamePieces]]</f>
        <v>3</v>
      </c>
      <c r="AW147" s="27">
        <f>ScoutingData[[#This Row],[autoCubes]]+ScoutingData[[#This Row],[teleopCubes]]</f>
        <v>2</v>
      </c>
      <c r="AX147" s="27">
        <f>ScoutingData[[#This Row],[autoCones]]+ScoutingData[[#This Row],[teleopCones]]</f>
        <v>1</v>
      </c>
      <c r="AY147" s="27">
        <f>ScoutingData[[#This Row],[autoHigh]]+ScoutingData[[#This Row],[teleopHigh]]</f>
        <v>3</v>
      </c>
      <c r="AZ147" s="27">
        <f>ScoutingData[[#This Row],[autoMed]]+ScoutingData[[#This Row],[teleopMed]]</f>
        <v>0</v>
      </c>
      <c r="BA147" s="27">
        <f>ScoutingData[[#This Row],[autoLow]]+ScoutingData[[#This Row],[teleopLow]]</f>
        <v>0</v>
      </c>
    </row>
    <row r="148" spans="1:53" ht="17">
      <c r="A148" s="27" t="s">
        <v>365</v>
      </c>
      <c r="B148" s="27" t="s">
        <v>82</v>
      </c>
      <c r="C148" s="27" t="s">
        <v>83</v>
      </c>
      <c r="D148" s="27">
        <v>31</v>
      </c>
      <c r="E148" s="27"/>
      <c r="F148" s="27" t="s">
        <v>110</v>
      </c>
      <c r="G148" s="27">
        <v>1279</v>
      </c>
      <c r="H148" s="27">
        <v>35</v>
      </c>
      <c r="I148" s="27" t="s">
        <v>85</v>
      </c>
      <c r="J148" s="27">
        <v>1</v>
      </c>
      <c r="K148" s="27">
        <v>1</v>
      </c>
      <c r="L148" s="27">
        <v>1</v>
      </c>
      <c r="M148" s="27" t="s">
        <v>86</v>
      </c>
      <c r="N148" s="27" t="s">
        <v>458</v>
      </c>
      <c r="O148" s="27" t="s">
        <v>459</v>
      </c>
      <c r="P148" s="27">
        <v>0</v>
      </c>
      <c r="Q148" s="27">
        <v>1</v>
      </c>
      <c r="R148" s="27">
        <v>0</v>
      </c>
      <c r="S148" s="27"/>
      <c r="T148" s="27">
        <v>0</v>
      </c>
      <c r="U148" s="27" t="s">
        <v>86</v>
      </c>
      <c r="V148" s="27">
        <v>0.7</v>
      </c>
      <c r="W148" s="27" t="s">
        <v>98</v>
      </c>
      <c r="X148" s="27">
        <v>0</v>
      </c>
      <c r="Y148" s="27" t="s">
        <v>98</v>
      </c>
      <c r="Z148" s="27">
        <v>0</v>
      </c>
      <c r="AA148" s="27" t="s">
        <v>86</v>
      </c>
      <c r="AB148" s="27">
        <v>0</v>
      </c>
      <c r="AC148" s="27">
        <v>3</v>
      </c>
      <c r="AD148" s="27">
        <v>0</v>
      </c>
      <c r="AE148" s="27">
        <v>0</v>
      </c>
      <c r="AF148" s="27">
        <v>0</v>
      </c>
      <c r="AG148" s="27">
        <v>0</v>
      </c>
      <c r="AH148" s="27"/>
      <c r="AI148" s="27">
        <f>getTotalCount(ScoutingData[[#This Row],[autoScoredGrid]])</f>
        <v>0</v>
      </c>
      <c r="AJ148" s="27">
        <f>getCubeCount(ScoutingData[[#This Row],[autoScoredGrid]])</f>
        <v>0</v>
      </c>
      <c r="AK148" s="27">
        <f>getConeCount(ScoutingData[[#This Row],[autoScoredGrid]])</f>
        <v>0</v>
      </c>
      <c r="AL148" s="27">
        <f>getHighCount(ScoutingData[[#This Row],[autoScoredGrid]])</f>
        <v>0</v>
      </c>
      <c r="AM148" s="27">
        <f>getMedCount(ScoutingData[[#This Row],[autoScoredGrid]])</f>
        <v>0</v>
      </c>
      <c r="AN148" s="27">
        <f>getLowCount(ScoutingData[[#This Row],[autoScoredGrid]])</f>
        <v>0</v>
      </c>
      <c r="AO148" s="27">
        <f>getAvgCycleTime(ScoutingData[[#This Row],[cycleTimes]])</f>
        <v>23.666666666666668</v>
      </c>
      <c r="AP148" s="27">
        <f>getTotalCount(ScoutingData[[#This Row],[scoredGrid]])</f>
        <v>2</v>
      </c>
      <c r="AQ148" s="27">
        <f>getCubeCount(ScoutingData[[#This Row],[scoredGrid]])</f>
        <v>1</v>
      </c>
      <c r="AR148" s="27">
        <f>getConeCount(ScoutingData[[#This Row],[scoredGrid]])</f>
        <v>1</v>
      </c>
      <c r="AS148" s="27">
        <f>getHighCount(ScoutingData[[#This Row],[scoredGrid]])</f>
        <v>1</v>
      </c>
      <c r="AT148" s="27">
        <f>getMedCount(ScoutingData[[#This Row],[scoredGrid]])</f>
        <v>1</v>
      </c>
      <c r="AU148" s="27">
        <f>getLowCount(ScoutingData[[#This Row],[scoredGrid]])</f>
        <v>0</v>
      </c>
      <c r="AV148" s="27">
        <f>ScoutingData[[#This Row],[autoGamePieces]]+ScoutingData[[#This Row],[teleopGamePieces]]</f>
        <v>2</v>
      </c>
      <c r="AW148" s="27">
        <f>ScoutingData[[#This Row],[autoCubes]]+ScoutingData[[#This Row],[teleopCubes]]</f>
        <v>1</v>
      </c>
      <c r="AX148" s="27">
        <f>ScoutingData[[#This Row],[autoCones]]+ScoutingData[[#This Row],[teleopCones]]</f>
        <v>1</v>
      </c>
      <c r="AY148" s="27">
        <f>ScoutingData[[#This Row],[autoHigh]]+ScoutingData[[#This Row],[teleopHigh]]</f>
        <v>1</v>
      </c>
      <c r="AZ148" s="27">
        <f>ScoutingData[[#This Row],[autoMed]]+ScoutingData[[#This Row],[teleopMed]]</f>
        <v>1</v>
      </c>
      <c r="BA148" s="27">
        <f>ScoutingData[[#This Row],[autoLow]]+ScoutingData[[#This Row],[teleopLow]]</f>
        <v>0</v>
      </c>
    </row>
    <row r="149" spans="1:53" ht="17">
      <c r="A149" s="27" t="s">
        <v>221</v>
      </c>
      <c r="B149" s="27" t="s">
        <v>82</v>
      </c>
      <c r="C149" s="27" t="s">
        <v>83</v>
      </c>
      <c r="D149" s="27">
        <v>31</v>
      </c>
      <c r="E149" s="27"/>
      <c r="F149" s="27" t="s">
        <v>93</v>
      </c>
      <c r="G149" s="27">
        <v>125</v>
      </c>
      <c r="H149" s="27">
        <v>26</v>
      </c>
      <c r="I149" s="27" t="s">
        <v>132</v>
      </c>
      <c r="J149" s="27">
        <v>1</v>
      </c>
      <c r="K149" s="27">
        <v>1</v>
      </c>
      <c r="L149" s="27">
        <v>1</v>
      </c>
      <c r="M149" s="27" t="s">
        <v>86</v>
      </c>
      <c r="N149" s="27" t="s">
        <v>85</v>
      </c>
      <c r="O149" s="27" t="s">
        <v>460</v>
      </c>
      <c r="P149" s="27">
        <v>0</v>
      </c>
      <c r="Q149" s="27">
        <v>0</v>
      </c>
      <c r="R149" s="27">
        <v>0</v>
      </c>
      <c r="S149" s="27"/>
      <c r="T149" s="27">
        <v>1</v>
      </c>
      <c r="U149" s="27" t="s">
        <v>107</v>
      </c>
      <c r="V149" s="27">
        <v>0</v>
      </c>
      <c r="W149" s="27" t="s">
        <v>86</v>
      </c>
      <c r="X149" s="27">
        <v>1</v>
      </c>
      <c r="Y149" s="27" t="s">
        <v>99</v>
      </c>
      <c r="Z149" s="27">
        <v>1</v>
      </c>
      <c r="AA149" s="27" t="s">
        <v>86</v>
      </c>
      <c r="AB149" s="27">
        <v>1</v>
      </c>
      <c r="AC149" s="27">
        <v>4</v>
      </c>
      <c r="AD149" s="27">
        <v>0</v>
      </c>
      <c r="AE149" s="27">
        <v>0</v>
      </c>
      <c r="AF149" s="27">
        <v>0</v>
      </c>
      <c r="AG149" s="27">
        <v>1</v>
      </c>
      <c r="AH149" s="27" t="s">
        <v>325</v>
      </c>
      <c r="AI149" s="27">
        <f>getTotalCount(ScoutingData[[#This Row],[autoScoredGrid]])</f>
        <v>1</v>
      </c>
      <c r="AJ149" s="27">
        <f>getCubeCount(ScoutingData[[#This Row],[autoScoredGrid]])</f>
        <v>0</v>
      </c>
      <c r="AK149" s="27">
        <f>getConeCount(ScoutingData[[#This Row],[autoScoredGrid]])</f>
        <v>1</v>
      </c>
      <c r="AL149" s="27">
        <f>getHighCount(ScoutingData[[#This Row],[autoScoredGrid]])</f>
        <v>1</v>
      </c>
      <c r="AM149" s="27">
        <f>getMedCount(ScoutingData[[#This Row],[autoScoredGrid]])</f>
        <v>0</v>
      </c>
      <c r="AN149" s="27">
        <f>getLowCount(ScoutingData[[#This Row],[autoScoredGrid]])</f>
        <v>0</v>
      </c>
      <c r="AO149" s="27">
        <f>getAvgCycleTime(ScoutingData[[#This Row],[cycleTimes]])</f>
        <v>0</v>
      </c>
      <c r="AP149" s="27">
        <f>getTotalCount(ScoutingData[[#This Row],[scoredGrid]])</f>
        <v>4</v>
      </c>
      <c r="AQ149" s="27">
        <f>getCubeCount(ScoutingData[[#This Row],[scoredGrid]])</f>
        <v>2</v>
      </c>
      <c r="AR149" s="27">
        <f>getConeCount(ScoutingData[[#This Row],[scoredGrid]])</f>
        <v>2</v>
      </c>
      <c r="AS149" s="27">
        <f>getHighCount(ScoutingData[[#This Row],[scoredGrid]])</f>
        <v>4</v>
      </c>
      <c r="AT149" s="27">
        <f>getMedCount(ScoutingData[[#This Row],[scoredGrid]])</f>
        <v>0</v>
      </c>
      <c r="AU149" s="27">
        <f>getLowCount(ScoutingData[[#This Row],[scoredGrid]])</f>
        <v>0</v>
      </c>
      <c r="AV149" s="27">
        <f>ScoutingData[[#This Row],[autoGamePieces]]+ScoutingData[[#This Row],[teleopGamePieces]]</f>
        <v>5</v>
      </c>
      <c r="AW149" s="27">
        <f>ScoutingData[[#This Row],[autoCubes]]+ScoutingData[[#This Row],[teleopCubes]]</f>
        <v>2</v>
      </c>
      <c r="AX149" s="27">
        <f>ScoutingData[[#This Row],[autoCones]]+ScoutingData[[#This Row],[teleopCones]]</f>
        <v>3</v>
      </c>
      <c r="AY149" s="27">
        <f>ScoutingData[[#This Row],[autoHigh]]+ScoutingData[[#This Row],[teleopHigh]]</f>
        <v>5</v>
      </c>
      <c r="AZ149" s="27">
        <f>ScoutingData[[#This Row],[autoMed]]+ScoutingData[[#This Row],[teleopMed]]</f>
        <v>0</v>
      </c>
      <c r="BA149" s="27">
        <f>ScoutingData[[#This Row],[autoLow]]+ScoutingData[[#This Row],[teleopLow]]</f>
        <v>0</v>
      </c>
    </row>
    <row r="150" spans="1:53" ht="17">
      <c r="A150" s="27" t="s">
        <v>226</v>
      </c>
      <c r="B150" s="27" t="s">
        <v>82</v>
      </c>
      <c r="C150" s="27" t="s">
        <v>83</v>
      </c>
      <c r="D150" s="27">
        <v>32</v>
      </c>
      <c r="E150" s="27"/>
      <c r="F150" s="27" t="s">
        <v>110</v>
      </c>
      <c r="G150" s="27">
        <v>6945</v>
      </c>
      <c r="H150" s="27">
        <v>71</v>
      </c>
      <c r="I150" s="27" t="s">
        <v>85</v>
      </c>
      <c r="J150" s="27">
        <v>0</v>
      </c>
      <c r="K150" s="27">
        <v>1</v>
      </c>
      <c r="L150" s="27">
        <v>1</v>
      </c>
      <c r="M150" s="27" t="s">
        <v>86</v>
      </c>
      <c r="N150" s="27" t="s">
        <v>461</v>
      </c>
      <c r="O150" s="27" t="s">
        <v>462</v>
      </c>
      <c r="P150" s="27">
        <v>0</v>
      </c>
      <c r="Q150" s="27">
        <v>0</v>
      </c>
      <c r="R150" s="27">
        <v>1</v>
      </c>
      <c r="S150" s="27">
        <v>1923</v>
      </c>
      <c r="T150" s="27">
        <v>0</v>
      </c>
      <c r="U150" s="27" t="s">
        <v>89</v>
      </c>
      <c r="V150" s="27">
        <v>0</v>
      </c>
      <c r="W150" s="27" t="s">
        <v>86</v>
      </c>
      <c r="X150" s="27">
        <v>0</v>
      </c>
      <c r="Y150" s="27" t="s">
        <v>98</v>
      </c>
      <c r="Z150" s="27">
        <v>0</v>
      </c>
      <c r="AA150" s="27" t="s">
        <v>86</v>
      </c>
      <c r="AB150" s="27">
        <v>0</v>
      </c>
      <c r="AC150" s="27">
        <v>3</v>
      </c>
      <c r="AD150" s="27">
        <v>0</v>
      </c>
      <c r="AE150" s="27">
        <v>0</v>
      </c>
      <c r="AF150" s="27">
        <v>0</v>
      </c>
      <c r="AG150" s="27"/>
      <c r="AH150" s="27"/>
      <c r="AI150" s="27">
        <f>getTotalCount(ScoutingData[[#This Row],[autoScoredGrid]])</f>
        <v>0</v>
      </c>
      <c r="AJ150" s="27">
        <f>getCubeCount(ScoutingData[[#This Row],[autoScoredGrid]])</f>
        <v>0</v>
      </c>
      <c r="AK150" s="27">
        <f>getConeCount(ScoutingData[[#This Row],[autoScoredGrid]])</f>
        <v>0</v>
      </c>
      <c r="AL150" s="27">
        <f>getHighCount(ScoutingData[[#This Row],[autoScoredGrid]])</f>
        <v>0</v>
      </c>
      <c r="AM150" s="27">
        <f>getMedCount(ScoutingData[[#This Row],[autoScoredGrid]])</f>
        <v>0</v>
      </c>
      <c r="AN150" s="27">
        <f>getLowCount(ScoutingData[[#This Row],[autoScoredGrid]])</f>
        <v>0</v>
      </c>
      <c r="AO150" s="27">
        <f>getAvgCycleTime(ScoutingData[[#This Row],[cycleTimes]])</f>
        <v>26.880000000000003</v>
      </c>
      <c r="AP150" s="27">
        <f>getTotalCount(ScoutingData[[#This Row],[scoredGrid]])</f>
        <v>4</v>
      </c>
      <c r="AQ150" s="27">
        <f>getCubeCount(ScoutingData[[#This Row],[scoredGrid]])</f>
        <v>4</v>
      </c>
      <c r="AR150" s="27">
        <f>getConeCount(ScoutingData[[#This Row],[scoredGrid]])</f>
        <v>0</v>
      </c>
      <c r="AS150" s="27">
        <f>getHighCount(ScoutingData[[#This Row],[scoredGrid]])</f>
        <v>0</v>
      </c>
      <c r="AT150" s="27">
        <f>getMedCount(ScoutingData[[#This Row],[scoredGrid]])</f>
        <v>1</v>
      </c>
      <c r="AU150" s="27">
        <f>getLowCount(ScoutingData[[#This Row],[scoredGrid]])</f>
        <v>3</v>
      </c>
      <c r="AV150" s="27">
        <f>ScoutingData[[#This Row],[autoGamePieces]]+ScoutingData[[#This Row],[teleopGamePieces]]</f>
        <v>4</v>
      </c>
      <c r="AW150" s="27">
        <f>ScoutingData[[#This Row],[autoCubes]]+ScoutingData[[#This Row],[teleopCubes]]</f>
        <v>4</v>
      </c>
      <c r="AX150" s="27">
        <f>ScoutingData[[#This Row],[autoCones]]+ScoutingData[[#This Row],[teleopCones]]</f>
        <v>0</v>
      </c>
      <c r="AY150" s="27">
        <f>ScoutingData[[#This Row],[autoHigh]]+ScoutingData[[#This Row],[teleopHigh]]</f>
        <v>0</v>
      </c>
      <c r="AZ150" s="27">
        <f>ScoutingData[[#This Row],[autoMed]]+ScoutingData[[#This Row],[teleopMed]]</f>
        <v>1</v>
      </c>
      <c r="BA150" s="27">
        <f>ScoutingData[[#This Row],[autoLow]]+ScoutingData[[#This Row],[teleopLow]]</f>
        <v>3</v>
      </c>
    </row>
    <row r="151" spans="1:53" ht="17">
      <c r="A151" s="27" t="s">
        <v>126</v>
      </c>
      <c r="B151" s="27" t="s">
        <v>82</v>
      </c>
      <c r="C151" s="27" t="s">
        <v>83</v>
      </c>
      <c r="D151" s="27">
        <v>32</v>
      </c>
      <c r="E151" s="27"/>
      <c r="F151" s="27" t="s">
        <v>102</v>
      </c>
      <c r="G151" s="27">
        <v>219</v>
      </c>
      <c r="H151" s="27">
        <v>62</v>
      </c>
      <c r="I151" s="27" t="s">
        <v>85</v>
      </c>
      <c r="J151" s="27">
        <v>0</v>
      </c>
      <c r="K151" s="27">
        <v>1</v>
      </c>
      <c r="L151" s="27">
        <v>1</v>
      </c>
      <c r="M151" s="27" t="s">
        <v>98</v>
      </c>
      <c r="N151" s="27" t="s">
        <v>463</v>
      </c>
      <c r="O151" s="27" t="s">
        <v>104</v>
      </c>
      <c r="P151" s="27">
        <v>2</v>
      </c>
      <c r="Q151" s="27">
        <v>1</v>
      </c>
      <c r="R151" s="27">
        <v>0</v>
      </c>
      <c r="S151" s="27" t="s">
        <v>236</v>
      </c>
      <c r="T151" s="27">
        <v>0</v>
      </c>
      <c r="U151" s="27" t="s">
        <v>86</v>
      </c>
      <c r="V151" s="27">
        <v>0</v>
      </c>
      <c r="W151" s="27" t="s">
        <v>95</v>
      </c>
      <c r="X151" s="27">
        <v>0</v>
      </c>
      <c r="Y151" s="27" t="s">
        <v>98</v>
      </c>
      <c r="Z151" s="27">
        <v>2</v>
      </c>
      <c r="AA151" s="27" t="s">
        <v>98</v>
      </c>
      <c r="AB151" s="27">
        <v>1</v>
      </c>
      <c r="AC151" s="27">
        <v>3</v>
      </c>
      <c r="AD151" s="27">
        <v>0</v>
      </c>
      <c r="AE151" s="27">
        <v>0</v>
      </c>
      <c r="AF151" s="27">
        <v>1</v>
      </c>
      <c r="AG151" s="27">
        <v>0</v>
      </c>
      <c r="AH151" s="27" t="s">
        <v>464</v>
      </c>
      <c r="AI151" s="27">
        <f>getTotalCount(ScoutingData[[#This Row],[autoScoredGrid]])</f>
        <v>0</v>
      </c>
      <c r="AJ151" s="27">
        <f>getCubeCount(ScoutingData[[#This Row],[autoScoredGrid]])</f>
        <v>0</v>
      </c>
      <c r="AK151" s="27">
        <f>getConeCount(ScoutingData[[#This Row],[autoScoredGrid]])</f>
        <v>0</v>
      </c>
      <c r="AL151" s="27">
        <f>getHighCount(ScoutingData[[#This Row],[autoScoredGrid]])</f>
        <v>0</v>
      </c>
      <c r="AM151" s="27">
        <f>getMedCount(ScoutingData[[#This Row],[autoScoredGrid]])</f>
        <v>0</v>
      </c>
      <c r="AN151" s="27">
        <f>getLowCount(ScoutingData[[#This Row],[autoScoredGrid]])</f>
        <v>0</v>
      </c>
      <c r="AO151" s="27">
        <f>getAvgCycleTime(ScoutingData[[#This Row],[cycleTimes]])</f>
        <v>26.933333333333337</v>
      </c>
      <c r="AP151" s="27">
        <f>getTotalCount(ScoutingData[[#This Row],[scoredGrid]])</f>
        <v>1</v>
      </c>
      <c r="AQ151" s="27">
        <f>getCubeCount(ScoutingData[[#This Row],[scoredGrid]])</f>
        <v>0</v>
      </c>
      <c r="AR151" s="27">
        <f>getConeCount(ScoutingData[[#This Row],[scoredGrid]])</f>
        <v>1</v>
      </c>
      <c r="AS151" s="27">
        <f>getHighCount(ScoutingData[[#This Row],[scoredGrid]])</f>
        <v>0</v>
      </c>
      <c r="AT151" s="27">
        <f>getMedCount(ScoutingData[[#This Row],[scoredGrid]])</f>
        <v>0</v>
      </c>
      <c r="AU151" s="27">
        <f>getLowCount(ScoutingData[[#This Row],[scoredGrid]])</f>
        <v>1</v>
      </c>
      <c r="AV151" s="27">
        <f>ScoutingData[[#This Row],[autoGamePieces]]+ScoutingData[[#This Row],[teleopGamePieces]]</f>
        <v>1</v>
      </c>
      <c r="AW151" s="27">
        <f>ScoutingData[[#This Row],[autoCubes]]+ScoutingData[[#This Row],[teleopCubes]]</f>
        <v>0</v>
      </c>
      <c r="AX151" s="27">
        <f>ScoutingData[[#This Row],[autoCones]]+ScoutingData[[#This Row],[teleopCones]]</f>
        <v>1</v>
      </c>
      <c r="AY151" s="27">
        <f>ScoutingData[[#This Row],[autoHigh]]+ScoutingData[[#This Row],[teleopHigh]]</f>
        <v>0</v>
      </c>
      <c r="AZ151" s="27">
        <f>ScoutingData[[#This Row],[autoMed]]+ScoutingData[[#This Row],[teleopMed]]</f>
        <v>0</v>
      </c>
      <c r="BA151" s="27">
        <f>ScoutingData[[#This Row],[autoLow]]+ScoutingData[[#This Row],[teleopLow]]</f>
        <v>1</v>
      </c>
    </row>
    <row r="152" spans="1:53" ht="17">
      <c r="A152" s="27" t="s">
        <v>279</v>
      </c>
      <c r="B152" s="27" t="s">
        <v>82</v>
      </c>
      <c r="C152" s="27" t="s">
        <v>83</v>
      </c>
      <c r="D152" s="27">
        <v>32</v>
      </c>
      <c r="E152" s="27"/>
      <c r="F152" s="27" t="s">
        <v>84</v>
      </c>
      <c r="G152" s="27">
        <v>56</v>
      </c>
      <c r="H152" s="27">
        <v>47</v>
      </c>
      <c r="I152" s="27" t="s">
        <v>350</v>
      </c>
      <c r="J152" s="27">
        <v>0</v>
      </c>
      <c r="K152" s="27">
        <v>0</v>
      </c>
      <c r="L152" s="27">
        <v>1</v>
      </c>
      <c r="M152" s="27" t="s">
        <v>86</v>
      </c>
      <c r="N152" s="27" t="s">
        <v>465</v>
      </c>
      <c r="O152" s="27" t="s">
        <v>466</v>
      </c>
      <c r="P152" s="27">
        <v>0</v>
      </c>
      <c r="Q152" s="27">
        <v>0</v>
      </c>
      <c r="R152" s="27">
        <v>0</v>
      </c>
      <c r="S152" s="27"/>
      <c r="T152" s="27">
        <v>1</v>
      </c>
      <c r="U152" s="27" t="s">
        <v>107</v>
      </c>
      <c r="V152" s="27">
        <v>0</v>
      </c>
      <c r="W152" s="27" t="s">
        <v>86</v>
      </c>
      <c r="X152" s="27">
        <v>2</v>
      </c>
      <c r="Y152" s="27" t="s">
        <v>98</v>
      </c>
      <c r="Z152" s="27">
        <v>1</v>
      </c>
      <c r="AA152" s="27" t="s">
        <v>86</v>
      </c>
      <c r="AB152" s="27">
        <v>1</v>
      </c>
      <c r="AC152" s="27">
        <v>3</v>
      </c>
      <c r="AD152" s="27">
        <v>0</v>
      </c>
      <c r="AE152" s="27">
        <v>0</v>
      </c>
      <c r="AF152" s="27">
        <v>0</v>
      </c>
      <c r="AG152" s="27">
        <v>1</v>
      </c>
      <c r="AH152" s="27" t="s">
        <v>334</v>
      </c>
      <c r="AI152" s="27">
        <f>getTotalCount(ScoutingData[[#This Row],[autoScoredGrid]])</f>
        <v>1</v>
      </c>
      <c r="AJ152" s="27">
        <f>getCubeCount(ScoutingData[[#This Row],[autoScoredGrid]])</f>
        <v>0</v>
      </c>
      <c r="AK152" s="27">
        <f>getConeCount(ScoutingData[[#This Row],[autoScoredGrid]])</f>
        <v>1</v>
      </c>
      <c r="AL152" s="27">
        <f>getHighCount(ScoutingData[[#This Row],[autoScoredGrid]])</f>
        <v>0</v>
      </c>
      <c r="AM152" s="27">
        <f>getMedCount(ScoutingData[[#This Row],[autoScoredGrid]])</f>
        <v>1</v>
      </c>
      <c r="AN152" s="27">
        <f>getLowCount(ScoutingData[[#This Row],[autoScoredGrid]])</f>
        <v>0</v>
      </c>
      <c r="AO152" s="27">
        <f>getAvgCycleTime(ScoutingData[[#This Row],[cycleTimes]])</f>
        <v>18.599999999999998</v>
      </c>
      <c r="AP152" s="27">
        <f>getTotalCount(ScoutingData[[#This Row],[scoredGrid]])</f>
        <v>3</v>
      </c>
      <c r="AQ152" s="27">
        <f>getCubeCount(ScoutingData[[#This Row],[scoredGrid]])</f>
        <v>0</v>
      </c>
      <c r="AR152" s="27">
        <f>getConeCount(ScoutingData[[#This Row],[scoredGrid]])</f>
        <v>3</v>
      </c>
      <c r="AS152" s="27">
        <f>getHighCount(ScoutingData[[#This Row],[scoredGrid]])</f>
        <v>0</v>
      </c>
      <c r="AT152" s="27">
        <f>getMedCount(ScoutingData[[#This Row],[scoredGrid]])</f>
        <v>1</v>
      </c>
      <c r="AU152" s="27">
        <f>getLowCount(ScoutingData[[#This Row],[scoredGrid]])</f>
        <v>2</v>
      </c>
      <c r="AV152" s="27">
        <f>ScoutingData[[#This Row],[autoGamePieces]]+ScoutingData[[#This Row],[teleopGamePieces]]</f>
        <v>4</v>
      </c>
      <c r="AW152" s="27">
        <f>ScoutingData[[#This Row],[autoCubes]]+ScoutingData[[#This Row],[teleopCubes]]</f>
        <v>0</v>
      </c>
      <c r="AX152" s="27">
        <f>ScoutingData[[#This Row],[autoCones]]+ScoutingData[[#This Row],[teleopCones]]</f>
        <v>4</v>
      </c>
      <c r="AY152" s="27">
        <f>ScoutingData[[#This Row],[autoHigh]]+ScoutingData[[#This Row],[teleopHigh]]</f>
        <v>0</v>
      </c>
      <c r="AZ152" s="27">
        <f>ScoutingData[[#This Row],[autoMed]]+ScoutingData[[#This Row],[teleopMed]]</f>
        <v>2</v>
      </c>
      <c r="BA152" s="27">
        <f>ScoutingData[[#This Row],[autoLow]]+ScoutingData[[#This Row],[teleopLow]]</f>
        <v>2</v>
      </c>
    </row>
    <row r="153" spans="1:53" ht="17">
      <c r="A153" s="27" t="s">
        <v>345</v>
      </c>
      <c r="B153" s="27" t="s">
        <v>82</v>
      </c>
      <c r="C153" s="27" t="s">
        <v>83</v>
      </c>
      <c r="D153" s="27">
        <v>33</v>
      </c>
      <c r="E153" s="27"/>
      <c r="F153" s="27" t="s">
        <v>93</v>
      </c>
      <c r="G153" s="27">
        <v>1676</v>
      </c>
      <c r="H153" s="27">
        <v>38</v>
      </c>
      <c r="I153" s="27" t="s">
        <v>160</v>
      </c>
      <c r="J153" s="27">
        <v>0</v>
      </c>
      <c r="K153" s="27">
        <v>0</v>
      </c>
      <c r="L153" s="27">
        <v>0</v>
      </c>
      <c r="M153" s="27" t="s">
        <v>95</v>
      </c>
      <c r="N153" s="27" t="s">
        <v>85</v>
      </c>
      <c r="O153" s="27" t="s">
        <v>467</v>
      </c>
      <c r="P153" s="27">
        <v>0</v>
      </c>
      <c r="Q153" s="27">
        <v>1</v>
      </c>
      <c r="R153" s="27">
        <v>0</v>
      </c>
      <c r="S153" s="27"/>
      <c r="T153" s="27">
        <v>0</v>
      </c>
      <c r="U153" s="27" t="s">
        <v>97</v>
      </c>
      <c r="V153" s="27">
        <v>0</v>
      </c>
      <c r="W153" s="27" t="s">
        <v>152</v>
      </c>
      <c r="X153" s="27">
        <v>2</v>
      </c>
      <c r="Y153" s="27" t="s">
        <v>99</v>
      </c>
      <c r="Z153" s="27">
        <v>0</v>
      </c>
      <c r="AA153" s="27" t="s">
        <v>86</v>
      </c>
      <c r="AB153" s="27">
        <v>1</v>
      </c>
      <c r="AC153" s="27">
        <v>4</v>
      </c>
      <c r="AD153" s="27">
        <v>0</v>
      </c>
      <c r="AE153" s="27">
        <v>0</v>
      </c>
      <c r="AF153" s="27">
        <v>0</v>
      </c>
      <c r="AG153" s="27">
        <v>1</v>
      </c>
      <c r="AH153" s="27" t="s">
        <v>468</v>
      </c>
      <c r="AI153" s="27">
        <f>getTotalCount(ScoutingData[[#This Row],[autoScoredGrid]])</f>
        <v>1</v>
      </c>
      <c r="AJ153" s="27">
        <f>getCubeCount(ScoutingData[[#This Row],[autoScoredGrid]])</f>
        <v>1</v>
      </c>
      <c r="AK153" s="27">
        <f>getConeCount(ScoutingData[[#This Row],[autoScoredGrid]])</f>
        <v>0</v>
      </c>
      <c r="AL153" s="27">
        <f>getHighCount(ScoutingData[[#This Row],[autoScoredGrid]])</f>
        <v>1</v>
      </c>
      <c r="AM153" s="27">
        <f>getMedCount(ScoutingData[[#This Row],[autoScoredGrid]])</f>
        <v>0</v>
      </c>
      <c r="AN153" s="27">
        <f>getLowCount(ScoutingData[[#This Row],[autoScoredGrid]])</f>
        <v>0</v>
      </c>
      <c r="AO153" s="27">
        <f>getAvgCycleTime(ScoutingData[[#This Row],[cycleTimes]])</f>
        <v>0</v>
      </c>
      <c r="AP153" s="27">
        <f>getTotalCount(ScoutingData[[#This Row],[scoredGrid]])</f>
        <v>5</v>
      </c>
      <c r="AQ153" s="27">
        <f>getCubeCount(ScoutingData[[#This Row],[scoredGrid]])</f>
        <v>2</v>
      </c>
      <c r="AR153" s="27">
        <f>getConeCount(ScoutingData[[#This Row],[scoredGrid]])</f>
        <v>3</v>
      </c>
      <c r="AS153" s="27">
        <f>getHighCount(ScoutingData[[#This Row],[scoredGrid]])</f>
        <v>4</v>
      </c>
      <c r="AT153" s="27">
        <f>getMedCount(ScoutingData[[#This Row],[scoredGrid]])</f>
        <v>0</v>
      </c>
      <c r="AU153" s="27">
        <f>getLowCount(ScoutingData[[#This Row],[scoredGrid]])</f>
        <v>1</v>
      </c>
      <c r="AV153" s="27">
        <f>ScoutingData[[#This Row],[autoGamePieces]]+ScoutingData[[#This Row],[teleopGamePieces]]</f>
        <v>6</v>
      </c>
      <c r="AW153" s="27">
        <f>ScoutingData[[#This Row],[autoCubes]]+ScoutingData[[#This Row],[teleopCubes]]</f>
        <v>3</v>
      </c>
      <c r="AX153" s="27">
        <f>ScoutingData[[#This Row],[autoCones]]+ScoutingData[[#This Row],[teleopCones]]</f>
        <v>3</v>
      </c>
      <c r="AY153" s="27">
        <f>ScoutingData[[#This Row],[autoHigh]]+ScoutingData[[#This Row],[teleopHigh]]</f>
        <v>5</v>
      </c>
      <c r="AZ153" s="27">
        <f>ScoutingData[[#This Row],[autoMed]]+ScoutingData[[#This Row],[teleopMed]]</f>
        <v>0</v>
      </c>
      <c r="BA153" s="27">
        <f>ScoutingData[[#This Row],[autoLow]]+ScoutingData[[#This Row],[teleopLow]]</f>
        <v>1</v>
      </c>
    </row>
    <row r="154" spans="1:53" ht="17">
      <c r="A154" s="27" t="s">
        <v>101</v>
      </c>
      <c r="B154" s="27" t="s">
        <v>82</v>
      </c>
      <c r="C154" s="27" t="s">
        <v>83</v>
      </c>
      <c r="D154" s="27">
        <v>33</v>
      </c>
      <c r="E154" s="27"/>
      <c r="F154" s="27" t="s">
        <v>102</v>
      </c>
      <c r="G154" s="27">
        <v>223</v>
      </c>
      <c r="H154" s="27">
        <v>47</v>
      </c>
      <c r="I154" s="27" t="s">
        <v>85</v>
      </c>
      <c r="J154" s="27">
        <v>0</v>
      </c>
      <c r="K154" s="27">
        <v>0</v>
      </c>
      <c r="L154" s="27">
        <v>0</v>
      </c>
      <c r="M154" s="27" t="s">
        <v>98</v>
      </c>
      <c r="N154" s="27" t="s">
        <v>469</v>
      </c>
      <c r="O154" s="27" t="s">
        <v>470</v>
      </c>
      <c r="P154" s="27">
        <v>0</v>
      </c>
      <c r="Q154" s="27">
        <v>0</v>
      </c>
      <c r="R154" s="27">
        <v>0</v>
      </c>
      <c r="S154" s="27"/>
      <c r="T154" s="27">
        <v>0</v>
      </c>
      <c r="U154" s="27" t="s">
        <v>89</v>
      </c>
      <c r="V154" s="27">
        <v>0</v>
      </c>
      <c r="W154" s="27" t="s">
        <v>98</v>
      </c>
      <c r="X154" s="27">
        <v>1</v>
      </c>
      <c r="Y154" s="27" t="s">
        <v>98</v>
      </c>
      <c r="Z154" s="27">
        <v>2</v>
      </c>
      <c r="AA154" s="27" t="s">
        <v>86</v>
      </c>
      <c r="AB154" s="27">
        <v>0</v>
      </c>
      <c r="AC154" s="27">
        <v>3</v>
      </c>
      <c r="AD154" s="27">
        <v>0</v>
      </c>
      <c r="AE154" s="27">
        <v>0</v>
      </c>
      <c r="AF154" s="27">
        <v>0</v>
      </c>
      <c r="AG154" s="27">
        <v>0</v>
      </c>
      <c r="AH154" s="27" t="s">
        <v>471</v>
      </c>
      <c r="AI154" s="27">
        <f>getTotalCount(ScoutingData[[#This Row],[autoScoredGrid]])</f>
        <v>0</v>
      </c>
      <c r="AJ154" s="27">
        <f>getCubeCount(ScoutingData[[#This Row],[autoScoredGrid]])</f>
        <v>0</v>
      </c>
      <c r="AK154" s="27">
        <f>getConeCount(ScoutingData[[#This Row],[autoScoredGrid]])</f>
        <v>0</v>
      </c>
      <c r="AL154" s="27">
        <f>getHighCount(ScoutingData[[#This Row],[autoScoredGrid]])</f>
        <v>0</v>
      </c>
      <c r="AM154" s="27">
        <f>getMedCount(ScoutingData[[#This Row],[autoScoredGrid]])</f>
        <v>0</v>
      </c>
      <c r="AN154" s="27">
        <f>getLowCount(ScoutingData[[#This Row],[autoScoredGrid]])</f>
        <v>0</v>
      </c>
      <c r="AO154" s="27">
        <f>getAvgCycleTime(ScoutingData[[#This Row],[cycleTimes]])</f>
        <v>12.78</v>
      </c>
      <c r="AP154" s="27">
        <f>getTotalCount(ScoutingData[[#This Row],[scoredGrid]])</f>
        <v>5</v>
      </c>
      <c r="AQ154" s="27">
        <f>getCubeCount(ScoutingData[[#This Row],[scoredGrid]])</f>
        <v>5</v>
      </c>
      <c r="AR154" s="27">
        <f>getConeCount(ScoutingData[[#This Row],[scoredGrid]])</f>
        <v>0</v>
      </c>
      <c r="AS154" s="27">
        <f>getHighCount(ScoutingData[[#This Row],[scoredGrid]])</f>
        <v>0</v>
      </c>
      <c r="AT154" s="27">
        <f>getMedCount(ScoutingData[[#This Row],[scoredGrid]])</f>
        <v>1</v>
      </c>
      <c r="AU154" s="27">
        <f>getLowCount(ScoutingData[[#This Row],[scoredGrid]])</f>
        <v>4</v>
      </c>
      <c r="AV154" s="27">
        <f>ScoutingData[[#This Row],[autoGamePieces]]+ScoutingData[[#This Row],[teleopGamePieces]]</f>
        <v>5</v>
      </c>
      <c r="AW154" s="27">
        <f>ScoutingData[[#This Row],[autoCubes]]+ScoutingData[[#This Row],[teleopCubes]]</f>
        <v>5</v>
      </c>
      <c r="AX154" s="27">
        <f>ScoutingData[[#This Row],[autoCones]]+ScoutingData[[#This Row],[teleopCones]]</f>
        <v>0</v>
      </c>
      <c r="AY154" s="27">
        <f>ScoutingData[[#This Row],[autoHigh]]+ScoutingData[[#This Row],[teleopHigh]]</f>
        <v>0</v>
      </c>
      <c r="AZ154" s="27">
        <f>ScoutingData[[#This Row],[autoMed]]+ScoutingData[[#This Row],[teleopMed]]</f>
        <v>1</v>
      </c>
      <c r="BA154" s="27">
        <f>ScoutingData[[#This Row],[autoLow]]+ScoutingData[[#This Row],[teleopLow]]</f>
        <v>4</v>
      </c>
    </row>
    <row r="155" spans="1:53" ht="17">
      <c r="A155" s="27" t="s">
        <v>92</v>
      </c>
      <c r="B155" s="27" t="s">
        <v>82</v>
      </c>
      <c r="C155" s="27" t="s">
        <v>83</v>
      </c>
      <c r="D155" s="27">
        <v>33</v>
      </c>
      <c r="E155" s="27"/>
      <c r="F155" s="27" t="s">
        <v>122</v>
      </c>
      <c r="G155" s="27">
        <v>1143</v>
      </c>
      <c r="H155" s="27">
        <v>26</v>
      </c>
      <c r="I155" s="27" t="s">
        <v>269</v>
      </c>
      <c r="J155" s="27">
        <v>1</v>
      </c>
      <c r="K155" s="27">
        <v>0</v>
      </c>
      <c r="L155" s="27">
        <v>1</v>
      </c>
      <c r="M155" s="27" t="s">
        <v>86</v>
      </c>
      <c r="N155" s="27" t="s">
        <v>85</v>
      </c>
      <c r="O155" s="27" t="s">
        <v>352</v>
      </c>
      <c r="P155" s="27">
        <v>0</v>
      </c>
      <c r="Q155" s="27">
        <v>0</v>
      </c>
      <c r="R155" s="27">
        <v>0</v>
      </c>
      <c r="S155" s="27"/>
      <c r="T155" s="27">
        <v>0</v>
      </c>
      <c r="U155" s="27" t="s">
        <v>89</v>
      </c>
      <c r="V155" s="27">
        <v>0</v>
      </c>
      <c r="W155" s="27" t="s">
        <v>98</v>
      </c>
      <c r="X155" s="27">
        <v>0</v>
      </c>
      <c r="Y155" s="27" t="s">
        <v>98</v>
      </c>
      <c r="Z155" s="27">
        <v>0</v>
      </c>
      <c r="AA155" s="27" t="s">
        <v>86</v>
      </c>
      <c r="AB155" s="27">
        <v>0</v>
      </c>
      <c r="AC155" s="27">
        <v>4</v>
      </c>
      <c r="AD155" s="27">
        <v>0</v>
      </c>
      <c r="AE155" s="27">
        <v>0</v>
      </c>
      <c r="AF155" s="27">
        <v>0</v>
      </c>
      <c r="AG155" s="27">
        <v>1</v>
      </c>
      <c r="AH155" s="27" t="s">
        <v>472</v>
      </c>
      <c r="AI155" s="27">
        <f>getTotalCount(ScoutingData[[#This Row],[autoScoredGrid]])</f>
        <v>1</v>
      </c>
      <c r="AJ155" s="27">
        <f>getCubeCount(ScoutingData[[#This Row],[autoScoredGrid]])</f>
        <v>1</v>
      </c>
      <c r="AK155" s="27">
        <f>getConeCount(ScoutingData[[#This Row],[autoScoredGrid]])</f>
        <v>0</v>
      </c>
      <c r="AL155" s="27">
        <f>getHighCount(ScoutingData[[#This Row],[autoScoredGrid]])</f>
        <v>0</v>
      </c>
      <c r="AM155" s="27">
        <f>getMedCount(ScoutingData[[#This Row],[autoScoredGrid]])</f>
        <v>1</v>
      </c>
      <c r="AN155" s="27">
        <f>getLowCount(ScoutingData[[#This Row],[autoScoredGrid]])</f>
        <v>0</v>
      </c>
      <c r="AO155" s="27">
        <f>getAvgCycleTime(ScoutingData[[#This Row],[cycleTimes]])</f>
        <v>0</v>
      </c>
      <c r="AP155" s="27">
        <f>getTotalCount(ScoutingData[[#This Row],[scoredGrid]])</f>
        <v>1</v>
      </c>
      <c r="AQ155" s="27">
        <f>getCubeCount(ScoutingData[[#This Row],[scoredGrid]])</f>
        <v>1</v>
      </c>
      <c r="AR155" s="27">
        <f>getConeCount(ScoutingData[[#This Row],[scoredGrid]])</f>
        <v>0</v>
      </c>
      <c r="AS155" s="27">
        <f>getHighCount(ScoutingData[[#This Row],[scoredGrid]])</f>
        <v>0</v>
      </c>
      <c r="AT155" s="27">
        <f>getMedCount(ScoutingData[[#This Row],[scoredGrid]])</f>
        <v>0</v>
      </c>
      <c r="AU155" s="27">
        <f>getLowCount(ScoutingData[[#This Row],[scoredGrid]])</f>
        <v>1</v>
      </c>
      <c r="AV155" s="27">
        <f>ScoutingData[[#This Row],[autoGamePieces]]+ScoutingData[[#This Row],[teleopGamePieces]]</f>
        <v>2</v>
      </c>
      <c r="AW155" s="27">
        <f>ScoutingData[[#This Row],[autoCubes]]+ScoutingData[[#This Row],[teleopCubes]]</f>
        <v>2</v>
      </c>
      <c r="AX155" s="27">
        <f>ScoutingData[[#This Row],[autoCones]]+ScoutingData[[#This Row],[teleopCones]]</f>
        <v>0</v>
      </c>
      <c r="AY155" s="27">
        <f>ScoutingData[[#This Row],[autoHigh]]+ScoutingData[[#This Row],[teleopHigh]]</f>
        <v>0</v>
      </c>
      <c r="AZ155" s="27">
        <f>ScoutingData[[#This Row],[autoMed]]+ScoutingData[[#This Row],[teleopMed]]</f>
        <v>1</v>
      </c>
      <c r="BA155" s="27">
        <f>ScoutingData[[#This Row],[autoLow]]+ScoutingData[[#This Row],[teleopLow]]</f>
        <v>1</v>
      </c>
    </row>
    <row r="156" spans="1:53" ht="17">
      <c r="A156" s="27" t="s">
        <v>163</v>
      </c>
      <c r="B156" s="27" t="s">
        <v>82</v>
      </c>
      <c r="C156" s="27" t="s">
        <v>83</v>
      </c>
      <c r="D156" s="27">
        <v>33</v>
      </c>
      <c r="E156" s="27"/>
      <c r="F156" s="27" t="s">
        <v>131</v>
      </c>
      <c r="G156" s="27">
        <v>1811</v>
      </c>
      <c r="H156" s="27">
        <v>62</v>
      </c>
      <c r="I156" s="27" t="s">
        <v>85</v>
      </c>
      <c r="J156" s="27">
        <v>0</v>
      </c>
      <c r="K156" s="27">
        <v>0</v>
      </c>
      <c r="L156" s="27">
        <v>1</v>
      </c>
      <c r="M156" s="27" t="s">
        <v>86</v>
      </c>
      <c r="N156" s="27" t="s">
        <v>473</v>
      </c>
      <c r="O156" s="27" t="s">
        <v>148</v>
      </c>
      <c r="P156" s="27">
        <v>0</v>
      </c>
      <c r="Q156" s="27">
        <v>0</v>
      </c>
      <c r="R156" s="27">
        <v>0</v>
      </c>
      <c r="S156" s="27"/>
      <c r="T156" s="27">
        <v>0</v>
      </c>
      <c r="U156" s="27" t="s">
        <v>86</v>
      </c>
      <c r="V156" s="27">
        <v>7.2</v>
      </c>
      <c r="W156" s="27" t="s">
        <v>95</v>
      </c>
      <c r="X156" s="27">
        <v>2</v>
      </c>
      <c r="Y156" s="27" t="s">
        <v>98</v>
      </c>
      <c r="Z156" s="27">
        <v>0</v>
      </c>
      <c r="AA156" s="27" t="s">
        <v>86</v>
      </c>
      <c r="AB156" s="27">
        <v>0</v>
      </c>
      <c r="AC156" s="27">
        <v>2</v>
      </c>
      <c r="AD156" s="27">
        <v>0</v>
      </c>
      <c r="AE156" s="27">
        <v>0</v>
      </c>
      <c r="AF156" s="27">
        <v>0</v>
      </c>
      <c r="AG156" s="27">
        <v>0</v>
      </c>
      <c r="AH156" s="27" t="s">
        <v>474</v>
      </c>
      <c r="AI156" s="27">
        <f>getTotalCount(ScoutingData[[#This Row],[autoScoredGrid]])</f>
        <v>0</v>
      </c>
      <c r="AJ156" s="27">
        <f>getCubeCount(ScoutingData[[#This Row],[autoScoredGrid]])</f>
        <v>0</v>
      </c>
      <c r="AK156" s="27">
        <f>getConeCount(ScoutingData[[#This Row],[autoScoredGrid]])</f>
        <v>0</v>
      </c>
      <c r="AL156" s="27">
        <f>getHighCount(ScoutingData[[#This Row],[autoScoredGrid]])</f>
        <v>0</v>
      </c>
      <c r="AM156" s="27">
        <f>getMedCount(ScoutingData[[#This Row],[autoScoredGrid]])</f>
        <v>0</v>
      </c>
      <c r="AN156" s="27">
        <f>getLowCount(ScoutingData[[#This Row],[autoScoredGrid]])</f>
        <v>0</v>
      </c>
      <c r="AO156" s="27">
        <f>getAvgCycleTime(ScoutingData[[#This Row],[cycleTimes]])</f>
        <v>49.5</v>
      </c>
      <c r="AP156" s="27">
        <f>getTotalCount(ScoutingData[[#This Row],[scoredGrid]])</f>
        <v>1</v>
      </c>
      <c r="AQ156" s="27">
        <f>getCubeCount(ScoutingData[[#This Row],[scoredGrid]])</f>
        <v>1</v>
      </c>
      <c r="AR156" s="27">
        <f>getConeCount(ScoutingData[[#This Row],[scoredGrid]])</f>
        <v>0</v>
      </c>
      <c r="AS156" s="27">
        <f>getHighCount(ScoutingData[[#This Row],[scoredGrid]])</f>
        <v>1</v>
      </c>
      <c r="AT156" s="27">
        <f>getMedCount(ScoutingData[[#This Row],[scoredGrid]])</f>
        <v>0</v>
      </c>
      <c r="AU156" s="27">
        <f>getLowCount(ScoutingData[[#This Row],[scoredGrid]])</f>
        <v>0</v>
      </c>
      <c r="AV156" s="27">
        <f>ScoutingData[[#This Row],[autoGamePieces]]+ScoutingData[[#This Row],[teleopGamePieces]]</f>
        <v>1</v>
      </c>
      <c r="AW156" s="27">
        <f>ScoutingData[[#This Row],[autoCubes]]+ScoutingData[[#This Row],[teleopCubes]]</f>
        <v>1</v>
      </c>
      <c r="AX156" s="27">
        <f>ScoutingData[[#This Row],[autoCones]]+ScoutingData[[#This Row],[teleopCones]]</f>
        <v>0</v>
      </c>
      <c r="AY156" s="27">
        <f>ScoutingData[[#This Row],[autoHigh]]+ScoutingData[[#This Row],[teleopHigh]]</f>
        <v>1</v>
      </c>
      <c r="AZ156" s="27">
        <f>ScoutingData[[#This Row],[autoMed]]+ScoutingData[[#This Row],[teleopMed]]</f>
        <v>0</v>
      </c>
      <c r="BA156" s="27">
        <f>ScoutingData[[#This Row],[autoLow]]+ScoutingData[[#This Row],[teleopLow]]</f>
        <v>0</v>
      </c>
    </row>
    <row r="157" spans="1:53" ht="17">
      <c r="A157" s="27" t="s">
        <v>349</v>
      </c>
      <c r="B157" s="27" t="s">
        <v>82</v>
      </c>
      <c r="C157" s="27" t="s">
        <v>83</v>
      </c>
      <c r="D157" s="27">
        <v>33</v>
      </c>
      <c r="E157" s="27"/>
      <c r="F157" s="27" t="s">
        <v>84</v>
      </c>
      <c r="G157" s="27">
        <v>4361</v>
      </c>
      <c r="H157" s="27">
        <v>59</v>
      </c>
      <c r="I157" s="27" t="s">
        <v>85</v>
      </c>
      <c r="J157" s="27">
        <v>1</v>
      </c>
      <c r="K157" s="27">
        <v>0</v>
      </c>
      <c r="L157" s="27">
        <v>1</v>
      </c>
      <c r="M157" s="27" t="s">
        <v>86</v>
      </c>
      <c r="N157" s="27" t="s">
        <v>475</v>
      </c>
      <c r="O157" s="27" t="s">
        <v>476</v>
      </c>
      <c r="P157" s="27">
        <v>0</v>
      </c>
      <c r="Q157" s="27">
        <v>0</v>
      </c>
      <c r="R157" s="27">
        <v>0</v>
      </c>
      <c r="S157" s="27"/>
      <c r="T157" s="27">
        <v>0</v>
      </c>
      <c r="U157" s="27" t="s">
        <v>89</v>
      </c>
      <c r="V157" s="27">
        <v>8.1</v>
      </c>
      <c r="W157" s="27" t="s">
        <v>98</v>
      </c>
      <c r="X157" s="27">
        <v>3</v>
      </c>
      <c r="Y157" s="27" t="s">
        <v>98</v>
      </c>
      <c r="Z157" s="27">
        <v>1</v>
      </c>
      <c r="AA157" s="27" t="s">
        <v>86</v>
      </c>
      <c r="AB157" s="27">
        <v>1</v>
      </c>
      <c r="AC157" s="27">
        <v>4</v>
      </c>
      <c r="AD157" s="27">
        <v>0</v>
      </c>
      <c r="AE157" s="27">
        <v>0</v>
      </c>
      <c r="AF157" s="27">
        <v>0</v>
      </c>
      <c r="AG157" s="27">
        <v>1</v>
      </c>
      <c r="AH157" s="27" t="s">
        <v>477</v>
      </c>
      <c r="AI157" s="27">
        <f>getTotalCount(ScoutingData[[#This Row],[autoScoredGrid]])</f>
        <v>0</v>
      </c>
      <c r="AJ157" s="27">
        <f>getCubeCount(ScoutingData[[#This Row],[autoScoredGrid]])</f>
        <v>0</v>
      </c>
      <c r="AK157" s="27">
        <f>getConeCount(ScoutingData[[#This Row],[autoScoredGrid]])</f>
        <v>0</v>
      </c>
      <c r="AL157" s="27">
        <f>getHighCount(ScoutingData[[#This Row],[autoScoredGrid]])</f>
        <v>0</v>
      </c>
      <c r="AM157" s="27">
        <f>getMedCount(ScoutingData[[#This Row],[autoScoredGrid]])</f>
        <v>0</v>
      </c>
      <c r="AN157" s="27">
        <f>getLowCount(ScoutingData[[#This Row],[autoScoredGrid]])</f>
        <v>0</v>
      </c>
      <c r="AO157" s="27">
        <f>getAvgCycleTime(ScoutingData[[#This Row],[cycleTimes]])</f>
        <v>20.033333333333335</v>
      </c>
      <c r="AP157" s="27">
        <f>getTotalCount(ScoutingData[[#This Row],[scoredGrid]])</f>
        <v>3</v>
      </c>
      <c r="AQ157" s="27">
        <f>getCubeCount(ScoutingData[[#This Row],[scoredGrid]])</f>
        <v>3</v>
      </c>
      <c r="AR157" s="27">
        <f>getConeCount(ScoutingData[[#This Row],[scoredGrid]])</f>
        <v>0</v>
      </c>
      <c r="AS157" s="27">
        <f>getHighCount(ScoutingData[[#This Row],[scoredGrid]])</f>
        <v>0</v>
      </c>
      <c r="AT157" s="27">
        <f>getMedCount(ScoutingData[[#This Row],[scoredGrid]])</f>
        <v>1</v>
      </c>
      <c r="AU157" s="27">
        <f>getLowCount(ScoutingData[[#This Row],[scoredGrid]])</f>
        <v>2</v>
      </c>
      <c r="AV157" s="27">
        <f>ScoutingData[[#This Row],[autoGamePieces]]+ScoutingData[[#This Row],[teleopGamePieces]]</f>
        <v>3</v>
      </c>
      <c r="AW157" s="27">
        <f>ScoutingData[[#This Row],[autoCubes]]+ScoutingData[[#This Row],[teleopCubes]]</f>
        <v>3</v>
      </c>
      <c r="AX157" s="27">
        <f>ScoutingData[[#This Row],[autoCones]]+ScoutingData[[#This Row],[teleopCones]]</f>
        <v>0</v>
      </c>
      <c r="AY157" s="27">
        <f>ScoutingData[[#This Row],[autoHigh]]+ScoutingData[[#This Row],[teleopHigh]]</f>
        <v>0</v>
      </c>
      <c r="AZ157" s="27">
        <f>ScoutingData[[#This Row],[autoMed]]+ScoutingData[[#This Row],[teleopMed]]</f>
        <v>1</v>
      </c>
      <c r="BA157" s="27">
        <f>ScoutingData[[#This Row],[autoLow]]+ScoutingData[[#This Row],[teleopLow]]</f>
        <v>2</v>
      </c>
    </row>
    <row r="158" spans="1:53" ht="17">
      <c r="A158" s="27" t="s">
        <v>114</v>
      </c>
      <c r="B158" s="27" t="s">
        <v>82</v>
      </c>
      <c r="C158" s="27" t="s">
        <v>83</v>
      </c>
      <c r="D158" s="27">
        <v>33</v>
      </c>
      <c r="E158" s="27"/>
      <c r="F158" s="27" t="s">
        <v>110</v>
      </c>
      <c r="G158" s="27">
        <v>4573</v>
      </c>
      <c r="H158" s="27">
        <v>71</v>
      </c>
      <c r="I158" s="27" t="s">
        <v>85</v>
      </c>
      <c r="J158" s="27">
        <v>1</v>
      </c>
      <c r="K158" s="27">
        <v>0</v>
      </c>
      <c r="L158" s="27">
        <v>0</v>
      </c>
      <c r="M158" s="27" t="s">
        <v>86</v>
      </c>
      <c r="N158" s="27" t="s">
        <v>478</v>
      </c>
      <c r="O158" s="27" t="s">
        <v>479</v>
      </c>
      <c r="P158" s="27">
        <v>0</v>
      </c>
      <c r="Q158" s="27">
        <v>0</v>
      </c>
      <c r="R158" s="27">
        <v>0</v>
      </c>
      <c r="S158" s="27"/>
      <c r="T158" s="27">
        <v>0</v>
      </c>
      <c r="U158" s="27" t="s">
        <v>86</v>
      </c>
      <c r="V158" s="27">
        <v>0</v>
      </c>
      <c r="W158" s="27" t="s">
        <v>98</v>
      </c>
      <c r="X158" s="27">
        <v>0</v>
      </c>
      <c r="Y158" s="27" t="s">
        <v>98</v>
      </c>
      <c r="Z158" s="27">
        <v>0</v>
      </c>
      <c r="AA158" s="27" t="s">
        <v>86</v>
      </c>
      <c r="AB158" s="27">
        <v>0</v>
      </c>
      <c r="AC158" s="27">
        <v>5</v>
      </c>
      <c r="AD158" s="27">
        <v>0</v>
      </c>
      <c r="AE158" s="27">
        <v>0</v>
      </c>
      <c r="AF158" s="27">
        <v>0</v>
      </c>
      <c r="AG158" s="27">
        <v>0</v>
      </c>
      <c r="AH158" s="27" t="s">
        <v>480</v>
      </c>
      <c r="AI158" s="27">
        <f>getTotalCount(ScoutingData[[#This Row],[autoScoredGrid]])</f>
        <v>0</v>
      </c>
      <c r="AJ158" s="27">
        <f>getCubeCount(ScoutingData[[#This Row],[autoScoredGrid]])</f>
        <v>0</v>
      </c>
      <c r="AK158" s="27">
        <f>getConeCount(ScoutingData[[#This Row],[autoScoredGrid]])</f>
        <v>0</v>
      </c>
      <c r="AL158" s="27">
        <f>getHighCount(ScoutingData[[#This Row],[autoScoredGrid]])</f>
        <v>0</v>
      </c>
      <c r="AM158" s="27">
        <f>getMedCount(ScoutingData[[#This Row],[autoScoredGrid]])</f>
        <v>0</v>
      </c>
      <c r="AN158" s="27">
        <f>getLowCount(ScoutingData[[#This Row],[autoScoredGrid]])</f>
        <v>0</v>
      </c>
      <c r="AO158" s="27">
        <f>getAvgCycleTime(ScoutingData[[#This Row],[cycleTimes]])</f>
        <v>18.5</v>
      </c>
      <c r="AP158" s="27">
        <f>getTotalCount(ScoutingData[[#This Row],[scoredGrid]])</f>
        <v>2</v>
      </c>
      <c r="AQ158" s="27">
        <f>getCubeCount(ScoutingData[[#This Row],[scoredGrid]])</f>
        <v>0</v>
      </c>
      <c r="AR158" s="27">
        <f>getConeCount(ScoutingData[[#This Row],[scoredGrid]])</f>
        <v>2</v>
      </c>
      <c r="AS158" s="27">
        <f>getHighCount(ScoutingData[[#This Row],[scoredGrid]])</f>
        <v>0</v>
      </c>
      <c r="AT158" s="27">
        <f>getMedCount(ScoutingData[[#This Row],[scoredGrid]])</f>
        <v>2</v>
      </c>
      <c r="AU158" s="27">
        <f>getLowCount(ScoutingData[[#This Row],[scoredGrid]])</f>
        <v>0</v>
      </c>
      <c r="AV158" s="27">
        <f>ScoutingData[[#This Row],[autoGamePieces]]+ScoutingData[[#This Row],[teleopGamePieces]]</f>
        <v>2</v>
      </c>
      <c r="AW158" s="27">
        <f>ScoutingData[[#This Row],[autoCubes]]+ScoutingData[[#This Row],[teleopCubes]]</f>
        <v>0</v>
      </c>
      <c r="AX158" s="27">
        <f>ScoutingData[[#This Row],[autoCones]]+ScoutingData[[#This Row],[teleopCones]]</f>
        <v>2</v>
      </c>
      <c r="AY158" s="27">
        <f>ScoutingData[[#This Row],[autoHigh]]+ScoutingData[[#This Row],[teleopHigh]]</f>
        <v>0</v>
      </c>
      <c r="AZ158" s="27">
        <f>ScoutingData[[#This Row],[autoMed]]+ScoutingData[[#This Row],[teleopMed]]</f>
        <v>2</v>
      </c>
      <c r="BA158" s="27">
        <f>ScoutingData[[#This Row],[autoLow]]+ScoutingData[[#This Row],[teleopLow]]</f>
        <v>0</v>
      </c>
    </row>
    <row r="159" spans="1:53" ht="17">
      <c r="A159" s="27" t="s">
        <v>187</v>
      </c>
      <c r="B159" s="27" t="s">
        <v>82</v>
      </c>
      <c r="C159" s="27" t="s">
        <v>83</v>
      </c>
      <c r="D159" s="27">
        <v>34</v>
      </c>
      <c r="E159" s="27"/>
      <c r="F159" s="27" t="s">
        <v>102</v>
      </c>
      <c r="G159" s="27">
        <v>41</v>
      </c>
      <c r="H159" s="27">
        <v>35</v>
      </c>
      <c r="I159" s="27" t="s">
        <v>85</v>
      </c>
      <c r="J159" s="27">
        <v>0</v>
      </c>
      <c r="K159" s="27">
        <v>0</v>
      </c>
      <c r="L159" s="27">
        <v>0</v>
      </c>
      <c r="M159" s="27" t="s">
        <v>86</v>
      </c>
      <c r="N159" s="27" t="s">
        <v>481</v>
      </c>
      <c r="O159" s="27" t="s">
        <v>303</v>
      </c>
      <c r="P159" s="27">
        <v>0</v>
      </c>
      <c r="Q159" s="27">
        <v>1</v>
      </c>
      <c r="R159" s="27">
        <v>0</v>
      </c>
      <c r="S159" s="27"/>
      <c r="T159" s="27">
        <v>0</v>
      </c>
      <c r="U159" s="27" t="s">
        <v>86</v>
      </c>
      <c r="V159" s="27">
        <v>0</v>
      </c>
      <c r="W159" s="27" t="s">
        <v>86</v>
      </c>
      <c r="X159" s="27">
        <v>2</v>
      </c>
      <c r="Y159" s="27" t="s">
        <v>90</v>
      </c>
      <c r="Z159" s="27">
        <v>0</v>
      </c>
      <c r="AA159" s="27" t="s">
        <v>86</v>
      </c>
      <c r="AB159" s="27">
        <v>0</v>
      </c>
      <c r="AC159" s="27">
        <v>3</v>
      </c>
      <c r="AD159" s="27">
        <v>0</v>
      </c>
      <c r="AE159" s="27">
        <v>0</v>
      </c>
      <c r="AF159" s="27">
        <v>0</v>
      </c>
      <c r="AG159" s="27"/>
      <c r="AH159" s="27"/>
      <c r="AI159" s="27">
        <f>getTotalCount(ScoutingData[[#This Row],[autoScoredGrid]])</f>
        <v>0</v>
      </c>
      <c r="AJ159" s="27">
        <f>getCubeCount(ScoutingData[[#This Row],[autoScoredGrid]])</f>
        <v>0</v>
      </c>
      <c r="AK159" s="27">
        <f>getConeCount(ScoutingData[[#This Row],[autoScoredGrid]])</f>
        <v>0</v>
      </c>
      <c r="AL159" s="27">
        <f>getHighCount(ScoutingData[[#This Row],[autoScoredGrid]])</f>
        <v>0</v>
      </c>
      <c r="AM159" s="27">
        <f>getMedCount(ScoutingData[[#This Row],[autoScoredGrid]])</f>
        <v>0</v>
      </c>
      <c r="AN159" s="27">
        <f>getLowCount(ScoutingData[[#This Row],[autoScoredGrid]])</f>
        <v>0</v>
      </c>
      <c r="AO159" s="27">
        <f>getAvgCycleTime(ScoutingData[[#This Row],[cycleTimes]])</f>
        <v>51.2</v>
      </c>
      <c r="AP159" s="27">
        <f>getTotalCount(ScoutingData[[#This Row],[scoredGrid]])</f>
        <v>1</v>
      </c>
      <c r="AQ159" s="27">
        <f>getCubeCount(ScoutingData[[#This Row],[scoredGrid]])</f>
        <v>1</v>
      </c>
      <c r="AR159" s="27">
        <f>getConeCount(ScoutingData[[#This Row],[scoredGrid]])</f>
        <v>0</v>
      </c>
      <c r="AS159" s="27">
        <f>getHighCount(ScoutingData[[#This Row],[scoredGrid]])</f>
        <v>0</v>
      </c>
      <c r="AT159" s="27">
        <f>getMedCount(ScoutingData[[#This Row],[scoredGrid]])</f>
        <v>0</v>
      </c>
      <c r="AU159" s="27">
        <f>getLowCount(ScoutingData[[#This Row],[scoredGrid]])</f>
        <v>1</v>
      </c>
      <c r="AV159" s="27">
        <f>ScoutingData[[#This Row],[autoGamePieces]]+ScoutingData[[#This Row],[teleopGamePieces]]</f>
        <v>1</v>
      </c>
      <c r="AW159" s="27">
        <f>ScoutingData[[#This Row],[autoCubes]]+ScoutingData[[#This Row],[teleopCubes]]</f>
        <v>1</v>
      </c>
      <c r="AX159" s="27">
        <f>ScoutingData[[#This Row],[autoCones]]+ScoutingData[[#This Row],[teleopCones]]</f>
        <v>0</v>
      </c>
      <c r="AY159" s="27">
        <f>ScoutingData[[#This Row],[autoHigh]]+ScoutingData[[#This Row],[teleopHigh]]</f>
        <v>0</v>
      </c>
      <c r="AZ159" s="27">
        <f>ScoutingData[[#This Row],[autoMed]]+ScoutingData[[#This Row],[teleopMed]]</f>
        <v>0</v>
      </c>
      <c r="BA159" s="27">
        <f>ScoutingData[[#This Row],[autoLow]]+ScoutingData[[#This Row],[teleopLow]]</f>
        <v>1</v>
      </c>
    </row>
    <row r="160" spans="1:53" ht="17">
      <c r="A160" s="27" t="s">
        <v>135</v>
      </c>
      <c r="B160" s="27" t="s">
        <v>82</v>
      </c>
      <c r="C160" s="27" t="s">
        <v>83</v>
      </c>
      <c r="D160" s="27">
        <v>34</v>
      </c>
      <c r="E160" s="27"/>
      <c r="F160" s="27" t="s">
        <v>131</v>
      </c>
      <c r="G160" s="27">
        <v>7045</v>
      </c>
      <c r="H160" s="27">
        <v>26</v>
      </c>
      <c r="I160" s="27" t="s">
        <v>85</v>
      </c>
      <c r="J160" s="27">
        <v>1</v>
      </c>
      <c r="K160" s="27">
        <v>0</v>
      </c>
      <c r="L160" s="27">
        <v>1</v>
      </c>
      <c r="M160" s="27" t="s">
        <v>86</v>
      </c>
      <c r="N160" s="27" t="s">
        <v>85</v>
      </c>
      <c r="O160" s="27" t="s">
        <v>482</v>
      </c>
      <c r="P160" s="27">
        <v>0</v>
      </c>
      <c r="Q160" s="27">
        <v>1</v>
      </c>
      <c r="R160" s="27">
        <v>0</v>
      </c>
      <c r="S160" s="27"/>
      <c r="T160" s="27">
        <v>0</v>
      </c>
      <c r="U160" s="27" t="s">
        <v>107</v>
      </c>
      <c r="V160" s="27">
        <v>0</v>
      </c>
      <c r="W160" s="27" t="s">
        <v>127</v>
      </c>
      <c r="X160" s="27">
        <v>2</v>
      </c>
      <c r="Y160" s="27" t="s">
        <v>98</v>
      </c>
      <c r="Z160" s="27">
        <v>0</v>
      </c>
      <c r="AA160" s="27" t="s">
        <v>86</v>
      </c>
      <c r="AB160" s="27">
        <v>0</v>
      </c>
      <c r="AC160" s="27">
        <v>3</v>
      </c>
      <c r="AD160" s="27">
        <v>0</v>
      </c>
      <c r="AE160" s="27">
        <v>0</v>
      </c>
      <c r="AF160" s="27">
        <v>0</v>
      </c>
      <c r="AG160" s="27">
        <v>0</v>
      </c>
      <c r="AH160" s="27" t="s">
        <v>483</v>
      </c>
      <c r="AI160" s="27">
        <f>getTotalCount(ScoutingData[[#This Row],[autoScoredGrid]])</f>
        <v>0</v>
      </c>
      <c r="AJ160" s="27">
        <f>getCubeCount(ScoutingData[[#This Row],[autoScoredGrid]])</f>
        <v>0</v>
      </c>
      <c r="AK160" s="27">
        <f>getConeCount(ScoutingData[[#This Row],[autoScoredGrid]])</f>
        <v>0</v>
      </c>
      <c r="AL160" s="27">
        <f>getHighCount(ScoutingData[[#This Row],[autoScoredGrid]])</f>
        <v>0</v>
      </c>
      <c r="AM160" s="27">
        <f>getMedCount(ScoutingData[[#This Row],[autoScoredGrid]])</f>
        <v>0</v>
      </c>
      <c r="AN160" s="27">
        <f>getLowCount(ScoutingData[[#This Row],[autoScoredGrid]])</f>
        <v>0</v>
      </c>
      <c r="AO160" s="27">
        <f>getAvgCycleTime(ScoutingData[[#This Row],[cycleTimes]])</f>
        <v>0</v>
      </c>
      <c r="AP160" s="27">
        <f>getTotalCount(ScoutingData[[#This Row],[scoredGrid]])</f>
        <v>3</v>
      </c>
      <c r="AQ160" s="27">
        <f>getCubeCount(ScoutingData[[#This Row],[scoredGrid]])</f>
        <v>0</v>
      </c>
      <c r="AR160" s="27">
        <f>getConeCount(ScoutingData[[#This Row],[scoredGrid]])</f>
        <v>3</v>
      </c>
      <c r="AS160" s="27">
        <f>getHighCount(ScoutingData[[#This Row],[scoredGrid]])</f>
        <v>1</v>
      </c>
      <c r="AT160" s="27">
        <f>getMedCount(ScoutingData[[#This Row],[scoredGrid]])</f>
        <v>0</v>
      </c>
      <c r="AU160" s="27">
        <f>getLowCount(ScoutingData[[#This Row],[scoredGrid]])</f>
        <v>2</v>
      </c>
      <c r="AV160" s="27">
        <f>ScoutingData[[#This Row],[autoGamePieces]]+ScoutingData[[#This Row],[teleopGamePieces]]</f>
        <v>3</v>
      </c>
      <c r="AW160" s="27">
        <f>ScoutingData[[#This Row],[autoCubes]]+ScoutingData[[#This Row],[teleopCubes]]</f>
        <v>0</v>
      </c>
      <c r="AX160" s="27">
        <f>ScoutingData[[#This Row],[autoCones]]+ScoutingData[[#This Row],[teleopCones]]</f>
        <v>3</v>
      </c>
      <c r="AY160" s="27">
        <f>ScoutingData[[#This Row],[autoHigh]]+ScoutingData[[#This Row],[teleopHigh]]</f>
        <v>1</v>
      </c>
      <c r="AZ160" s="27">
        <f>ScoutingData[[#This Row],[autoMed]]+ScoutingData[[#This Row],[teleopMed]]</f>
        <v>0</v>
      </c>
      <c r="BA160" s="27">
        <f>ScoutingData[[#This Row],[autoLow]]+ScoutingData[[#This Row],[teleopLow]]</f>
        <v>2</v>
      </c>
    </row>
    <row r="161" spans="1:53" ht="17">
      <c r="A161" s="27" t="s">
        <v>143</v>
      </c>
      <c r="B161" s="27" t="s">
        <v>82</v>
      </c>
      <c r="C161" s="27" t="s">
        <v>83</v>
      </c>
      <c r="D161" s="27">
        <v>54</v>
      </c>
      <c r="E161" s="27"/>
      <c r="F161" s="27" t="s">
        <v>84</v>
      </c>
      <c r="G161" s="27">
        <v>222</v>
      </c>
      <c r="H161" s="27">
        <v>48</v>
      </c>
      <c r="I161" s="27" t="s">
        <v>484</v>
      </c>
      <c r="J161" s="27">
        <v>0</v>
      </c>
      <c r="K161" s="27">
        <v>0</v>
      </c>
      <c r="L161" s="27">
        <v>0</v>
      </c>
      <c r="M161" s="27" t="s">
        <v>86</v>
      </c>
      <c r="N161" s="27" t="s">
        <v>485</v>
      </c>
      <c r="O161" s="27" t="s">
        <v>486</v>
      </c>
      <c r="P161" s="27">
        <v>0</v>
      </c>
      <c r="Q161" s="27">
        <v>0</v>
      </c>
      <c r="R161" s="27">
        <v>1</v>
      </c>
      <c r="S161" s="27">
        <v>7044</v>
      </c>
      <c r="T161" s="27">
        <v>0</v>
      </c>
      <c r="U161" s="27" t="s">
        <v>97</v>
      </c>
      <c r="V161" s="27">
        <v>27.5</v>
      </c>
      <c r="W161" s="27" t="s">
        <v>95</v>
      </c>
      <c r="X161" s="27">
        <v>2</v>
      </c>
      <c r="Y161" s="27" t="s">
        <v>98</v>
      </c>
      <c r="Z161" s="27">
        <v>2</v>
      </c>
      <c r="AA161" s="27" t="s">
        <v>128</v>
      </c>
      <c r="AB161" s="27">
        <v>0</v>
      </c>
      <c r="AC161" s="27">
        <v>4</v>
      </c>
      <c r="AD161" s="27">
        <v>0</v>
      </c>
      <c r="AE161" s="27">
        <v>0</v>
      </c>
      <c r="AF161" s="27">
        <v>0</v>
      </c>
      <c r="AG161" s="27">
        <v>0</v>
      </c>
      <c r="AH161" s="27" t="s">
        <v>487</v>
      </c>
      <c r="AI161" s="27">
        <f>getTotalCount(ScoutingData[[#This Row],[autoScoredGrid]])</f>
        <v>3</v>
      </c>
      <c r="AJ161" s="27">
        <f>getCubeCount(ScoutingData[[#This Row],[autoScoredGrid]])</f>
        <v>1</v>
      </c>
      <c r="AK161" s="27">
        <f>getConeCount(ScoutingData[[#This Row],[autoScoredGrid]])</f>
        <v>2</v>
      </c>
      <c r="AL161" s="27">
        <f>getHighCount(ScoutingData[[#This Row],[autoScoredGrid]])</f>
        <v>2</v>
      </c>
      <c r="AM161" s="27">
        <f>getMedCount(ScoutingData[[#This Row],[autoScoredGrid]])</f>
        <v>1</v>
      </c>
      <c r="AN161" s="27">
        <f>getLowCount(ScoutingData[[#This Row],[autoScoredGrid]])</f>
        <v>0</v>
      </c>
      <c r="AO161" s="27">
        <f>getAvgCycleTime(ScoutingData[[#This Row],[cycleTimes]])</f>
        <v>15.074999999999999</v>
      </c>
      <c r="AP161" s="27">
        <f>getTotalCount(ScoutingData[[#This Row],[scoredGrid]])</f>
        <v>6</v>
      </c>
      <c r="AQ161" s="27">
        <f>getCubeCount(ScoutingData[[#This Row],[scoredGrid]])</f>
        <v>4</v>
      </c>
      <c r="AR161" s="27">
        <f>getConeCount(ScoutingData[[#This Row],[scoredGrid]])</f>
        <v>2</v>
      </c>
      <c r="AS161" s="27">
        <f>getHighCount(ScoutingData[[#This Row],[scoredGrid]])</f>
        <v>3</v>
      </c>
      <c r="AT161" s="27">
        <f>getMedCount(ScoutingData[[#This Row],[scoredGrid]])</f>
        <v>0</v>
      </c>
      <c r="AU161" s="27">
        <f>getLowCount(ScoutingData[[#This Row],[scoredGrid]])</f>
        <v>3</v>
      </c>
      <c r="AV161" s="27">
        <f>ScoutingData[[#This Row],[autoGamePieces]]+ScoutingData[[#This Row],[teleopGamePieces]]</f>
        <v>9</v>
      </c>
      <c r="AW161" s="27">
        <f>ScoutingData[[#This Row],[autoCubes]]+ScoutingData[[#This Row],[teleopCubes]]</f>
        <v>5</v>
      </c>
      <c r="AX161" s="27">
        <f>ScoutingData[[#This Row],[autoCones]]+ScoutingData[[#This Row],[teleopCones]]</f>
        <v>4</v>
      </c>
      <c r="AY161" s="27">
        <f>ScoutingData[[#This Row],[autoHigh]]+ScoutingData[[#This Row],[teleopHigh]]</f>
        <v>5</v>
      </c>
      <c r="AZ161" s="27">
        <f>ScoutingData[[#This Row],[autoMed]]+ScoutingData[[#This Row],[teleopMed]]</f>
        <v>1</v>
      </c>
      <c r="BA161" s="27">
        <f>ScoutingData[[#This Row],[autoLow]]+ScoutingData[[#This Row],[teleopLow]]</f>
        <v>3</v>
      </c>
    </row>
    <row r="162" spans="1:53" ht="17">
      <c r="A162" s="27" t="s">
        <v>193</v>
      </c>
      <c r="B162" s="27" t="s">
        <v>82</v>
      </c>
      <c r="C162" s="27" t="s">
        <v>83</v>
      </c>
      <c r="D162" s="27">
        <v>34</v>
      </c>
      <c r="E162" s="27"/>
      <c r="F162" s="27" t="s">
        <v>131</v>
      </c>
      <c r="G162" s="27">
        <v>7045</v>
      </c>
      <c r="H162" s="27">
        <v>25</v>
      </c>
      <c r="I162" s="27" t="s">
        <v>85</v>
      </c>
      <c r="J162" s="27">
        <v>0</v>
      </c>
      <c r="K162" s="27">
        <v>0</v>
      </c>
      <c r="L162" s="27">
        <v>1</v>
      </c>
      <c r="M162" s="27" t="s">
        <v>95</v>
      </c>
      <c r="N162" s="27" t="s">
        <v>85</v>
      </c>
      <c r="O162" s="27" t="s">
        <v>488</v>
      </c>
      <c r="P162" s="27">
        <v>0</v>
      </c>
      <c r="Q162" s="27">
        <v>0</v>
      </c>
      <c r="R162" s="27">
        <v>0</v>
      </c>
      <c r="S162" s="27" t="s">
        <v>236</v>
      </c>
      <c r="T162" s="27">
        <v>0</v>
      </c>
      <c r="U162" s="27" t="s">
        <v>97</v>
      </c>
      <c r="V162" s="27">
        <v>1.9</v>
      </c>
      <c r="W162" s="27" t="s">
        <v>86</v>
      </c>
      <c r="X162" s="27">
        <v>0</v>
      </c>
      <c r="Y162" s="27" t="s">
        <v>98</v>
      </c>
      <c r="Z162" s="27">
        <v>0</v>
      </c>
      <c r="AA162" s="27" t="s">
        <v>98</v>
      </c>
      <c r="AB162" s="27">
        <v>0</v>
      </c>
      <c r="AC162" s="27">
        <v>3</v>
      </c>
      <c r="AD162" s="27">
        <v>0</v>
      </c>
      <c r="AE162" s="27">
        <v>1</v>
      </c>
      <c r="AF162" s="27">
        <v>0</v>
      </c>
      <c r="AG162" s="27">
        <v>0</v>
      </c>
      <c r="AH162" s="27"/>
      <c r="AI162" s="27">
        <f>getTotalCount(ScoutingData[[#This Row],[autoScoredGrid]])</f>
        <v>0</v>
      </c>
      <c r="AJ162" s="27">
        <f>getCubeCount(ScoutingData[[#This Row],[autoScoredGrid]])</f>
        <v>0</v>
      </c>
      <c r="AK162" s="27">
        <f>getConeCount(ScoutingData[[#This Row],[autoScoredGrid]])</f>
        <v>0</v>
      </c>
      <c r="AL162" s="27">
        <f>getHighCount(ScoutingData[[#This Row],[autoScoredGrid]])</f>
        <v>0</v>
      </c>
      <c r="AM162" s="27">
        <f>getMedCount(ScoutingData[[#This Row],[autoScoredGrid]])</f>
        <v>0</v>
      </c>
      <c r="AN162" s="27">
        <f>getLowCount(ScoutingData[[#This Row],[autoScoredGrid]])</f>
        <v>0</v>
      </c>
      <c r="AO162" s="27">
        <f>getAvgCycleTime(ScoutingData[[#This Row],[cycleTimes]])</f>
        <v>0</v>
      </c>
      <c r="AP162" s="27">
        <f>getTotalCount(ScoutingData[[#This Row],[scoredGrid]])</f>
        <v>2</v>
      </c>
      <c r="AQ162" s="27">
        <f>getCubeCount(ScoutingData[[#This Row],[scoredGrid]])</f>
        <v>0</v>
      </c>
      <c r="AR162" s="27">
        <f>getConeCount(ScoutingData[[#This Row],[scoredGrid]])</f>
        <v>2</v>
      </c>
      <c r="AS162" s="27">
        <f>getHighCount(ScoutingData[[#This Row],[scoredGrid]])</f>
        <v>0</v>
      </c>
      <c r="AT162" s="27">
        <f>getMedCount(ScoutingData[[#This Row],[scoredGrid]])</f>
        <v>2</v>
      </c>
      <c r="AU162" s="27">
        <f>getLowCount(ScoutingData[[#This Row],[scoredGrid]])</f>
        <v>0</v>
      </c>
      <c r="AV162" s="27">
        <f>ScoutingData[[#This Row],[autoGamePieces]]+ScoutingData[[#This Row],[teleopGamePieces]]</f>
        <v>2</v>
      </c>
      <c r="AW162" s="27">
        <f>ScoutingData[[#This Row],[autoCubes]]+ScoutingData[[#This Row],[teleopCubes]]</f>
        <v>0</v>
      </c>
      <c r="AX162" s="27">
        <f>ScoutingData[[#This Row],[autoCones]]+ScoutingData[[#This Row],[teleopCones]]</f>
        <v>2</v>
      </c>
      <c r="AY162" s="27">
        <f>ScoutingData[[#This Row],[autoHigh]]+ScoutingData[[#This Row],[teleopHigh]]</f>
        <v>0</v>
      </c>
      <c r="AZ162" s="27">
        <f>ScoutingData[[#This Row],[autoMed]]+ScoutingData[[#This Row],[teleopMed]]</f>
        <v>2</v>
      </c>
      <c r="BA162" s="27">
        <f>ScoutingData[[#This Row],[autoLow]]+ScoutingData[[#This Row],[teleopLow]]</f>
        <v>0</v>
      </c>
    </row>
    <row r="163" spans="1:53" ht="17">
      <c r="A163" s="27" t="s">
        <v>365</v>
      </c>
      <c r="B163" s="27" t="s">
        <v>82</v>
      </c>
      <c r="C163" s="27" t="s">
        <v>83</v>
      </c>
      <c r="D163" s="27">
        <v>33</v>
      </c>
      <c r="E163" s="27"/>
      <c r="F163" s="27" t="s">
        <v>102</v>
      </c>
      <c r="G163" s="27">
        <v>752</v>
      </c>
      <c r="H163" s="27">
        <v>71</v>
      </c>
      <c r="I163" s="27" t="s">
        <v>85</v>
      </c>
      <c r="J163" s="27">
        <v>1</v>
      </c>
      <c r="K163" s="27">
        <v>1</v>
      </c>
      <c r="L163" s="27">
        <v>1</v>
      </c>
      <c r="M163" s="27" t="s">
        <v>86</v>
      </c>
      <c r="N163" s="27" t="s">
        <v>489</v>
      </c>
      <c r="O163" s="27" t="s">
        <v>490</v>
      </c>
      <c r="P163" s="27">
        <v>0</v>
      </c>
      <c r="Q163" s="27">
        <v>0</v>
      </c>
      <c r="R163" s="27">
        <v>0</v>
      </c>
      <c r="S163" s="27"/>
      <c r="T163" s="27">
        <v>0</v>
      </c>
      <c r="U163" s="27" t="s">
        <v>86</v>
      </c>
      <c r="V163" s="27">
        <v>4.8</v>
      </c>
      <c r="W163" s="27" t="s">
        <v>95</v>
      </c>
      <c r="X163" s="27">
        <v>2</v>
      </c>
      <c r="Y163" s="27" t="s">
        <v>99</v>
      </c>
      <c r="Z163" s="27">
        <v>0</v>
      </c>
      <c r="AA163" s="27" t="s">
        <v>95</v>
      </c>
      <c r="AB163" s="27">
        <v>0</v>
      </c>
      <c r="AC163" s="27">
        <v>5</v>
      </c>
      <c r="AD163" s="27">
        <v>0</v>
      </c>
      <c r="AE163" s="27">
        <v>0</v>
      </c>
      <c r="AF163" s="27">
        <v>0</v>
      </c>
      <c r="AG163" s="27">
        <v>1</v>
      </c>
      <c r="AH163" s="27" t="s">
        <v>491</v>
      </c>
      <c r="AI163" s="27">
        <f>getTotalCount(ScoutingData[[#This Row],[autoScoredGrid]])</f>
        <v>0</v>
      </c>
      <c r="AJ163" s="27">
        <f>getCubeCount(ScoutingData[[#This Row],[autoScoredGrid]])</f>
        <v>0</v>
      </c>
      <c r="AK163" s="27">
        <f>getConeCount(ScoutingData[[#This Row],[autoScoredGrid]])</f>
        <v>0</v>
      </c>
      <c r="AL163" s="27">
        <f>getHighCount(ScoutingData[[#This Row],[autoScoredGrid]])</f>
        <v>0</v>
      </c>
      <c r="AM163" s="27">
        <f>getMedCount(ScoutingData[[#This Row],[autoScoredGrid]])</f>
        <v>0</v>
      </c>
      <c r="AN163" s="27">
        <f>getLowCount(ScoutingData[[#This Row],[autoScoredGrid]])</f>
        <v>0</v>
      </c>
      <c r="AO163" s="27">
        <f>getAvgCycleTime(ScoutingData[[#This Row],[cycleTimes]])</f>
        <v>34.43333333333333</v>
      </c>
      <c r="AP163" s="27">
        <f>getTotalCount(ScoutingData[[#This Row],[scoredGrid]])</f>
        <v>1</v>
      </c>
      <c r="AQ163" s="27">
        <f>getCubeCount(ScoutingData[[#This Row],[scoredGrid]])</f>
        <v>1</v>
      </c>
      <c r="AR163" s="27">
        <f>getConeCount(ScoutingData[[#This Row],[scoredGrid]])</f>
        <v>0</v>
      </c>
      <c r="AS163" s="27">
        <f>getHighCount(ScoutingData[[#This Row],[scoredGrid]])</f>
        <v>0</v>
      </c>
      <c r="AT163" s="27">
        <f>getMedCount(ScoutingData[[#This Row],[scoredGrid]])</f>
        <v>0</v>
      </c>
      <c r="AU163" s="27">
        <f>getLowCount(ScoutingData[[#This Row],[scoredGrid]])</f>
        <v>1</v>
      </c>
      <c r="AV163" s="27">
        <f>ScoutingData[[#This Row],[autoGamePieces]]+ScoutingData[[#This Row],[teleopGamePieces]]</f>
        <v>1</v>
      </c>
      <c r="AW163" s="27">
        <f>ScoutingData[[#This Row],[autoCubes]]+ScoutingData[[#This Row],[teleopCubes]]</f>
        <v>1</v>
      </c>
      <c r="AX163" s="27">
        <f>ScoutingData[[#This Row],[autoCones]]+ScoutingData[[#This Row],[teleopCones]]</f>
        <v>0</v>
      </c>
      <c r="AY163" s="27">
        <f>ScoutingData[[#This Row],[autoHigh]]+ScoutingData[[#This Row],[teleopHigh]]</f>
        <v>0</v>
      </c>
      <c r="AZ163" s="27">
        <f>ScoutingData[[#This Row],[autoMed]]+ScoutingData[[#This Row],[teleopMed]]</f>
        <v>0</v>
      </c>
      <c r="BA163" s="27">
        <f>ScoutingData[[#This Row],[autoLow]]+ScoutingData[[#This Row],[teleopLow]]</f>
        <v>1</v>
      </c>
    </row>
    <row r="164" spans="1:53" ht="17">
      <c r="A164" s="27" t="s">
        <v>125</v>
      </c>
      <c r="B164" s="27" t="s">
        <v>82</v>
      </c>
      <c r="C164" s="27" t="s">
        <v>83</v>
      </c>
      <c r="D164" s="27">
        <v>34</v>
      </c>
      <c r="E164" s="27"/>
      <c r="F164" s="27" t="s">
        <v>93</v>
      </c>
      <c r="G164" s="27">
        <v>2070</v>
      </c>
      <c r="H164" s="27">
        <v>62</v>
      </c>
      <c r="I164" s="27" t="s">
        <v>148</v>
      </c>
      <c r="J164" s="27">
        <v>1</v>
      </c>
      <c r="K164" s="27">
        <v>0</v>
      </c>
      <c r="L164" s="27">
        <v>1</v>
      </c>
      <c r="M164" s="27" t="s">
        <v>86</v>
      </c>
      <c r="N164" s="27" t="s">
        <v>492</v>
      </c>
      <c r="O164" s="27" t="s">
        <v>493</v>
      </c>
      <c r="P164" s="27">
        <v>0</v>
      </c>
      <c r="Q164" s="27">
        <v>0</v>
      </c>
      <c r="R164" s="27">
        <v>0</v>
      </c>
      <c r="S164" s="27"/>
      <c r="T164" s="27">
        <v>0</v>
      </c>
      <c r="U164" s="27" t="s">
        <v>86</v>
      </c>
      <c r="V164" s="27">
        <v>0</v>
      </c>
      <c r="W164" s="27" t="s">
        <v>95</v>
      </c>
      <c r="X164" s="27">
        <v>2</v>
      </c>
      <c r="Y164" s="27" t="s">
        <v>99</v>
      </c>
      <c r="Z164" s="27">
        <v>0</v>
      </c>
      <c r="AA164" s="27" t="s">
        <v>128</v>
      </c>
      <c r="AB164" s="27">
        <v>0</v>
      </c>
      <c r="AC164" s="27">
        <v>3</v>
      </c>
      <c r="AD164" s="27">
        <v>0</v>
      </c>
      <c r="AE164" s="27">
        <v>0</v>
      </c>
      <c r="AF164" s="27">
        <v>0</v>
      </c>
      <c r="AG164" s="27">
        <v>1</v>
      </c>
      <c r="AH164" s="27" t="s">
        <v>494</v>
      </c>
      <c r="AI164" s="27">
        <f>getTotalCount(ScoutingData[[#This Row],[autoScoredGrid]])</f>
        <v>1</v>
      </c>
      <c r="AJ164" s="27">
        <f>getCubeCount(ScoutingData[[#This Row],[autoScoredGrid]])</f>
        <v>1</v>
      </c>
      <c r="AK164" s="27">
        <f>getConeCount(ScoutingData[[#This Row],[autoScoredGrid]])</f>
        <v>0</v>
      </c>
      <c r="AL164" s="27">
        <f>getHighCount(ScoutingData[[#This Row],[autoScoredGrid]])</f>
        <v>1</v>
      </c>
      <c r="AM164" s="27">
        <f>getMedCount(ScoutingData[[#This Row],[autoScoredGrid]])</f>
        <v>0</v>
      </c>
      <c r="AN164" s="27">
        <f>getLowCount(ScoutingData[[#This Row],[autoScoredGrid]])</f>
        <v>0</v>
      </c>
      <c r="AO164" s="27">
        <f>getAvgCycleTime(ScoutingData[[#This Row],[cycleTimes]])</f>
        <v>33.6</v>
      </c>
      <c r="AP164" s="27">
        <f>getTotalCount(ScoutingData[[#This Row],[scoredGrid]])</f>
        <v>2</v>
      </c>
      <c r="AQ164" s="27">
        <f>getCubeCount(ScoutingData[[#This Row],[scoredGrid]])</f>
        <v>0</v>
      </c>
      <c r="AR164" s="27">
        <f>getConeCount(ScoutingData[[#This Row],[scoredGrid]])</f>
        <v>2</v>
      </c>
      <c r="AS164" s="27">
        <f>getHighCount(ScoutingData[[#This Row],[scoredGrid]])</f>
        <v>2</v>
      </c>
      <c r="AT164" s="27">
        <f>getMedCount(ScoutingData[[#This Row],[scoredGrid]])</f>
        <v>0</v>
      </c>
      <c r="AU164" s="27">
        <f>getLowCount(ScoutingData[[#This Row],[scoredGrid]])</f>
        <v>0</v>
      </c>
      <c r="AV164" s="27">
        <f>ScoutingData[[#This Row],[autoGamePieces]]+ScoutingData[[#This Row],[teleopGamePieces]]</f>
        <v>3</v>
      </c>
      <c r="AW164" s="27">
        <f>ScoutingData[[#This Row],[autoCubes]]+ScoutingData[[#This Row],[teleopCubes]]</f>
        <v>1</v>
      </c>
      <c r="AX164" s="27">
        <f>ScoutingData[[#This Row],[autoCones]]+ScoutingData[[#This Row],[teleopCones]]</f>
        <v>2</v>
      </c>
      <c r="AY164" s="27">
        <f>ScoutingData[[#This Row],[autoHigh]]+ScoutingData[[#This Row],[teleopHigh]]</f>
        <v>3</v>
      </c>
      <c r="AZ164" s="27">
        <f>ScoutingData[[#This Row],[autoMed]]+ScoutingData[[#This Row],[teleopMed]]</f>
        <v>0</v>
      </c>
      <c r="BA164" s="27">
        <f>ScoutingData[[#This Row],[autoLow]]+ScoutingData[[#This Row],[teleopLow]]</f>
        <v>0</v>
      </c>
    </row>
    <row r="165" spans="1:53" ht="17">
      <c r="A165" s="27" t="s">
        <v>226</v>
      </c>
      <c r="B165" s="27" t="s">
        <v>82</v>
      </c>
      <c r="C165" s="27" t="s">
        <v>83</v>
      </c>
      <c r="D165" s="27">
        <v>37</v>
      </c>
      <c r="E165" s="27"/>
      <c r="F165" s="27" t="s">
        <v>110</v>
      </c>
      <c r="G165" s="27">
        <v>8117</v>
      </c>
      <c r="H165" s="27">
        <v>48</v>
      </c>
      <c r="I165" s="27" t="s">
        <v>85</v>
      </c>
      <c r="J165" s="27">
        <v>0</v>
      </c>
      <c r="K165" s="27">
        <v>0</v>
      </c>
      <c r="L165" s="27">
        <v>0</v>
      </c>
      <c r="M165" s="27" t="s">
        <v>86</v>
      </c>
      <c r="N165" s="27" t="s">
        <v>495</v>
      </c>
      <c r="O165" s="27" t="s">
        <v>252</v>
      </c>
      <c r="P165" s="27">
        <v>0</v>
      </c>
      <c r="Q165" s="27">
        <v>0</v>
      </c>
      <c r="R165" s="27">
        <v>0</v>
      </c>
      <c r="S165" s="27"/>
      <c r="T165" s="27">
        <v>0</v>
      </c>
      <c r="U165" s="27" t="s">
        <v>107</v>
      </c>
      <c r="V165" s="27">
        <v>15.5</v>
      </c>
      <c r="W165" s="27" t="s">
        <v>98</v>
      </c>
      <c r="X165" s="27">
        <v>0</v>
      </c>
      <c r="Y165" s="27" t="s">
        <v>90</v>
      </c>
      <c r="Z165" s="27">
        <v>0</v>
      </c>
      <c r="AA165" s="27" t="s">
        <v>86</v>
      </c>
      <c r="AB165" s="27">
        <v>0</v>
      </c>
      <c r="AC165" s="27">
        <v>3</v>
      </c>
      <c r="AD165" s="27">
        <v>0</v>
      </c>
      <c r="AE165" s="27">
        <v>0</v>
      </c>
      <c r="AF165" s="27">
        <v>0</v>
      </c>
      <c r="AG165" s="27">
        <v>0</v>
      </c>
      <c r="AH165" s="27" t="s">
        <v>496</v>
      </c>
      <c r="AI165" s="27">
        <f>getTotalCount(ScoutingData[[#This Row],[autoScoredGrid]])</f>
        <v>0</v>
      </c>
      <c r="AJ165" s="27">
        <f>getCubeCount(ScoutingData[[#This Row],[autoScoredGrid]])</f>
        <v>0</v>
      </c>
      <c r="AK165" s="27">
        <f>getConeCount(ScoutingData[[#This Row],[autoScoredGrid]])</f>
        <v>0</v>
      </c>
      <c r="AL165" s="27">
        <f>getHighCount(ScoutingData[[#This Row],[autoScoredGrid]])</f>
        <v>0</v>
      </c>
      <c r="AM165" s="27">
        <f>getMedCount(ScoutingData[[#This Row],[autoScoredGrid]])</f>
        <v>0</v>
      </c>
      <c r="AN165" s="27">
        <f>getLowCount(ScoutingData[[#This Row],[autoScoredGrid]])</f>
        <v>0</v>
      </c>
      <c r="AO165" s="27">
        <f>getAvgCycleTime(ScoutingData[[#This Row],[cycleTimes]])</f>
        <v>63.5</v>
      </c>
      <c r="AP165" s="27">
        <f>getTotalCount(ScoutingData[[#This Row],[scoredGrid]])</f>
        <v>1</v>
      </c>
      <c r="AQ165" s="27">
        <f>getCubeCount(ScoutingData[[#This Row],[scoredGrid]])</f>
        <v>0</v>
      </c>
      <c r="AR165" s="27">
        <f>getConeCount(ScoutingData[[#This Row],[scoredGrid]])</f>
        <v>1</v>
      </c>
      <c r="AS165" s="27">
        <f>getHighCount(ScoutingData[[#This Row],[scoredGrid]])</f>
        <v>0</v>
      </c>
      <c r="AT165" s="27">
        <f>getMedCount(ScoutingData[[#This Row],[scoredGrid]])</f>
        <v>1</v>
      </c>
      <c r="AU165" s="27">
        <f>getLowCount(ScoutingData[[#This Row],[scoredGrid]])</f>
        <v>0</v>
      </c>
      <c r="AV165" s="27">
        <f>ScoutingData[[#This Row],[autoGamePieces]]+ScoutingData[[#This Row],[teleopGamePieces]]</f>
        <v>1</v>
      </c>
      <c r="AW165" s="27">
        <f>ScoutingData[[#This Row],[autoCubes]]+ScoutingData[[#This Row],[teleopCubes]]</f>
        <v>0</v>
      </c>
      <c r="AX165" s="27">
        <f>ScoutingData[[#This Row],[autoCones]]+ScoutingData[[#This Row],[teleopCones]]</f>
        <v>1</v>
      </c>
      <c r="AY165" s="27">
        <f>ScoutingData[[#This Row],[autoHigh]]+ScoutingData[[#This Row],[teleopHigh]]</f>
        <v>0</v>
      </c>
      <c r="AZ165" s="27">
        <f>ScoutingData[[#This Row],[autoMed]]+ScoutingData[[#This Row],[teleopMed]]</f>
        <v>1</v>
      </c>
      <c r="BA165" s="27">
        <f>ScoutingData[[#This Row],[autoLow]]+ScoutingData[[#This Row],[teleopLow]]</f>
        <v>0</v>
      </c>
    </row>
    <row r="166" spans="1:53" ht="17">
      <c r="A166" s="27" t="s">
        <v>279</v>
      </c>
      <c r="B166" s="27" t="s">
        <v>82</v>
      </c>
      <c r="C166" s="27" t="s">
        <v>83</v>
      </c>
      <c r="D166" s="27">
        <v>37</v>
      </c>
      <c r="E166" s="27"/>
      <c r="F166" s="27" t="s">
        <v>84</v>
      </c>
      <c r="G166" s="27">
        <v>8513</v>
      </c>
      <c r="H166" s="27">
        <v>71</v>
      </c>
      <c r="I166" s="27" t="s">
        <v>269</v>
      </c>
      <c r="J166" s="27">
        <v>0</v>
      </c>
      <c r="K166" s="27">
        <v>0</v>
      </c>
      <c r="L166" s="27">
        <v>1</v>
      </c>
      <c r="M166" s="27" t="s">
        <v>86</v>
      </c>
      <c r="N166" s="27" t="s">
        <v>497</v>
      </c>
      <c r="O166" s="27" t="s">
        <v>498</v>
      </c>
      <c r="P166" s="27">
        <v>0</v>
      </c>
      <c r="Q166" s="27">
        <v>0</v>
      </c>
      <c r="R166" s="27">
        <v>0</v>
      </c>
      <c r="S166" s="27"/>
      <c r="T166" s="27">
        <v>1</v>
      </c>
      <c r="U166" s="27" t="s">
        <v>89</v>
      </c>
      <c r="V166" s="27">
        <v>12.9</v>
      </c>
      <c r="W166" s="27" t="s">
        <v>95</v>
      </c>
      <c r="X166" s="27">
        <v>2</v>
      </c>
      <c r="Y166" s="27" t="s">
        <v>98</v>
      </c>
      <c r="Z166" s="27">
        <v>1</v>
      </c>
      <c r="AA166" s="27" t="s">
        <v>86</v>
      </c>
      <c r="AB166" s="27">
        <v>1</v>
      </c>
      <c r="AC166" s="27">
        <v>3</v>
      </c>
      <c r="AD166" s="27">
        <v>0</v>
      </c>
      <c r="AE166" s="27">
        <v>1</v>
      </c>
      <c r="AF166" s="27">
        <v>0</v>
      </c>
      <c r="AG166" s="27">
        <v>0</v>
      </c>
      <c r="AH166" s="27" t="s">
        <v>499</v>
      </c>
      <c r="AI166" s="27">
        <f>getTotalCount(ScoutingData[[#This Row],[autoScoredGrid]])</f>
        <v>1</v>
      </c>
      <c r="AJ166" s="27">
        <f>getCubeCount(ScoutingData[[#This Row],[autoScoredGrid]])</f>
        <v>1</v>
      </c>
      <c r="AK166" s="27">
        <f>getConeCount(ScoutingData[[#This Row],[autoScoredGrid]])</f>
        <v>0</v>
      </c>
      <c r="AL166" s="27">
        <f>getHighCount(ScoutingData[[#This Row],[autoScoredGrid]])</f>
        <v>0</v>
      </c>
      <c r="AM166" s="27">
        <f>getMedCount(ScoutingData[[#This Row],[autoScoredGrid]])</f>
        <v>1</v>
      </c>
      <c r="AN166" s="27">
        <f>getLowCount(ScoutingData[[#This Row],[autoScoredGrid]])</f>
        <v>0</v>
      </c>
      <c r="AO166" s="27">
        <f>getAvgCycleTime(ScoutingData[[#This Row],[cycleTimes]])</f>
        <v>22.549999999999997</v>
      </c>
      <c r="AP166" s="27">
        <f>getTotalCount(ScoutingData[[#This Row],[scoredGrid]])</f>
        <v>2</v>
      </c>
      <c r="AQ166" s="27">
        <f>getCubeCount(ScoutingData[[#This Row],[scoredGrid]])</f>
        <v>2</v>
      </c>
      <c r="AR166" s="27">
        <f>getConeCount(ScoutingData[[#This Row],[scoredGrid]])</f>
        <v>0</v>
      </c>
      <c r="AS166" s="27">
        <f>getHighCount(ScoutingData[[#This Row],[scoredGrid]])</f>
        <v>0</v>
      </c>
      <c r="AT166" s="27">
        <f>getMedCount(ScoutingData[[#This Row],[scoredGrid]])</f>
        <v>0</v>
      </c>
      <c r="AU166" s="27">
        <f>getLowCount(ScoutingData[[#This Row],[scoredGrid]])</f>
        <v>2</v>
      </c>
      <c r="AV166" s="27">
        <f>ScoutingData[[#This Row],[autoGamePieces]]+ScoutingData[[#This Row],[teleopGamePieces]]</f>
        <v>3</v>
      </c>
      <c r="AW166" s="27">
        <f>ScoutingData[[#This Row],[autoCubes]]+ScoutingData[[#This Row],[teleopCubes]]</f>
        <v>3</v>
      </c>
      <c r="AX166" s="27">
        <f>ScoutingData[[#This Row],[autoCones]]+ScoutingData[[#This Row],[teleopCones]]</f>
        <v>0</v>
      </c>
      <c r="AY166" s="27">
        <f>ScoutingData[[#This Row],[autoHigh]]+ScoutingData[[#This Row],[teleopHigh]]</f>
        <v>0</v>
      </c>
      <c r="AZ166" s="27">
        <f>ScoutingData[[#This Row],[autoMed]]+ScoutingData[[#This Row],[teleopMed]]</f>
        <v>1</v>
      </c>
      <c r="BA166" s="27">
        <f>ScoutingData[[#This Row],[autoLow]]+ScoutingData[[#This Row],[teleopLow]]</f>
        <v>2</v>
      </c>
    </row>
    <row r="167" spans="1:53" ht="17">
      <c r="A167" s="27" t="s">
        <v>193</v>
      </c>
      <c r="B167" s="27" t="s">
        <v>82</v>
      </c>
      <c r="C167" s="27" t="s">
        <v>83</v>
      </c>
      <c r="D167" s="27">
        <v>39</v>
      </c>
      <c r="E167" s="27"/>
      <c r="F167" s="27" t="s">
        <v>131</v>
      </c>
      <c r="G167" s="27">
        <v>1279</v>
      </c>
      <c r="H167" s="27">
        <v>25</v>
      </c>
      <c r="I167" s="27" t="s">
        <v>350</v>
      </c>
      <c r="J167" s="27">
        <v>0</v>
      </c>
      <c r="K167" s="27">
        <v>0</v>
      </c>
      <c r="L167" s="27">
        <v>1</v>
      </c>
      <c r="M167" s="27" t="s">
        <v>95</v>
      </c>
      <c r="N167" s="27" t="s">
        <v>85</v>
      </c>
      <c r="O167" s="27" t="s">
        <v>350</v>
      </c>
      <c r="P167" s="27">
        <v>0</v>
      </c>
      <c r="Q167" s="27">
        <v>0</v>
      </c>
      <c r="R167" s="27">
        <v>0</v>
      </c>
      <c r="S167" s="27" t="s">
        <v>236</v>
      </c>
      <c r="T167" s="27">
        <v>0</v>
      </c>
      <c r="U167" s="27" t="s">
        <v>107</v>
      </c>
      <c r="V167" s="27">
        <v>0</v>
      </c>
      <c r="W167" s="27" t="s">
        <v>86</v>
      </c>
      <c r="X167" s="27">
        <v>0</v>
      </c>
      <c r="Y167" s="27" t="s">
        <v>86</v>
      </c>
      <c r="Z167" s="27">
        <v>0</v>
      </c>
      <c r="AA167" s="27" t="s">
        <v>97</v>
      </c>
      <c r="AB167" s="27">
        <v>1</v>
      </c>
      <c r="AC167" s="27">
        <v>3</v>
      </c>
      <c r="AD167" s="27">
        <v>0</v>
      </c>
      <c r="AE167" s="27">
        <v>0</v>
      </c>
      <c r="AF167" s="27">
        <v>0</v>
      </c>
      <c r="AG167" s="27">
        <v>0</v>
      </c>
      <c r="AH167" s="27" t="s">
        <v>500</v>
      </c>
      <c r="AI167" s="27">
        <f>getTotalCount(ScoutingData[[#This Row],[autoScoredGrid]])</f>
        <v>1</v>
      </c>
      <c r="AJ167" s="27">
        <f>getCubeCount(ScoutingData[[#This Row],[autoScoredGrid]])</f>
        <v>0</v>
      </c>
      <c r="AK167" s="27">
        <f>getConeCount(ScoutingData[[#This Row],[autoScoredGrid]])</f>
        <v>1</v>
      </c>
      <c r="AL167" s="27">
        <f>getHighCount(ScoutingData[[#This Row],[autoScoredGrid]])</f>
        <v>0</v>
      </c>
      <c r="AM167" s="27">
        <f>getMedCount(ScoutingData[[#This Row],[autoScoredGrid]])</f>
        <v>1</v>
      </c>
      <c r="AN167" s="27">
        <f>getLowCount(ScoutingData[[#This Row],[autoScoredGrid]])</f>
        <v>0</v>
      </c>
      <c r="AO167" s="27">
        <f>getAvgCycleTime(ScoutingData[[#This Row],[cycleTimes]])</f>
        <v>0</v>
      </c>
      <c r="AP167" s="27">
        <f>getTotalCount(ScoutingData[[#This Row],[scoredGrid]])</f>
        <v>1</v>
      </c>
      <c r="AQ167" s="27">
        <f>getCubeCount(ScoutingData[[#This Row],[scoredGrid]])</f>
        <v>0</v>
      </c>
      <c r="AR167" s="27">
        <f>getConeCount(ScoutingData[[#This Row],[scoredGrid]])</f>
        <v>1</v>
      </c>
      <c r="AS167" s="27">
        <f>getHighCount(ScoutingData[[#This Row],[scoredGrid]])</f>
        <v>0</v>
      </c>
      <c r="AT167" s="27">
        <f>getMedCount(ScoutingData[[#This Row],[scoredGrid]])</f>
        <v>1</v>
      </c>
      <c r="AU167" s="27">
        <f>getLowCount(ScoutingData[[#This Row],[scoredGrid]])</f>
        <v>0</v>
      </c>
      <c r="AV167" s="27">
        <f>ScoutingData[[#This Row],[autoGamePieces]]+ScoutingData[[#This Row],[teleopGamePieces]]</f>
        <v>2</v>
      </c>
      <c r="AW167" s="27">
        <f>ScoutingData[[#This Row],[autoCubes]]+ScoutingData[[#This Row],[teleopCubes]]</f>
        <v>0</v>
      </c>
      <c r="AX167" s="27">
        <f>ScoutingData[[#This Row],[autoCones]]+ScoutingData[[#This Row],[teleopCones]]</f>
        <v>2</v>
      </c>
      <c r="AY167" s="27">
        <f>ScoutingData[[#This Row],[autoHigh]]+ScoutingData[[#This Row],[teleopHigh]]</f>
        <v>0</v>
      </c>
      <c r="AZ167" s="27">
        <f>ScoutingData[[#This Row],[autoMed]]+ScoutingData[[#This Row],[teleopMed]]</f>
        <v>2</v>
      </c>
      <c r="BA167" s="27">
        <f>ScoutingData[[#This Row],[autoLow]]+ScoutingData[[#This Row],[teleopLow]]</f>
        <v>0</v>
      </c>
    </row>
    <row r="168" spans="1:53" ht="17">
      <c r="A168" s="27" t="s">
        <v>126</v>
      </c>
      <c r="B168" s="27" t="s">
        <v>82</v>
      </c>
      <c r="C168" s="27" t="s">
        <v>83</v>
      </c>
      <c r="D168" s="27">
        <v>37</v>
      </c>
      <c r="E168" s="27"/>
      <c r="F168" s="27" t="s">
        <v>102</v>
      </c>
      <c r="G168" s="27">
        <v>102</v>
      </c>
      <c r="H168" s="27">
        <v>35</v>
      </c>
      <c r="I168" s="27" t="s">
        <v>148</v>
      </c>
      <c r="J168" s="27">
        <v>0</v>
      </c>
      <c r="K168" s="27">
        <v>1</v>
      </c>
      <c r="L168" s="27">
        <v>1</v>
      </c>
      <c r="M168" s="27" t="s">
        <v>86</v>
      </c>
      <c r="N168" s="27" t="s">
        <v>501</v>
      </c>
      <c r="O168" s="27" t="s">
        <v>502</v>
      </c>
      <c r="P168" s="27">
        <v>0</v>
      </c>
      <c r="Q168" s="27">
        <v>1</v>
      </c>
      <c r="R168" s="27">
        <v>0</v>
      </c>
      <c r="S168" s="27"/>
      <c r="T168" s="27">
        <v>1</v>
      </c>
      <c r="U168" s="27" t="s">
        <v>89</v>
      </c>
      <c r="V168" s="27">
        <v>0</v>
      </c>
      <c r="W168" s="27" t="s">
        <v>86</v>
      </c>
      <c r="X168" s="27">
        <v>0</v>
      </c>
      <c r="Y168" s="27" t="s">
        <v>99</v>
      </c>
      <c r="Z168" s="27">
        <v>1</v>
      </c>
      <c r="AA168" s="27" t="s">
        <v>98</v>
      </c>
      <c r="AB168" s="27">
        <v>1</v>
      </c>
      <c r="AC168" s="27">
        <v>4</v>
      </c>
      <c r="AD168" s="27">
        <v>0</v>
      </c>
      <c r="AE168" s="27">
        <v>0</v>
      </c>
      <c r="AF168" s="27">
        <v>0</v>
      </c>
      <c r="AG168" s="27">
        <v>1</v>
      </c>
      <c r="AH168" s="27" t="s">
        <v>503</v>
      </c>
      <c r="AI168" s="27">
        <f>getTotalCount(ScoutingData[[#This Row],[autoScoredGrid]])</f>
        <v>1</v>
      </c>
      <c r="AJ168" s="27">
        <f>getCubeCount(ScoutingData[[#This Row],[autoScoredGrid]])</f>
        <v>1</v>
      </c>
      <c r="AK168" s="27">
        <f>getConeCount(ScoutingData[[#This Row],[autoScoredGrid]])</f>
        <v>0</v>
      </c>
      <c r="AL168" s="27">
        <f>getHighCount(ScoutingData[[#This Row],[autoScoredGrid]])</f>
        <v>1</v>
      </c>
      <c r="AM168" s="27">
        <f>getMedCount(ScoutingData[[#This Row],[autoScoredGrid]])</f>
        <v>0</v>
      </c>
      <c r="AN168" s="27">
        <f>getLowCount(ScoutingData[[#This Row],[autoScoredGrid]])</f>
        <v>0</v>
      </c>
      <c r="AO168" s="27">
        <f>getAvgCycleTime(ScoutingData[[#This Row],[cycleTimes]])</f>
        <v>21.22</v>
      </c>
      <c r="AP168" s="27">
        <f>getTotalCount(ScoutingData[[#This Row],[scoredGrid]])</f>
        <v>4</v>
      </c>
      <c r="AQ168" s="27">
        <f>getCubeCount(ScoutingData[[#This Row],[scoredGrid]])</f>
        <v>4</v>
      </c>
      <c r="AR168" s="27">
        <f>getConeCount(ScoutingData[[#This Row],[scoredGrid]])</f>
        <v>0</v>
      </c>
      <c r="AS168" s="27">
        <f>getHighCount(ScoutingData[[#This Row],[scoredGrid]])</f>
        <v>0</v>
      </c>
      <c r="AT168" s="27">
        <f>getMedCount(ScoutingData[[#This Row],[scoredGrid]])</f>
        <v>1</v>
      </c>
      <c r="AU168" s="27">
        <f>getLowCount(ScoutingData[[#This Row],[scoredGrid]])</f>
        <v>3</v>
      </c>
      <c r="AV168" s="27">
        <f>ScoutingData[[#This Row],[autoGamePieces]]+ScoutingData[[#This Row],[teleopGamePieces]]</f>
        <v>5</v>
      </c>
      <c r="AW168" s="27">
        <f>ScoutingData[[#This Row],[autoCubes]]+ScoutingData[[#This Row],[teleopCubes]]</f>
        <v>5</v>
      </c>
      <c r="AX168" s="27">
        <f>ScoutingData[[#This Row],[autoCones]]+ScoutingData[[#This Row],[teleopCones]]</f>
        <v>0</v>
      </c>
      <c r="AY168" s="27">
        <f>ScoutingData[[#This Row],[autoHigh]]+ScoutingData[[#This Row],[teleopHigh]]</f>
        <v>1</v>
      </c>
      <c r="AZ168" s="27">
        <f>ScoutingData[[#This Row],[autoMed]]+ScoutingData[[#This Row],[teleopMed]]</f>
        <v>1</v>
      </c>
      <c r="BA168" s="27">
        <f>ScoutingData[[#This Row],[autoLow]]+ScoutingData[[#This Row],[teleopLow]]</f>
        <v>3</v>
      </c>
    </row>
    <row r="169" spans="1:53" ht="17">
      <c r="A169" s="27" t="s">
        <v>413</v>
      </c>
      <c r="B169" s="27" t="s">
        <v>82</v>
      </c>
      <c r="C169" s="27" t="s">
        <v>83</v>
      </c>
      <c r="D169" s="27">
        <v>37</v>
      </c>
      <c r="E169" s="27"/>
      <c r="F169" s="27" t="s">
        <v>122</v>
      </c>
      <c r="G169" s="27">
        <v>5438</v>
      </c>
      <c r="H169" s="27">
        <v>50</v>
      </c>
      <c r="I169" s="27" t="s">
        <v>85</v>
      </c>
      <c r="J169" s="27">
        <v>0</v>
      </c>
      <c r="K169" s="27">
        <v>0</v>
      </c>
      <c r="L169" s="27">
        <v>0</v>
      </c>
      <c r="M169" s="27" t="s">
        <v>86</v>
      </c>
      <c r="N169" s="27" t="s">
        <v>85</v>
      </c>
      <c r="O169" s="27" t="s">
        <v>303</v>
      </c>
      <c r="P169" s="27">
        <v>0</v>
      </c>
      <c r="Q169" s="27">
        <v>0</v>
      </c>
      <c r="R169" s="27">
        <v>0</v>
      </c>
      <c r="S169" s="27"/>
      <c r="T169" s="27">
        <v>0</v>
      </c>
      <c r="U169" s="27" t="s">
        <v>86</v>
      </c>
      <c r="V169" s="27">
        <v>0</v>
      </c>
      <c r="W169" s="27" t="s">
        <v>86</v>
      </c>
      <c r="X169" s="27">
        <v>0</v>
      </c>
      <c r="Y169" s="27" t="s">
        <v>90</v>
      </c>
      <c r="Z169" s="27">
        <v>0</v>
      </c>
      <c r="AA169" s="27" t="s">
        <v>86</v>
      </c>
      <c r="AB169" s="27">
        <v>1</v>
      </c>
      <c r="AC169" s="27">
        <v>1</v>
      </c>
      <c r="AD169" s="27">
        <v>1</v>
      </c>
      <c r="AE169" s="27">
        <v>0</v>
      </c>
      <c r="AF169" s="27">
        <v>0</v>
      </c>
      <c r="AG169" s="27">
        <v>0</v>
      </c>
      <c r="AH169" s="27" t="s">
        <v>212</v>
      </c>
      <c r="AI169" s="27">
        <f>getTotalCount(ScoutingData[[#This Row],[autoScoredGrid]])</f>
        <v>0</v>
      </c>
      <c r="AJ169" s="27">
        <f>getCubeCount(ScoutingData[[#This Row],[autoScoredGrid]])</f>
        <v>0</v>
      </c>
      <c r="AK169" s="27">
        <f>getConeCount(ScoutingData[[#This Row],[autoScoredGrid]])</f>
        <v>0</v>
      </c>
      <c r="AL169" s="27">
        <f>getHighCount(ScoutingData[[#This Row],[autoScoredGrid]])</f>
        <v>0</v>
      </c>
      <c r="AM169" s="27">
        <f>getMedCount(ScoutingData[[#This Row],[autoScoredGrid]])</f>
        <v>0</v>
      </c>
      <c r="AN169" s="27">
        <f>getLowCount(ScoutingData[[#This Row],[autoScoredGrid]])</f>
        <v>0</v>
      </c>
      <c r="AO169" s="27">
        <f>getAvgCycleTime(ScoutingData[[#This Row],[cycleTimes]])</f>
        <v>0</v>
      </c>
      <c r="AP169" s="27">
        <f>getTotalCount(ScoutingData[[#This Row],[scoredGrid]])</f>
        <v>1</v>
      </c>
      <c r="AQ169" s="27">
        <f>getCubeCount(ScoutingData[[#This Row],[scoredGrid]])</f>
        <v>1</v>
      </c>
      <c r="AR169" s="27">
        <f>getConeCount(ScoutingData[[#This Row],[scoredGrid]])</f>
        <v>0</v>
      </c>
      <c r="AS169" s="27">
        <f>getHighCount(ScoutingData[[#This Row],[scoredGrid]])</f>
        <v>0</v>
      </c>
      <c r="AT169" s="27">
        <f>getMedCount(ScoutingData[[#This Row],[scoredGrid]])</f>
        <v>0</v>
      </c>
      <c r="AU169" s="27">
        <f>getLowCount(ScoutingData[[#This Row],[scoredGrid]])</f>
        <v>1</v>
      </c>
      <c r="AV169" s="27">
        <f>ScoutingData[[#This Row],[autoGamePieces]]+ScoutingData[[#This Row],[teleopGamePieces]]</f>
        <v>1</v>
      </c>
      <c r="AW169" s="27">
        <f>ScoutingData[[#This Row],[autoCubes]]+ScoutingData[[#This Row],[teleopCubes]]</f>
        <v>1</v>
      </c>
      <c r="AX169" s="27">
        <f>ScoutingData[[#This Row],[autoCones]]+ScoutingData[[#This Row],[teleopCones]]</f>
        <v>0</v>
      </c>
      <c r="AY169" s="27">
        <f>ScoutingData[[#This Row],[autoHigh]]+ScoutingData[[#This Row],[teleopHigh]]</f>
        <v>0</v>
      </c>
      <c r="AZ169" s="27">
        <f>ScoutingData[[#This Row],[autoMed]]+ScoutingData[[#This Row],[teleopMed]]</f>
        <v>0</v>
      </c>
      <c r="BA169" s="27">
        <f>ScoutingData[[#This Row],[autoLow]]+ScoutingData[[#This Row],[teleopLow]]</f>
        <v>1</v>
      </c>
    </row>
    <row r="170" spans="1:53" ht="17">
      <c r="A170" s="27" t="s">
        <v>389</v>
      </c>
      <c r="B170" s="27" t="s">
        <v>82</v>
      </c>
      <c r="C170" s="27" t="s">
        <v>83</v>
      </c>
      <c r="D170" s="27">
        <v>37</v>
      </c>
      <c r="E170" s="27"/>
      <c r="F170" s="27" t="s">
        <v>131</v>
      </c>
      <c r="G170" s="27">
        <v>125</v>
      </c>
      <c r="H170" s="27">
        <v>26</v>
      </c>
      <c r="I170" s="27" t="s">
        <v>196</v>
      </c>
      <c r="J170" s="27">
        <v>0</v>
      </c>
      <c r="K170" s="27">
        <v>0</v>
      </c>
      <c r="L170" s="27">
        <v>1</v>
      </c>
      <c r="M170" s="27" t="s">
        <v>86</v>
      </c>
      <c r="N170" s="27" t="s">
        <v>504</v>
      </c>
      <c r="O170" s="27" t="s">
        <v>505</v>
      </c>
      <c r="P170" s="27">
        <v>0</v>
      </c>
      <c r="Q170" s="27">
        <v>1</v>
      </c>
      <c r="R170" s="27">
        <v>0</v>
      </c>
      <c r="S170" s="27"/>
      <c r="T170" s="27">
        <v>0</v>
      </c>
      <c r="U170" s="27" t="s">
        <v>97</v>
      </c>
      <c r="V170" s="27">
        <v>4.5999999999999996</v>
      </c>
      <c r="W170" s="27" t="s">
        <v>95</v>
      </c>
      <c r="X170" s="27">
        <v>2</v>
      </c>
      <c r="Y170" s="27" t="s">
        <v>99</v>
      </c>
      <c r="Z170" s="27">
        <v>2</v>
      </c>
      <c r="AA170" s="27" t="s">
        <v>128</v>
      </c>
      <c r="AB170" s="27">
        <v>1</v>
      </c>
      <c r="AC170" s="27">
        <v>5</v>
      </c>
      <c r="AD170" s="27">
        <v>0</v>
      </c>
      <c r="AE170" s="27">
        <v>0</v>
      </c>
      <c r="AF170" s="27">
        <v>0</v>
      </c>
      <c r="AG170" s="27">
        <v>1</v>
      </c>
      <c r="AH170" s="27" t="s">
        <v>506</v>
      </c>
      <c r="AI170" s="27">
        <f>getTotalCount(ScoutingData[[#This Row],[autoScoredGrid]])</f>
        <v>1</v>
      </c>
      <c r="AJ170" s="27">
        <f>getCubeCount(ScoutingData[[#This Row],[autoScoredGrid]])</f>
        <v>1</v>
      </c>
      <c r="AK170" s="27">
        <f>getConeCount(ScoutingData[[#This Row],[autoScoredGrid]])</f>
        <v>0</v>
      </c>
      <c r="AL170" s="27">
        <f>getHighCount(ScoutingData[[#This Row],[autoScoredGrid]])</f>
        <v>1</v>
      </c>
      <c r="AM170" s="27">
        <f>getMedCount(ScoutingData[[#This Row],[autoScoredGrid]])</f>
        <v>0</v>
      </c>
      <c r="AN170" s="27">
        <f>getLowCount(ScoutingData[[#This Row],[autoScoredGrid]])</f>
        <v>0</v>
      </c>
      <c r="AO170" s="27">
        <f>getAvgCycleTime(ScoutingData[[#This Row],[cycleTimes]])</f>
        <v>17.216666666666669</v>
      </c>
      <c r="AP170" s="27">
        <f>getTotalCount(ScoutingData[[#This Row],[scoredGrid]])</f>
        <v>6</v>
      </c>
      <c r="AQ170" s="27">
        <f>getCubeCount(ScoutingData[[#This Row],[scoredGrid]])</f>
        <v>2</v>
      </c>
      <c r="AR170" s="27">
        <f>getConeCount(ScoutingData[[#This Row],[scoredGrid]])</f>
        <v>4</v>
      </c>
      <c r="AS170" s="27">
        <f>getHighCount(ScoutingData[[#This Row],[scoredGrid]])</f>
        <v>3</v>
      </c>
      <c r="AT170" s="27">
        <f>getMedCount(ScoutingData[[#This Row],[scoredGrid]])</f>
        <v>3</v>
      </c>
      <c r="AU170" s="27">
        <f>getLowCount(ScoutingData[[#This Row],[scoredGrid]])</f>
        <v>0</v>
      </c>
      <c r="AV170" s="27">
        <f>ScoutingData[[#This Row],[autoGamePieces]]+ScoutingData[[#This Row],[teleopGamePieces]]</f>
        <v>7</v>
      </c>
      <c r="AW170" s="27">
        <f>ScoutingData[[#This Row],[autoCubes]]+ScoutingData[[#This Row],[teleopCubes]]</f>
        <v>3</v>
      </c>
      <c r="AX170" s="27">
        <f>ScoutingData[[#This Row],[autoCones]]+ScoutingData[[#This Row],[teleopCones]]</f>
        <v>4</v>
      </c>
      <c r="AY170" s="27">
        <f>ScoutingData[[#This Row],[autoHigh]]+ScoutingData[[#This Row],[teleopHigh]]</f>
        <v>4</v>
      </c>
      <c r="AZ170" s="27">
        <f>ScoutingData[[#This Row],[autoMed]]+ScoutingData[[#This Row],[teleopMed]]</f>
        <v>3</v>
      </c>
      <c r="BA170" s="27">
        <f>ScoutingData[[#This Row],[autoLow]]+ScoutingData[[#This Row],[teleopLow]]</f>
        <v>0</v>
      </c>
    </row>
    <row r="171" spans="1:53" ht="17">
      <c r="A171" s="27" t="s">
        <v>389</v>
      </c>
      <c r="B171" s="27" t="s">
        <v>82</v>
      </c>
      <c r="C171" s="27" t="s">
        <v>83</v>
      </c>
      <c r="D171" s="27">
        <v>37</v>
      </c>
      <c r="E171" s="27"/>
      <c r="F171" s="27" t="s">
        <v>131</v>
      </c>
      <c r="G171" s="27">
        <v>125</v>
      </c>
      <c r="H171" s="27">
        <v>26</v>
      </c>
      <c r="I171" s="27" t="s">
        <v>196</v>
      </c>
      <c r="J171" s="27">
        <v>0</v>
      </c>
      <c r="K171" s="27">
        <v>0</v>
      </c>
      <c r="L171" s="27">
        <v>1</v>
      </c>
      <c r="M171" s="27" t="s">
        <v>86</v>
      </c>
      <c r="N171" s="27" t="s">
        <v>504</v>
      </c>
      <c r="O171" s="27" t="s">
        <v>505</v>
      </c>
      <c r="P171" s="27">
        <v>0</v>
      </c>
      <c r="Q171" s="27">
        <v>1</v>
      </c>
      <c r="R171" s="27">
        <v>0</v>
      </c>
      <c r="S171" s="27"/>
      <c r="T171" s="27">
        <v>0</v>
      </c>
      <c r="U171" s="27" t="s">
        <v>97</v>
      </c>
      <c r="V171" s="27">
        <v>4.5999999999999996</v>
      </c>
      <c r="W171" s="27" t="s">
        <v>95</v>
      </c>
      <c r="X171" s="27">
        <v>2</v>
      </c>
      <c r="Y171" s="27" t="s">
        <v>99</v>
      </c>
      <c r="Z171" s="27">
        <v>2</v>
      </c>
      <c r="AA171" s="27" t="s">
        <v>128</v>
      </c>
      <c r="AB171" s="27">
        <v>1</v>
      </c>
      <c r="AC171" s="27">
        <v>5</v>
      </c>
      <c r="AD171" s="27">
        <v>0</v>
      </c>
      <c r="AE171" s="27">
        <v>0</v>
      </c>
      <c r="AF171" s="27">
        <v>0</v>
      </c>
      <c r="AG171" s="27">
        <v>1</v>
      </c>
      <c r="AH171" s="27" t="s">
        <v>506</v>
      </c>
      <c r="AI171" s="27">
        <f>getTotalCount(ScoutingData[[#This Row],[autoScoredGrid]])</f>
        <v>1</v>
      </c>
      <c r="AJ171" s="27">
        <f>getCubeCount(ScoutingData[[#This Row],[autoScoredGrid]])</f>
        <v>1</v>
      </c>
      <c r="AK171" s="27">
        <f>getConeCount(ScoutingData[[#This Row],[autoScoredGrid]])</f>
        <v>0</v>
      </c>
      <c r="AL171" s="27">
        <f>getHighCount(ScoutingData[[#This Row],[autoScoredGrid]])</f>
        <v>1</v>
      </c>
      <c r="AM171" s="27">
        <f>getMedCount(ScoutingData[[#This Row],[autoScoredGrid]])</f>
        <v>0</v>
      </c>
      <c r="AN171" s="27">
        <f>getLowCount(ScoutingData[[#This Row],[autoScoredGrid]])</f>
        <v>0</v>
      </c>
      <c r="AO171" s="27">
        <f>getAvgCycleTime(ScoutingData[[#This Row],[cycleTimes]])</f>
        <v>17.216666666666669</v>
      </c>
      <c r="AP171" s="27">
        <f>getTotalCount(ScoutingData[[#This Row],[scoredGrid]])</f>
        <v>6</v>
      </c>
      <c r="AQ171" s="27">
        <f>getCubeCount(ScoutingData[[#This Row],[scoredGrid]])</f>
        <v>2</v>
      </c>
      <c r="AR171" s="27">
        <f>getConeCount(ScoutingData[[#This Row],[scoredGrid]])</f>
        <v>4</v>
      </c>
      <c r="AS171" s="27">
        <f>getHighCount(ScoutingData[[#This Row],[scoredGrid]])</f>
        <v>3</v>
      </c>
      <c r="AT171" s="27">
        <f>getMedCount(ScoutingData[[#This Row],[scoredGrid]])</f>
        <v>3</v>
      </c>
      <c r="AU171" s="27">
        <f>getLowCount(ScoutingData[[#This Row],[scoredGrid]])</f>
        <v>0</v>
      </c>
      <c r="AV171" s="27">
        <f>ScoutingData[[#This Row],[autoGamePieces]]+ScoutingData[[#This Row],[teleopGamePieces]]</f>
        <v>7</v>
      </c>
      <c r="AW171" s="27">
        <f>ScoutingData[[#This Row],[autoCubes]]+ScoutingData[[#This Row],[teleopCubes]]</f>
        <v>3</v>
      </c>
      <c r="AX171" s="27">
        <f>ScoutingData[[#This Row],[autoCones]]+ScoutingData[[#This Row],[teleopCones]]</f>
        <v>4</v>
      </c>
      <c r="AY171" s="27">
        <f>ScoutingData[[#This Row],[autoHigh]]+ScoutingData[[#This Row],[teleopHigh]]</f>
        <v>4</v>
      </c>
      <c r="AZ171" s="27">
        <f>ScoutingData[[#This Row],[autoMed]]+ScoutingData[[#This Row],[teleopMed]]</f>
        <v>3</v>
      </c>
      <c r="BA171" s="27">
        <f>ScoutingData[[#This Row],[autoLow]]+ScoutingData[[#This Row],[teleopLow]]</f>
        <v>0</v>
      </c>
    </row>
    <row r="172" spans="1:53" ht="17">
      <c r="A172" s="27" t="s">
        <v>163</v>
      </c>
      <c r="B172" s="27" t="s">
        <v>82</v>
      </c>
      <c r="C172" s="27" t="s">
        <v>83</v>
      </c>
      <c r="D172" s="27">
        <v>38</v>
      </c>
      <c r="E172" s="27"/>
      <c r="F172" s="27" t="s">
        <v>131</v>
      </c>
      <c r="G172" s="27">
        <v>56</v>
      </c>
      <c r="H172" s="27">
        <v>26</v>
      </c>
      <c r="I172" s="27" t="s">
        <v>85</v>
      </c>
      <c r="J172" s="27">
        <v>0</v>
      </c>
      <c r="K172" s="27">
        <v>0</v>
      </c>
      <c r="L172" s="27">
        <v>0</v>
      </c>
      <c r="M172" s="27" t="s">
        <v>86</v>
      </c>
      <c r="N172" s="27" t="s">
        <v>507</v>
      </c>
      <c r="O172" s="27" t="s">
        <v>508</v>
      </c>
      <c r="P172" s="27">
        <v>0</v>
      </c>
      <c r="Q172" s="27">
        <v>0</v>
      </c>
      <c r="R172" s="27">
        <v>0</v>
      </c>
      <c r="S172" s="27"/>
      <c r="T172" s="27">
        <v>0</v>
      </c>
      <c r="U172" s="27" t="s">
        <v>107</v>
      </c>
      <c r="V172" s="27">
        <v>0</v>
      </c>
      <c r="W172" s="27" t="s">
        <v>86</v>
      </c>
      <c r="X172" s="27">
        <v>2</v>
      </c>
      <c r="Y172" s="27" t="s">
        <v>99</v>
      </c>
      <c r="Z172" s="27">
        <v>0</v>
      </c>
      <c r="AA172" s="27" t="s">
        <v>86</v>
      </c>
      <c r="AB172" s="27">
        <v>0</v>
      </c>
      <c r="AC172" s="27">
        <v>3</v>
      </c>
      <c r="AD172" s="27">
        <v>0</v>
      </c>
      <c r="AE172" s="27">
        <v>0</v>
      </c>
      <c r="AF172" s="27">
        <v>0</v>
      </c>
      <c r="AG172" s="27">
        <v>0</v>
      </c>
      <c r="AH172" s="27" t="s">
        <v>509</v>
      </c>
      <c r="AI172" s="27">
        <f>getTotalCount(ScoutingData[[#This Row],[autoScoredGrid]])</f>
        <v>0</v>
      </c>
      <c r="AJ172" s="27">
        <f>getCubeCount(ScoutingData[[#This Row],[autoScoredGrid]])</f>
        <v>0</v>
      </c>
      <c r="AK172" s="27">
        <f>getConeCount(ScoutingData[[#This Row],[autoScoredGrid]])</f>
        <v>0</v>
      </c>
      <c r="AL172" s="27">
        <f>getHighCount(ScoutingData[[#This Row],[autoScoredGrid]])</f>
        <v>0</v>
      </c>
      <c r="AM172" s="27">
        <f>getMedCount(ScoutingData[[#This Row],[autoScoredGrid]])</f>
        <v>0</v>
      </c>
      <c r="AN172" s="27">
        <f>getLowCount(ScoutingData[[#This Row],[autoScoredGrid]])</f>
        <v>0</v>
      </c>
      <c r="AO172" s="27">
        <f>getAvgCycleTime(ScoutingData[[#This Row],[cycleTimes]])</f>
        <v>30.433333333333337</v>
      </c>
      <c r="AP172" s="27">
        <f>getTotalCount(ScoutingData[[#This Row],[scoredGrid]])</f>
        <v>3</v>
      </c>
      <c r="AQ172" s="27">
        <f>getCubeCount(ScoutingData[[#This Row],[scoredGrid]])</f>
        <v>0</v>
      </c>
      <c r="AR172" s="27">
        <f>getConeCount(ScoutingData[[#This Row],[scoredGrid]])</f>
        <v>3</v>
      </c>
      <c r="AS172" s="27">
        <f>getHighCount(ScoutingData[[#This Row],[scoredGrid]])</f>
        <v>0</v>
      </c>
      <c r="AT172" s="27">
        <f>getMedCount(ScoutingData[[#This Row],[scoredGrid]])</f>
        <v>3</v>
      </c>
      <c r="AU172" s="27">
        <f>getLowCount(ScoutingData[[#This Row],[scoredGrid]])</f>
        <v>0</v>
      </c>
      <c r="AV172" s="27">
        <f>ScoutingData[[#This Row],[autoGamePieces]]+ScoutingData[[#This Row],[teleopGamePieces]]</f>
        <v>3</v>
      </c>
      <c r="AW172" s="27">
        <f>ScoutingData[[#This Row],[autoCubes]]+ScoutingData[[#This Row],[teleopCubes]]</f>
        <v>0</v>
      </c>
      <c r="AX172" s="27">
        <f>ScoutingData[[#This Row],[autoCones]]+ScoutingData[[#This Row],[teleopCones]]</f>
        <v>3</v>
      </c>
      <c r="AY172" s="27">
        <f>ScoutingData[[#This Row],[autoHigh]]+ScoutingData[[#This Row],[teleopHigh]]</f>
        <v>0</v>
      </c>
      <c r="AZ172" s="27">
        <f>ScoutingData[[#This Row],[autoMed]]+ScoutingData[[#This Row],[teleopMed]]</f>
        <v>3</v>
      </c>
      <c r="BA172" s="27">
        <f>ScoutingData[[#This Row],[autoLow]]+ScoutingData[[#This Row],[teleopLow]]</f>
        <v>0</v>
      </c>
    </row>
    <row r="173" spans="1:53" ht="17">
      <c r="A173" s="27" t="s">
        <v>345</v>
      </c>
      <c r="B173" s="27" t="s">
        <v>82</v>
      </c>
      <c r="C173" s="27" t="s">
        <v>83</v>
      </c>
      <c r="D173" s="27">
        <v>38</v>
      </c>
      <c r="E173" s="27"/>
      <c r="F173" s="27" t="s">
        <v>93</v>
      </c>
      <c r="G173" s="27">
        <v>223</v>
      </c>
      <c r="H173" s="27">
        <v>50</v>
      </c>
      <c r="I173" s="27" t="s">
        <v>253</v>
      </c>
      <c r="J173" s="27">
        <v>0</v>
      </c>
      <c r="K173" s="27">
        <v>0</v>
      </c>
      <c r="L173" s="27">
        <v>1</v>
      </c>
      <c r="M173" s="27" t="s">
        <v>95</v>
      </c>
      <c r="N173" s="27" t="s">
        <v>85</v>
      </c>
      <c r="O173" s="27" t="s">
        <v>510</v>
      </c>
      <c r="P173" s="27">
        <v>0</v>
      </c>
      <c r="Q173" s="27">
        <v>1</v>
      </c>
      <c r="R173" s="27">
        <v>0</v>
      </c>
      <c r="S173" s="27"/>
      <c r="T173" s="27">
        <v>0</v>
      </c>
      <c r="U173" s="27" t="s">
        <v>89</v>
      </c>
      <c r="V173" s="27">
        <v>0</v>
      </c>
      <c r="W173" s="27" t="s">
        <v>152</v>
      </c>
      <c r="X173" s="27">
        <v>0</v>
      </c>
      <c r="Y173" s="27" t="s">
        <v>98</v>
      </c>
      <c r="Z173" s="27">
        <v>0</v>
      </c>
      <c r="AA173" s="27" t="s">
        <v>86</v>
      </c>
      <c r="AB173" s="27">
        <v>1</v>
      </c>
      <c r="AC173" s="27">
        <v>4</v>
      </c>
      <c r="AD173" s="27">
        <v>0</v>
      </c>
      <c r="AE173" s="27">
        <v>0</v>
      </c>
      <c r="AF173" s="27">
        <v>0</v>
      </c>
      <c r="AG173" s="27">
        <v>1</v>
      </c>
      <c r="AH173" s="27" t="s">
        <v>511</v>
      </c>
      <c r="AI173" s="27">
        <f>getTotalCount(ScoutingData[[#This Row],[autoScoredGrid]])</f>
        <v>1</v>
      </c>
      <c r="AJ173" s="27">
        <f>getCubeCount(ScoutingData[[#This Row],[autoScoredGrid]])</f>
        <v>1</v>
      </c>
      <c r="AK173" s="27">
        <f>getConeCount(ScoutingData[[#This Row],[autoScoredGrid]])</f>
        <v>0</v>
      </c>
      <c r="AL173" s="27">
        <f>getHighCount(ScoutingData[[#This Row],[autoScoredGrid]])</f>
        <v>0</v>
      </c>
      <c r="AM173" s="27">
        <f>getMedCount(ScoutingData[[#This Row],[autoScoredGrid]])</f>
        <v>1</v>
      </c>
      <c r="AN173" s="27">
        <f>getLowCount(ScoutingData[[#This Row],[autoScoredGrid]])</f>
        <v>0</v>
      </c>
      <c r="AO173" s="27">
        <f>getAvgCycleTime(ScoutingData[[#This Row],[cycleTimes]])</f>
        <v>0</v>
      </c>
      <c r="AP173" s="27">
        <f>getTotalCount(ScoutingData[[#This Row],[scoredGrid]])</f>
        <v>3</v>
      </c>
      <c r="AQ173" s="27">
        <f>getCubeCount(ScoutingData[[#This Row],[scoredGrid]])</f>
        <v>3</v>
      </c>
      <c r="AR173" s="27">
        <f>getConeCount(ScoutingData[[#This Row],[scoredGrid]])</f>
        <v>0</v>
      </c>
      <c r="AS173" s="27">
        <f>getHighCount(ScoutingData[[#This Row],[scoredGrid]])</f>
        <v>0</v>
      </c>
      <c r="AT173" s="27">
        <f>getMedCount(ScoutingData[[#This Row],[scoredGrid]])</f>
        <v>0</v>
      </c>
      <c r="AU173" s="27">
        <f>getLowCount(ScoutingData[[#This Row],[scoredGrid]])</f>
        <v>3</v>
      </c>
      <c r="AV173" s="27">
        <f>ScoutingData[[#This Row],[autoGamePieces]]+ScoutingData[[#This Row],[teleopGamePieces]]</f>
        <v>4</v>
      </c>
      <c r="AW173" s="27">
        <f>ScoutingData[[#This Row],[autoCubes]]+ScoutingData[[#This Row],[teleopCubes]]</f>
        <v>4</v>
      </c>
      <c r="AX173" s="27">
        <f>ScoutingData[[#This Row],[autoCones]]+ScoutingData[[#This Row],[teleopCones]]</f>
        <v>0</v>
      </c>
      <c r="AY173" s="27">
        <f>ScoutingData[[#This Row],[autoHigh]]+ScoutingData[[#This Row],[teleopHigh]]</f>
        <v>0</v>
      </c>
      <c r="AZ173" s="27">
        <f>ScoutingData[[#This Row],[autoMed]]+ScoutingData[[#This Row],[teleopMed]]</f>
        <v>1</v>
      </c>
      <c r="BA173" s="27">
        <f>ScoutingData[[#This Row],[autoLow]]+ScoutingData[[#This Row],[teleopLow]]</f>
        <v>3</v>
      </c>
    </row>
    <row r="174" spans="1:53" ht="17">
      <c r="A174" s="27" t="s">
        <v>92</v>
      </c>
      <c r="B174" s="27" t="s">
        <v>82</v>
      </c>
      <c r="C174" s="27" t="s">
        <v>83</v>
      </c>
      <c r="D174" s="27">
        <v>38</v>
      </c>
      <c r="E174" s="27"/>
      <c r="F174" s="27" t="s">
        <v>122</v>
      </c>
      <c r="G174" s="27">
        <v>1811</v>
      </c>
      <c r="H174" s="27">
        <v>62</v>
      </c>
      <c r="I174" s="27" t="s">
        <v>85</v>
      </c>
      <c r="J174" s="27">
        <v>1</v>
      </c>
      <c r="K174" s="27">
        <v>0</v>
      </c>
      <c r="L174" s="27">
        <v>0</v>
      </c>
      <c r="M174" s="27" t="s">
        <v>86</v>
      </c>
      <c r="N174" s="27" t="s">
        <v>85</v>
      </c>
      <c r="O174" s="27" t="s">
        <v>512</v>
      </c>
      <c r="P174" s="27">
        <v>0</v>
      </c>
      <c r="Q174" s="27">
        <v>1</v>
      </c>
      <c r="R174" s="27">
        <v>0</v>
      </c>
      <c r="S174" s="27"/>
      <c r="T174" s="27">
        <v>0</v>
      </c>
      <c r="U174" s="27" t="s">
        <v>89</v>
      </c>
      <c r="V174" s="27">
        <v>0</v>
      </c>
      <c r="W174" s="27" t="s">
        <v>95</v>
      </c>
      <c r="X174" s="27">
        <v>2</v>
      </c>
      <c r="Y174" s="27" t="s">
        <v>98</v>
      </c>
      <c r="Z174" s="27">
        <v>0</v>
      </c>
      <c r="AA174" s="27" t="s">
        <v>86</v>
      </c>
      <c r="AB174" s="27">
        <v>0</v>
      </c>
      <c r="AC174" s="27">
        <v>2</v>
      </c>
      <c r="AD174" s="27">
        <v>0</v>
      </c>
      <c r="AE174" s="27">
        <v>0</v>
      </c>
      <c r="AF174" s="27">
        <v>0</v>
      </c>
      <c r="AG174" s="27">
        <v>1</v>
      </c>
      <c r="AH174" s="27" t="s">
        <v>513</v>
      </c>
      <c r="AI174" s="27">
        <f>getTotalCount(ScoutingData[[#This Row],[autoScoredGrid]])</f>
        <v>0</v>
      </c>
      <c r="AJ174" s="27">
        <f>getCubeCount(ScoutingData[[#This Row],[autoScoredGrid]])</f>
        <v>0</v>
      </c>
      <c r="AK174" s="27">
        <f>getConeCount(ScoutingData[[#This Row],[autoScoredGrid]])</f>
        <v>0</v>
      </c>
      <c r="AL174" s="27">
        <f>getHighCount(ScoutingData[[#This Row],[autoScoredGrid]])</f>
        <v>0</v>
      </c>
      <c r="AM174" s="27">
        <f>getMedCount(ScoutingData[[#This Row],[autoScoredGrid]])</f>
        <v>0</v>
      </c>
      <c r="AN174" s="27">
        <f>getLowCount(ScoutingData[[#This Row],[autoScoredGrid]])</f>
        <v>0</v>
      </c>
      <c r="AO174" s="27">
        <f>getAvgCycleTime(ScoutingData[[#This Row],[cycleTimes]])</f>
        <v>0</v>
      </c>
      <c r="AP174" s="27">
        <f>getTotalCount(ScoutingData[[#This Row],[scoredGrid]])</f>
        <v>3</v>
      </c>
      <c r="AQ174" s="27">
        <f>getCubeCount(ScoutingData[[#This Row],[scoredGrid]])</f>
        <v>3</v>
      </c>
      <c r="AR174" s="27">
        <f>getConeCount(ScoutingData[[#This Row],[scoredGrid]])</f>
        <v>0</v>
      </c>
      <c r="AS174" s="27">
        <f>getHighCount(ScoutingData[[#This Row],[scoredGrid]])</f>
        <v>0</v>
      </c>
      <c r="AT174" s="27">
        <f>getMedCount(ScoutingData[[#This Row],[scoredGrid]])</f>
        <v>0</v>
      </c>
      <c r="AU174" s="27">
        <f>getLowCount(ScoutingData[[#This Row],[scoredGrid]])</f>
        <v>3</v>
      </c>
      <c r="AV174" s="27">
        <f>ScoutingData[[#This Row],[autoGamePieces]]+ScoutingData[[#This Row],[teleopGamePieces]]</f>
        <v>3</v>
      </c>
      <c r="AW174" s="27">
        <f>ScoutingData[[#This Row],[autoCubes]]+ScoutingData[[#This Row],[teleopCubes]]</f>
        <v>3</v>
      </c>
      <c r="AX174" s="27">
        <f>ScoutingData[[#This Row],[autoCones]]+ScoutingData[[#This Row],[teleopCones]]</f>
        <v>0</v>
      </c>
      <c r="AY174" s="27">
        <f>ScoutingData[[#This Row],[autoHigh]]+ScoutingData[[#This Row],[teleopHigh]]</f>
        <v>0</v>
      </c>
      <c r="AZ174" s="27">
        <f>ScoutingData[[#This Row],[autoMed]]+ScoutingData[[#This Row],[teleopMed]]</f>
        <v>0</v>
      </c>
      <c r="BA174" s="27">
        <f>ScoutingData[[#This Row],[autoLow]]+ScoutingData[[#This Row],[teleopLow]]</f>
        <v>3</v>
      </c>
    </row>
    <row r="175" spans="1:53" ht="17">
      <c r="A175" s="27" t="s">
        <v>187</v>
      </c>
      <c r="B175" s="27" t="s">
        <v>82</v>
      </c>
      <c r="C175" s="27" t="s">
        <v>83</v>
      </c>
      <c r="D175" s="27">
        <v>39</v>
      </c>
      <c r="E175" s="27"/>
      <c r="F175" s="27" t="s">
        <v>102</v>
      </c>
      <c r="G175" s="27">
        <v>222</v>
      </c>
      <c r="H175" s="27">
        <v>35</v>
      </c>
      <c r="I175" s="27" t="s">
        <v>85</v>
      </c>
      <c r="J175" s="27">
        <v>0</v>
      </c>
      <c r="K175" s="27">
        <v>0</v>
      </c>
      <c r="L175" s="27">
        <v>1</v>
      </c>
      <c r="M175" s="27" t="s">
        <v>86</v>
      </c>
      <c r="N175" s="27" t="s">
        <v>85</v>
      </c>
      <c r="O175" s="27" t="s">
        <v>514</v>
      </c>
      <c r="P175" s="27">
        <v>0</v>
      </c>
      <c r="Q175" s="27">
        <v>1</v>
      </c>
      <c r="R175" s="27">
        <v>0</v>
      </c>
      <c r="S175" s="27"/>
      <c r="T175" s="27">
        <v>0</v>
      </c>
      <c r="U175" s="27" t="s">
        <v>97</v>
      </c>
      <c r="V175" s="27">
        <v>0</v>
      </c>
      <c r="W175" s="27" t="s">
        <v>98</v>
      </c>
      <c r="X175" s="27">
        <v>0</v>
      </c>
      <c r="Y175" s="27" t="s">
        <v>98</v>
      </c>
      <c r="Z175" s="27">
        <v>1</v>
      </c>
      <c r="AA175" s="27" t="s">
        <v>86</v>
      </c>
      <c r="AB175" s="27">
        <v>0</v>
      </c>
      <c r="AC175" s="27">
        <v>2</v>
      </c>
      <c r="AD175" s="27">
        <v>0</v>
      </c>
      <c r="AE175" s="27">
        <v>0</v>
      </c>
      <c r="AF175" s="27">
        <v>0</v>
      </c>
      <c r="AG175" s="27">
        <v>0</v>
      </c>
      <c r="AH175" s="27" t="s">
        <v>515</v>
      </c>
      <c r="AI175" s="27">
        <f>getTotalCount(ScoutingData[[#This Row],[autoScoredGrid]])</f>
        <v>0</v>
      </c>
      <c r="AJ175" s="27">
        <f>getCubeCount(ScoutingData[[#This Row],[autoScoredGrid]])</f>
        <v>0</v>
      </c>
      <c r="AK175" s="27">
        <f>getConeCount(ScoutingData[[#This Row],[autoScoredGrid]])</f>
        <v>0</v>
      </c>
      <c r="AL175" s="27">
        <f>getHighCount(ScoutingData[[#This Row],[autoScoredGrid]])</f>
        <v>0</v>
      </c>
      <c r="AM175" s="27">
        <f>getMedCount(ScoutingData[[#This Row],[autoScoredGrid]])</f>
        <v>0</v>
      </c>
      <c r="AN175" s="27">
        <f>getLowCount(ScoutingData[[#This Row],[autoScoredGrid]])</f>
        <v>0</v>
      </c>
      <c r="AO175" s="27">
        <f>getAvgCycleTime(ScoutingData[[#This Row],[cycleTimes]])</f>
        <v>0</v>
      </c>
      <c r="AP175" s="27">
        <f>getTotalCount(ScoutingData[[#This Row],[scoredGrid]])</f>
        <v>4</v>
      </c>
      <c r="AQ175" s="27">
        <f>getCubeCount(ScoutingData[[#This Row],[scoredGrid]])</f>
        <v>2</v>
      </c>
      <c r="AR175" s="27">
        <f>getConeCount(ScoutingData[[#This Row],[scoredGrid]])</f>
        <v>2</v>
      </c>
      <c r="AS175" s="27">
        <f>getHighCount(ScoutingData[[#This Row],[scoredGrid]])</f>
        <v>2</v>
      </c>
      <c r="AT175" s="27">
        <f>getMedCount(ScoutingData[[#This Row],[scoredGrid]])</f>
        <v>0</v>
      </c>
      <c r="AU175" s="27">
        <f>getLowCount(ScoutingData[[#This Row],[scoredGrid]])</f>
        <v>2</v>
      </c>
      <c r="AV175" s="27">
        <f>ScoutingData[[#This Row],[autoGamePieces]]+ScoutingData[[#This Row],[teleopGamePieces]]</f>
        <v>4</v>
      </c>
      <c r="AW175" s="27">
        <f>ScoutingData[[#This Row],[autoCubes]]+ScoutingData[[#This Row],[teleopCubes]]</f>
        <v>2</v>
      </c>
      <c r="AX175" s="27">
        <f>ScoutingData[[#This Row],[autoCones]]+ScoutingData[[#This Row],[teleopCones]]</f>
        <v>2</v>
      </c>
      <c r="AY175" s="27">
        <f>ScoutingData[[#This Row],[autoHigh]]+ScoutingData[[#This Row],[teleopHigh]]</f>
        <v>2</v>
      </c>
      <c r="AZ175" s="27">
        <f>ScoutingData[[#This Row],[autoMed]]+ScoutingData[[#This Row],[teleopMed]]</f>
        <v>0</v>
      </c>
      <c r="BA175" s="27">
        <f>ScoutingData[[#This Row],[autoLow]]+ScoutingData[[#This Row],[teleopLow]]</f>
        <v>2</v>
      </c>
    </row>
    <row r="176" spans="1:53" ht="17">
      <c r="A176" s="27" t="s">
        <v>185</v>
      </c>
      <c r="B176" s="27" t="s">
        <v>82</v>
      </c>
      <c r="C176" s="27" t="s">
        <v>83</v>
      </c>
      <c r="D176" s="27">
        <v>39</v>
      </c>
      <c r="E176" s="27"/>
      <c r="F176" s="27" t="s">
        <v>110</v>
      </c>
      <c r="G176" s="27">
        <v>1676</v>
      </c>
      <c r="H176" s="27">
        <v>47</v>
      </c>
      <c r="I176" s="27" t="s">
        <v>160</v>
      </c>
      <c r="J176" s="27">
        <v>0</v>
      </c>
      <c r="K176" s="27">
        <v>0</v>
      </c>
      <c r="L176" s="27">
        <v>1</v>
      </c>
      <c r="M176" s="27" t="s">
        <v>152</v>
      </c>
      <c r="N176" s="27" t="s">
        <v>516</v>
      </c>
      <c r="O176" s="27" t="s">
        <v>517</v>
      </c>
      <c r="P176" s="27">
        <v>0</v>
      </c>
      <c r="Q176" s="27">
        <v>0</v>
      </c>
      <c r="R176" s="27">
        <v>0</v>
      </c>
      <c r="S176" s="27"/>
      <c r="T176" s="27">
        <v>1</v>
      </c>
      <c r="U176" s="27" t="s">
        <v>97</v>
      </c>
      <c r="V176" s="27">
        <v>0</v>
      </c>
      <c r="W176" s="27" t="s">
        <v>152</v>
      </c>
      <c r="X176" s="27">
        <v>1</v>
      </c>
      <c r="Y176" s="27" t="s">
        <v>99</v>
      </c>
      <c r="Z176" s="27">
        <v>2</v>
      </c>
      <c r="AA176" s="27" t="s">
        <v>86</v>
      </c>
      <c r="AB176" s="27">
        <v>1</v>
      </c>
      <c r="AC176" s="27">
        <v>3</v>
      </c>
      <c r="AD176" s="27">
        <v>0</v>
      </c>
      <c r="AE176" s="27">
        <v>0</v>
      </c>
      <c r="AF176" s="27">
        <v>0</v>
      </c>
      <c r="AG176" s="27">
        <v>1</v>
      </c>
      <c r="AH176" s="27" t="s">
        <v>518</v>
      </c>
      <c r="AI176" s="27">
        <f>getTotalCount(ScoutingData[[#This Row],[autoScoredGrid]])</f>
        <v>1</v>
      </c>
      <c r="AJ176" s="27">
        <f>getCubeCount(ScoutingData[[#This Row],[autoScoredGrid]])</f>
        <v>1</v>
      </c>
      <c r="AK176" s="27">
        <f>getConeCount(ScoutingData[[#This Row],[autoScoredGrid]])</f>
        <v>0</v>
      </c>
      <c r="AL176" s="27">
        <f>getHighCount(ScoutingData[[#This Row],[autoScoredGrid]])</f>
        <v>1</v>
      </c>
      <c r="AM176" s="27">
        <f>getMedCount(ScoutingData[[#This Row],[autoScoredGrid]])</f>
        <v>0</v>
      </c>
      <c r="AN176" s="27">
        <f>getLowCount(ScoutingData[[#This Row],[autoScoredGrid]])</f>
        <v>0</v>
      </c>
      <c r="AO176" s="27">
        <f>getAvgCycleTime(ScoutingData[[#This Row],[cycleTimes]])</f>
        <v>1.8</v>
      </c>
      <c r="AP176" s="27">
        <f>getTotalCount(ScoutingData[[#This Row],[scoredGrid]])</f>
        <v>5</v>
      </c>
      <c r="AQ176" s="27">
        <f>getCubeCount(ScoutingData[[#This Row],[scoredGrid]])</f>
        <v>2</v>
      </c>
      <c r="AR176" s="27">
        <f>getConeCount(ScoutingData[[#This Row],[scoredGrid]])</f>
        <v>3</v>
      </c>
      <c r="AS176" s="27">
        <f>getHighCount(ScoutingData[[#This Row],[scoredGrid]])</f>
        <v>4</v>
      </c>
      <c r="AT176" s="27">
        <f>getMedCount(ScoutingData[[#This Row],[scoredGrid]])</f>
        <v>1</v>
      </c>
      <c r="AU176" s="27">
        <f>getLowCount(ScoutingData[[#This Row],[scoredGrid]])</f>
        <v>0</v>
      </c>
      <c r="AV176" s="27">
        <f>ScoutingData[[#This Row],[autoGamePieces]]+ScoutingData[[#This Row],[teleopGamePieces]]</f>
        <v>6</v>
      </c>
      <c r="AW176" s="27">
        <f>ScoutingData[[#This Row],[autoCubes]]+ScoutingData[[#This Row],[teleopCubes]]</f>
        <v>3</v>
      </c>
      <c r="AX176" s="27">
        <f>ScoutingData[[#This Row],[autoCones]]+ScoutingData[[#This Row],[teleopCones]]</f>
        <v>3</v>
      </c>
      <c r="AY176" s="27">
        <f>ScoutingData[[#This Row],[autoHigh]]+ScoutingData[[#This Row],[teleopHigh]]</f>
        <v>5</v>
      </c>
      <c r="AZ176" s="27">
        <f>ScoutingData[[#This Row],[autoMed]]+ScoutingData[[#This Row],[teleopMed]]</f>
        <v>1</v>
      </c>
      <c r="BA176" s="27">
        <f>ScoutingData[[#This Row],[autoLow]]+ScoutingData[[#This Row],[teleopLow]]</f>
        <v>0</v>
      </c>
    </row>
    <row r="177" spans="1:53" ht="17">
      <c r="A177" s="27" t="s">
        <v>125</v>
      </c>
      <c r="B177" s="27" t="s">
        <v>82</v>
      </c>
      <c r="C177" s="27" t="s">
        <v>83</v>
      </c>
      <c r="D177" s="27">
        <v>39</v>
      </c>
      <c r="E177" s="27"/>
      <c r="F177" s="27" t="s">
        <v>93</v>
      </c>
      <c r="G177" s="27">
        <v>41</v>
      </c>
      <c r="H177" s="27">
        <v>26</v>
      </c>
      <c r="I177" s="27" t="s">
        <v>103</v>
      </c>
      <c r="J177" s="27">
        <v>0</v>
      </c>
      <c r="K177" s="27">
        <v>0</v>
      </c>
      <c r="L177" s="27">
        <v>1</v>
      </c>
      <c r="M177" s="27" t="s">
        <v>86</v>
      </c>
      <c r="N177" s="27" t="s">
        <v>85</v>
      </c>
      <c r="O177" s="27" t="s">
        <v>85</v>
      </c>
      <c r="P177" s="27">
        <v>0</v>
      </c>
      <c r="Q177" s="27">
        <v>0</v>
      </c>
      <c r="R177" s="27">
        <v>0</v>
      </c>
      <c r="S177" s="27"/>
      <c r="T177" s="27">
        <v>0</v>
      </c>
      <c r="U177" s="27" t="s">
        <v>89</v>
      </c>
      <c r="V177" s="27">
        <v>0</v>
      </c>
      <c r="W177" s="27" t="s">
        <v>86</v>
      </c>
      <c r="X177" s="27">
        <v>0</v>
      </c>
      <c r="Y177" s="27" t="s">
        <v>98</v>
      </c>
      <c r="Z177" s="27">
        <v>0</v>
      </c>
      <c r="AA177" s="27" t="s">
        <v>86</v>
      </c>
      <c r="AB177" s="27">
        <v>0</v>
      </c>
      <c r="AC177" s="27">
        <v>3</v>
      </c>
      <c r="AD177" s="27">
        <v>1</v>
      </c>
      <c r="AE177" s="27">
        <v>0</v>
      </c>
      <c r="AF177" s="27">
        <v>0</v>
      </c>
      <c r="AG177" s="27">
        <v>1</v>
      </c>
      <c r="AH177" s="27" t="s">
        <v>519</v>
      </c>
      <c r="AI177" s="27">
        <f>getTotalCount(ScoutingData[[#This Row],[autoScoredGrid]])</f>
        <v>1</v>
      </c>
      <c r="AJ177" s="27">
        <f>getCubeCount(ScoutingData[[#This Row],[autoScoredGrid]])</f>
        <v>1</v>
      </c>
      <c r="AK177" s="27">
        <f>getConeCount(ScoutingData[[#This Row],[autoScoredGrid]])</f>
        <v>0</v>
      </c>
      <c r="AL177" s="27">
        <f>getHighCount(ScoutingData[[#This Row],[autoScoredGrid]])</f>
        <v>0</v>
      </c>
      <c r="AM177" s="27">
        <f>getMedCount(ScoutingData[[#This Row],[autoScoredGrid]])</f>
        <v>0</v>
      </c>
      <c r="AN177" s="27">
        <f>getLowCount(ScoutingData[[#This Row],[autoScoredGrid]])</f>
        <v>1</v>
      </c>
      <c r="AO177" s="27">
        <f>getAvgCycleTime(ScoutingData[[#This Row],[cycleTimes]])</f>
        <v>0</v>
      </c>
      <c r="AP177" s="27">
        <f>getTotalCount(ScoutingData[[#This Row],[scoredGrid]])</f>
        <v>0</v>
      </c>
      <c r="AQ177" s="27">
        <f>getCubeCount(ScoutingData[[#This Row],[scoredGrid]])</f>
        <v>0</v>
      </c>
      <c r="AR177" s="27">
        <f>getConeCount(ScoutingData[[#This Row],[scoredGrid]])</f>
        <v>0</v>
      </c>
      <c r="AS177" s="27">
        <f>getHighCount(ScoutingData[[#This Row],[scoredGrid]])</f>
        <v>0</v>
      </c>
      <c r="AT177" s="27">
        <f>getMedCount(ScoutingData[[#This Row],[scoredGrid]])</f>
        <v>0</v>
      </c>
      <c r="AU177" s="27">
        <f>getLowCount(ScoutingData[[#This Row],[scoredGrid]])</f>
        <v>0</v>
      </c>
      <c r="AV177" s="27">
        <f>ScoutingData[[#This Row],[autoGamePieces]]+ScoutingData[[#This Row],[teleopGamePieces]]</f>
        <v>1</v>
      </c>
      <c r="AW177" s="27">
        <f>ScoutingData[[#This Row],[autoCubes]]+ScoutingData[[#This Row],[teleopCubes]]</f>
        <v>1</v>
      </c>
      <c r="AX177" s="27">
        <f>ScoutingData[[#This Row],[autoCones]]+ScoutingData[[#This Row],[teleopCones]]</f>
        <v>0</v>
      </c>
      <c r="AY177" s="27">
        <f>ScoutingData[[#This Row],[autoHigh]]+ScoutingData[[#This Row],[teleopHigh]]</f>
        <v>0</v>
      </c>
      <c r="AZ177" s="27">
        <f>ScoutingData[[#This Row],[autoMed]]+ScoutingData[[#This Row],[teleopMed]]</f>
        <v>0</v>
      </c>
      <c r="BA177" s="27">
        <f>ScoutingData[[#This Row],[autoLow]]+ScoutingData[[#This Row],[teleopLow]]</f>
        <v>1</v>
      </c>
    </row>
    <row r="178" spans="1:53" ht="17">
      <c r="A178" s="27" t="s">
        <v>171</v>
      </c>
      <c r="B178" s="27" t="s">
        <v>82</v>
      </c>
      <c r="C178" s="27" t="s">
        <v>83</v>
      </c>
      <c r="D178" s="27">
        <v>40</v>
      </c>
      <c r="E178" s="27"/>
      <c r="F178" s="27" t="s">
        <v>110</v>
      </c>
      <c r="G178" s="27">
        <v>1143</v>
      </c>
      <c r="H178" s="27">
        <v>70</v>
      </c>
      <c r="I178" s="27" t="s">
        <v>85</v>
      </c>
      <c r="J178" s="27">
        <v>1</v>
      </c>
      <c r="K178" s="27">
        <v>1</v>
      </c>
      <c r="L178" s="27">
        <v>1</v>
      </c>
      <c r="M178" s="27" t="s">
        <v>86</v>
      </c>
      <c r="N178" s="27" t="s">
        <v>85</v>
      </c>
      <c r="O178" s="27" t="s">
        <v>85</v>
      </c>
      <c r="P178" s="27">
        <v>0</v>
      </c>
      <c r="Q178" s="27">
        <v>0</v>
      </c>
      <c r="R178" s="27">
        <v>0</v>
      </c>
      <c r="S178" s="27"/>
      <c r="T178" s="27">
        <v>0</v>
      </c>
      <c r="U178" s="27" t="s">
        <v>107</v>
      </c>
      <c r="V178" s="27">
        <v>22.1</v>
      </c>
      <c r="W178" s="27" t="s">
        <v>86</v>
      </c>
      <c r="X178" s="27">
        <v>1</v>
      </c>
      <c r="Y178" s="27" t="s">
        <v>90</v>
      </c>
      <c r="Z178" s="27">
        <v>0</v>
      </c>
      <c r="AA178" s="27" t="s">
        <v>86</v>
      </c>
      <c r="AB178" s="27">
        <v>1</v>
      </c>
      <c r="AC178" s="27">
        <v>1</v>
      </c>
      <c r="AD178" s="27">
        <v>0</v>
      </c>
      <c r="AE178" s="27">
        <v>0</v>
      </c>
      <c r="AF178" s="27">
        <v>1</v>
      </c>
      <c r="AG178" s="27">
        <v>0</v>
      </c>
      <c r="AH178" s="27" t="s">
        <v>315</v>
      </c>
      <c r="AI178" s="27">
        <f>getTotalCount(ScoutingData[[#This Row],[autoScoredGrid]])</f>
        <v>0</v>
      </c>
      <c r="AJ178" s="27">
        <f>getCubeCount(ScoutingData[[#This Row],[autoScoredGrid]])</f>
        <v>0</v>
      </c>
      <c r="AK178" s="27">
        <f>getConeCount(ScoutingData[[#This Row],[autoScoredGrid]])</f>
        <v>0</v>
      </c>
      <c r="AL178" s="27">
        <f>getHighCount(ScoutingData[[#This Row],[autoScoredGrid]])</f>
        <v>0</v>
      </c>
      <c r="AM178" s="27">
        <f>getMedCount(ScoutingData[[#This Row],[autoScoredGrid]])</f>
        <v>0</v>
      </c>
      <c r="AN178" s="27">
        <f>getLowCount(ScoutingData[[#This Row],[autoScoredGrid]])</f>
        <v>0</v>
      </c>
      <c r="AO178" s="27">
        <f>getAvgCycleTime(ScoutingData[[#This Row],[cycleTimes]])</f>
        <v>0</v>
      </c>
      <c r="AP178" s="27">
        <f>getTotalCount(ScoutingData[[#This Row],[scoredGrid]])</f>
        <v>0</v>
      </c>
      <c r="AQ178" s="27">
        <f>getCubeCount(ScoutingData[[#This Row],[scoredGrid]])</f>
        <v>0</v>
      </c>
      <c r="AR178" s="27">
        <f>getConeCount(ScoutingData[[#This Row],[scoredGrid]])</f>
        <v>0</v>
      </c>
      <c r="AS178" s="27">
        <f>getHighCount(ScoutingData[[#This Row],[scoredGrid]])</f>
        <v>0</v>
      </c>
      <c r="AT178" s="27">
        <f>getMedCount(ScoutingData[[#This Row],[scoredGrid]])</f>
        <v>0</v>
      </c>
      <c r="AU178" s="27">
        <f>getLowCount(ScoutingData[[#This Row],[scoredGrid]])</f>
        <v>0</v>
      </c>
      <c r="AV178" s="27">
        <f>ScoutingData[[#This Row],[autoGamePieces]]+ScoutingData[[#This Row],[teleopGamePieces]]</f>
        <v>0</v>
      </c>
      <c r="AW178" s="27">
        <f>ScoutingData[[#This Row],[autoCubes]]+ScoutingData[[#This Row],[teleopCubes]]</f>
        <v>0</v>
      </c>
      <c r="AX178" s="27">
        <f>ScoutingData[[#This Row],[autoCones]]+ScoutingData[[#This Row],[teleopCones]]</f>
        <v>0</v>
      </c>
      <c r="AY178" s="27">
        <f>ScoutingData[[#This Row],[autoHigh]]+ScoutingData[[#This Row],[teleopHigh]]</f>
        <v>0</v>
      </c>
      <c r="AZ178" s="27">
        <f>ScoutingData[[#This Row],[autoMed]]+ScoutingData[[#This Row],[teleopMed]]</f>
        <v>0</v>
      </c>
      <c r="BA178" s="27">
        <f>ScoutingData[[#This Row],[autoLow]]+ScoutingData[[#This Row],[teleopLow]]</f>
        <v>0</v>
      </c>
    </row>
    <row r="179" spans="1:53" ht="17">
      <c r="A179" s="27" t="s">
        <v>158</v>
      </c>
      <c r="B179" s="27" t="s">
        <v>82</v>
      </c>
      <c r="C179" s="27" t="s">
        <v>83</v>
      </c>
      <c r="D179" s="27">
        <v>40</v>
      </c>
      <c r="E179" s="27"/>
      <c r="F179" s="27" t="s">
        <v>102</v>
      </c>
      <c r="G179" s="27">
        <v>3515</v>
      </c>
      <c r="H179" s="27">
        <v>35</v>
      </c>
      <c r="I179" s="27" t="s">
        <v>85</v>
      </c>
      <c r="J179" s="27">
        <v>0</v>
      </c>
      <c r="K179" s="27">
        <v>0</v>
      </c>
      <c r="L179" s="27">
        <v>0</v>
      </c>
      <c r="M179" s="27" t="s">
        <v>86</v>
      </c>
      <c r="N179" s="27" t="s">
        <v>520</v>
      </c>
      <c r="O179" s="27" t="s">
        <v>521</v>
      </c>
      <c r="P179" s="27">
        <v>0</v>
      </c>
      <c r="Q179" s="27">
        <v>1</v>
      </c>
      <c r="R179" s="27">
        <v>0</v>
      </c>
      <c r="S179" s="27"/>
      <c r="T179" s="27">
        <v>1</v>
      </c>
      <c r="U179" s="27" t="s">
        <v>86</v>
      </c>
      <c r="V179" s="27">
        <v>58.2</v>
      </c>
      <c r="W179" s="27" t="s">
        <v>86</v>
      </c>
      <c r="X179" s="27">
        <v>1</v>
      </c>
      <c r="Y179" s="27" t="s">
        <v>90</v>
      </c>
      <c r="Z179" s="27">
        <v>1</v>
      </c>
      <c r="AA179" s="27" t="s">
        <v>86</v>
      </c>
      <c r="AB179" s="27">
        <v>0</v>
      </c>
      <c r="AC179" s="27">
        <v>2</v>
      </c>
      <c r="AD179" s="27">
        <v>0</v>
      </c>
      <c r="AE179" s="27">
        <v>0</v>
      </c>
      <c r="AF179" s="27">
        <v>0</v>
      </c>
      <c r="AG179" s="27">
        <v>0</v>
      </c>
      <c r="AH179" s="27" t="s">
        <v>522</v>
      </c>
      <c r="AI179" s="27">
        <f>getTotalCount(ScoutingData[[#This Row],[autoScoredGrid]])</f>
        <v>0</v>
      </c>
      <c r="AJ179" s="27">
        <f>getCubeCount(ScoutingData[[#This Row],[autoScoredGrid]])</f>
        <v>0</v>
      </c>
      <c r="AK179" s="27">
        <f>getConeCount(ScoutingData[[#This Row],[autoScoredGrid]])</f>
        <v>0</v>
      </c>
      <c r="AL179" s="27">
        <f>getHighCount(ScoutingData[[#This Row],[autoScoredGrid]])</f>
        <v>0</v>
      </c>
      <c r="AM179" s="27">
        <f>getMedCount(ScoutingData[[#This Row],[autoScoredGrid]])</f>
        <v>0</v>
      </c>
      <c r="AN179" s="27">
        <f>getLowCount(ScoutingData[[#This Row],[autoScoredGrid]])</f>
        <v>0</v>
      </c>
      <c r="AO179" s="27">
        <f>getAvgCycleTime(ScoutingData[[#This Row],[cycleTimes]])</f>
        <v>32.300000000000004</v>
      </c>
      <c r="AP179" s="27">
        <f>getTotalCount(ScoutingData[[#This Row],[scoredGrid]])</f>
        <v>3</v>
      </c>
      <c r="AQ179" s="27">
        <f>getCubeCount(ScoutingData[[#This Row],[scoredGrid]])</f>
        <v>2</v>
      </c>
      <c r="AR179" s="27">
        <f>getConeCount(ScoutingData[[#This Row],[scoredGrid]])</f>
        <v>1</v>
      </c>
      <c r="AS179" s="27">
        <f>getHighCount(ScoutingData[[#This Row],[scoredGrid]])</f>
        <v>0</v>
      </c>
      <c r="AT179" s="27">
        <f>getMedCount(ScoutingData[[#This Row],[scoredGrid]])</f>
        <v>0</v>
      </c>
      <c r="AU179" s="27">
        <f>getLowCount(ScoutingData[[#This Row],[scoredGrid]])</f>
        <v>3</v>
      </c>
      <c r="AV179" s="27">
        <f>ScoutingData[[#This Row],[autoGamePieces]]+ScoutingData[[#This Row],[teleopGamePieces]]</f>
        <v>3</v>
      </c>
      <c r="AW179" s="27">
        <f>ScoutingData[[#This Row],[autoCubes]]+ScoutingData[[#This Row],[teleopCubes]]</f>
        <v>2</v>
      </c>
      <c r="AX179" s="27">
        <f>ScoutingData[[#This Row],[autoCones]]+ScoutingData[[#This Row],[teleopCones]]</f>
        <v>1</v>
      </c>
      <c r="AY179" s="27">
        <f>ScoutingData[[#This Row],[autoHigh]]+ScoutingData[[#This Row],[teleopHigh]]</f>
        <v>0</v>
      </c>
      <c r="AZ179" s="27">
        <f>ScoutingData[[#This Row],[autoMed]]+ScoutingData[[#This Row],[teleopMed]]</f>
        <v>0</v>
      </c>
      <c r="BA179" s="27">
        <f>ScoutingData[[#This Row],[autoLow]]+ScoutingData[[#This Row],[teleopLow]]</f>
        <v>3</v>
      </c>
    </row>
    <row r="180" spans="1:53" ht="17">
      <c r="A180" s="27" t="s">
        <v>117</v>
      </c>
      <c r="B180" s="27" t="s">
        <v>82</v>
      </c>
      <c r="C180" s="27" t="s">
        <v>83</v>
      </c>
      <c r="D180" s="27">
        <v>36</v>
      </c>
      <c r="E180" s="27"/>
      <c r="F180" s="27" t="s">
        <v>122</v>
      </c>
      <c r="G180" s="27">
        <v>1672</v>
      </c>
      <c r="H180" s="27">
        <v>50</v>
      </c>
      <c r="I180" s="27" t="s">
        <v>85</v>
      </c>
      <c r="J180" s="27">
        <v>0</v>
      </c>
      <c r="K180" s="27">
        <v>0</v>
      </c>
      <c r="L180" s="27">
        <v>0</v>
      </c>
      <c r="M180" s="27" t="s">
        <v>98</v>
      </c>
      <c r="N180" s="27" t="s">
        <v>85</v>
      </c>
      <c r="O180" s="27" t="s">
        <v>523</v>
      </c>
      <c r="P180" s="27">
        <v>0</v>
      </c>
      <c r="Q180" s="27">
        <v>0</v>
      </c>
      <c r="R180" s="27">
        <v>0</v>
      </c>
      <c r="S180" s="27"/>
      <c r="T180" s="27">
        <v>1</v>
      </c>
      <c r="U180" s="27" t="s">
        <v>89</v>
      </c>
      <c r="V180" s="27">
        <v>2.2999999999999998</v>
      </c>
      <c r="W180" s="27" t="s">
        <v>95</v>
      </c>
      <c r="X180" s="27">
        <v>2</v>
      </c>
      <c r="Y180" s="27" t="s">
        <v>98</v>
      </c>
      <c r="Z180" s="27">
        <v>1</v>
      </c>
      <c r="AA180" s="27" t="s">
        <v>86</v>
      </c>
      <c r="AB180" s="27">
        <v>1</v>
      </c>
      <c r="AC180" s="27">
        <v>2</v>
      </c>
      <c r="AD180" s="27">
        <v>0</v>
      </c>
      <c r="AE180" s="27">
        <v>1</v>
      </c>
      <c r="AF180" s="27">
        <v>0</v>
      </c>
      <c r="AG180" s="27">
        <v>0</v>
      </c>
      <c r="AH180" s="27" t="s">
        <v>524</v>
      </c>
      <c r="AI180" s="27">
        <f>getTotalCount(ScoutingData[[#This Row],[autoScoredGrid]])</f>
        <v>0</v>
      </c>
      <c r="AJ180" s="27">
        <f>getCubeCount(ScoutingData[[#This Row],[autoScoredGrid]])</f>
        <v>0</v>
      </c>
      <c r="AK180" s="27">
        <f>getConeCount(ScoutingData[[#This Row],[autoScoredGrid]])</f>
        <v>0</v>
      </c>
      <c r="AL180" s="27">
        <f>getHighCount(ScoutingData[[#This Row],[autoScoredGrid]])</f>
        <v>0</v>
      </c>
      <c r="AM180" s="27">
        <f>getMedCount(ScoutingData[[#This Row],[autoScoredGrid]])</f>
        <v>0</v>
      </c>
      <c r="AN180" s="27">
        <f>getLowCount(ScoutingData[[#This Row],[autoScoredGrid]])</f>
        <v>0</v>
      </c>
      <c r="AO180" s="27">
        <f>getAvgCycleTime(ScoutingData[[#This Row],[cycleTimes]])</f>
        <v>0</v>
      </c>
      <c r="AP180" s="27">
        <f>getTotalCount(ScoutingData[[#This Row],[scoredGrid]])</f>
        <v>2</v>
      </c>
      <c r="AQ180" s="27">
        <f>getCubeCount(ScoutingData[[#This Row],[scoredGrid]])</f>
        <v>2</v>
      </c>
      <c r="AR180" s="27">
        <f>getConeCount(ScoutingData[[#This Row],[scoredGrid]])</f>
        <v>0</v>
      </c>
      <c r="AS180" s="27">
        <f>getHighCount(ScoutingData[[#This Row],[scoredGrid]])</f>
        <v>0</v>
      </c>
      <c r="AT180" s="27">
        <f>getMedCount(ScoutingData[[#This Row],[scoredGrid]])</f>
        <v>0</v>
      </c>
      <c r="AU180" s="27">
        <f>getLowCount(ScoutingData[[#This Row],[scoredGrid]])</f>
        <v>2</v>
      </c>
      <c r="AV180" s="27">
        <f>ScoutingData[[#This Row],[autoGamePieces]]+ScoutingData[[#This Row],[teleopGamePieces]]</f>
        <v>2</v>
      </c>
      <c r="AW180" s="27">
        <f>ScoutingData[[#This Row],[autoCubes]]+ScoutingData[[#This Row],[teleopCubes]]</f>
        <v>2</v>
      </c>
      <c r="AX180" s="27">
        <f>ScoutingData[[#This Row],[autoCones]]+ScoutingData[[#This Row],[teleopCones]]</f>
        <v>0</v>
      </c>
      <c r="AY180" s="27">
        <f>ScoutingData[[#This Row],[autoHigh]]+ScoutingData[[#This Row],[teleopHigh]]</f>
        <v>0</v>
      </c>
      <c r="AZ180" s="27">
        <f>ScoutingData[[#This Row],[autoMed]]+ScoutingData[[#This Row],[teleopMed]]</f>
        <v>0</v>
      </c>
      <c r="BA180" s="27">
        <f>ScoutingData[[#This Row],[autoLow]]+ScoutingData[[#This Row],[teleopLow]]</f>
        <v>2</v>
      </c>
    </row>
    <row r="181" spans="1:53" ht="17">
      <c r="A181" s="27" t="s">
        <v>156</v>
      </c>
      <c r="B181" s="27" t="s">
        <v>82</v>
      </c>
      <c r="C181" s="27" t="s">
        <v>83</v>
      </c>
      <c r="D181" s="27">
        <v>40</v>
      </c>
      <c r="E181" s="27"/>
      <c r="F181" s="27" t="s">
        <v>84</v>
      </c>
      <c r="G181" s="27">
        <v>75</v>
      </c>
      <c r="H181" s="27">
        <v>59</v>
      </c>
      <c r="I181" s="27" t="s">
        <v>299</v>
      </c>
      <c r="J181" s="27">
        <v>0</v>
      </c>
      <c r="K181" s="27">
        <v>0</v>
      </c>
      <c r="L181" s="27">
        <v>0</v>
      </c>
      <c r="M181" s="27" t="s">
        <v>86</v>
      </c>
      <c r="N181" s="27" t="s">
        <v>525</v>
      </c>
      <c r="O181" s="27" t="s">
        <v>526</v>
      </c>
      <c r="P181" s="27">
        <v>0</v>
      </c>
      <c r="Q181" s="27">
        <v>0</v>
      </c>
      <c r="R181" s="27">
        <v>0</v>
      </c>
      <c r="S181" s="27"/>
      <c r="T181" s="27">
        <v>0</v>
      </c>
      <c r="U181" s="27" t="s">
        <v>86</v>
      </c>
      <c r="V181" s="27">
        <v>0</v>
      </c>
      <c r="W181" s="27" t="s">
        <v>95</v>
      </c>
      <c r="X181" s="27">
        <v>1</v>
      </c>
      <c r="Y181" s="27" t="s">
        <v>99</v>
      </c>
      <c r="Z181" s="27">
        <v>0</v>
      </c>
      <c r="AA181" s="27" t="s">
        <v>98</v>
      </c>
      <c r="AB181" s="27">
        <v>0</v>
      </c>
      <c r="AC181" s="27">
        <v>5</v>
      </c>
      <c r="AD181" s="27">
        <v>0</v>
      </c>
      <c r="AE181" s="27">
        <v>0</v>
      </c>
      <c r="AF181" s="27">
        <v>1</v>
      </c>
      <c r="AG181" s="27">
        <v>1</v>
      </c>
      <c r="AH181" s="27" t="s">
        <v>527</v>
      </c>
      <c r="AI181" s="27">
        <f>getTotalCount(ScoutingData[[#This Row],[autoScoredGrid]])</f>
        <v>1</v>
      </c>
      <c r="AJ181" s="27">
        <f>getCubeCount(ScoutingData[[#This Row],[autoScoredGrid]])</f>
        <v>0</v>
      </c>
      <c r="AK181" s="27">
        <f>getConeCount(ScoutingData[[#This Row],[autoScoredGrid]])</f>
        <v>1</v>
      </c>
      <c r="AL181" s="27">
        <f>getHighCount(ScoutingData[[#This Row],[autoScoredGrid]])</f>
        <v>1</v>
      </c>
      <c r="AM181" s="27">
        <f>getMedCount(ScoutingData[[#This Row],[autoScoredGrid]])</f>
        <v>0</v>
      </c>
      <c r="AN181" s="27">
        <f>getLowCount(ScoutingData[[#This Row],[autoScoredGrid]])</f>
        <v>0</v>
      </c>
      <c r="AO181" s="27">
        <f>getAvgCycleTime(ScoutingData[[#This Row],[cycleTimes]])</f>
        <v>48.45</v>
      </c>
      <c r="AP181" s="27">
        <f>getTotalCount(ScoutingData[[#This Row],[scoredGrid]])</f>
        <v>2</v>
      </c>
      <c r="AQ181" s="27">
        <f>getCubeCount(ScoutingData[[#This Row],[scoredGrid]])</f>
        <v>0</v>
      </c>
      <c r="AR181" s="27">
        <f>getConeCount(ScoutingData[[#This Row],[scoredGrid]])</f>
        <v>2</v>
      </c>
      <c r="AS181" s="27">
        <f>getHighCount(ScoutingData[[#This Row],[scoredGrid]])</f>
        <v>2</v>
      </c>
      <c r="AT181" s="27">
        <f>getMedCount(ScoutingData[[#This Row],[scoredGrid]])</f>
        <v>0</v>
      </c>
      <c r="AU181" s="27">
        <f>getLowCount(ScoutingData[[#This Row],[scoredGrid]])</f>
        <v>0</v>
      </c>
      <c r="AV181" s="27">
        <f>ScoutingData[[#This Row],[autoGamePieces]]+ScoutingData[[#This Row],[teleopGamePieces]]</f>
        <v>3</v>
      </c>
      <c r="AW181" s="27">
        <f>ScoutingData[[#This Row],[autoCubes]]+ScoutingData[[#This Row],[teleopCubes]]</f>
        <v>0</v>
      </c>
      <c r="AX181" s="27">
        <f>ScoutingData[[#This Row],[autoCones]]+ScoutingData[[#This Row],[teleopCones]]</f>
        <v>3</v>
      </c>
      <c r="AY181" s="27">
        <f>ScoutingData[[#This Row],[autoHigh]]+ScoutingData[[#This Row],[teleopHigh]]</f>
        <v>3</v>
      </c>
      <c r="AZ181" s="27">
        <f>ScoutingData[[#This Row],[autoMed]]+ScoutingData[[#This Row],[teleopMed]]</f>
        <v>0</v>
      </c>
      <c r="BA181" s="27">
        <f>ScoutingData[[#This Row],[autoLow]]+ScoutingData[[#This Row],[teleopLow]]</f>
        <v>0</v>
      </c>
    </row>
    <row r="182" spans="1:53" ht="17">
      <c r="A182" s="27" t="s">
        <v>121</v>
      </c>
      <c r="B182" s="27" t="s">
        <v>82</v>
      </c>
      <c r="C182" s="27" t="s">
        <v>83</v>
      </c>
      <c r="D182" s="27">
        <v>40</v>
      </c>
      <c r="E182" s="27"/>
      <c r="F182" s="27" t="s">
        <v>131</v>
      </c>
      <c r="G182" s="27">
        <v>5732</v>
      </c>
      <c r="H182" s="27">
        <v>38</v>
      </c>
      <c r="I182" s="27" t="s">
        <v>253</v>
      </c>
      <c r="J182" s="27">
        <v>0</v>
      </c>
      <c r="K182" s="27">
        <v>0</v>
      </c>
      <c r="L182" s="27">
        <v>0</v>
      </c>
      <c r="M182" s="27" t="s">
        <v>86</v>
      </c>
      <c r="N182" s="27" t="s">
        <v>528</v>
      </c>
      <c r="O182" s="27" t="s">
        <v>354</v>
      </c>
      <c r="P182" s="27">
        <v>0</v>
      </c>
      <c r="Q182" s="27">
        <v>0</v>
      </c>
      <c r="R182" s="27">
        <v>0</v>
      </c>
      <c r="S182" s="27"/>
      <c r="T182" s="27">
        <v>1</v>
      </c>
      <c r="U182" s="27"/>
      <c r="V182" s="27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 t="s">
        <v>529</v>
      </c>
      <c r="AI182" s="27">
        <f>getTotalCount(ScoutingData[[#This Row],[autoScoredGrid]])</f>
        <v>1</v>
      </c>
      <c r="AJ182" s="27">
        <f>getCubeCount(ScoutingData[[#This Row],[autoScoredGrid]])</f>
        <v>1</v>
      </c>
      <c r="AK182" s="27">
        <f>getConeCount(ScoutingData[[#This Row],[autoScoredGrid]])</f>
        <v>0</v>
      </c>
      <c r="AL182" s="27">
        <f>getHighCount(ScoutingData[[#This Row],[autoScoredGrid]])</f>
        <v>0</v>
      </c>
      <c r="AM182" s="27">
        <f>getMedCount(ScoutingData[[#This Row],[autoScoredGrid]])</f>
        <v>1</v>
      </c>
      <c r="AN182" s="27">
        <f>getLowCount(ScoutingData[[#This Row],[autoScoredGrid]])</f>
        <v>0</v>
      </c>
      <c r="AO182" s="27">
        <f>getAvgCycleTime(ScoutingData[[#This Row],[cycleTimes]])</f>
        <v>20.3</v>
      </c>
      <c r="AP182" s="27">
        <f>getTotalCount(ScoutingData[[#This Row],[scoredGrid]])</f>
        <v>2</v>
      </c>
      <c r="AQ182" s="27">
        <f>getCubeCount(ScoutingData[[#This Row],[scoredGrid]])</f>
        <v>2</v>
      </c>
      <c r="AR182" s="27">
        <f>getConeCount(ScoutingData[[#This Row],[scoredGrid]])</f>
        <v>0</v>
      </c>
      <c r="AS182" s="27">
        <f>getHighCount(ScoutingData[[#This Row],[scoredGrid]])</f>
        <v>1</v>
      </c>
      <c r="AT182" s="27">
        <f>getMedCount(ScoutingData[[#This Row],[scoredGrid]])</f>
        <v>1</v>
      </c>
      <c r="AU182" s="27">
        <f>getLowCount(ScoutingData[[#This Row],[scoredGrid]])</f>
        <v>0</v>
      </c>
      <c r="AV182" s="27">
        <f>ScoutingData[[#This Row],[autoGamePieces]]+ScoutingData[[#This Row],[teleopGamePieces]]</f>
        <v>3</v>
      </c>
      <c r="AW182" s="27">
        <f>ScoutingData[[#This Row],[autoCubes]]+ScoutingData[[#This Row],[teleopCubes]]</f>
        <v>3</v>
      </c>
      <c r="AX182" s="27">
        <f>ScoutingData[[#This Row],[autoCones]]+ScoutingData[[#This Row],[teleopCones]]</f>
        <v>0</v>
      </c>
      <c r="AY182" s="27">
        <f>ScoutingData[[#This Row],[autoHigh]]+ScoutingData[[#This Row],[teleopHigh]]</f>
        <v>1</v>
      </c>
      <c r="AZ182" s="27">
        <f>ScoutingData[[#This Row],[autoMed]]+ScoutingData[[#This Row],[teleopMed]]</f>
        <v>2</v>
      </c>
      <c r="BA182" s="27">
        <f>ScoutingData[[#This Row],[autoLow]]+ScoutingData[[#This Row],[teleopLow]]</f>
        <v>0</v>
      </c>
    </row>
    <row r="183" spans="1:53" ht="17">
      <c r="A183" s="27" t="s">
        <v>139</v>
      </c>
      <c r="B183" s="27" t="s">
        <v>82</v>
      </c>
      <c r="C183" s="27" t="s">
        <v>83</v>
      </c>
      <c r="D183" s="27">
        <v>40</v>
      </c>
      <c r="E183" s="27"/>
      <c r="F183" s="27" t="s">
        <v>93</v>
      </c>
      <c r="G183" s="27">
        <v>6945</v>
      </c>
      <c r="H183" s="27">
        <v>62</v>
      </c>
      <c r="I183" s="27" t="s">
        <v>85</v>
      </c>
      <c r="J183" s="27">
        <v>0</v>
      </c>
      <c r="K183" s="27">
        <v>0</v>
      </c>
      <c r="L183" s="27">
        <v>0</v>
      </c>
      <c r="M183" s="27" t="s">
        <v>86</v>
      </c>
      <c r="N183" s="27" t="s">
        <v>85</v>
      </c>
      <c r="O183" s="27" t="s">
        <v>530</v>
      </c>
      <c r="P183" s="27">
        <v>0</v>
      </c>
      <c r="Q183" s="27">
        <v>0</v>
      </c>
      <c r="R183" s="27">
        <v>0</v>
      </c>
      <c r="S183" s="27"/>
      <c r="T183" s="27">
        <v>1</v>
      </c>
      <c r="U183" s="27" t="s">
        <v>89</v>
      </c>
      <c r="V183" s="27">
        <v>0</v>
      </c>
      <c r="W183" s="27" t="s">
        <v>86</v>
      </c>
      <c r="X183" s="27">
        <v>2</v>
      </c>
      <c r="Y183" s="27" t="s">
        <v>98</v>
      </c>
      <c r="Z183" s="27">
        <v>1</v>
      </c>
      <c r="AA183" s="27" t="s">
        <v>86</v>
      </c>
      <c r="AB183" s="27">
        <v>0</v>
      </c>
      <c r="AC183" s="27">
        <v>3</v>
      </c>
      <c r="AD183" s="27">
        <v>0</v>
      </c>
      <c r="AE183" s="27">
        <v>0</v>
      </c>
      <c r="AF183" s="27">
        <v>0</v>
      </c>
      <c r="AG183" s="27">
        <v>1</v>
      </c>
      <c r="AH183" s="27" t="s">
        <v>531</v>
      </c>
      <c r="AI183" s="27">
        <f>getTotalCount(ScoutingData[[#This Row],[autoScoredGrid]])</f>
        <v>0</v>
      </c>
      <c r="AJ183" s="27">
        <f>getCubeCount(ScoutingData[[#This Row],[autoScoredGrid]])</f>
        <v>0</v>
      </c>
      <c r="AK183" s="27">
        <f>getConeCount(ScoutingData[[#This Row],[autoScoredGrid]])</f>
        <v>0</v>
      </c>
      <c r="AL183" s="27">
        <f>getHighCount(ScoutingData[[#This Row],[autoScoredGrid]])</f>
        <v>0</v>
      </c>
      <c r="AM183" s="27">
        <f>getMedCount(ScoutingData[[#This Row],[autoScoredGrid]])</f>
        <v>0</v>
      </c>
      <c r="AN183" s="27">
        <f>getLowCount(ScoutingData[[#This Row],[autoScoredGrid]])</f>
        <v>0</v>
      </c>
      <c r="AO183" s="27">
        <f>getAvgCycleTime(ScoutingData[[#This Row],[cycleTimes]])</f>
        <v>0</v>
      </c>
      <c r="AP183" s="27">
        <f>getTotalCount(ScoutingData[[#This Row],[scoredGrid]])</f>
        <v>3</v>
      </c>
      <c r="AQ183" s="27">
        <f>getCubeCount(ScoutingData[[#This Row],[scoredGrid]])</f>
        <v>3</v>
      </c>
      <c r="AR183" s="27">
        <f>getConeCount(ScoutingData[[#This Row],[scoredGrid]])</f>
        <v>0</v>
      </c>
      <c r="AS183" s="27">
        <f>getHighCount(ScoutingData[[#This Row],[scoredGrid]])</f>
        <v>0</v>
      </c>
      <c r="AT183" s="27">
        <f>getMedCount(ScoutingData[[#This Row],[scoredGrid]])</f>
        <v>0</v>
      </c>
      <c r="AU183" s="27">
        <f>getLowCount(ScoutingData[[#This Row],[scoredGrid]])</f>
        <v>3</v>
      </c>
      <c r="AV183" s="27">
        <f>ScoutingData[[#This Row],[autoGamePieces]]+ScoutingData[[#This Row],[teleopGamePieces]]</f>
        <v>3</v>
      </c>
      <c r="AW183" s="27">
        <f>ScoutingData[[#This Row],[autoCubes]]+ScoutingData[[#This Row],[teleopCubes]]</f>
        <v>3</v>
      </c>
      <c r="AX183" s="27">
        <f>ScoutingData[[#This Row],[autoCones]]+ScoutingData[[#This Row],[teleopCones]]</f>
        <v>0</v>
      </c>
      <c r="AY183" s="27">
        <f>ScoutingData[[#This Row],[autoHigh]]+ScoutingData[[#This Row],[teleopHigh]]</f>
        <v>0</v>
      </c>
      <c r="AZ183" s="27">
        <f>ScoutingData[[#This Row],[autoMed]]+ScoutingData[[#This Row],[teleopMed]]</f>
        <v>0</v>
      </c>
      <c r="BA183" s="27">
        <f>ScoutingData[[#This Row],[autoLow]]+ScoutingData[[#This Row],[teleopLow]]</f>
        <v>3</v>
      </c>
    </row>
    <row r="184" spans="1:53" ht="17">
      <c r="A184" s="27" t="s">
        <v>174</v>
      </c>
      <c r="B184" s="27" t="s">
        <v>82</v>
      </c>
      <c r="C184" s="27" t="s">
        <v>83</v>
      </c>
      <c r="D184" s="27">
        <v>41</v>
      </c>
      <c r="E184" s="27"/>
      <c r="F184" s="27" t="s">
        <v>110</v>
      </c>
      <c r="G184" s="27">
        <v>484</v>
      </c>
      <c r="H184" s="27">
        <v>47</v>
      </c>
      <c r="I184" s="27" t="s">
        <v>85</v>
      </c>
      <c r="J184" s="27">
        <v>0</v>
      </c>
      <c r="K184" s="27">
        <v>0</v>
      </c>
      <c r="L184" s="27">
        <v>0</v>
      </c>
      <c r="M184" s="27" t="s">
        <v>86</v>
      </c>
      <c r="N184" s="27" t="s">
        <v>532</v>
      </c>
      <c r="O184" s="27" t="s">
        <v>343</v>
      </c>
      <c r="P184" s="27">
        <v>0</v>
      </c>
      <c r="Q184" s="27">
        <v>0</v>
      </c>
      <c r="R184" s="27">
        <v>0</v>
      </c>
      <c r="S184" s="27" t="s">
        <v>259</v>
      </c>
      <c r="T184" s="27">
        <v>0</v>
      </c>
      <c r="U184" s="27" t="s">
        <v>86</v>
      </c>
      <c r="V184" s="27">
        <v>35.9</v>
      </c>
      <c r="W184" s="27" t="s">
        <v>98</v>
      </c>
      <c r="X184" s="27">
        <v>0</v>
      </c>
      <c r="Y184" s="27" t="s">
        <v>90</v>
      </c>
      <c r="Z184" s="27">
        <v>0</v>
      </c>
      <c r="AA184" s="27" t="s">
        <v>128</v>
      </c>
      <c r="AB184" s="27">
        <v>0</v>
      </c>
      <c r="AC184" s="27">
        <v>3</v>
      </c>
      <c r="AD184" s="27">
        <v>0</v>
      </c>
      <c r="AE184" s="27">
        <v>0</v>
      </c>
      <c r="AF184" s="27">
        <v>0</v>
      </c>
      <c r="AG184" s="27">
        <v>0</v>
      </c>
      <c r="AH184" s="27"/>
      <c r="AI184" s="27">
        <f>getTotalCount(ScoutingData[[#This Row],[autoScoredGrid]])</f>
        <v>0</v>
      </c>
      <c r="AJ184" s="27">
        <f>getCubeCount(ScoutingData[[#This Row],[autoScoredGrid]])</f>
        <v>0</v>
      </c>
      <c r="AK184" s="27">
        <f>getConeCount(ScoutingData[[#This Row],[autoScoredGrid]])</f>
        <v>0</v>
      </c>
      <c r="AL184" s="27">
        <f>getHighCount(ScoutingData[[#This Row],[autoScoredGrid]])</f>
        <v>0</v>
      </c>
      <c r="AM184" s="27">
        <f>getMedCount(ScoutingData[[#This Row],[autoScoredGrid]])</f>
        <v>0</v>
      </c>
      <c r="AN184" s="27">
        <f>getLowCount(ScoutingData[[#This Row],[autoScoredGrid]])</f>
        <v>0</v>
      </c>
      <c r="AO184" s="27">
        <f>getAvgCycleTime(ScoutingData[[#This Row],[cycleTimes]])</f>
        <v>40.35</v>
      </c>
      <c r="AP184" s="27">
        <f>getTotalCount(ScoutingData[[#This Row],[scoredGrid]])</f>
        <v>2</v>
      </c>
      <c r="AQ184" s="27">
        <f>getCubeCount(ScoutingData[[#This Row],[scoredGrid]])</f>
        <v>2</v>
      </c>
      <c r="AR184" s="27">
        <f>getConeCount(ScoutingData[[#This Row],[scoredGrid]])</f>
        <v>0</v>
      </c>
      <c r="AS184" s="27">
        <f>getHighCount(ScoutingData[[#This Row],[scoredGrid]])</f>
        <v>0</v>
      </c>
      <c r="AT184" s="27">
        <f>getMedCount(ScoutingData[[#This Row],[scoredGrid]])</f>
        <v>0</v>
      </c>
      <c r="AU184" s="27">
        <f>getLowCount(ScoutingData[[#This Row],[scoredGrid]])</f>
        <v>2</v>
      </c>
      <c r="AV184" s="27">
        <f>ScoutingData[[#This Row],[autoGamePieces]]+ScoutingData[[#This Row],[teleopGamePieces]]</f>
        <v>2</v>
      </c>
      <c r="AW184" s="27">
        <f>ScoutingData[[#This Row],[autoCubes]]+ScoutingData[[#This Row],[teleopCubes]]</f>
        <v>2</v>
      </c>
      <c r="AX184" s="27">
        <f>ScoutingData[[#This Row],[autoCones]]+ScoutingData[[#This Row],[teleopCones]]</f>
        <v>0</v>
      </c>
      <c r="AY184" s="27">
        <f>ScoutingData[[#This Row],[autoHigh]]+ScoutingData[[#This Row],[teleopHigh]]</f>
        <v>0</v>
      </c>
      <c r="AZ184" s="27">
        <f>ScoutingData[[#This Row],[autoMed]]+ScoutingData[[#This Row],[teleopMed]]</f>
        <v>0</v>
      </c>
      <c r="BA184" s="27">
        <f>ScoutingData[[#This Row],[autoLow]]+ScoutingData[[#This Row],[teleopLow]]</f>
        <v>2</v>
      </c>
    </row>
    <row r="185" spans="1:53" ht="17">
      <c r="A185" s="27" t="s">
        <v>81</v>
      </c>
      <c r="B185" s="27" t="s">
        <v>82</v>
      </c>
      <c r="C185" s="27" t="s">
        <v>83</v>
      </c>
      <c r="D185" s="27">
        <v>41</v>
      </c>
      <c r="E185" s="27"/>
      <c r="F185" s="27" t="s">
        <v>131</v>
      </c>
      <c r="G185" s="27">
        <v>125</v>
      </c>
      <c r="H185" s="27">
        <v>26</v>
      </c>
      <c r="I185" s="27" t="s">
        <v>258</v>
      </c>
      <c r="J185" s="27">
        <v>0</v>
      </c>
      <c r="K185" s="27">
        <v>0</v>
      </c>
      <c r="L185" s="27">
        <v>1</v>
      </c>
      <c r="M185" s="27" t="s">
        <v>86</v>
      </c>
      <c r="N185" s="27" t="s">
        <v>533</v>
      </c>
      <c r="O185" s="27" t="s">
        <v>534</v>
      </c>
      <c r="P185" s="27">
        <v>0</v>
      </c>
      <c r="Q185" s="27">
        <v>1</v>
      </c>
      <c r="R185" s="27">
        <v>0</v>
      </c>
      <c r="S185" s="27"/>
      <c r="T185" s="27">
        <v>0</v>
      </c>
      <c r="U185" s="27" t="s">
        <v>97</v>
      </c>
      <c r="V185" s="27">
        <v>17.7</v>
      </c>
      <c r="W185" s="27" t="s">
        <v>95</v>
      </c>
      <c r="X185" s="27">
        <v>2</v>
      </c>
      <c r="Y185" s="27" t="s">
        <v>99</v>
      </c>
      <c r="Z185" s="27">
        <v>2</v>
      </c>
      <c r="AA185" s="27" t="s">
        <v>86</v>
      </c>
      <c r="AB185" s="27">
        <v>0</v>
      </c>
      <c r="AC185" s="27">
        <v>5</v>
      </c>
      <c r="AD185" s="27">
        <v>0</v>
      </c>
      <c r="AE185" s="27">
        <v>0</v>
      </c>
      <c r="AF185" s="27">
        <v>0</v>
      </c>
      <c r="AG185" s="27"/>
      <c r="AH185" s="27"/>
      <c r="AI185" s="27">
        <f>getTotalCount(ScoutingData[[#This Row],[autoScoredGrid]])</f>
        <v>2</v>
      </c>
      <c r="AJ185" s="27">
        <f>getCubeCount(ScoutingData[[#This Row],[autoScoredGrid]])</f>
        <v>2</v>
      </c>
      <c r="AK185" s="27">
        <f>getConeCount(ScoutingData[[#This Row],[autoScoredGrid]])</f>
        <v>0</v>
      </c>
      <c r="AL185" s="27">
        <f>getHighCount(ScoutingData[[#This Row],[autoScoredGrid]])</f>
        <v>0</v>
      </c>
      <c r="AM185" s="27">
        <f>getMedCount(ScoutingData[[#This Row],[autoScoredGrid]])</f>
        <v>0</v>
      </c>
      <c r="AN185" s="27">
        <f>getLowCount(ScoutingData[[#This Row],[autoScoredGrid]])</f>
        <v>2</v>
      </c>
      <c r="AO185" s="27">
        <f>getAvgCycleTime(ScoutingData[[#This Row],[cycleTimes]])</f>
        <v>15.816666666666668</v>
      </c>
      <c r="AP185" s="27">
        <f>getTotalCount(ScoutingData[[#This Row],[scoredGrid]])</f>
        <v>7</v>
      </c>
      <c r="AQ185" s="27">
        <f>getCubeCount(ScoutingData[[#This Row],[scoredGrid]])</f>
        <v>3</v>
      </c>
      <c r="AR185" s="27">
        <f>getConeCount(ScoutingData[[#This Row],[scoredGrid]])</f>
        <v>4</v>
      </c>
      <c r="AS185" s="27">
        <f>getHighCount(ScoutingData[[#This Row],[scoredGrid]])</f>
        <v>4</v>
      </c>
      <c r="AT185" s="27">
        <f>getMedCount(ScoutingData[[#This Row],[scoredGrid]])</f>
        <v>0</v>
      </c>
      <c r="AU185" s="27">
        <f>getLowCount(ScoutingData[[#This Row],[scoredGrid]])</f>
        <v>3</v>
      </c>
      <c r="AV185" s="27">
        <f>ScoutingData[[#This Row],[autoGamePieces]]+ScoutingData[[#This Row],[teleopGamePieces]]</f>
        <v>9</v>
      </c>
      <c r="AW185" s="27">
        <f>ScoutingData[[#This Row],[autoCubes]]+ScoutingData[[#This Row],[teleopCubes]]</f>
        <v>5</v>
      </c>
      <c r="AX185" s="27">
        <f>ScoutingData[[#This Row],[autoCones]]+ScoutingData[[#This Row],[teleopCones]]</f>
        <v>4</v>
      </c>
      <c r="AY185" s="27">
        <f>ScoutingData[[#This Row],[autoHigh]]+ScoutingData[[#This Row],[teleopHigh]]</f>
        <v>4</v>
      </c>
      <c r="AZ185" s="27">
        <f>ScoutingData[[#This Row],[autoMed]]+ScoutingData[[#This Row],[teleopMed]]</f>
        <v>0</v>
      </c>
      <c r="BA185" s="27">
        <f>ScoutingData[[#This Row],[autoLow]]+ScoutingData[[#This Row],[teleopLow]]</f>
        <v>5</v>
      </c>
    </row>
    <row r="186" spans="1:53" ht="17">
      <c r="A186" s="27" t="s">
        <v>389</v>
      </c>
      <c r="B186" s="27" t="s">
        <v>82</v>
      </c>
      <c r="C186" s="27" t="s">
        <v>83</v>
      </c>
      <c r="D186" s="27">
        <v>41</v>
      </c>
      <c r="E186" s="27"/>
      <c r="F186" s="27" t="s">
        <v>131</v>
      </c>
      <c r="G186" s="27">
        <v>125</v>
      </c>
      <c r="H186" s="27">
        <v>26</v>
      </c>
      <c r="I186" s="27" t="s">
        <v>311</v>
      </c>
      <c r="J186" s="27">
        <v>0</v>
      </c>
      <c r="K186" s="27">
        <v>0</v>
      </c>
      <c r="L186" s="27">
        <v>1</v>
      </c>
      <c r="M186" s="27" t="s">
        <v>86</v>
      </c>
      <c r="N186" s="27" t="s">
        <v>535</v>
      </c>
      <c r="O186" s="27" t="s">
        <v>536</v>
      </c>
      <c r="P186" s="27">
        <v>0</v>
      </c>
      <c r="Q186" s="27">
        <v>1</v>
      </c>
      <c r="R186" s="27">
        <v>0</v>
      </c>
      <c r="S186" s="27"/>
      <c r="T186" s="27">
        <v>0</v>
      </c>
      <c r="U186" s="27" t="s">
        <v>97</v>
      </c>
      <c r="V186" s="27">
        <v>12.3</v>
      </c>
      <c r="W186" s="27" t="s">
        <v>95</v>
      </c>
      <c r="X186" s="27">
        <v>2</v>
      </c>
      <c r="Y186" s="27" t="s">
        <v>99</v>
      </c>
      <c r="Z186" s="27">
        <v>3</v>
      </c>
      <c r="AA186" s="27" t="s">
        <v>95</v>
      </c>
      <c r="AB186" s="27">
        <v>1</v>
      </c>
      <c r="AC186" s="27">
        <v>5</v>
      </c>
      <c r="AD186" s="27">
        <v>0</v>
      </c>
      <c r="AE186" s="27">
        <v>0</v>
      </c>
      <c r="AF186" s="27">
        <v>0</v>
      </c>
      <c r="AG186" s="27">
        <v>1</v>
      </c>
      <c r="AH186" s="27" t="s">
        <v>537</v>
      </c>
      <c r="AI186" s="27">
        <f>getTotalCount(ScoutingData[[#This Row],[autoScoredGrid]])</f>
        <v>2</v>
      </c>
      <c r="AJ186" s="27">
        <f>getCubeCount(ScoutingData[[#This Row],[autoScoredGrid]])</f>
        <v>1</v>
      </c>
      <c r="AK186" s="27">
        <f>getConeCount(ScoutingData[[#This Row],[autoScoredGrid]])</f>
        <v>1</v>
      </c>
      <c r="AL186" s="27">
        <f>getHighCount(ScoutingData[[#This Row],[autoScoredGrid]])</f>
        <v>2</v>
      </c>
      <c r="AM186" s="27">
        <f>getMedCount(ScoutingData[[#This Row],[autoScoredGrid]])</f>
        <v>0</v>
      </c>
      <c r="AN186" s="27">
        <f>getLowCount(ScoutingData[[#This Row],[autoScoredGrid]])</f>
        <v>0</v>
      </c>
      <c r="AO186" s="27">
        <f>getAvgCycleTime(ScoutingData[[#This Row],[cycleTimes]])</f>
        <v>13.0375</v>
      </c>
      <c r="AP186" s="27">
        <f>getTotalCount(ScoutingData[[#This Row],[scoredGrid]])</f>
        <v>7</v>
      </c>
      <c r="AQ186" s="27">
        <f>getCubeCount(ScoutingData[[#This Row],[scoredGrid]])</f>
        <v>3</v>
      </c>
      <c r="AR186" s="27">
        <f>getConeCount(ScoutingData[[#This Row],[scoredGrid]])</f>
        <v>4</v>
      </c>
      <c r="AS186" s="27">
        <f>getHighCount(ScoutingData[[#This Row],[scoredGrid]])</f>
        <v>4</v>
      </c>
      <c r="AT186" s="27">
        <f>getMedCount(ScoutingData[[#This Row],[scoredGrid]])</f>
        <v>1</v>
      </c>
      <c r="AU186" s="27">
        <f>getLowCount(ScoutingData[[#This Row],[scoredGrid]])</f>
        <v>2</v>
      </c>
      <c r="AV186" s="27">
        <f>ScoutingData[[#This Row],[autoGamePieces]]+ScoutingData[[#This Row],[teleopGamePieces]]</f>
        <v>9</v>
      </c>
      <c r="AW186" s="27">
        <f>ScoutingData[[#This Row],[autoCubes]]+ScoutingData[[#This Row],[teleopCubes]]</f>
        <v>4</v>
      </c>
      <c r="AX186" s="27">
        <f>ScoutingData[[#This Row],[autoCones]]+ScoutingData[[#This Row],[teleopCones]]</f>
        <v>5</v>
      </c>
      <c r="AY186" s="27">
        <f>ScoutingData[[#This Row],[autoHigh]]+ScoutingData[[#This Row],[teleopHigh]]</f>
        <v>6</v>
      </c>
      <c r="AZ186" s="27">
        <f>ScoutingData[[#This Row],[autoMed]]+ScoutingData[[#This Row],[teleopMed]]</f>
        <v>1</v>
      </c>
      <c r="BA186" s="27">
        <f>ScoutingData[[#This Row],[autoLow]]+ScoutingData[[#This Row],[teleopLow]]</f>
        <v>2</v>
      </c>
    </row>
    <row r="187" spans="1:53" ht="17">
      <c r="A187" s="27" t="s">
        <v>221</v>
      </c>
      <c r="B187" s="27" t="s">
        <v>82</v>
      </c>
      <c r="C187" s="27" t="s">
        <v>83</v>
      </c>
      <c r="D187" s="27">
        <v>41</v>
      </c>
      <c r="E187" s="27"/>
      <c r="F187" s="27" t="s">
        <v>93</v>
      </c>
      <c r="G187" s="27">
        <v>752</v>
      </c>
      <c r="H187" s="27">
        <v>62</v>
      </c>
      <c r="I187" s="27" t="s">
        <v>85</v>
      </c>
      <c r="J187" s="27">
        <v>1</v>
      </c>
      <c r="K187" s="27">
        <v>1</v>
      </c>
      <c r="L187" s="27">
        <v>0</v>
      </c>
      <c r="M187" s="27" t="s">
        <v>86</v>
      </c>
      <c r="N187" s="27" t="s">
        <v>85</v>
      </c>
      <c r="O187" s="27" t="s">
        <v>85</v>
      </c>
      <c r="P187" s="27">
        <v>0</v>
      </c>
      <c r="Q187" s="27">
        <v>0</v>
      </c>
      <c r="R187" s="27">
        <v>0</v>
      </c>
      <c r="S187" s="27"/>
      <c r="T187" s="27">
        <v>0</v>
      </c>
      <c r="U187" s="27" t="s">
        <v>86</v>
      </c>
      <c r="V187" s="27">
        <v>0</v>
      </c>
      <c r="W187" s="27" t="s">
        <v>86</v>
      </c>
      <c r="X187" s="27">
        <v>2</v>
      </c>
      <c r="Y187" s="27" t="s">
        <v>98</v>
      </c>
      <c r="Z187" s="27">
        <v>0</v>
      </c>
      <c r="AA187" s="27" t="s">
        <v>128</v>
      </c>
      <c r="AB187" s="27">
        <v>1</v>
      </c>
      <c r="AC187" s="27">
        <v>3</v>
      </c>
      <c r="AD187" s="27">
        <v>0</v>
      </c>
      <c r="AE187" s="27">
        <v>0</v>
      </c>
      <c r="AF187" s="27">
        <v>0</v>
      </c>
      <c r="AG187" s="27">
        <v>0</v>
      </c>
      <c r="AH187" s="27" t="s">
        <v>538</v>
      </c>
      <c r="AI187" s="27">
        <f>getTotalCount(ScoutingData[[#This Row],[autoScoredGrid]])</f>
        <v>0</v>
      </c>
      <c r="AJ187" s="27">
        <f>getCubeCount(ScoutingData[[#This Row],[autoScoredGrid]])</f>
        <v>0</v>
      </c>
      <c r="AK187" s="27">
        <f>getConeCount(ScoutingData[[#This Row],[autoScoredGrid]])</f>
        <v>0</v>
      </c>
      <c r="AL187" s="27">
        <f>getHighCount(ScoutingData[[#This Row],[autoScoredGrid]])</f>
        <v>0</v>
      </c>
      <c r="AM187" s="27">
        <f>getMedCount(ScoutingData[[#This Row],[autoScoredGrid]])</f>
        <v>0</v>
      </c>
      <c r="AN187" s="27">
        <f>getLowCount(ScoutingData[[#This Row],[autoScoredGrid]])</f>
        <v>0</v>
      </c>
      <c r="AO187" s="27">
        <f>getAvgCycleTime(ScoutingData[[#This Row],[cycleTimes]])</f>
        <v>0</v>
      </c>
      <c r="AP187" s="27">
        <f>getTotalCount(ScoutingData[[#This Row],[scoredGrid]])</f>
        <v>0</v>
      </c>
      <c r="AQ187" s="27">
        <f>getCubeCount(ScoutingData[[#This Row],[scoredGrid]])</f>
        <v>0</v>
      </c>
      <c r="AR187" s="27">
        <f>getConeCount(ScoutingData[[#This Row],[scoredGrid]])</f>
        <v>0</v>
      </c>
      <c r="AS187" s="27">
        <f>getHighCount(ScoutingData[[#This Row],[scoredGrid]])</f>
        <v>0</v>
      </c>
      <c r="AT187" s="27">
        <f>getMedCount(ScoutingData[[#This Row],[scoredGrid]])</f>
        <v>0</v>
      </c>
      <c r="AU187" s="27">
        <f>getLowCount(ScoutingData[[#This Row],[scoredGrid]])</f>
        <v>0</v>
      </c>
      <c r="AV187" s="27">
        <f>ScoutingData[[#This Row],[autoGamePieces]]+ScoutingData[[#This Row],[teleopGamePieces]]</f>
        <v>0</v>
      </c>
      <c r="AW187" s="27">
        <f>ScoutingData[[#This Row],[autoCubes]]+ScoutingData[[#This Row],[teleopCubes]]</f>
        <v>0</v>
      </c>
      <c r="AX187" s="27">
        <f>ScoutingData[[#This Row],[autoCones]]+ScoutingData[[#This Row],[teleopCones]]</f>
        <v>0</v>
      </c>
      <c r="AY187" s="27">
        <f>ScoutingData[[#This Row],[autoHigh]]+ScoutingData[[#This Row],[teleopHigh]]</f>
        <v>0</v>
      </c>
      <c r="AZ187" s="27">
        <f>ScoutingData[[#This Row],[autoMed]]+ScoutingData[[#This Row],[teleopMed]]</f>
        <v>0</v>
      </c>
      <c r="BA187" s="27">
        <f>ScoutingData[[#This Row],[autoLow]]+ScoutingData[[#This Row],[teleopLow]]</f>
        <v>0</v>
      </c>
    </row>
    <row r="188" spans="1:53" ht="17">
      <c r="A188" s="27" t="s">
        <v>222</v>
      </c>
      <c r="B188" s="27" t="s">
        <v>82</v>
      </c>
      <c r="C188" s="27" t="s">
        <v>83</v>
      </c>
      <c r="D188" s="27">
        <v>41</v>
      </c>
      <c r="E188" s="27"/>
      <c r="F188" s="27" t="s">
        <v>93</v>
      </c>
      <c r="G188" s="27">
        <v>752</v>
      </c>
      <c r="H188" s="27">
        <v>62</v>
      </c>
      <c r="I188" s="27" t="s">
        <v>85</v>
      </c>
      <c r="J188" s="27">
        <v>0</v>
      </c>
      <c r="K188" s="27">
        <v>0</v>
      </c>
      <c r="L188" s="27">
        <v>1</v>
      </c>
      <c r="M188" s="27" t="s">
        <v>86</v>
      </c>
      <c r="N188" s="27" t="s">
        <v>85</v>
      </c>
      <c r="O188" s="27" t="s">
        <v>85</v>
      </c>
      <c r="P188" s="27">
        <v>0</v>
      </c>
      <c r="Q188" s="27">
        <v>0</v>
      </c>
      <c r="R188" s="27">
        <v>0</v>
      </c>
      <c r="S188" s="27"/>
      <c r="T188" s="27">
        <v>0</v>
      </c>
      <c r="U188" s="27" t="s">
        <v>86</v>
      </c>
      <c r="V188" s="27">
        <v>0</v>
      </c>
      <c r="W188" s="27" t="s">
        <v>127</v>
      </c>
      <c r="X188" s="27">
        <v>2</v>
      </c>
      <c r="Y188" s="27" t="s">
        <v>98</v>
      </c>
      <c r="Z188" s="27">
        <v>0</v>
      </c>
      <c r="AA188" s="27" t="s">
        <v>128</v>
      </c>
      <c r="AB188" s="27">
        <v>0</v>
      </c>
      <c r="AC188" s="27">
        <v>4</v>
      </c>
      <c r="AD188" s="27">
        <v>0</v>
      </c>
      <c r="AE188" s="27">
        <v>0</v>
      </c>
      <c r="AF188" s="27">
        <v>0</v>
      </c>
      <c r="AG188" s="27">
        <v>1</v>
      </c>
      <c r="AH188" s="27" t="s">
        <v>539</v>
      </c>
      <c r="AI188" s="27">
        <f>getTotalCount(ScoutingData[[#This Row],[autoScoredGrid]])</f>
        <v>0</v>
      </c>
      <c r="AJ188" s="27">
        <f>getCubeCount(ScoutingData[[#This Row],[autoScoredGrid]])</f>
        <v>0</v>
      </c>
      <c r="AK188" s="27">
        <f>getConeCount(ScoutingData[[#This Row],[autoScoredGrid]])</f>
        <v>0</v>
      </c>
      <c r="AL188" s="27">
        <f>getHighCount(ScoutingData[[#This Row],[autoScoredGrid]])</f>
        <v>0</v>
      </c>
      <c r="AM188" s="27">
        <f>getMedCount(ScoutingData[[#This Row],[autoScoredGrid]])</f>
        <v>0</v>
      </c>
      <c r="AN188" s="27">
        <f>getLowCount(ScoutingData[[#This Row],[autoScoredGrid]])</f>
        <v>0</v>
      </c>
      <c r="AO188" s="27">
        <f>getAvgCycleTime(ScoutingData[[#This Row],[cycleTimes]])</f>
        <v>0</v>
      </c>
      <c r="AP188" s="27">
        <f>getTotalCount(ScoutingData[[#This Row],[scoredGrid]])</f>
        <v>0</v>
      </c>
      <c r="AQ188" s="27">
        <f>getCubeCount(ScoutingData[[#This Row],[scoredGrid]])</f>
        <v>0</v>
      </c>
      <c r="AR188" s="27">
        <f>getConeCount(ScoutingData[[#This Row],[scoredGrid]])</f>
        <v>0</v>
      </c>
      <c r="AS188" s="27">
        <f>getHighCount(ScoutingData[[#This Row],[scoredGrid]])</f>
        <v>0</v>
      </c>
      <c r="AT188" s="27">
        <f>getMedCount(ScoutingData[[#This Row],[scoredGrid]])</f>
        <v>0</v>
      </c>
      <c r="AU188" s="27">
        <f>getLowCount(ScoutingData[[#This Row],[scoredGrid]])</f>
        <v>0</v>
      </c>
      <c r="AV188" s="27">
        <f>ScoutingData[[#This Row],[autoGamePieces]]+ScoutingData[[#This Row],[teleopGamePieces]]</f>
        <v>0</v>
      </c>
      <c r="AW188" s="27">
        <f>ScoutingData[[#This Row],[autoCubes]]+ScoutingData[[#This Row],[teleopCubes]]</f>
        <v>0</v>
      </c>
      <c r="AX188" s="27">
        <f>ScoutingData[[#This Row],[autoCones]]+ScoutingData[[#This Row],[teleopCones]]</f>
        <v>0</v>
      </c>
      <c r="AY188" s="27">
        <f>ScoutingData[[#This Row],[autoHigh]]+ScoutingData[[#This Row],[teleopHigh]]</f>
        <v>0</v>
      </c>
      <c r="AZ188" s="27">
        <f>ScoutingData[[#This Row],[autoMed]]+ScoutingData[[#This Row],[teleopMed]]</f>
        <v>0</v>
      </c>
      <c r="BA188" s="27">
        <f>ScoutingData[[#This Row],[autoLow]]+ScoutingData[[#This Row],[teleopLow]]</f>
        <v>0</v>
      </c>
    </row>
    <row r="189" spans="1:53" ht="17">
      <c r="A189" s="27" t="s">
        <v>345</v>
      </c>
      <c r="B189" s="27" t="s">
        <v>82</v>
      </c>
      <c r="C189" s="27" t="s">
        <v>83</v>
      </c>
      <c r="D189" s="27">
        <v>42</v>
      </c>
      <c r="E189" s="27"/>
      <c r="F189" s="27" t="s">
        <v>102</v>
      </c>
      <c r="G189" s="27">
        <v>1923</v>
      </c>
      <c r="H189" s="27">
        <v>47</v>
      </c>
      <c r="I189" s="27" t="s">
        <v>160</v>
      </c>
      <c r="J189" s="27">
        <v>0</v>
      </c>
      <c r="K189" s="27">
        <v>0</v>
      </c>
      <c r="L189" s="27">
        <v>1</v>
      </c>
      <c r="M189" s="27" t="s">
        <v>95</v>
      </c>
      <c r="N189" s="27" t="s">
        <v>85</v>
      </c>
      <c r="O189" s="27" t="s">
        <v>540</v>
      </c>
      <c r="P189" s="27">
        <v>0</v>
      </c>
      <c r="Q189" s="27">
        <v>1</v>
      </c>
      <c r="R189" s="27">
        <v>0</v>
      </c>
      <c r="S189" s="27" t="s">
        <v>541</v>
      </c>
      <c r="T189" s="27">
        <v>0</v>
      </c>
      <c r="U189" s="27" t="s">
        <v>89</v>
      </c>
      <c r="V189" s="27">
        <v>0</v>
      </c>
      <c r="W189" s="27" t="s">
        <v>152</v>
      </c>
      <c r="X189" s="27">
        <v>3</v>
      </c>
      <c r="Y189" s="27" t="s">
        <v>99</v>
      </c>
      <c r="Z189" s="27">
        <v>0</v>
      </c>
      <c r="AA189" s="27" t="s">
        <v>86</v>
      </c>
      <c r="AB189" s="27">
        <v>1</v>
      </c>
      <c r="AC189" s="27">
        <v>5</v>
      </c>
      <c r="AD189" s="27">
        <v>0</v>
      </c>
      <c r="AE189" s="27">
        <v>0</v>
      </c>
      <c r="AF189" s="27">
        <v>0</v>
      </c>
      <c r="AG189" s="27">
        <v>1</v>
      </c>
      <c r="AH189" s="27" t="s">
        <v>542</v>
      </c>
      <c r="AI189" s="27">
        <f>getTotalCount(ScoutingData[[#This Row],[autoScoredGrid]])</f>
        <v>1</v>
      </c>
      <c r="AJ189" s="27">
        <f>getCubeCount(ScoutingData[[#This Row],[autoScoredGrid]])</f>
        <v>1</v>
      </c>
      <c r="AK189" s="27">
        <f>getConeCount(ScoutingData[[#This Row],[autoScoredGrid]])</f>
        <v>0</v>
      </c>
      <c r="AL189" s="27">
        <f>getHighCount(ScoutingData[[#This Row],[autoScoredGrid]])</f>
        <v>1</v>
      </c>
      <c r="AM189" s="27">
        <f>getMedCount(ScoutingData[[#This Row],[autoScoredGrid]])</f>
        <v>0</v>
      </c>
      <c r="AN189" s="27">
        <f>getLowCount(ScoutingData[[#This Row],[autoScoredGrid]])</f>
        <v>0</v>
      </c>
      <c r="AO189" s="27">
        <f>getAvgCycleTime(ScoutingData[[#This Row],[cycleTimes]])</f>
        <v>0</v>
      </c>
      <c r="AP189" s="27">
        <f>getTotalCount(ScoutingData[[#This Row],[scoredGrid]])</f>
        <v>5</v>
      </c>
      <c r="AQ189" s="27">
        <f>getCubeCount(ScoutingData[[#This Row],[scoredGrid]])</f>
        <v>5</v>
      </c>
      <c r="AR189" s="27">
        <f>getConeCount(ScoutingData[[#This Row],[scoredGrid]])</f>
        <v>0</v>
      </c>
      <c r="AS189" s="27">
        <f>getHighCount(ScoutingData[[#This Row],[scoredGrid]])</f>
        <v>0</v>
      </c>
      <c r="AT189" s="27">
        <f>getMedCount(ScoutingData[[#This Row],[scoredGrid]])</f>
        <v>2</v>
      </c>
      <c r="AU189" s="27">
        <f>getLowCount(ScoutingData[[#This Row],[scoredGrid]])</f>
        <v>3</v>
      </c>
      <c r="AV189" s="27">
        <f>ScoutingData[[#This Row],[autoGamePieces]]+ScoutingData[[#This Row],[teleopGamePieces]]</f>
        <v>6</v>
      </c>
      <c r="AW189" s="27">
        <f>ScoutingData[[#This Row],[autoCubes]]+ScoutingData[[#This Row],[teleopCubes]]</f>
        <v>6</v>
      </c>
      <c r="AX189" s="27">
        <f>ScoutingData[[#This Row],[autoCones]]+ScoutingData[[#This Row],[teleopCones]]</f>
        <v>0</v>
      </c>
      <c r="AY189" s="27">
        <f>ScoutingData[[#This Row],[autoHigh]]+ScoutingData[[#This Row],[teleopHigh]]</f>
        <v>1</v>
      </c>
      <c r="AZ189" s="27">
        <f>ScoutingData[[#This Row],[autoMed]]+ScoutingData[[#This Row],[teleopMed]]</f>
        <v>2</v>
      </c>
      <c r="BA189" s="27">
        <f>ScoutingData[[#This Row],[autoLow]]+ScoutingData[[#This Row],[teleopLow]]</f>
        <v>3</v>
      </c>
    </row>
    <row r="190" spans="1:53" ht="17">
      <c r="A190" s="27" t="s">
        <v>226</v>
      </c>
      <c r="B190" s="27" t="s">
        <v>82</v>
      </c>
      <c r="C190" s="27" t="s">
        <v>83</v>
      </c>
      <c r="D190" s="27">
        <v>42</v>
      </c>
      <c r="E190" s="27"/>
      <c r="F190" s="27" t="s">
        <v>110</v>
      </c>
      <c r="G190" s="27">
        <v>2070</v>
      </c>
      <c r="H190" s="27">
        <v>71</v>
      </c>
      <c r="I190" s="27" t="s">
        <v>85</v>
      </c>
      <c r="J190" s="27">
        <v>0</v>
      </c>
      <c r="K190" s="27">
        <v>0</v>
      </c>
      <c r="L190" s="27">
        <v>1</v>
      </c>
      <c r="M190" s="27" t="s">
        <v>98</v>
      </c>
      <c r="N190" s="27" t="s">
        <v>543</v>
      </c>
      <c r="O190" s="27" t="s">
        <v>488</v>
      </c>
      <c r="P190" s="27">
        <v>0</v>
      </c>
      <c r="Q190" s="27">
        <v>0</v>
      </c>
      <c r="R190" s="27">
        <v>0</v>
      </c>
      <c r="S190" s="27"/>
      <c r="T190" s="27">
        <v>1</v>
      </c>
      <c r="U190" s="27" t="s">
        <v>107</v>
      </c>
      <c r="V190" s="27">
        <v>11.4</v>
      </c>
      <c r="W190" s="27" t="s">
        <v>95</v>
      </c>
      <c r="X190" s="27">
        <v>3</v>
      </c>
      <c r="Y190" s="27" t="s">
        <v>98</v>
      </c>
      <c r="Z190" s="27">
        <v>0</v>
      </c>
      <c r="AA190" s="27" t="s">
        <v>86</v>
      </c>
      <c r="AB190" s="27">
        <v>0</v>
      </c>
      <c r="AC190" s="27">
        <v>3</v>
      </c>
      <c r="AD190" s="27">
        <v>0</v>
      </c>
      <c r="AE190" s="27">
        <v>0</v>
      </c>
      <c r="AF190" s="27">
        <v>0</v>
      </c>
      <c r="AG190" s="27">
        <v>1</v>
      </c>
      <c r="AH190" s="27" t="s">
        <v>544</v>
      </c>
      <c r="AI190" s="27">
        <f>getTotalCount(ScoutingData[[#This Row],[autoScoredGrid]])</f>
        <v>0</v>
      </c>
      <c r="AJ190" s="27">
        <f>getCubeCount(ScoutingData[[#This Row],[autoScoredGrid]])</f>
        <v>0</v>
      </c>
      <c r="AK190" s="27">
        <f>getConeCount(ScoutingData[[#This Row],[autoScoredGrid]])</f>
        <v>0</v>
      </c>
      <c r="AL190" s="27">
        <f>getHighCount(ScoutingData[[#This Row],[autoScoredGrid]])</f>
        <v>0</v>
      </c>
      <c r="AM190" s="27">
        <f>getMedCount(ScoutingData[[#This Row],[autoScoredGrid]])</f>
        <v>0</v>
      </c>
      <c r="AN190" s="27">
        <f>getLowCount(ScoutingData[[#This Row],[autoScoredGrid]])</f>
        <v>0</v>
      </c>
      <c r="AO190" s="27">
        <f>getAvgCycleTime(ScoutingData[[#This Row],[cycleTimes]])</f>
        <v>25.4</v>
      </c>
      <c r="AP190" s="27">
        <f>getTotalCount(ScoutingData[[#This Row],[scoredGrid]])</f>
        <v>2</v>
      </c>
      <c r="AQ190" s="27">
        <f>getCubeCount(ScoutingData[[#This Row],[scoredGrid]])</f>
        <v>0</v>
      </c>
      <c r="AR190" s="27">
        <f>getConeCount(ScoutingData[[#This Row],[scoredGrid]])</f>
        <v>2</v>
      </c>
      <c r="AS190" s="27">
        <f>getHighCount(ScoutingData[[#This Row],[scoredGrid]])</f>
        <v>0</v>
      </c>
      <c r="AT190" s="27">
        <f>getMedCount(ScoutingData[[#This Row],[scoredGrid]])</f>
        <v>2</v>
      </c>
      <c r="AU190" s="27">
        <f>getLowCount(ScoutingData[[#This Row],[scoredGrid]])</f>
        <v>0</v>
      </c>
      <c r="AV190" s="27">
        <f>ScoutingData[[#This Row],[autoGamePieces]]+ScoutingData[[#This Row],[teleopGamePieces]]</f>
        <v>2</v>
      </c>
      <c r="AW190" s="27">
        <f>ScoutingData[[#This Row],[autoCubes]]+ScoutingData[[#This Row],[teleopCubes]]</f>
        <v>0</v>
      </c>
      <c r="AX190" s="27">
        <f>ScoutingData[[#This Row],[autoCones]]+ScoutingData[[#This Row],[teleopCones]]</f>
        <v>2</v>
      </c>
      <c r="AY190" s="27">
        <f>ScoutingData[[#This Row],[autoHigh]]+ScoutingData[[#This Row],[teleopHigh]]</f>
        <v>0</v>
      </c>
      <c r="AZ190" s="27">
        <f>ScoutingData[[#This Row],[autoMed]]+ScoutingData[[#This Row],[teleopMed]]</f>
        <v>2</v>
      </c>
      <c r="BA190" s="27">
        <f>ScoutingData[[#This Row],[autoLow]]+ScoutingData[[#This Row],[teleopLow]]</f>
        <v>0</v>
      </c>
    </row>
    <row r="191" spans="1:53" ht="17">
      <c r="A191" s="27" t="s">
        <v>126</v>
      </c>
      <c r="B191" s="27" t="s">
        <v>82</v>
      </c>
      <c r="C191" s="27" t="s">
        <v>83</v>
      </c>
      <c r="D191" s="27">
        <v>42</v>
      </c>
      <c r="E191" s="27"/>
      <c r="F191" s="27" t="s">
        <v>93</v>
      </c>
      <c r="G191" s="27">
        <v>8513</v>
      </c>
      <c r="H191" s="27">
        <v>38</v>
      </c>
      <c r="I191" s="27" t="s">
        <v>253</v>
      </c>
      <c r="J191" s="27">
        <v>0</v>
      </c>
      <c r="K191" s="27">
        <v>1</v>
      </c>
      <c r="L191" s="27">
        <v>1</v>
      </c>
      <c r="M191" s="27" t="s">
        <v>86</v>
      </c>
      <c r="N191" s="27" t="s">
        <v>545</v>
      </c>
      <c r="O191" s="27" t="s">
        <v>196</v>
      </c>
      <c r="P191" s="27">
        <v>0</v>
      </c>
      <c r="Q191" s="27">
        <v>0</v>
      </c>
      <c r="R191" s="27">
        <v>0</v>
      </c>
      <c r="S191" s="27"/>
      <c r="T191" s="27">
        <v>1</v>
      </c>
      <c r="U191" s="27" t="s">
        <v>89</v>
      </c>
      <c r="V191" s="27">
        <v>0</v>
      </c>
      <c r="W191" s="27" t="s">
        <v>86</v>
      </c>
      <c r="X191" s="27">
        <v>0</v>
      </c>
      <c r="Y191" s="27" t="s">
        <v>90</v>
      </c>
      <c r="Z191" s="27">
        <v>0</v>
      </c>
      <c r="AA191" s="27" t="s">
        <v>86</v>
      </c>
      <c r="AB191" s="27">
        <v>0</v>
      </c>
      <c r="AC191" s="27">
        <v>1</v>
      </c>
      <c r="AD191" s="27">
        <v>0</v>
      </c>
      <c r="AE191" s="27">
        <v>0</v>
      </c>
      <c r="AF191" s="27">
        <v>1</v>
      </c>
      <c r="AG191" s="27">
        <v>0</v>
      </c>
      <c r="AH191" s="27" t="s">
        <v>546</v>
      </c>
      <c r="AI191" s="27">
        <f>getTotalCount(ScoutingData[[#This Row],[autoScoredGrid]])</f>
        <v>1</v>
      </c>
      <c r="AJ191" s="27">
        <f>getCubeCount(ScoutingData[[#This Row],[autoScoredGrid]])</f>
        <v>1</v>
      </c>
      <c r="AK191" s="27">
        <f>getConeCount(ScoutingData[[#This Row],[autoScoredGrid]])</f>
        <v>0</v>
      </c>
      <c r="AL191" s="27">
        <f>getHighCount(ScoutingData[[#This Row],[autoScoredGrid]])</f>
        <v>0</v>
      </c>
      <c r="AM191" s="27">
        <f>getMedCount(ScoutingData[[#This Row],[autoScoredGrid]])</f>
        <v>1</v>
      </c>
      <c r="AN191" s="27">
        <f>getLowCount(ScoutingData[[#This Row],[autoScoredGrid]])</f>
        <v>0</v>
      </c>
      <c r="AO191" s="27">
        <f>getAvgCycleTime(ScoutingData[[#This Row],[cycleTimes]])</f>
        <v>100.5</v>
      </c>
      <c r="AP191" s="27">
        <f>getTotalCount(ScoutingData[[#This Row],[scoredGrid]])</f>
        <v>1</v>
      </c>
      <c r="AQ191" s="27">
        <f>getCubeCount(ScoutingData[[#This Row],[scoredGrid]])</f>
        <v>1</v>
      </c>
      <c r="AR191" s="27">
        <f>getConeCount(ScoutingData[[#This Row],[scoredGrid]])</f>
        <v>0</v>
      </c>
      <c r="AS191" s="27">
        <f>getHighCount(ScoutingData[[#This Row],[scoredGrid]])</f>
        <v>1</v>
      </c>
      <c r="AT191" s="27">
        <f>getMedCount(ScoutingData[[#This Row],[scoredGrid]])</f>
        <v>0</v>
      </c>
      <c r="AU191" s="27">
        <f>getLowCount(ScoutingData[[#This Row],[scoredGrid]])</f>
        <v>0</v>
      </c>
      <c r="AV191" s="27">
        <f>ScoutingData[[#This Row],[autoGamePieces]]+ScoutingData[[#This Row],[teleopGamePieces]]</f>
        <v>2</v>
      </c>
      <c r="AW191" s="27">
        <f>ScoutingData[[#This Row],[autoCubes]]+ScoutingData[[#This Row],[teleopCubes]]</f>
        <v>2</v>
      </c>
      <c r="AX191" s="27">
        <f>ScoutingData[[#This Row],[autoCones]]+ScoutingData[[#This Row],[teleopCones]]</f>
        <v>0</v>
      </c>
      <c r="AY191" s="27">
        <f>ScoutingData[[#This Row],[autoHigh]]+ScoutingData[[#This Row],[teleopHigh]]</f>
        <v>1</v>
      </c>
      <c r="AZ191" s="27">
        <f>ScoutingData[[#This Row],[autoMed]]+ScoutingData[[#This Row],[teleopMed]]</f>
        <v>1</v>
      </c>
      <c r="BA191" s="27">
        <f>ScoutingData[[#This Row],[autoLow]]+ScoutingData[[#This Row],[teleopLow]]</f>
        <v>0</v>
      </c>
    </row>
    <row r="192" spans="1:53" ht="17">
      <c r="A192" s="27" t="s">
        <v>279</v>
      </c>
      <c r="B192" s="27" t="s">
        <v>82</v>
      </c>
      <c r="C192" s="27" t="s">
        <v>83</v>
      </c>
      <c r="D192" s="27">
        <v>42</v>
      </c>
      <c r="E192" s="27"/>
      <c r="F192" s="27" t="s">
        <v>84</v>
      </c>
      <c r="G192" s="27">
        <v>4361</v>
      </c>
      <c r="H192" s="27">
        <v>35</v>
      </c>
      <c r="I192" s="27" t="s">
        <v>85</v>
      </c>
      <c r="J192" s="27">
        <v>0</v>
      </c>
      <c r="K192" s="27">
        <v>0</v>
      </c>
      <c r="L192" s="27">
        <v>0</v>
      </c>
      <c r="M192" s="27" t="s">
        <v>86</v>
      </c>
      <c r="N192" s="27" t="s">
        <v>547</v>
      </c>
      <c r="O192" s="27" t="s">
        <v>548</v>
      </c>
      <c r="P192" s="27">
        <v>0</v>
      </c>
      <c r="Q192" s="27">
        <v>0</v>
      </c>
      <c r="R192" s="27">
        <v>0</v>
      </c>
      <c r="S192" s="27"/>
      <c r="T192" s="27">
        <v>1</v>
      </c>
      <c r="U192" s="27" t="s">
        <v>89</v>
      </c>
      <c r="V192" s="27">
        <v>2.5</v>
      </c>
      <c r="W192" s="27" t="s">
        <v>127</v>
      </c>
      <c r="X192" s="27">
        <v>2</v>
      </c>
      <c r="Y192" s="27" t="s">
        <v>98</v>
      </c>
      <c r="Z192" s="27">
        <v>3</v>
      </c>
      <c r="AA192" s="27" t="s">
        <v>86</v>
      </c>
      <c r="AB192" s="27">
        <v>1</v>
      </c>
      <c r="AC192" s="27">
        <v>4</v>
      </c>
      <c r="AD192" s="27">
        <v>0</v>
      </c>
      <c r="AE192" s="27">
        <v>0</v>
      </c>
      <c r="AF192" s="27">
        <v>0</v>
      </c>
      <c r="AG192" s="27">
        <v>1</v>
      </c>
      <c r="AH192" s="27" t="s">
        <v>334</v>
      </c>
      <c r="AI192" s="27">
        <f>getTotalCount(ScoutingData[[#This Row],[autoScoredGrid]])</f>
        <v>0</v>
      </c>
      <c r="AJ192" s="27">
        <f>getCubeCount(ScoutingData[[#This Row],[autoScoredGrid]])</f>
        <v>0</v>
      </c>
      <c r="AK192" s="27">
        <f>getConeCount(ScoutingData[[#This Row],[autoScoredGrid]])</f>
        <v>0</v>
      </c>
      <c r="AL192" s="27">
        <f>getHighCount(ScoutingData[[#This Row],[autoScoredGrid]])</f>
        <v>0</v>
      </c>
      <c r="AM192" s="27">
        <f>getMedCount(ScoutingData[[#This Row],[autoScoredGrid]])</f>
        <v>0</v>
      </c>
      <c r="AN192" s="27">
        <f>getLowCount(ScoutingData[[#This Row],[autoScoredGrid]])</f>
        <v>0</v>
      </c>
      <c r="AO192" s="27">
        <f>getAvgCycleTime(ScoutingData[[#This Row],[cycleTimes]])</f>
        <v>14.366666666666667</v>
      </c>
      <c r="AP192" s="27">
        <f>getTotalCount(ScoutingData[[#This Row],[scoredGrid]])</f>
        <v>3</v>
      </c>
      <c r="AQ192" s="27">
        <f>getCubeCount(ScoutingData[[#This Row],[scoredGrid]])</f>
        <v>3</v>
      </c>
      <c r="AR192" s="27">
        <f>getConeCount(ScoutingData[[#This Row],[scoredGrid]])</f>
        <v>0</v>
      </c>
      <c r="AS192" s="27">
        <f>getHighCount(ScoutingData[[#This Row],[scoredGrid]])</f>
        <v>0</v>
      </c>
      <c r="AT192" s="27">
        <f>getMedCount(ScoutingData[[#This Row],[scoredGrid]])</f>
        <v>0</v>
      </c>
      <c r="AU192" s="27">
        <f>getLowCount(ScoutingData[[#This Row],[scoredGrid]])</f>
        <v>3</v>
      </c>
      <c r="AV192" s="27">
        <f>ScoutingData[[#This Row],[autoGamePieces]]+ScoutingData[[#This Row],[teleopGamePieces]]</f>
        <v>3</v>
      </c>
      <c r="AW192" s="27">
        <f>ScoutingData[[#This Row],[autoCubes]]+ScoutingData[[#This Row],[teleopCubes]]</f>
        <v>3</v>
      </c>
      <c r="AX192" s="27">
        <f>ScoutingData[[#This Row],[autoCones]]+ScoutingData[[#This Row],[teleopCones]]</f>
        <v>0</v>
      </c>
      <c r="AY192" s="27">
        <f>ScoutingData[[#This Row],[autoHigh]]+ScoutingData[[#This Row],[teleopHigh]]</f>
        <v>0</v>
      </c>
      <c r="AZ192" s="27">
        <f>ScoutingData[[#This Row],[autoMed]]+ScoutingData[[#This Row],[teleopMed]]</f>
        <v>0</v>
      </c>
      <c r="BA192" s="27">
        <f>ScoutingData[[#This Row],[autoLow]]+ScoutingData[[#This Row],[teleopLow]]</f>
        <v>3</v>
      </c>
    </row>
    <row r="193" spans="1:53" ht="17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  <c r="AA193" s="27"/>
      <c r="AB193" s="27"/>
      <c r="AC193" s="27"/>
      <c r="AD193" s="27"/>
      <c r="AE193" s="27"/>
      <c r="AF193" s="27"/>
      <c r="AG193" s="27"/>
      <c r="AH193" s="27"/>
      <c r="AI193" s="27" t="e">
        <f>getTotalCount(ScoutingData[[#This Row],[autoScoredGrid]])</f>
        <v>#VALUE!</v>
      </c>
      <c r="AJ193" s="27" t="e">
        <f>getCubeCount(ScoutingData[[#This Row],[autoScoredGrid]])</f>
        <v>#VALUE!</v>
      </c>
      <c r="AK193" s="27" t="e">
        <f>getConeCount(ScoutingData[[#This Row],[autoScoredGrid]])</f>
        <v>#VALUE!</v>
      </c>
      <c r="AL193" s="27" t="e">
        <f>getHighCount(ScoutingData[[#This Row],[autoScoredGrid]])</f>
        <v>#VALUE!</v>
      </c>
      <c r="AM193" s="27" t="e">
        <f>getMedCount(ScoutingData[[#This Row],[autoScoredGrid]])</f>
        <v>#VALUE!</v>
      </c>
      <c r="AN193" s="27" t="e">
        <f>getLowCount(ScoutingData[[#This Row],[autoScoredGrid]])</f>
        <v>#VALUE!</v>
      </c>
      <c r="AO193" s="27" t="e">
        <f>getAvgCycleTime(ScoutingData[[#This Row],[cycleTimes]])</f>
        <v>#VALUE!</v>
      </c>
      <c r="AP193" s="27" t="e">
        <f>getTotalCount(ScoutingData[[#This Row],[scoredGrid]])</f>
        <v>#VALUE!</v>
      </c>
      <c r="AQ193" s="27" t="e">
        <f>getCubeCount(ScoutingData[[#This Row],[scoredGrid]])</f>
        <v>#VALUE!</v>
      </c>
      <c r="AR193" s="27" t="e">
        <f>getConeCount(ScoutingData[[#This Row],[scoredGrid]])</f>
        <v>#VALUE!</v>
      </c>
      <c r="AS193" s="27" t="e">
        <f>getHighCount(ScoutingData[[#This Row],[scoredGrid]])</f>
        <v>#VALUE!</v>
      </c>
      <c r="AT193" s="27" t="e">
        <f>getMedCount(ScoutingData[[#This Row],[scoredGrid]])</f>
        <v>#VALUE!</v>
      </c>
      <c r="AU193" s="27" t="e">
        <f>getLowCount(ScoutingData[[#This Row],[scoredGrid]])</f>
        <v>#VALUE!</v>
      </c>
      <c r="AV193" s="27" t="e">
        <f>ScoutingData[[#This Row],[autoGamePieces]]+ScoutingData[[#This Row],[teleopGamePieces]]</f>
        <v>#VALUE!</v>
      </c>
      <c r="AW193" s="27" t="e">
        <f>ScoutingData[[#This Row],[autoCubes]]+ScoutingData[[#This Row],[teleopCubes]]</f>
        <v>#VALUE!</v>
      </c>
      <c r="AX193" s="27" t="e">
        <f>ScoutingData[[#This Row],[autoCones]]+ScoutingData[[#This Row],[teleopCones]]</f>
        <v>#VALUE!</v>
      </c>
      <c r="AY193" s="27" t="e">
        <f>ScoutingData[[#This Row],[autoHigh]]+ScoutingData[[#This Row],[teleopHigh]]</f>
        <v>#VALUE!</v>
      </c>
      <c r="AZ193" s="27" t="e">
        <f>ScoutingData[[#This Row],[autoMed]]+ScoutingData[[#This Row],[teleopMed]]</f>
        <v>#VALUE!</v>
      </c>
      <c r="BA193" s="27" t="e">
        <f>ScoutingData[[#This Row],[autoLow]]+ScoutingData[[#This Row],[teleopLow]]</f>
        <v>#VALUE!</v>
      </c>
    </row>
    <row r="194" spans="1:53" ht="17">
      <c r="A194" s="27" t="s">
        <v>549</v>
      </c>
      <c r="B194" s="27" t="s">
        <v>82</v>
      </c>
      <c r="C194" s="27" t="s">
        <v>83</v>
      </c>
      <c r="D194" s="27">
        <v>38</v>
      </c>
      <c r="E194" s="27"/>
      <c r="F194" s="27" t="s">
        <v>102</v>
      </c>
      <c r="G194" s="27">
        <v>11</v>
      </c>
      <c r="H194" s="27">
        <v>71</v>
      </c>
      <c r="I194" s="27" t="s">
        <v>85</v>
      </c>
      <c r="J194" s="27">
        <v>0</v>
      </c>
      <c r="K194" s="27">
        <v>0</v>
      </c>
      <c r="L194" s="27">
        <v>0</v>
      </c>
      <c r="M194" s="27" t="s">
        <v>95</v>
      </c>
      <c r="N194" s="27" t="s">
        <v>550</v>
      </c>
      <c r="O194" s="27" t="s">
        <v>551</v>
      </c>
      <c r="P194" s="27">
        <v>0</v>
      </c>
      <c r="Q194" s="27">
        <v>0</v>
      </c>
      <c r="R194" s="27">
        <v>0</v>
      </c>
      <c r="S194" s="27"/>
      <c r="T194" s="27">
        <v>1</v>
      </c>
      <c r="U194" s="27" t="s">
        <v>97</v>
      </c>
      <c r="V194" s="27">
        <v>5.0999999999999996</v>
      </c>
      <c r="W194" s="27" t="s">
        <v>95</v>
      </c>
      <c r="X194" s="27">
        <v>2</v>
      </c>
      <c r="Y194" s="27" t="s">
        <v>99</v>
      </c>
      <c r="Z194" s="27">
        <v>3</v>
      </c>
      <c r="AA194" s="27" t="s">
        <v>86</v>
      </c>
      <c r="AB194" s="27">
        <v>1</v>
      </c>
      <c r="AC194" s="27">
        <v>5</v>
      </c>
      <c r="AD194" s="27">
        <v>0</v>
      </c>
      <c r="AE194" s="27">
        <v>0</v>
      </c>
      <c r="AF194" s="27">
        <v>0</v>
      </c>
      <c r="AG194" s="27">
        <v>1</v>
      </c>
      <c r="AH194" s="27" t="s">
        <v>552</v>
      </c>
      <c r="AI194" s="27">
        <f>getTotalCount(ScoutingData[[#This Row],[autoScoredGrid]])</f>
        <v>0</v>
      </c>
      <c r="AJ194" s="27">
        <f>getCubeCount(ScoutingData[[#This Row],[autoScoredGrid]])</f>
        <v>0</v>
      </c>
      <c r="AK194" s="27">
        <f>getConeCount(ScoutingData[[#This Row],[autoScoredGrid]])</f>
        <v>0</v>
      </c>
      <c r="AL194" s="27">
        <f>getHighCount(ScoutingData[[#This Row],[autoScoredGrid]])</f>
        <v>0</v>
      </c>
      <c r="AM194" s="27">
        <f>getMedCount(ScoutingData[[#This Row],[autoScoredGrid]])</f>
        <v>0</v>
      </c>
      <c r="AN194" s="27">
        <f>getLowCount(ScoutingData[[#This Row],[autoScoredGrid]])</f>
        <v>0</v>
      </c>
      <c r="AO194" s="27">
        <f>getAvgCycleTime(ScoutingData[[#This Row],[cycleTimes]])</f>
        <v>17.066666666666666</v>
      </c>
      <c r="AP194" s="27">
        <f>getTotalCount(ScoutingData[[#This Row],[scoredGrid]])</f>
        <v>3</v>
      </c>
      <c r="AQ194" s="27">
        <f>getCubeCount(ScoutingData[[#This Row],[scoredGrid]])</f>
        <v>1</v>
      </c>
      <c r="AR194" s="27">
        <f>getConeCount(ScoutingData[[#This Row],[scoredGrid]])</f>
        <v>2</v>
      </c>
      <c r="AS194" s="27">
        <f>getHighCount(ScoutingData[[#This Row],[scoredGrid]])</f>
        <v>3</v>
      </c>
      <c r="AT194" s="27">
        <f>getMedCount(ScoutingData[[#This Row],[scoredGrid]])</f>
        <v>0</v>
      </c>
      <c r="AU194" s="27">
        <f>getLowCount(ScoutingData[[#This Row],[scoredGrid]])</f>
        <v>0</v>
      </c>
      <c r="AV194" s="27">
        <f>ScoutingData[[#This Row],[autoGamePieces]]+ScoutingData[[#This Row],[teleopGamePieces]]</f>
        <v>3</v>
      </c>
      <c r="AW194" s="27">
        <f>ScoutingData[[#This Row],[autoCubes]]+ScoutingData[[#This Row],[teleopCubes]]</f>
        <v>1</v>
      </c>
      <c r="AX194" s="27">
        <f>ScoutingData[[#This Row],[autoCones]]+ScoutingData[[#This Row],[teleopCones]]</f>
        <v>2</v>
      </c>
      <c r="AY194" s="27">
        <f>ScoutingData[[#This Row],[autoHigh]]+ScoutingData[[#This Row],[teleopHigh]]</f>
        <v>3</v>
      </c>
      <c r="AZ194" s="27">
        <f>ScoutingData[[#This Row],[autoMed]]+ScoutingData[[#This Row],[teleopMed]]</f>
        <v>0</v>
      </c>
      <c r="BA194" s="27">
        <f>ScoutingData[[#This Row],[autoLow]]+ScoutingData[[#This Row],[teleopLow]]</f>
        <v>0</v>
      </c>
    </row>
    <row r="195" spans="1:53" ht="17">
      <c r="A195" s="27" t="s">
        <v>349</v>
      </c>
      <c r="B195" s="27" t="s">
        <v>82</v>
      </c>
      <c r="C195" s="27" t="s">
        <v>83</v>
      </c>
      <c r="D195" s="27">
        <v>43</v>
      </c>
      <c r="E195" s="27"/>
      <c r="F195" s="27" t="s">
        <v>84</v>
      </c>
      <c r="G195" s="27">
        <v>6860</v>
      </c>
      <c r="H195" s="27">
        <v>59</v>
      </c>
      <c r="I195" s="27" t="s">
        <v>85</v>
      </c>
      <c r="J195" s="27">
        <v>0</v>
      </c>
      <c r="K195" s="27">
        <v>1</v>
      </c>
      <c r="L195" s="27">
        <v>1</v>
      </c>
      <c r="M195" s="27" t="s">
        <v>86</v>
      </c>
      <c r="N195" s="27" t="s">
        <v>553</v>
      </c>
      <c r="O195" s="27" t="s">
        <v>554</v>
      </c>
      <c r="P195" s="27">
        <v>0</v>
      </c>
      <c r="Q195" s="27">
        <v>0</v>
      </c>
      <c r="R195" s="27">
        <v>0</v>
      </c>
      <c r="S195" s="27"/>
      <c r="T195" s="27">
        <v>0</v>
      </c>
      <c r="U195" s="27" t="s">
        <v>89</v>
      </c>
      <c r="V195" s="27">
        <v>0</v>
      </c>
      <c r="W195" s="27" t="s">
        <v>86</v>
      </c>
      <c r="X195" s="27">
        <v>0</v>
      </c>
      <c r="Y195" s="27" t="s">
        <v>86</v>
      </c>
      <c r="Z195" s="27">
        <v>0</v>
      </c>
      <c r="AA195" s="27" t="s">
        <v>86</v>
      </c>
      <c r="AB195" s="27">
        <v>1</v>
      </c>
      <c r="AC195" s="27">
        <v>4</v>
      </c>
      <c r="AD195" s="27">
        <v>0</v>
      </c>
      <c r="AE195" s="27">
        <v>0</v>
      </c>
      <c r="AF195" s="27">
        <v>0</v>
      </c>
      <c r="AG195" s="27">
        <v>0</v>
      </c>
      <c r="AH195" s="27" t="s">
        <v>555</v>
      </c>
      <c r="AI195" s="27">
        <f>getTotalCount(ScoutingData[[#This Row],[autoScoredGrid]])</f>
        <v>0</v>
      </c>
      <c r="AJ195" s="27">
        <f>getCubeCount(ScoutingData[[#This Row],[autoScoredGrid]])</f>
        <v>0</v>
      </c>
      <c r="AK195" s="27">
        <f>getConeCount(ScoutingData[[#This Row],[autoScoredGrid]])</f>
        <v>0</v>
      </c>
      <c r="AL195" s="27">
        <f>getHighCount(ScoutingData[[#This Row],[autoScoredGrid]])</f>
        <v>0</v>
      </c>
      <c r="AM195" s="27">
        <f>getMedCount(ScoutingData[[#This Row],[autoScoredGrid]])</f>
        <v>0</v>
      </c>
      <c r="AN195" s="27">
        <f>getLowCount(ScoutingData[[#This Row],[autoScoredGrid]])</f>
        <v>0</v>
      </c>
      <c r="AO195" s="27">
        <f>getAvgCycleTime(ScoutingData[[#This Row],[cycleTimes]])</f>
        <v>16.433333333333334</v>
      </c>
      <c r="AP195" s="27">
        <f>getTotalCount(ScoutingData[[#This Row],[scoredGrid]])</f>
        <v>2</v>
      </c>
      <c r="AQ195" s="27">
        <f>getCubeCount(ScoutingData[[#This Row],[scoredGrid]])</f>
        <v>2</v>
      </c>
      <c r="AR195" s="27">
        <f>getConeCount(ScoutingData[[#This Row],[scoredGrid]])</f>
        <v>0</v>
      </c>
      <c r="AS195" s="27">
        <f>getHighCount(ScoutingData[[#This Row],[scoredGrid]])</f>
        <v>1</v>
      </c>
      <c r="AT195" s="27">
        <f>getMedCount(ScoutingData[[#This Row],[scoredGrid]])</f>
        <v>1</v>
      </c>
      <c r="AU195" s="27">
        <f>getLowCount(ScoutingData[[#This Row],[scoredGrid]])</f>
        <v>0</v>
      </c>
      <c r="AV195" s="27">
        <f>ScoutingData[[#This Row],[autoGamePieces]]+ScoutingData[[#This Row],[teleopGamePieces]]</f>
        <v>2</v>
      </c>
      <c r="AW195" s="27">
        <f>ScoutingData[[#This Row],[autoCubes]]+ScoutingData[[#This Row],[teleopCubes]]</f>
        <v>2</v>
      </c>
      <c r="AX195" s="27">
        <f>ScoutingData[[#This Row],[autoCones]]+ScoutingData[[#This Row],[teleopCones]]</f>
        <v>0</v>
      </c>
      <c r="AY195" s="27">
        <f>ScoutingData[[#This Row],[autoHigh]]+ScoutingData[[#This Row],[teleopHigh]]</f>
        <v>1</v>
      </c>
      <c r="AZ195" s="27">
        <f>ScoutingData[[#This Row],[autoMed]]+ScoutingData[[#This Row],[teleopMed]]</f>
        <v>1</v>
      </c>
      <c r="BA195" s="27">
        <f>ScoutingData[[#This Row],[autoLow]]+ScoutingData[[#This Row],[teleopLow]]</f>
        <v>0</v>
      </c>
    </row>
    <row r="196" spans="1:53" ht="17">
      <c r="A196" s="27" t="s">
        <v>345</v>
      </c>
      <c r="B196" s="27" t="s">
        <v>82</v>
      </c>
      <c r="C196" s="27" t="s">
        <v>83</v>
      </c>
      <c r="D196" s="27">
        <v>43</v>
      </c>
      <c r="E196" s="27"/>
      <c r="F196" s="27" t="s">
        <v>93</v>
      </c>
      <c r="G196" s="27">
        <v>5438</v>
      </c>
      <c r="H196" s="27">
        <v>26</v>
      </c>
      <c r="I196" s="27" t="s">
        <v>490</v>
      </c>
      <c r="J196" s="27">
        <v>0</v>
      </c>
      <c r="K196" s="27">
        <v>0</v>
      </c>
      <c r="L196" s="27">
        <v>0</v>
      </c>
      <c r="M196" s="27" t="s">
        <v>86</v>
      </c>
      <c r="N196" s="27" t="s">
        <v>85</v>
      </c>
      <c r="O196" s="27" t="s">
        <v>556</v>
      </c>
      <c r="P196" s="27">
        <v>0</v>
      </c>
      <c r="Q196" s="27">
        <v>1</v>
      </c>
      <c r="R196" s="27">
        <v>0</v>
      </c>
      <c r="S196" s="27"/>
      <c r="T196" s="27">
        <v>0</v>
      </c>
      <c r="U196" s="27" t="s">
        <v>89</v>
      </c>
      <c r="V196" s="27">
        <v>0</v>
      </c>
      <c r="W196" s="27" t="s">
        <v>86</v>
      </c>
      <c r="X196" s="27">
        <v>2</v>
      </c>
      <c r="Y196" s="27" t="s">
        <v>99</v>
      </c>
      <c r="Z196" s="27">
        <v>0</v>
      </c>
      <c r="AA196" s="27" t="s">
        <v>86</v>
      </c>
      <c r="AB196" s="27">
        <v>1</v>
      </c>
      <c r="AC196" s="27">
        <v>3</v>
      </c>
      <c r="AD196" s="27">
        <v>0</v>
      </c>
      <c r="AE196" s="27">
        <v>0</v>
      </c>
      <c r="AF196" s="27">
        <v>0</v>
      </c>
      <c r="AG196" s="27">
        <v>1</v>
      </c>
      <c r="AH196" s="27" t="s">
        <v>100</v>
      </c>
      <c r="AI196" s="27">
        <f>getTotalCount(ScoutingData[[#This Row],[autoScoredGrid]])</f>
        <v>1</v>
      </c>
      <c r="AJ196" s="27">
        <f>getCubeCount(ScoutingData[[#This Row],[autoScoredGrid]])</f>
        <v>1</v>
      </c>
      <c r="AK196" s="27">
        <f>getConeCount(ScoutingData[[#This Row],[autoScoredGrid]])</f>
        <v>0</v>
      </c>
      <c r="AL196" s="27">
        <f>getHighCount(ScoutingData[[#This Row],[autoScoredGrid]])</f>
        <v>0</v>
      </c>
      <c r="AM196" s="27">
        <f>getMedCount(ScoutingData[[#This Row],[autoScoredGrid]])</f>
        <v>0</v>
      </c>
      <c r="AN196" s="27">
        <f>getLowCount(ScoutingData[[#This Row],[autoScoredGrid]])</f>
        <v>1</v>
      </c>
      <c r="AO196" s="27">
        <f>getAvgCycleTime(ScoutingData[[#This Row],[cycleTimes]])</f>
        <v>0</v>
      </c>
      <c r="AP196" s="27">
        <f>getTotalCount(ScoutingData[[#This Row],[scoredGrid]])</f>
        <v>3</v>
      </c>
      <c r="AQ196" s="27">
        <f>getCubeCount(ScoutingData[[#This Row],[scoredGrid]])</f>
        <v>3</v>
      </c>
      <c r="AR196" s="27">
        <f>getConeCount(ScoutingData[[#This Row],[scoredGrid]])</f>
        <v>0</v>
      </c>
      <c r="AS196" s="27">
        <f>getHighCount(ScoutingData[[#This Row],[scoredGrid]])</f>
        <v>0</v>
      </c>
      <c r="AT196" s="27">
        <f>getMedCount(ScoutingData[[#This Row],[scoredGrid]])</f>
        <v>1</v>
      </c>
      <c r="AU196" s="27">
        <f>getLowCount(ScoutingData[[#This Row],[scoredGrid]])</f>
        <v>2</v>
      </c>
      <c r="AV196" s="27">
        <f>ScoutingData[[#This Row],[autoGamePieces]]+ScoutingData[[#This Row],[teleopGamePieces]]</f>
        <v>4</v>
      </c>
      <c r="AW196" s="27">
        <f>ScoutingData[[#This Row],[autoCubes]]+ScoutingData[[#This Row],[teleopCubes]]</f>
        <v>4</v>
      </c>
      <c r="AX196" s="27">
        <f>ScoutingData[[#This Row],[autoCones]]+ScoutingData[[#This Row],[teleopCones]]</f>
        <v>0</v>
      </c>
      <c r="AY196" s="27">
        <f>ScoutingData[[#This Row],[autoHigh]]+ScoutingData[[#This Row],[teleopHigh]]</f>
        <v>0</v>
      </c>
      <c r="AZ196" s="27">
        <f>ScoutingData[[#This Row],[autoMed]]+ScoutingData[[#This Row],[teleopMed]]</f>
        <v>1</v>
      </c>
      <c r="BA196" s="27">
        <f>ScoutingData[[#This Row],[autoLow]]+ScoutingData[[#This Row],[teleopLow]]</f>
        <v>3</v>
      </c>
    </row>
    <row r="197" spans="1:53" ht="17">
      <c r="A197" s="27" t="s">
        <v>163</v>
      </c>
      <c r="B197" s="27" t="s">
        <v>82</v>
      </c>
      <c r="C197" s="27" t="s">
        <v>83</v>
      </c>
      <c r="D197" s="27">
        <v>43</v>
      </c>
      <c r="E197" s="27"/>
      <c r="F197" s="27" t="s">
        <v>131</v>
      </c>
      <c r="G197" s="27">
        <v>1672</v>
      </c>
      <c r="H197" s="27">
        <v>38</v>
      </c>
      <c r="I197" s="27" t="s">
        <v>85</v>
      </c>
      <c r="J197" s="27">
        <v>0</v>
      </c>
      <c r="K197" s="27">
        <v>0</v>
      </c>
      <c r="L197" s="27">
        <v>0</v>
      </c>
      <c r="M197" s="27" t="s">
        <v>86</v>
      </c>
      <c r="N197" s="27" t="s">
        <v>85</v>
      </c>
      <c r="O197" s="27" t="s">
        <v>85</v>
      </c>
      <c r="P197" s="27">
        <v>0</v>
      </c>
      <c r="Q197" s="27">
        <v>1</v>
      </c>
      <c r="R197" s="27">
        <v>0</v>
      </c>
      <c r="S197" s="27"/>
      <c r="T197" s="27">
        <v>0</v>
      </c>
      <c r="U197" s="27" t="s">
        <v>107</v>
      </c>
      <c r="V197" s="27">
        <v>5.9</v>
      </c>
      <c r="W197" s="27" t="s">
        <v>95</v>
      </c>
      <c r="X197" s="27">
        <v>2</v>
      </c>
      <c r="Y197" s="27" t="s">
        <v>86</v>
      </c>
      <c r="Z197" s="27">
        <v>0</v>
      </c>
      <c r="AA197" s="27" t="s">
        <v>86</v>
      </c>
      <c r="AB197" s="27">
        <v>0</v>
      </c>
      <c r="AC197" s="27">
        <v>2</v>
      </c>
      <c r="AD197" s="27">
        <v>0</v>
      </c>
      <c r="AE197" s="27">
        <v>0</v>
      </c>
      <c r="AF197" s="27">
        <v>0</v>
      </c>
      <c r="AG197" s="27">
        <v>0</v>
      </c>
      <c r="AH197" s="27" t="s">
        <v>557</v>
      </c>
      <c r="AI197" s="27">
        <f>getTotalCount(ScoutingData[[#This Row],[autoScoredGrid]])</f>
        <v>0</v>
      </c>
      <c r="AJ197" s="27">
        <f>getCubeCount(ScoutingData[[#This Row],[autoScoredGrid]])</f>
        <v>0</v>
      </c>
      <c r="AK197" s="27">
        <f>getConeCount(ScoutingData[[#This Row],[autoScoredGrid]])</f>
        <v>0</v>
      </c>
      <c r="AL197" s="27">
        <f>getHighCount(ScoutingData[[#This Row],[autoScoredGrid]])</f>
        <v>0</v>
      </c>
      <c r="AM197" s="27">
        <f>getMedCount(ScoutingData[[#This Row],[autoScoredGrid]])</f>
        <v>0</v>
      </c>
      <c r="AN197" s="27">
        <f>getLowCount(ScoutingData[[#This Row],[autoScoredGrid]])</f>
        <v>0</v>
      </c>
      <c r="AO197" s="27">
        <f>getAvgCycleTime(ScoutingData[[#This Row],[cycleTimes]])</f>
        <v>0</v>
      </c>
      <c r="AP197" s="27">
        <f>getTotalCount(ScoutingData[[#This Row],[scoredGrid]])</f>
        <v>0</v>
      </c>
      <c r="AQ197" s="27">
        <f>getCubeCount(ScoutingData[[#This Row],[scoredGrid]])</f>
        <v>0</v>
      </c>
      <c r="AR197" s="27">
        <f>getConeCount(ScoutingData[[#This Row],[scoredGrid]])</f>
        <v>0</v>
      </c>
      <c r="AS197" s="27">
        <f>getHighCount(ScoutingData[[#This Row],[scoredGrid]])</f>
        <v>0</v>
      </c>
      <c r="AT197" s="27">
        <f>getMedCount(ScoutingData[[#This Row],[scoredGrid]])</f>
        <v>0</v>
      </c>
      <c r="AU197" s="27">
        <f>getLowCount(ScoutingData[[#This Row],[scoredGrid]])</f>
        <v>0</v>
      </c>
      <c r="AV197" s="27">
        <f>ScoutingData[[#This Row],[autoGamePieces]]+ScoutingData[[#This Row],[teleopGamePieces]]</f>
        <v>0</v>
      </c>
      <c r="AW197" s="27">
        <f>ScoutingData[[#This Row],[autoCubes]]+ScoutingData[[#This Row],[teleopCubes]]</f>
        <v>0</v>
      </c>
      <c r="AX197" s="27">
        <f>ScoutingData[[#This Row],[autoCones]]+ScoutingData[[#This Row],[teleopCones]]</f>
        <v>0</v>
      </c>
      <c r="AY197" s="27">
        <f>ScoutingData[[#This Row],[autoHigh]]+ScoutingData[[#This Row],[teleopHigh]]</f>
        <v>0</v>
      </c>
      <c r="AZ197" s="27">
        <f>ScoutingData[[#This Row],[autoMed]]+ScoutingData[[#This Row],[teleopMed]]</f>
        <v>0</v>
      </c>
      <c r="BA197" s="27">
        <f>ScoutingData[[#This Row],[autoLow]]+ScoutingData[[#This Row],[teleopLow]]</f>
        <v>0</v>
      </c>
    </row>
    <row r="198" spans="1:53" ht="17">
      <c r="A198" s="27" t="s">
        <v>92</v>
      </c>
      <c r="B198" s="27" t="s">
        <v>82</v>
      </c>
      <c r="C198" s="27" t="s">
        <v>83</v>
      </c>
      <c r="D198" s="27">
        <v>43</v>
      </c>
      <c r="E198" s="27"/>
      <c r="F198" s="27" t="s">
        <v>93</v>
      </c>
      <c r="G198" s="27">
        <v>5438</v>
      </c>
      <c r="H198" s="27">
        <v>38</v>
      </c>
      <c r="I198" s="27" t="s">
        <v>103</v>
      </c>
      <c r="J198" s="27">
        <v>1</v>
      </c>
      <c r="K198" s="27">
        <v>0</v>
      </c>
      <c r="L198" s="27">
        <v>0</v>
      </c>
      <c r="M198" s="27" t="s">
        <v>86</v>
      </c>
      <c r="N198" s="27" t="s">
        <v>558</v>
      </c>
      <c r="O198" s="27" t="s">
        <v>418</v>
      </c>
      <c r="P198" s="27">
        <v>0</v>
      </c>
      <c r="Q198" s="27">
        <v>0</v>
      </c>
      <c r="R198" s="27">
        <v>0</v>
      </c>
      <c r="S198" s="27"/>
      <c r="T198" s="27">
        <v>0</v>
      </c>
      <c r="U198" s="27" t="s">
        <v>89</v>
      </c>
      <c r="V198" s="27">
        <v>8.1</v>
      </c>
      <c r="W198" s="27" t="s">
        <v>86</v>
      </c>
      <c r="X198" s="27">
        <v>2</v>
      </c>
      <c r="Y198" s="27" t="s">
        <v>99</v>
      </c>
      <c r="Z198" s="27">
        <v>1</v>
      </c>
      <c r="AA198" s="27" t="s">
        <v>86</v>
      </c>
      <c r="AB198" s="27">
        <v>0</v>
      </c>
      <c r="AC198" s="27">
        <v>4</v>
      </c>
      <c r="AD198" s="27">
        <v>0</v>
      </c>
      <c r="AE198" s="27">
        <v>0</v>
      </c>
      <c r="AF198" s="27">
        <v>0</v>
      </c>
      <c r="AG198" s="27">
        <v>0</v>
      </c>
      <c r="AH198" s="27" t="s">
        <v>559</v>
      </c>
      <c r="AI198" s="27">
        <f>getTotalCount(ScoutingData[[#This Row],[autoScoredGrid]])</f>
        <v>1</v>
      </c>
      <c r="AJ198" s="27">
        <f>getCubeCount(ScoutingData[[#This Row],[autoScoredGrid]])</f>
        <v>1</v>
      </c>
      <c r="AK198" s="27">
        <f>getConeCount(ScoutingData[[#This Row],[autoScoredGrid]])</f>
        <v>0</v>
      </c>
      <c r="AL198" s="27">
        <f>getHighCount(ScoutingData[[#This Row],[autoScoredGrid]])</f>
        <v>0</v>
      </c>
      <c r="AM198" s="27">
        <f>getMedCount(ScoutingData[[#This Row],[autoScoredGrid]])</f>
        <v>0</v>
      </c>
      <c r="AN198" s="27">
        <f>getLowCount(ScoutingData[[#This Row],[autoScoredGrid]])</f>
        <v>1</v>
      </c>
      <c r="AO198" s="27">
        <f>getAvgCycleTime(ScoutingData[[#This Row],[cycleTimes]])</f>
        <v>6.8</v>
      </c>
      <c r="AP198" s="27">
        <f>getTotalCount(ScoutingData[[#This Row],[scoredGrid]])</f>
        <v>2</v>
      </c>
      <c r="AQ198" s="27">
        <f>getCubeCount(ScoutingData[[#This Row],[scoredGrid]])</f>
        <v>2</v>
      </c>
      <c r="AR198" s="27">
        <f>getConeCount(ScoutingData[[#This Row],[scoredGrid]])</f>
        <v>0</v>
      </c>
      <c r="AS198" s="27">
        <f>getHighCount(ScoutingData[[#This Row],[scoredGrid]])</f>
        <v>0</v>
      </c>
      <c r="AT198" s="27">
        <f>getMedCount(ScoutingData[[#This Row],[scoredGrid]])</f>
        <v>1</v>
      </c>
      <c r="AU198" s="27">
        <f>getLowCount(ScoutingData[[#This Row],[scoredGrid]])</f>
        <v>1</v>
      </c>
      <c r="AV198" s="27">
        <f>ScoutingData[[#This Row],[autoGamePieces]]+ScoutingData[[#This Row],[teleopGamePieces]]</f>
        <v>3</v>
      </c>
      <c r="AW198" s="27">
        <f>ScoutingData[[#This Row],[autoCubes]]+ScoutingData[[#This Row],[teleopCubes]]</f>
        <v>3</v>
      </c>
      <c r="AX198" s="27">
        <f>ScoutingData[[#This Row],[autoCones]]+ScoutingData[[#This Row],[teleopCones]]</f>
        <v>0</v>
      </c>
      <c r="AY198" s="27">
        <f>ScoutingData[[#This Row],[autoHigh]]+ScoutingData[[#This Row],[teleopHigh]]</f>
        <v>0</v>
      </c>
      <c r="AZ198" s="27">
        <f>ScoutingData[[#This Row],[autoMed]]+ScoutingData[[#This Row],[teleopMed]]</f>
        <v>1</v>
      </c>
      <c r="BA198" s="27">
        <f>ScoutingData[[#This Row],[autoLow]]+ScoutingData[[#This Row],[teleopLow]]</f>
        <v>2</v>
      </c>
    </row>
    <row r="199" spans="1:53" ht="17">
      <c r="A199" s="27" t="s">
        <v>101</v>
      </c>
      <c r="B199" s="27" t="s">
        <v>82</v>
      </c>
      <c r="C199" s="27" t="s">
        <v>83</v>
      </c>
      <c r="D199" s="27">
        <v>43</v>
      </c>
      <c r="E199" s="27"/>
      <c r="F199" s="27" t="s">
        <v>102</v>
      </c>
      <c r="G199" s="27">
        <v>8628</v>
      </c>
      <c r="H199" s="27">
        <v>71</v>
      </c>
      <c r="I199" s="27" t="s">
        <v>85</v>
      </c>
      <c r="J199" s="27">
        <v>0</v>
      </c>
      <c r="K199" s="27">
        <v>0</v>
      </c>
      <c r="L199" s="27">
        <v>1</v>
      </c>
      <c r="M199" s="27" t="s">
        <v>86</v>
      </c>
      <c r="N199" s="27" t="s">
        <v>85</v>
      </c>
      <c r="O199" s="27" t="s">
        <v>85</v>
      </c>
      <c r="P199" s="27">
        <v>0</v>
      </c>
      <c r="Q199" s="27">
        <v>0</v>
      </c>
      <c r="R199" s="27">
        <v>0</v>
      </c>
      <c r="S199" s="27"/>
      <c r="T199" s="27">
        <v>0</v>
      </c>
      <c r="U199" s="27" t="s">
        <v>86</v>
      </c>
      <c r="V199" s="27">
        <v>43.9</v>
      </c>
      <c r="W199" s="27" t="s">
        <v>86</v>
      </c>
      <c r="X199" s="27">
        <v>0</v>
      </c>
      <c r="Y199" s="27" t="s">
        <v>90</v>
      </c>
      <c r="Z199" s="27">
        <v>0</v>
      </c>
      <c r="AA199" s="27" t="s">
        <v>86</v>
      </c>
      <c r="AB199" s="27">
        <v>0</v>
      </c>
      <c r="AC199" s="27">
        <v>3</v>
      </c>
      <c r="AD199" s="27">
        <v>1</v>
      </c>
      <c r="AE199" s="27">
        <v>0</v>
      </c>
      <c r="AF199" s="27">
        <v>0</v>
      </c>
      <c r="AG199" s="27">
        <v>0</v>
      </c>
      <c r="AH199" s="27" t="s">
        <v>560</v>
      </c>
      <c r="AI199" s="27">
        <f>getTotalCount(ScoutingData[[#This Row],[autoScoredGrid]])</f>
        <v>0</v>
      </c>
      <c r="AJ199" s="27">
        <f>getCubeCount(ScoutingData[[#This Row],[autoScoredGrid]])</f>
        <v>0</v>
      </c>
      <c r="AK199" s="27">
        <f>getConeCount(ScoutingData[[#This Row],[autoScoredGrid]])</f>
        <v>0</v>
      </c>
      <c r="AL199" s="27">
        <f>getHighCount(ScoutingData[[#This Row],[autoScoredGrid]])</f>
        <v>0</v>
      </c>
      <c r="AM199" s="27">
        <f>getMedCount(ScoutingData[[#This Row],[autoScoredGrid]])</f>
        <v>0</v>
      </c>
      <c r="AN199" s="27">
        <f>getLowCount(ScoutingData[[#This Row],[autoScoredGrid]])</f>
        <v>0</v>
      </c>
      <c r="AO199" s="27">
        <f>getAvgCycleTime(ScoutingData[[#This Row],[cycleTimes]])</f>
        <v>0</v>
      </c>
      <c r="AP199" s="27">
        <f>getTotalCount(ScoutingData[[#This Row],[scoredGrid]])</f>
        <v>0</v>
      </c>
      <c r="AQ199" s="27">
        <f>getCubeCount(ScoutingData[[#This Row],[scoredGrid]])</f>
        <v>0</v>
      </c>
      <c r="AR199" s="27">
        <f>getConeCount(ScoutingData[[#This Row],[scoredGrid]])</f>
        <v>0</v>
      </c>
      <c r="AS199" s="27">
        <f>getHighCount(ScoutingData[[#This Row],[scoredGrid]])</f>
        <v>0</v>
      </c>
      <c r="AT199" s="27">
        <f>getMedCount(ScoutingData[[#This Row],[scoredGrid]])</f>
        <v>0</v>
      </c>
      <c r="AU199" s="27">
        <f>getLowCount(ScoutingData[[#This Row],[scoredGrid]])</f>
        <v>0</v>
      </c>
      <c r="AV199" s="27">
        <f>ScoutingData[[#This Row],[autoGamePieces]]+ScoutingData[[#This Row],[teleopGamePieces]]</f>
        <v>0</v>
      </c>
      <c r="AW199" s="27">
        <f>ScoutingData[[#This Row],[autoCubes]]+ScoutingData[[#This Row],[teleopCubes]]</f>
        <v>0</v>
      </c>
      <c r="AX199" s="27">
        <f>ScoutingData[[#This Row],[autoCones]]+ScoutingData[[#This Row],[teleopCones]]</f>
        <v>0</v>
      </c>
      <c r="AY199" s="27">
        <f>ScoutingData[[#This Row],[autoHigh]]+ScoutingData[[#This Row],[teleopHigh]]</f>
        <v>0</v>
      </c>
      <c r="AZ199" s="27">
        <f>ScoutingData[[#This Row],[autoMed]]+ScoutingData[[#This Row],[teleopMed]]</f>
        <v>0</v>
      </c>
      <c r="BA199" s="27">
        <f>ScoutingData[[#This Row],[autoLow]]+ScoutingData[[#This Row],[teleopLow]]</f>
        <v>0</v>
      </c>
    </row>
    <row r="200" spans="1:53" ht="17">
      <c r="A200" s="27" t="s">
        <v>101</v>
      </c>
      <c r="B200" s="27" t="s">
        <v>82</v>
      </c>
      <c r="C200" s="27" t="s">
        <v>83</v>
      </c>
      <c r="D200" s="27">
        <v>43</v>
      </c>
      <c r="E200" s="27"/>
      <c r="F200" s="27" t="s">
        <v>102</v>
      </c>
      <c r="G200" s="27">
        <v>8628</v>
      </c>
      <c r="H200" s="27">
        <v>71</v>
      </c>
      <c r="I200" s="27" t="s">
        <v>85</v>
      </c>
      <c r="J200" s="27">
        <v>0</v>
      </c>
      <c r="K200" s="27">
        <v>0</v>
      </c>
      <c r="L200" s="27">
        <v>1</v>
      </c>
      <c r="M200" s="27" t="s">
        <v>86</v>
      </c>
      <c r="N200" s="27" t="s">
        <v>85</v>
      </c>
      <c r="O200" s="27" t="s">
        <v>85</v>
      </c>
      <c r="P200" s="27">
        <v>0</v>
      </c>
      <c r="Q200" s="27">
        <v>0</v>
      </c>
      <c r="R200" s="27">
        <v>0</v>
      </c>
      <c r="S200" s="27"/>
      <c r="T200" s="27">
        <v>0</v>
      </c>
      <c r="U200" s="27" t="s">
        <v>86</v>
      </c>
      <c r="V200" s="27">
        <v>43.9</v>
      </c>
      <c r="W200" s="27" t="s">
        <v>86</v>
      </c>
      <c r="X200" s="27">
        <v>0</v>
      </c>
      <c r="Y200" s="27" t="s">
        <v>90</v>
      </c>
      <c r="Z200" s="27">
        <v>0</v>
      </c>
      <c r="AA200" s="27" t="s">
        <v>86</v>
      </c>
      <c r="AB200" s="27">
        <v>0</v>
      </c>
      <c r="AC200" s="27">
        <v>3</v>
      </c>
      <c r="AD200" s="27">
        <v>1</v>
      </c>
      <c r="AE200" s="27">
        <v>0</v>
      </c>
      <c r="AF200" s="27">
        <v>0</v>
      </c>
      <c r="AG200" s="27">
        <v>0</v>
      </c>
      <c r="AH200" s="27" t="s">
        <v>560</v>
      </c>
      <c r="AI200" s="27">
        <f>getTotalCount(ScoutingData[[#This Row],[autoScoredGrid]])</f>
        <v>0</v>
      </c>
      <c r="AJ200" s="27">
        <f>getCubeCount(ScoutingData[[#This Row],[autoScoredGrid]])</f>
        <v>0</v>
      </c>
      <c r="AK200" s="27">
        <f>getConeCount(ScoutingData[[#This Row],[autoScoredGrid]])</f>
        <v>0</v>
      </c>
      <c r="AL200" s="27">
        <f>getHighCount(ScoutingData[[#This Row],[autoScoredGrid]])</f>
        <v>0</v>
      </c>
      <c r="AM200" s="27">
        <f>getMedCount(ScoutingData[[#This Row],[autoScoredGrid]])</f>
        <v>0</v>
      </c>
      <c r="AN200" s="27">
        <f>getLowCount(ScoutingData[[#This Row],[autoScoredGrid]])</f>
        <v>0</v>
      </c>
      <c r="AO200" s="27">
        <f>getAvgCycleTime(ScoutingData[[#This Row],[cycleTimes]])</f>
        <v>0</v>
      </c>
      <c r="AP200" s="27">
        <f>getTotalCount(ScoutingData[[#This Row],[scoredGrid]])</f>
        <v>0</v>
      </c>
      <c r="AQ200" s="27">
        <f>getCubeCount(ScoutingData[[#This Row],[scoredGrid]])</f>
        <v>0</v>
      </c>
      <c r="AR200" s="27">
        <f>getConeCount(ScoutingData[[#This Row],[scoredGrid]])</f>
        <v>0</v>
      </c>
      <c r="AS200" s="27">
        <f>getHighCount(ScoutingData[[#This Row],[scoredGrid]])</f>
        <v>0</v>
      </c>
      <c r="AT200" s="27">
        <f>getMedCount(ScoutingData[[#This Row],[scoredGrid]])</f>
        <v>0</v>
      </c>
      <c r="AU200" s="27">
        <f>getLowCount(ScoutingData[[#This Row],[scoredGrid]])</f>
        <v>0</v>
      </c>
      <c r="AV200" s="27">
        <f>ScoutingData[[#This Row],[autoGamePieces]]+ScoutingData[[#This Row],[teleopGamePieces]]</f>
        <v>0</v>
      </c>
      <c r="AW200" s="27">
        <f>ScoutingData[[#This Row],[autoCubes]]+ScoutingData[[#This Row],[teleopCubes]]</f>
        <v>0</v>
      </c>
      <c r="AX200" s="27">
        <f>ScoutingData[[#This Row],[autoCones]]+ScoutingData[[#This Row],[teleopCones]]</f>
        <v>0</v>
      </c>
      <c r="AY200" s="27">
        <f>ScoutingData[[#This Row],[autoHigh]]+ScoutingData[[#This Row],[teleopHigh]]</f>
        <v>0</v>
      </c>
      <c r="AZ200" s="27">
        <f>ScoutingData[[#This Row],[autoMed]]+ScoutingData[[#This Row],[teleopMed]]</f>
        <v>0</v>
      </c>
      <c r="BA200" s="27">
        <f>ScoutingData[[#This Row],[autoLow]]+ScoutingData[[#This Row],[teleopLow]]</f>
        <v>0</v>
      </c>
    </row>
    <row r="201" spans="1:53" ht="17">
      <c r="A201" s="27" t="s">
        <v>114</v>
      </c>
      <c r="B201" s="27" t="s">
        <v>82</v>
      </c>
      <c r="C201" s="27" t="s">
        <v>83</v>
      </c>
      <c r="D201" s="27">
        <v>43</v>
      </c>
      <c r="E201" s="27"/>
      <c r="F201" s="27" t="s">
        <v>110</v>
      </c>
      <c r="G201" s="27">
        <v>5992</v>
      </c>
      <c r="H201" s="27">
        <v>35</v>
      </c>
      <c r="I201" s="27" t="s">
        <v>85</v>
      </c>
      <c r="J201" s="27">
        <v>1</v>
      </c>
      <c r="K201" s="27">
        <v>0</v>
      </c>
      <c r="L201" s="27">
        <v>0</v>
      </c>
      <c r="M201" s="27" t="s">
        <v>86</v>
      </c>
      <c r="N201" s="27" t="s">
        <v>561</v>
      </c>
      <c r="O201" s="27" t="s">
        <v>562</v>
      </c>
      <c r="P201" s="27">
        <v>0</v>
      </c>
      <c r="Q201" s="27">
        <v>0</v>
      </c>
      <c r="R201" s="27">
        <v>0</v>
      </c>
      <c r="S201" s="27"/>
      <c r="T201" s="27">
        <v>0</v>
      </c>
      <c r="U201" s="27" t="s">
        <v>89</v>
      </c>
      <c r="V201" s="27">
        <v>12.6</v>
      </c>
      <c r="W201" s="27" t="s">
        <v>98</v>
      </c>
      <c r="X201" s="27">
        <v>0</v>
      </c>
      <c r="Y201" s="27" t="s">
        <v>98</v>
      </c>
      <c r="Z201" s="27">
        <v>0</v>
      </c>
      <c r="AA201" s="27" t="s">
        <v>86</v>
      </c>
      <c r="AB201" s="27">
        <v>1</v>
      </c>
      <c r="AC201" s="27">
        <v>3</v>
      </c>
      <c r="AD201" s="27">
        <v>0</v>
      </c>
      <c r="AE201" s="27">
        <v>0</v>
      </c>
      <c r="AF201" s="27">
        <v>0</v>
      </c>
      <c r="AG201" s="27">
        <v>0</v>
      </c>
      <c r="AH201" s="27" t="s">
        <v>90</v>
      </c>
      <c r="AI201" s="27">
        <f>getTotalCount(ScoutingData[[#This Row],[autoScoredGrid]])</f>
        <v>0</v>
      </c>
      <c r="AJ201" s="27">
        <f>getCubeCount(ScoutingData[[#This Row],[autoScoredGrid]])</f>
        <v>0</v>
      </c>
      <c r="AK201" s="27">
        <f>getConeCount(ScoutingData[[#This Row],[autoScoredGrid]])</f>
        <v>0</v>
      </c>
      <c r="AL201" s="27">
        <f>getHighCount(ScoutingData[[#This Row],[autoScoredGrid]])</f>
        <v>0</v>
      </c>
      <c r="AM201" s="27">
        <f>getMedCount(ScoutingData[[#This Row],[autoScoredGrid]])</f>
        <v>0</v>
      </c>
      <c r="AN201" s="27">
        <f>getLowCount(ScoutingData[[#This Row],[autoScoredGrid]])</f>
        <v>0</v>
      </c>
      <c r="AO201" s="27">
        <f>getAvgCycleTime(ScoutingData[[#This Row],[cycleTimes]])</f>
        <v>38.200000000000003</v>
      </c>
      <c r="AP201" s="27">
        <f>getTotalCount(ScoutingData[[#This Row],[scoredGrid]])</f>
        <v>3</v>
      </c>
      <c r="AQ201" s="27">
        <f>getCubeCount(ScoutingData[[#This Row],[scoredGrid]])</f>
        <v>3</v>
      </c>
      <c r="AR201" s="27">
        <f>getConeCount(ScoutingData[[#This Row],[scoredGrid]])</f>
        <v>0</v>
      </c>
      <c r="AS201" s="27">
        <f>getHighCount(ScoutingData[[#This Row],[scoredGrid]])</f>
        <v>0</v>
      </c>
      <c r="AT201" s="27">
        <f>getMedCount(ScoutingData[[#This Row],[scoredGrid]])</f>
        <v>2</v>
      </c>
      <c r="AU201" s="27">
        <f>getLowCount(ScoutingData[[#This Row],[scoredGrid]])</f>
        <v>1</v>
      </c>
      <c r="AV201" s="27">
        <f>ScoutingData[[#This Row],[autoGamePieces]]+ScoutingData[[#This Row],[teleopGamePieces]]</f>
        <v>3</v>
      </c>
      <c r="AW201" s="27">
        <f>ScoutingData[[#This Row],[autoCubes]]+ScoutingData[[#This Row],[teleopCubes]]</f>
        <v>3</v>
      </c>
      <c r="AX201" s="27">
        <f>ScoutingData[[#This Row],[autoCones]]+ScoutingData[[#This Row],[teleopCones]]</f>
        <v>0</v>
      </c>
      <c r="AY201" s="27">
        <f>ScoutingData[[#This Row],[autoHigh]]+ScoutingData[[#This Row],[teleopHigh]]</f>
        <v>0</v>
      </c>
      <c r="AZ201" s="27">
        <f>ScoutingData[[#This Row],[autoMed]]+ScoutingData[[#This Row],[teleopMed]]</f>
        <v>2</v>
      </c>
      <c r="BA201" s="27">
        <f>ScoutingData[[#This Row],[autoLow]]+ScoutingData[[#This Row],[teleopLow]]</f>
        <v>1</v>
      </c>
    </row>
    <row r="202" spans="1:53" ht="17">
      <c r="A202" s="27" t="s">
        <v>187</v>
      </c>
      <c r="B202" s="27" t="s">
        <v>82</v>
      </c>
      <c r="C202" s="27" t="s">
        <v>83</v>
      </c>
      <c r="D202" s="27">
        <v>44</v>
      </c>
      <c r="E202" s="27"/>
      <c r="F202" s="27" t="s">
        <v>102</v>
      </c>
      <c r="G202" s="27">
        <v>1676</v>
      </c>
      <c r="H202" s="27">
        <v>36</v>
      </c>
      <c r="I202" s="27" t="s">
        <v>299</v>
      </c>
      <c r="J202" s="27">
        <v>0</v>
      </c>
      <c r="K202" s="27">
        <v>0</v>
      </c>
      <c r="L202" s="27">
        <v>0</v>
      </c>
      <c r="M202" s="27" t="s">
        <v>86</v>
      </c>
      <c r="N202" s="27" t="s">
        <v>563</v>
      </c>
      <c r="O202" s="27" t="s">
        <v>564</v>
      </c>
      <c r="P202" s="27">
        <v>0</v>
      </c>
      <c r="Q202" s="27">
        <v>1</v>
      </c>
      <c r="R202" s="27">
        <v>0</v>
      </c>
      <c r="S202" s="27"/>
      <c r="T202" s="27">
        <v>0</v>
      </c>
      <c r="U202" s="27" t="s">
        <v>97</v>
      </c>
      <c r="V202" s="27">
        <v>25.3</v>
      </c>
      <c r="W202" s="27" t="s">
        <v>95</v>
      </c>
      <c r="X202" s="27">
        <v>2</v>
      </c>
      <c r="Y202" s="27" t="s">
        <v>99</v>
      </c>
      <c r="Z202" s="27">
        <v>1</v>
      </c>
      <c r="AA202" s="27" t="s">
        <v>86</v>
      </c>
      <c r="AB202" s="27">
        <v>0</v>
      </c>
      <c r="AC202" s="27">
        <v>4</v>
      </c>
      <c r="AD202" s="27">
        <v>0</v>
      </c>
      <c r="AE202" s="27">
        <v>0</v>
      </c>
      <c r="AF202" s="27">
        <v>0</v>
      </c>
      <c r="AG202" s="27">
        <v>1</v>
      </c>
      <c r="AH202" s="27"/>
      <c r="AI202" s="27">
        <f>getTotalCount(ScoutingData[[#This Row],[autoScoredGrid]])</f>
        <v>1</v>
      </c>
      <c r="AJ202" s="27">
        <f>getCubeCount(ScoutingData[[#This Row],[autoScoredGrid]])</f>
        <v>0</v>
      </c>
      <c r="AK202" s="27">
        <f>getConeCount(ScoutingData[[#This Row],[autoScoredGrid]])</f>
        <v>1</v>
      </c>
      <c r="AL202" s="27">
        <f>getHighCount(ScoutingData[[#This Row],[autoScoredGrid]])</f>
        <v>1</v>
      </c>
      <c r="AM202" s="27">
        <f>getMedCount(ScoutingData[[#This Row],[autoScoredGrid]])</f>
        <v>0</v>
      </c>
      <c r="AN202" s="27">
        <f>getLowCount(ScoutingData[[#This Row],[autoScoredGrid]])</f>
        <v>0</v>
      </c>
      <c r="AO202" s="27">
        <f>getAvgCycleTime(ScoutingData[[#This Row],[cycleTimes]])</f>
        <v>13</v>
      </c>
      <c r="AP202" s="27">
        <f>getTotalCount(ScoutingData[[#This Row],[scoredGrid]])</f>
        <v>5</v>
      </c>
      <c r="AQ202" s="27">
        <f>getCubeCount(ScoutingData[[#This Row],[scoredGrid]])</f>
        <v>2</v>
      </c>
      <c r="AR202" s="27">
        <f>getConeCount(ScoutingData[[#This Row],[scoredGrid]])</f>
        <v>3</v>
      </c>
      <c r="AS202" s="27">
        <f>getHighCount(ScoutingData[[#This Row],[scoredGrid]])</f>
        <v>3</v>
      </c>
      <c r="AT202" s="27">
        <f>getMedCount(ScoutingData[[#This Row],[scoredGrid]])</f>
        <v>1</v>
      </c>
      <c r="AU202" s="27">
        <f>getLowCount(ScoutingData[[#This Row],[scoredGrid]])</f>
        <v>1</v>
      </c>
      <c r="AV202" s="27">
        <f>ScoutingData[[#This Row],[autoGamePieces]]+ScoutingData[[#This Row],[teleopGamePieces]]</f>
        <v>6</v>
      </c>
      <c r="AW202" s="27">
        <f>ScoutingData[[#This Row],[autoCubes]]+ScoutingData[[#This Row],[teleopCubes]]</f>
        <v>2</v>
      </c>
      <c r="AX202" s="27">
        <f>ScoutingData[[#This Row],[autoCones]]+ScoutingData[[#This Row],[teleopCones]]</f>
        <v>4</v>
      </c>
      <c r="AY202" s="27">
        <f>ScoutingData[[#This Row],[autoHigh]]+ScoutingData[[#This Row],[teleopHigh]]</f>
        <v>4</v>
      </c>
      <c r="AZ202" s="27">
        <f>ScoutingData[[#This Row],[autoMed]]+ScoutingData[[#This Row],[teleopMed]]</f>
        <v>1</v>
      </c>
      <c r="BA202" s="27">
        <f>ScoutingData[[#This Row],[autoLow]]+ScoutingData[[#This Row],[teleopLow]]</f>
        <v>1</v>
      </c>
    </row>
    <row r="203" spans="1:53" ht="17">
      <c r="A203" s="27" t="s">
        <v>185</v>
      </c>
      <c r="B203" s="27" t="s">
        <v>82</v>
      </c>
      <c r="C203" s="27" t="s">
        <v>83</v>
      </c>
      <c r="D203" s="27">
        <v>44</v>
      </c>
      <c r="E203" s="27"/>
      <c r="F203" s="27" t="s">
        <v>110</v>
      </c>
      <c r="G203" s="27">
        <v>102</v>
      </c>
      <c r="H203" s="27">
        <v>71</v>
      </c>
      <c r="I203" s="27" t="s">
        <v>160</v>
      </c>
      <c r="J203" s="27">
        <v>0</v>
      </c>
      <c r="K203" s="27">
        <v>0</v>
      </c>
      <c r="L203" s="27">
        <v>0</v>
      </c>
      <c r="M203" s="27" t="s">
        <v>86</v>
      </c>
      <c r="N203" s="27" t="s">
        <v>85</v>
      </c>
      <c r="O203" s="27" t="s">
        <v>565</v>
      </c>
      <c r="P203" s="27">
        <v>0</v>
      </c>
      <c r="Q203" s="27">
        <v>0</v>
      </c>
      <c r="R203" s="27">
        <v>0</v>
      </c>
      <c r="S203" s="27"/>
      <c r="T203" s="27">
        <v>0</v>
      </c>
      <c r="U203" s="27" t="s">
        <v>89</v>
      </c>
      <c r="V203" s="27">
        <v>0</v>
      </c>
      <c r="W203" s="27" t="s">
        <v>86</v>
      </c>
      <c r="X203" s="27">
        <v>2</v>
      </c>
      <c r="Y203" s="27" t="s">
        <v>98</v>
      </c>
      <c r="Z203" s="27">
        <v>0</v>
      </c>
      <c r="AA203" s="27" t="s">
        <v>86</v>
      </c>
      <c r="AB203" s="27">
        <v>0</v>
      </c>
      <c r="AC203" s="27">
        <v>4</v>
      </c>
      <c r="AD203" s="27">
        <v>0</v>
      </c>
      <c r="AE203" s="27">
        <v>0</v>
      </c>
      <c r="AF203" s="27">
        <v>0</v>
      </c>
      <c r="AG203" s="27">
        <v>0</v>
      </c>
      <c r="AH203" s="27" t="s">
        <v>566</v>
      </c>
      <c r="AI203" s="27">
        <f>getTotalCount(ScoutingData[[#This Row],[autoScoredGrid]])</f>
        <v>1</v>
      </c>
      <c r="AJ203" s="27">
        <f>getCubeCount(ScoutingData[[#This Row],[autoScoredGrid]])</f>
        <v>1</v>
      </c>
      <c r="AK203" s="27">
        <f>getConeCount(ScoutingData[[#This Row],[autoScoredGrid]])</f>
        <v>0</v>
      </c>
      <c r="AL203" s="27">
        <f>getHighCount(ScoutingData[[#This Row],[autoScoredGrid]])</f>
        <v>1</v>
      </c>
      <c r="AM203" s="27">
        <f>getMedCount(ScoutingData[[#This Row],[autoScoredGrid]])</f>
        <v>0</v>
      </c>
      <c r="AN203" s="27">
        <f>getLowCount(ScoutingData[[#This Row],[autoScoredGrid]])</f>
        <v>0</v>
      </c>
      <c r="AO203" s="27">
        <f>getAvgCycleTime(ScoutingData[[#This Row],[cycleTimes]])</f>
        <v>0</v>
      </c>
      <c r="AP203" s="27">
        <f>getTotalCount(ScoutingData[[#This Row],[scoredGrid]])</f>
        <v>3</v>
      </c>
      <c r="AQ203" s="27">
        <f>getCubeCount(ScoutingData[[#This Row],[scoredGrid]])</f>
        <v>3</v>
      </c>
      <c r="AR203" s="27">
        <f>getConeCount(ScoutingData[[#This Row],[scoredGrid]])</f>
        <v>0</v>
      </c>
      <c r="AS203" s="27">
        <f>getHighCount(ScoutingData[[#This Row],[scoredGrid]])</f>
        <v>0</v>
      </c>
      <c r="AT203" s="27">
        <f>getMedCount(ScoutingData[[#This Row],[scoredGrid]])</f>
        <v>1</v>
      </c>
      <c r="AU203" s="27">
        <f>getLowCount(ScoutingData[[#This Row],[scoredGrid]])</f>
        <v>2</v>
      </c>
      <c r="AV203" s="27">
        <f>ScoutingData[[#This Row],[autoGamePieces]]+ScoutingData[[#This Row],[teleopGamePieces]]</f>
        <v>4</v>
      </c>
      <c r="AW203" s="27">
        <f>ScoutingData[[#This Row],[autoCubes]]+ScoutingData[[#This Row],[teleopCubes]]</f>
        <v>4</v>
      </c>
      <c r="AX203" s="27">
        <f>ScoutingData[[#This Row],[autoCones]]+ScoutingData[[#This Row],[teleopCones]]</f>
        <v>0</v>
      </c>
      <c r="AY203" s="27">
        <f>ScoutingData[[#This Row],[autoHigh]]+ScoutingData[[#This Row],[teleopHigh]]</f>
        <v>1</v>
      </c>
      <c r="AZ203" s="27">
        <f>ScoutingData[[#This Row],[autoMed]]+ScoutingData[[#This Row],[teleopMed]]</f>
        <v>1</v>
      </c>
      <c r="BA203" s="27">
        <f>ScoutingData[[#This Row],[autoLow]]+ScoutingData[[#This Row],[teleopLow]]</f>
        <v>2</v>
      </c>
    </row>
    <row r="204" spans="1:53" ht="17">
      <c r="A204" s="27" t="s">
        <v>143</v>
      </c>
      <c r="B204" s="27" t="s">
        <v>82</v>
      </c>
      <c r="C204" s="27" t="s">
        <v>83</v>
      </c>
      <c r="D204" s="27">
        <v>44</v>
      </c>
      <c r="E204" s="27"/>
      <c r="F204" s="27" t="s">
        <v>84</v>
      </c>
      <c r="G204" s="27">
        <v>1279</v>
      </c>
      <c r="H204" s="27">
        <v>47</v>
      </c>
      <c r="I204" s="27" t="s">
        <v>85</v>
      </c>
      <c r="J204" s="27">
        <v>1</v>
      </c>
      <c r="K204" s="27">
        <v>1</v>
      </c>
      <c r="L204" s="27">
        <v>0</v>
      </c>
      <c r="M204" s="27" t="s">
        <v>86</v>
      </c>
      <c r="N204" s="27" t="s">
        <v>85</v>
      </c>
      <c r="O204" s="27" t="s">
        <v>567</v>
      </c>
      <c r="P204" s="27">
        <v>0</v>
      </c>
      <c r="Q204" s="27">
        <v>1</v>
      </c>
      <c r="R204" s="27">
        <v>0</v>
      </c>
      <c r="S204" s="27"/>
      <c r="T204" s="27">
        <v>1</v>
      </c>
      <c r="U204" s="27" t="s">
        <v>86</v>
      </c>
      <c r="V204" s="27">
        <v>0</v>
      </c>
      <c r="W204" s="27" t="s">
        <v>95</v>
      </c>
      <c r="X204" s="27">
        <v>2</v>
      </c>
      <c r="Y204" s="27" t="s">
        <v>99</v>
      </c>
      <c r="Z204" s="27">
        <v>0</v>
      </c>
      <c r="AA204" s="27" t="s">
        <v>86</v>
      </c>
      <c r="AB204" s="27">
        <v>1</v>
      </c>
      <c r="AC204" s="27">
        <v>4</v>
      </c>
      <c r="AD204" s="27">
        <v>0</v>
      </c>
      <c r="AE204" s="27">
        <v>0</v>
      </c>
      <c r="AF204" s="27">
        <v>0</v>
      </c>
      <c r="AG204" s="27">
        <v>1</v>
      </c>
      <c r="AH204" s="27" t="s">
        <v>568</v>
      </c>
      <c r="AI204" s="27">
        <f>getTotalCount(ScoutingData[[#This Row],[autoScoredGrid]])</f>
        <v>0</v>
      </c>
      <c r="AJ204" s="27">
        <f>getCubeCount(ScoutingData[[#This Row],[autoScoredGrid]])</f>
        <v>0</v>
      </c>
      <c r="AK204" s="27">
        <f>getConeCount(ScoutingData[[#This Row],[autoScoredGrid]])</f>
        <v>0</v>
      </c>
      <c r="AL204" s="27">
        <f>getHighCount(ScoutingData[[#This Row],[autoScoredGrid]])</f>
        <v>0</v>
      </c>
      <c r="AM204" s="27">
        <f>getMedCount(ScoutingData[[#This Row],[autoScoredGrid]])</f>
        <v>0</v>
      </c>
      <c r="AN204" s="27">
        <f>getLowCount(ScoutingData[[#This Row],[autoScoredGrid]])</f>
        <v>0</v>
      </c>
      <c r="AO204" s="27">
        <f>getAvgCycleTime(ScoutingData[[#This Row],[cycleTimes]])</f>
        <v>0</v>
      </c>
      <c r="AP204" s="27">
        <f>getTotalCount(ScoutingData[[#This Row],[scoredGrid]])</f>
        <v>7</v>
      </c>
      <c r="AQ204" s="27">
        <f>getCubeCount(ScoutingData[[#This Row],[scoredGrid]])</f>
        <v>3</v>
      </c>
      <c r="AR204" s="27">
        <f>getConeCount(ScoutingData[[#This Row],[scoredGrid]])</f>
        <v>4</v>
      </c>
      <c r="AS204" s="27">
        <f>getHighCount(ScoutingData[[#This Row],[scoredGrid]])</f>
        <v>6</v>
      </c>
      <c r="AT204" s="27">
        <f>getMedCount(ScoutingData[[#This Row],[scoredGrid]])</f>
        <v>1</v>
      </c>
      <c r="AU204" s="27">
        <f>getLowCount(ScoutingData[[#This Row],[scoredGrid]])</f>
        <v>0</v>
      </c>
      <c r="AV204" s="27">
        <f>ScoutingData[[#This Row],[autoGamePieces]]+ScoutingData[[#This Row],[teleopGamePieces]]</f>
        <v>7</v>
      </c>
      <c r="AW204" s="27">
        <f>ScoutingData[[#This Row],[autoCubes]]+ScoutingData[[#This Row],[teleopCubes]]</f>
        <v>3</v>
      </c>
      <c r="AX204" s="27">
        <f>ScoutingData[[#This Row],[autoCones]]+ScoutingData[[#This Row],[teleopCones]]</f>
        <v>4</v>
      </c>
      <c r="AY204" s="27">
        <f>ScoutingData[[#This Row],[autoHigh]]+ScoutingData[[#This Row],[teleopHigh]]</f>
        <v>6</v>
      </c>
      <c r="AZ204" s="27">
        <f>ScoutingData[[#This Row],[autoMed]]+ScoutingData[[#This Row],[teleopMed]]</f>
        <v>1</v>
      </c>
      <c r="BA204" s="27">
        <f>ScoutingData[[#This Row],[autoLow]]+ScoutingData[[#This Row],[teleopLow]]</f>
        <v>0</v>
      </c>
    </row>
    <row r="205" spans="1:53" ht="17">
      <c r="A205" s="27" t="s">
        <v>125</v>
      </c>
      <c r="B205" s="27" t="s">
        <v>82</v>
      </c>
      <c r="C205" s="27" t="s">
        <v>83</v>
      </c>
      <c r="D205" s="27">
        <v>44</v>
      </c>
      <c r="E205" s="27"/>
      <c r="F205" s="27" t="s">
        <v>93</v>
      </c>
      <c r="G205" s="27">
        <v>555</v>
      </c>
      <c r="H205" s="27">
        <v>62</v>
      </c>
      <c r="I205" s="27" t="s">
        <v>303</v>
      </c>
      <c r="J205" s="27">
        <v>0</v>
      </c>
      <c r="K205" s="27">
        <v>0</v>
      </c>
      <c r="L205" s="27">
        <v>0</v>
      </c>
      <c r="M205" s="27" t="s">
        <v>86</v>
      </c>
      <c r="N205" s="27" t="s">
        <v>85</v>
      </c>
      <c r="O205" s="27" t="s">
        <v>490</v>
      </c>
      <c r="P205" s="27">
        <v>0</v>
      </c>
      <c r="Q205" s="27">
        <v>0</v>
      </c>
      <c r="R205" s="27">
        <v>0</v>
      </c>
      <c r="S205" s="27"/>
      <c r="T205" s="27">
        <v>0</v>
      </c>
      <c r="U205" s="27" t="s">
        <v>89</v>
      </c>
      <c r="V205" s="27">
        <v>0</v>
      </c>
      <c r="W205" s="27" t="s">
        <v>95</v>
      </c>
      <c r="X205" s="27">
        <v>2</v>
      </c>
      <c r="Y205" s="27" t="s">
        <v>99</v>
      </c>
      <c r="Z205" s="27">
        <v>2</v>
      </c>
      <c r="AA205" s="27" t="s">
        <v>128</v>
      </c>
      <c r="AB205" s="27">
        <v>1</v>
      </c>
      <c r="AC205" s="27">
        <v>4</v>
      </c>
      <c r="AD205" s="27">
        <v>0</v>
      </c>
      <c r="AE205" s="27">
        <v>0</v>
      </c>
      <c r="AF205" s="27">
        <v>0</v>
      </c>
      <c r="AG205" s="27">
        <v>1</v>
      </c>
      <c r="AH205" s="27" t="s">
        <v>569</v>
      </c>
      <c r="AI205" s="27">
        <f>getTotalCount(ScoutingData[[#This Row],[autoScoredGrid]])</f>
        <v>1</v>
      </c>
      <c r="AJ205" s="27">
        <f>getCubeCount(ScoutingData[[#This Row],[autoScoredGrid]])</f>
        <v>1</v>
      </c>
      <c r="AK205" s="27">
        <f>getConeCount(ScoutingData[[#This Row],[autoScoredGrid]])</f>
        <v>0</v>
      </c>
      <c r="AL205" s="27">
        <f>getHighCount(ScoutingData[[#This Row],[autoScoredGrid]])</f>
        <v>0</v>
      </c>
      <c r="AM205" s="27">
        <f>getMedCount(ScoutingData[[#This Row],[autoScoredGrid]])</f>
        <v>0</v>
      </c>
      <c r="AN205" s="27">
        <f>getLowCount(ScoutingData[[#This Row],[autoScoredGrid]])</f>
        <v>1</v>
      </c>
      <c r="AO205" s="27">
        <f>getAvgCycleTime(ScoutingData[[#This Row],[cycleTimes]])</f>
        <v>0</v>
      </c>
      <c r="AP205" s="27">
        <f>getTotalCount(ScoutingData[[#This Row],[scoredGrid]])</f>
        <v>1</v>
      </c>
      <c r="AQ205" s="27">
        <f>getCubeCount(ScoutingData[[#This Row],[scoredGrid]])</f>
        <v>1</v>
      </c>
      <c r="AR205" s="27">
        <f>getConeCount(ScoutingData[[#This Row],[scoredGrid]])</f>
        <v>0</v>
      </c>
      <c r="AS205" s="27">
        <f>getHighCount(ScoutingData[[#This Row],[scoredGrid]])</f>
        <v>0</v>
      </c>
      <c r="AT205" s="27">
        <f>getMedCount(ScoutingData[[#This Row],[scoredGrid]])</f>
        <v>0</v>
      </c>
      <c r="AU205" s="27">
        <f>getLowCount(ScoutingData[[#This Row],[scoredGrid]])</f>
        <v>1</v>
      </c>
      <c r="AV205" s="27">
        <f>ScoutingData[[#This Row],[autoGamePieces]]+ScoutingData[[#This Row],[teleopGamePieces]]</f>
        <v>2</v>
      </c>
      <c r="AW205" s="27">
        <f>ScoutingData[[#This Row],[autoCubes]]+ScoutingData[[#This Row],[teleopCubes]]</f>
        <v>2</v>
      </c>
      <c r="AX205" s="27">
        <f>ScoutingData[[#This Row],[autoCones]]+ScoutingData[[#This Row],[teleopCones]]</f>
        <v>0</v>
      </c>
      <c r="AY205" s="27">
        <f>ScoutingData[[#This Row],[autoHigh]]+ScoutingData[[#This Row],[teleopHigh]]</f>
        <v>0</v>
      </c>
      <c r="AZ205" s="27">
        <f>ScoutingData[[#This Row],[autoMed]]+ScoutingData[[#This Row],[teleopMed]]</f>
        <v>0</v>
      </c>
      <c r="BA205" s="27">
        <f>ScoutingData[[#This Row],[autoLow]]+ScoutingData[[#This Row],[teleopLow]]</f>
        <v>2</v>
      </c>
    </row>
    <row r="206" spans="1:53" ht="17">
      <c r="A206" s="27" t="s">
        <v>171</v>
      </c>
      <c r="B206" s="27" t="s">
        <v>82</v>
      </c>
      <c r="C206" s="27" t="s">
        <v>83</v>
      </c>
      <c r="D206" s="27">
        <v>45</v>
      </c>
      <c r="E206" s="27"/>
      <c r="F206" s="27" t="s">
        <v>110</v>
      </c>
      <c r="G206" s="27">
        <v>3142</v>
      </c>
      <c r="H206" s="27">
        <v>47</v>
      </c>
      <c r="I206" s="27" t="s">
        <v>85</v>
      </c>
      <c r="J206" s="27">
        <v>1</v>
      </c>
      <c r="K206" s="27">
        <v>1</v>
      </c>
      <c r="L206" s="27">
        <v>1</v>
      </c>
      <c r="M206" s="27" t="s">
        <v>152</v>
      </c>
      <c r="N206" s="27" t="s">
        <v>570</v>
      </c>
      <c r="O206" s="27" t="s">
        <v>85</v>
      </c>
      <c r="P206" s="27">
        <v>3</v>
      </c>
      <c r="Q206" s="27">
        <v>0</v>
      </c>
      <c r="R206" s="27">
        <v>0</v>
      </c>
      <c r="S206" s="27"/>
      <c r="T206" s="27">
        <v>1</v>
      </c>
      <c r="U206" s="27" t="s">
        <v>97</v>
      </c>
      <c r="V206" s="27">
        <v>22.7</v>
      </c>
      <c r="W206" s="27" t="s">
        <v>127</v>
      </c>
      <c r="X206" s="27">
        <v>2</v>
      </c>
      <c r="Y206" s="27" t="s">
        <v>99</v>
      </c>
      <c r="Z206" s="27">
        <v>0</v>
      </c>
      <c r="AA206" s="27" t="s">
        <v>86</v>
      </c>
      <c r="AB206" s="27">
        <v>1</v>
      </c>
      <c r="AC206" s="27">
        <v>4</v>
      </c>
      <c r="AD206" s="27">
        <v>0</v>
      </c>
      <c r="AE206" s="27">
        <v>0</v>
      </c>
      <c r="AF206" s="27">
        <v>0</v>
      </c>
      <c r="AG206" s="27">
        <v>1</v>
      </c>
      <c r="AH206" s="27" t="s">
        <v>372</v>
      </c>
      <c r="AI206" s="27">
        <f>getTotalCount(ScoutingData[[#This Row],[autoScoredGrid]])</f>
        <v>0</v>
      </c>
      <c r="AJ206" s="27">
        <f>getCubeCount(ScoutingData[[#This Row],[autoScoredGrid]])</f>
        <v>0</v>
      </c>
      <c r="AK206" s="27">
        <f>getConeCount(ScoutingData[[#This Row],[autoScoredGrid]])</f>
        <v>0</v>
      </c>
      <c r="AL206" s="27">
        <f>getHighCount(ScoutingData[[#This Row],[autoScoredGrid]])</f>
        <v>0</v>
      </c>
      <c r="AM206" s="27">
        <f>getMedCount(ScoutingData[[#This Row],[autoScoredGrid]])</f>
        <v>0</v>
      </c>
      <c r="AN206" s="27">
        <f>getLowCount(ScoutingData[[#This Row],[autoScoredGrid]])</f>
        <v>0</v>
      </c>
      <c r="AO206" s="27">
        <f>getAvgCycleTime(ScoutingData[[#This Row],[cycleTimes]])</f>
        <v>27.5</v>
      </c>
      <c r="AP206" s="27">
        <f>getTotalCount(ScoutingData[[#This Row],[scoredGrid]])</f>
        <v>0</v>
      </c>
      <c r="AQ206" s="27">
        <f>getCubeCount(ScoutingData[[#This Row],[scoredGrid]])</f>
        <v>0</v>
      </c>
      <c r="AR206" s="27">
        <f>getConeCount(ScoutingData[[#This Row],[scoredGrid]])</f>
        <v>0</v>
      </c>
      <c r="AS206" s="27">
        <f>getHighCount(ScoutingData[[#This Row],[scoredGrid]])</f>
        <v>0</v>
      </c>
      <c r="AT206" s="27">
        <f>getMedCount(ScoutingData[[#This Row],[scoredGrid]])</f>
        <v>0</v>
      </c>
      <c r="AU206" s="27">
        <f>getLowCount(ScoutingData[[#This Row],[scoredGrid]])</f>
        <v>0</v>
      </c>
      <c r="AV206" s="27">
        <f>ScoutingData[[#This Row],[autoGamePieces]]+ScoutingData[[#This Row],[teleopGamePieces]]</f>
        <v>0</v>
      </c>
      <c r="AW206" s="27">
        <f>ScoutingData[[#This Row],[autoCubes]]+ScoutingData[[#This Row],[teleopCubes]]</f>
        <v>0</v>
      </c>
      <c r="AX206" s="27">
        <f>ScoutingData[[#This Row],[autoCones]]+ScoutingData[[#This Row],[teleopCones]]</f>
        <v>0</v>
      </c>
      <c r="AY206" s="27">
        <f>ScoutingData[[#This Row],[autoHigh]]+ScoutingData[[#This Row],[teleopHigh]]</f>
        <v>0</v>
      </c>
      <c r="AZ206" s="27">
        <f>ScoutingData[[#This Row],[autoMed]]+ScoutingData[[#This Row],[teleopMed]]</f>
        <v>0</v>
      </c>
      <c r="BA206" s="27">
        <f>ScoutingData[[#This Row],[autoLow]]+ScoutingData[[#This Row],[teleopLow]]</f>
        <v>0</v>
      </c>
    </row>
    <row r="207" spans="1:53" ht="17">
      <c r="A207" s="27" t="s">
        <v>117</v>
      </c>
      <c r="B207" s="27" t="s">
        <v>82</v>
      </c>
      <c r="C207" s="27" t="s">
        <v>83</v>
      </c>
      <c r="D207" s="27">
        <v>45</v>
      </c>
      <c r="E207" s="27"/>
      <c r="F207" s="27" t="s">
        <v>122</v>
      </c>
      <c r="G207" s="27">
        <v>4573</v>
      </c>
      <c r="H207" s="27">
        <v>62</v>
      </c>
      <c r="I207" s="27" t="s">
        <v>85</v>
      </c>
      <c r="J207" s="27">
        <v>0</v>
      </c>
      <c r="K207" s="27">
        <v>0</v>
      </c>
      <c r="L207" s="27">
        <v>1</v>
      </c>
      <c r="M207" s="27" t="s">
        <v>86</v>
      </c>
      <c r="N207" s="27" t="s">
        <v>85</v>
      </c>
      <c r="O207" s="27" t="s">
        <v>571</v>
      </c>
      <c r="P207" s="27">
        <v>0</v>
      </c>
      <c r="Q207" s="27">
        <v>0</v>
      </c>
      <c r="R207" s="27">
        <v>0</v>
      </c>
      <c r="S207" s="27"/>
      <c r="T207" s="27">
        <v>0</v>
      </c>
      <c r="U207" s="27" t="s">
        <v>107</v>
      </c>
      <c r="V207" s="27">
        <v>11</v>
      </c>
      <c r="W207" s="27" t="s">
        <v>152</v>
      </c>
      <c r="X207" s="27">
        <v>1</v>
      </c>
      <c r="Y207" s="27" t="s">
        <v>98</v>
      </c>
      <c r="Z207" s="27">
        <v>0</v>
      </c>
      <c r="AA207" s="27" t="s">
        <v>86</v>
      </c>
      <c r="AB207" s="27">
        <v>0</v>
      </c>
      <c r="AC207" s="27">
        <v>3</v>
      </c>
      <c r="AD207" s="27">
        <v>0</v>
      </c>
      <c r="AE207" s="27">
        <v>0</v>
      </c>
      <c r="AF207" s="27">
        <v>1</v>
      </c>
      <c r="AG207" s="27">
        <v>0</v>
      </c>
      <c r="AH207" s="27" t="s">
        <v>572</v>
      </c>
      <c r="AI207" s="27">
        <f>getTotalCount(ScoutingData[[#This Row],[autoScoredGrid]])</f>
        <v>0</v>
      </c>
      <c r="AJ207" s="27">
        <f>getCubeCount(ScoutingData[[#This Row],[autoScoredGrid]])</f>
        <v>0</v>
      </c>
      <c r="AK207" s="27">
        <f>getConeCount(ScoutingData[[#This Row],[autoScoredGrid]])</f>
        <v>0</v>
      </c>
      <c r="AL207" s="27">
        <f>getHighCount(ScoutingData[[#This Row],[autoScoredGrid]])</f>
        <v>0</v>
      </c>
      <c r="AM207" s="27">
        <f>getMedCount(ScoutingData[[#This Row],[autoScoredGrid]])</f>
        <v>0</v>
      </c>
      <c r="AN207" s="27">
        <f>getLowCount(ScoutingData[[#This Row],[autoScoredGrid]])</f>
        <v>0</v>
      </c>
      <c r="AO207" s="27">
        <f>getAvgCycleTime(ScoutingData[[#This Row],[cycleTimes]])</f>
        <v>0</v>
      </c>
      <c r="AP207" s="27">
        <f>getTotalCount(ScoutingData[[#This Row],[scoredGrid]])</f>
        <v>2</v>
      </c>
      <c r="AQ207" s="27">
        <f>getCubeCount(ScoutingData[[#This Row],[scoredGrid]])</f>
        <v>1</v>
      </c>
      <c r="AR207" s="27">
        <f>getConeCount(ScoutingData[[#This Row],[scoredGrid]])</f>
        <v>1</v>
      </c>
      <c r="AS207" s="27">
        <f>getHighCount(ScoutingData[[#This Row],[scoredGrid]])</f>
        <v>0</v>
      </c>
      <c r="AT207" s="27">
        <f>getMedCount(ScoutingData[[#This Row],[scoredGrid]])</f>
        <v>0</v>
      </c>
      <c r="AU207" s="27">
        <f>getLowCount(ScoutingData[[#This Row],[scoredGrid]])</f>
        <v>2</v>
      </c>
      <c r="AV207" s="27">
        <f>ScoutingData[[#This Row],[autoGamePieces]]+ScoutingData[[#This Row],[teleopGamePieces]]</f>
        <v>2</v>
      </c>
      <c r="AW207" s="27">
        <f>ScoutingData[[#This Row],[autoCubes]]+ScoutingData[[#This Row],[teleopCubes]]</f>
        <v>1</v>
      </c>
      <c r="AX207" s="27">
        <f>ScoutingData[[#This Row],[autoCones]]+ScoutingData[[#This Row],[teleopCones]]</f>
        <v>1</v>
      </c>
      <c r="AY207" s="27">
        <f>ScoutingData[[#This Row],[autoHigh]]+ScoutingData[[#This Row],[teleopHigh]]</f>
        <v>0</v>
      </c>
      <c r="AZ207" s="27">
        <f>ScoutingData[[#This Row],[autoMed]]+ScoutingData[[#This Row],[teleopMed]]</f>
        <v>0</v>
      </c>
      <c r="BA207" s="27">
        <f>ScoutingData[[#This Row],[autoLow]]+ScoutingData[[#This Row],[teleopLow]]</f>
        <v>2</v>
      </c>
    </row>
    <row r="208" spans="1:53" ht="17">
      <c r="A208" s="27" t="s">
        <v>121</v>
      </c>
      <c r="B208" s="27" t="s">
        <v>82</v>
      </c>
      <c r="C208" s="27" t="s">
        <v>83</v>
      </c>
      <c r="D208" s="27">
        <v>45</v>
      </c>
      <c r="E208" s="27"/>
      <c r="F208" s="27" t="s">
        <v>131</v>
      </c>
      <c r="G208" s="27">
        <v>193</v>
      </c>
      <c r="H208" s="27">
        <v>62</v>
      </c>
      <c r="I208" s="27" t="s">
        <v>85</v>
      </c>
      <c r="J208" s="27">
        <v>0</v>
      </c>
      <c r="K208" s="27">
        <v>1</v>
      </c>
      <c r="L208" s="27">
        <v>0</v>
      </c>
      <c r="M208" s="27" t="s">
        <v>152</v>
      </c>
      <c r="N208" s="27" t="s">
        <v>573</v>
      </c>
      <c r="O208" s="27" t="s">
        <v>574</v>
      </c>
      <c r="P208" s="27">
        <v>0</v>
      </c>
      <c r="Q208" s="27">
        <v>0</v>
      </c>
      <c r="R208" s="27">
        <v>0</v>
      </c>
      <c r="S208" s="27"/>
      <c r="T208" s="27">
        <v>0</v>
      </c>
      <c r="U208" s="27" t="s">
        <v>107</v>
      </c>
      <c r="V208" s="27">
        <v>10.9</v>
      </c>
      <c r="W208" s="27" t="s">
        <v>98</v>
      </c>
      <c r="X208" s="27">
        <v>0</v>
      </c>
      <c r="Y208" s="27" t="s">
        <v>98</v>
      </c>
      <c r="Z208" s="27">
        <v>0</v>
      </c>
      <c r="AA208" s="27" t="s">
        <v>86</v>
      </c>
      <c r="AB208" s="27">
        <v>0</v>
      </c>
      <c r="AC208" s="27">
        <v>3</v>
      </c>
      <c r="AD208" s="27">
        <v>0</v>
      </c>
      <c r="AE208" s="27">
        <v>0</v>
      </c>
      <c r="AF208" s="27">
        <v>0</v>
      </c>
      <c r="AG208" s="27">
        <v>0</v>
      </c>
      <c r="AH208" s="27" t="s">
        <v>575</v>
      </c>
      <c r="AI208" s="27">
        <f>getTotalCount(ScoutingData[[#This Row],[autoScoredGrid]])</f>
        <v>0</v>
      </c>
      <c r="AJ208" s="27">
        <f>getCubeCount(ScoutingData[[#This Row],[autoScoredGrid]])</f>
        <v>0</v>
      </c>
      <c r="AK208" s="27">
        <f>getConeCount(ScoutingData[[#This Row],[autoScoredGrid]])</f>
        <v>0</v>
      </c>
      <c r="AL208" s="27">
        <f>getHighCount(ScoutingData[[#This Row],[autoScoredGrid]])</f>
        <v>0</v>
      </c>
      <c r="AM208" s="27">
        <f>getMedCount(ScoutingData[[#This Row],[autoScoredGrid]])</f>
        <v>0</v>
      </c>
      <c r="AN208" s="27">
        <f>getLowCount(ScoutingData[[#This Row],[autoScoredGrid]])</f>
        <v>0</v>
      </c>
      <c r="AO208" s="27">
        <f>getAvgCycleTime(ScoutingData[[#This Row],[cycleTimes]])</f>
        <v>14.3</v>
      </c>
      <c r="AP208" s="27">
        <f>getTotalCount(ScoutingData[[#This Row],[scoredGrid]])</f>
        <v>1</v>
      </c>
      <c r="AQ208" s="27">
        <f>getCubeCount(ScoutingData[[#This Row],[scoredGrid]])</f>
        <v>0</v>
      </c>
      <c r="AR208" s="27">
        <f>getConeCount(ScoutingData[[#This Row],[scoredGrid]])</f>
        <v>1</v>
      </c>
      <c r="AS208" s="27">
        <f>getHighCount(ScoutingData[[#This Row],[scoredGrid]])</f>
        <v>0</v>
      </c>
      <c r="AT208" s="27">
        <f>getMedCount(ScoutingData[[#This Row],[scoredGrid]])</f>
        <v>1</v>
      </c>
      <c r="AU208" s="27">
        <f>getLowCount(ScoutingData[[#This Row],[scoredGrid]])</f>
        <v>0</v>
      </c>
      <c r="AV208" s="27">
        <f>ScoutingData[[#This Row],[autoGamePieces]]+ScoutingData[[#This Row],[teleopGamePieces]]</f>
        <v>1</v>
      </c>
      <c r="AW208" s="27">
        <f>ScoutingData[[#This Row],[autoCubes]]+ScoutingData[[#This Row],[teleopCubes]]</f>
        <v>0</v>
      </c>
      <c r="AX208" s="27">
        <f>ScoutingData[[#This Row],[autoCones]]+ScoutingData[[#This Row],[teleopCones]]</f>
        <v>1</v>
      </c>
      <c r="AY208" s="27">
        <f>ScoutingData[[#This Row],[autoHigh]]+ScoutingData[[#This Row],[teleopHigh]]</f>
        <v>0</v>
      </c>
      <c r="AZ208" s="27">
        <f>ScoutingData[[#This Row],[autoMed]]+ScoutingData[[#This Row],[teleopMed]]</f>
        <v>1</v>
      </c>
      <c r="BA208" s="27">
        <f>ScoutingData[[#This Row],[autoLow]]+ScoutingData[[#This Row],[teleopLow]]</f>
        <v>0</v>
      </c>
    </row>
    <row r="209" spans="1:53" ht="17">
      <c r="A209" s="27" t="s">
        <v>139</v>
      </c>
      <c r="B209" s="27" t="s">
        <v>82</v>
      </c>
      <c r="C209" s="27" t="s">
        <v>83</v>
      </c>
      <c r="D209" s="27">
        <v>45</v>
      </c>
      <c r="E209" s="27"/>
      <c r="F209" s="27" t="s">
        <v>122</v>
      </c>
      <c r="G209" s="27">
        <v>4573</v>
      </c>
      <c r="H209" s="27">
        <v>62</v>
      </c>
      <c r="I209" s="27" t="s">
        <v>85</v>
      </c>
      <c r="J209" s="27">
        <v>0</v>
      </c>
      <c r="K209" s="27">
        <v>0</v>
      </c>
      <c r="L209" s="27">
        <v>0</v>
      </c>
      <c r="M209" s="27" t="s">
        <v>86</v>
      </c>
      <c r="N209" s="27" t="s">
        <v>85</v>
      </c>
      <c r="O209" s="27" t="s">
        <v>253</v>
      </c>
      <c r="P209" s="27">
        <v>0</v>
      </c>
      <c r="Q209" s="27">
        <v>0</v>
      </c>
      <c r="R209" s="27">
        <v>0</v>
      </c>
      <c r="S209" s="27"/>
      <c r="T209" s="27">
        <v>0</v>
      </c>
      <c r="U209" s="27" t="s">
        <v>97</v>
      </c>
      <c r="V209" s="27">
        <v>16</v>
      </c>
      <c r="W209" s="27" t="s">
        <v>98</v>
      </c>
      <c r="X209" s="27">
        <v>0</v>
      </c>
      <c r="Y209" s="27" t="s">
        <v>98</v>
      </c>
      <c r="Z209" s="27">
        <v>0</v>
      </c>
      <c r="AA209" s="27" t="s">
        <v>86</v>
      </c>
      <c r="AB209" s="27">
        <v>0</v>
      </c>
      <c r="AC209" s="27">
        <v>3</v>
      </c>
      <c r="AD209" s="27">
        <v>0</v>
      </c>
      <c r="AE209" s="27">
        <v>0</v>
      </c>
      <c r="AF209" s="27">
        <v>1</v>
      </c>
      <c r="AG209" s="27">
        <v>0</v>
      </c>
      <c r="AH209" s="27" t="s">
        <v>576</v>
      </c>
      <c r="AI209" s="27">
        <f>getTotalCount(ScoutingData[[#This Row],[autoScoredGrid]])</f>
        <v>0</v>
      </c>
      <c r="AJ209" s="27">
        <f>getCubeCount(ScoutingData[[#This Row],[autoScoredGrid]])</f>
        <v>0</v>
      </c>
      <c r="AK209" s="27">
        <f>getConeCount(ScoutingData[[#This Row],[autoScoredGrid]])</f>
        <v>0</v>
      </c>
      <c r="AL209" s="27">
        <f>getHighCount(ScoutingData[[#This Row],[autoScoredGrid]])</f>
        <v>0</v>
      </c>
      <c r="AM209" s="27">
        <f>getMedCount(ScoutingData[[#This Row],[autoScoredGrid]])</f>
        <v>0</v>
      </c>
      <c r="AN209" s="27">
        <f>getLowCount(ScoutingData[[#This Row],[autoScoredGrid]])</f>
        <v>0</v>
      </c>
      <c r="AO209" s="27">
        <f>getAvgCycleTime(ScoutingData[[#This Row],[cycleTimes]])</f>
        <v>0</v>
      </c>
      <c r="AP209" s="27">
        <f>getTotalCount(ScoutingData[[#This Row],[scoredGrid]])</f>
        <v>1</v>
      </c>
      <c r="AQ209" s="27">
        <f>getCubeCount(ScoutingData[[#This Row],[scoredGrid]])</f>
        <v>1</v>
      </c>
      <c r="AR209" s="27">
        <f>getConeCount(ScoutingData[[#This Row],[scoredGrid]])</f>
        <v>0</v>
      </c>
      <c r="AS209" s="27">
        <f>getHighCount(ScoutingData[[#This Row],[scoredGrid]])</f>
        <v>0</v>
      </c>
      <c r="AT209" s="27">
        <f>getMedCount(ScoutingData[[#This Row],[scoredGrid]])</f>
        <v>1</v>
      </c>
      <c r="AU209" s="27">
        <f>getLowCount(ScoutingData[[#This Row],[scoredGrid]])</f>
        <v>0</v>
      </c>
      <c r="AV209" s="27">
        <f>ScoutingData[[#This Row],[autoGamePieces]]+ScoutingData[[#This Row],[teleopGamePieces]]</f>
        <v>1</v>
      </c>
      <c r="AW209" s="27">
        <f>ScoutingData[[#This Row],[autoCubes]]+ScoutingData[[#This Row],[teleopCubes]]</f>
        <v>1</v>
      </c>
      <c r="AX209" s="27">
        <f>ScoutingData[[#This Row],[autoCones]]+ScoutingData[[#This Row],[teleopCones]]</f>
        <v>0</v>
      </c>
      <c r="AY209" s="27">
        <f>ScoutingData[[#This Row],[autoHigh]]+ScoutingData[[#This Row],[teleopHigh]]</f>
        <v>0</v>
      </c>
      <c r="AZ209" s="27">
        <f>ScoutingData[[#This Row],[autoMed]]+ScoutingData[[#This Row],[teleopMed]]</f>
        <v>1</v>
      </c>
      <c r="BA209" s="27">
        <f>ScoutingData[[#This Row],[autoLow]]+ScoutingData[[#This Row],[teleopLow]]</f>
        <v>0</v>
      </c>
    </row>
    <row r="210" spans="1:53" ht="17">
      <c r="A210" s="27" t="s">
        <v>156</v>
      </c>
      <c r="B210" s="27" t="s">
        <v>82</v>
      </c>
      <c r="C210" s="27" t="s">
        <v>83</v>
      </c>
      <c r="D210" s="27">
        <v>45</v>
      </c>
      <c r="E210" s="27"/>
      <c r="F210" s="27" t="s">
        <v>84</v>
      </c>
      <c r="G210" s="27">
        <v>5732</v>
      </c>
      <c r="H210" s="27">
        <v>35</v>
      </c>
      <c r="I210" s="27" t="s">
        <v>201</v>
      </c>
      <c r="J210" s="27">
        <v>1</v>
      </c>
      <c r="K210" s="27">
        <v>1</v>
      </c>
      <c r="L210" s="27">
        <v>1</v>
      </c>
      <c r="M210" s="27" t="s">
        <v>86</v>
      </c>
      <c r="N210" s="27" t="s">
        <v>577</v>
      </c>
      <c r="O210" s="27" t="s">
        <v>578</v>
      </c>
      <c r="P210" s="27">
        <v>0</v>
      </c>
      <c r="Q210" s="27">
        <v>0</v>
      </c>
      <c r="R210" s="27">
        <v>0</v>
      </c>
      <c r="S210" s="27"/>
      <c r="T210" s="27">
        <v>0</v>
      </c>
      <c r="U210" s="27" t="s">
        <v>86</v>
      </c>
      <c r="V210" s="27">
        <v>8.9</v>
      </c>
      <c r="W210" s="27" t="s">
        <v>95</v>
      </c>
      <c r="X210" s="27">
        <v>2</v>
      </c>
      <c r="Y210" s="27" t="s">
        <v>98</v>
      </c>
      <c r="Z210" s="27">
        <v>0</v>
      </c>
      <c r="AA210" s="27" t="s">
        <v>97</v>
      </c>
      <c r="AB210" s="27">
        <v>0</v>
      </c>
      <c r="AC210" s="27">
        <v>3</v>
      </c>
      <c r="AD210" s="27">
        <v>0</v>
      </c>
      <c r="AE210" s="27">
        <v>0</v>
      </c>
      <c r="AF210" s="27">
        <v>0</v>
      </c>
      <c r="AG210" s="27">
        <v>1</v>
      </c>
      <c r="AH210" s="27" t="s">
        <v>579</v>
      </c>
      <c r="AI210" s="27">
        <f>getTotalCount(ScoutingData[[#This Row],[autoScoredGrid]])</f>
        <v>1</v>
      </c>
      <c r="AJ210" s="27">
        <f>getCubeCount(ScoutingData[[#This Row],[autoScoredGrid]])</f>
        <v>1</v>
      </c>
      <c r="AK210" s="27">
        <f>getConeCount(ScoutingData[[#This Row],[autoScoredGrid]])</f>
        <v>0</v>
      </c>
      <c r="AL210" s="27">
        <f>getHighCount(ScoutingData[[#This Row],[autoScoredGrid]])</f>
        <v>0</v>
      </c>
      <c r="AM210" s="27">
        <f>getMedCount(ScoutingData[[#This Row],[autoScoredGrid]])</f>
        <v>1</v>
      </c>
      <c r="AN210" s="27">
        <f>getLowCount(ScoutingData[[#This Row],[autoScoredGrid]])</f>
        <v>0</v>
      </c>
      <c r="AO210" s="27">
        <f>getAvgCycleTime(ScoutingData[[#This Row],[cycleTimes]])</f>
        <v>37.549999999999997</v>
      </c>
      <c r="AP210" s="27">
        <f>getTotalCount(ScoutingData[[#This Row],[scoredGrid]])</f>
        <v>2</v>
      </c>
      <c r="AQ210" s="27">
        <f>getCubeCount(ScoutingData[[#This Row],[scoredGrid]])</f>
        <v>2</v>
      </c>
      <c r="AR210" s="27">
        <f>getConeCount(ScoutingData[[#This Row],[scoredGrid]])</f>
        <v>0</v>
      </c>
      <c r="AS210" s="27">
        <f>getHighCount(ScoutingData[[#This Row],[scoredGrid]])</f>
        <v>0</v>
      </c>
      <c r="AT210" s="27">
        <f>getMedCount(ScoutingData[[#This Row],[scoredGrid]])</f>
        <v>2</v>
      </c>
      <c r="AU210" s="27">
        <f>getLowCount(ScoutingData[[#This Row],[scoredGrid]])</f>
        <v>0</v>
      </c>
      <c r="AV210" s="27">
        <f>ScoutingData[[#This Row],[autoGamePieces]]+ScoutingData[[#This Row],[teleopGamePieces]]</f>
        <v>3</v>
      </c>
      <c r="AW210" s="27">
        <f>ScoutingData[[#This Row],[autoCubes]]+ScoutingData[[#This Row],[teleopCubes]]</f>
        <v>3</v>
      </c>
      <c r="AX210" s="27">
        <f>ScoutingData[[#This Row],[autoCones]]+ScoutingData[[#This Row],[teleopCones]]</f>
        <v>0</v>
      </c>
      <c r="AY210" s="27">
        <f>ScoutingData[[#This Row],[autoHigh]]+ScoutingData[[#This Row],[teleopHigh]]</f>
        <v>0</v>
      </c>
      <c r="AZ210" s="27">
        <f>ScoutingData[[#This Row],[autoMed]]+ScoutingData[[#This Row],[teleopMed]]</f>
        <v>3</v>
      </c>
      <c r="BA210" s="27">
        <f>ScoutingData[[#This Row],[autoLow]]+ScoutingData[[#This Row],[teleopLow]]</f>
        <v>0</v>
      </c>
    </row>
    <row r="211" spans="1:53" ht="17">
      <c r="A211" s="27" t="s">
        <v>158</v>
      </c>
      <c r="B211" s="27" t="s">
        <v>82</v>
      </c>
      <c r="C211" s="27" t="s">
        <v>83</v>
      </c>
      <c r="D211" s="27">
        <v>45</v>
      </c>
      <c r="E211" s="27"/>
      <c r="F211" s="27" t="s">
        <v>102</v>
      </c>
      <c r="G211" s="27">
        <v>752</v>
      </c>
      <c r="H211" s="27">
        <v>71</v>
      </c>
      <c r="I211" s="27" t="s">
        <v>85</v>
      </c>
      <c r="J211" s="27">
        <v>0</v>
      </c>
      <c r="K211" s="27">
        <v>1</v>
      </c>
      <c r="L211" s="27">
        <v>0</v>
      </c>
      <c r="M211" s="27" t="s">
        <v>86</v>
      </c>
      <c r="N211" s="27" t="s">
        <v>580</v>
      </c>
      <c r="O211" s="27" t="s">
        <v>581</v>
      </c>
      <c r="P211" s="27">
        <v>1</v>
      </c>
      <c r="Q211" s="27">
        <v>0</v>
      </c>
      <c r="R211" s="27">
        <v>0</v>
      </c>
      <c r="S211" s="27"/>
      <c r="T211" s="27">
        <v>0</v>
      </c>
      <c r="U211" s="27" t="s">
        <v>86</v>
      </c>
      <c r="V211" s="27">
        <v>77.5</v>
      </c>
      <c r="W211" s="27" t="s">
        <v>86</v>
      </c>
      <c r="X211" s="27">
        <v>2</v>
      </c>
      <c r="Y211" s="27" t="s">
        <v>99</v>
      </c>
      <c r="Z211" s="27">
        <v>1</v>
      </c>
      <c r="AA211" s="27" t="s">
        <v>95</v>
      </c>
      <c r="AB211" s="27">
        <v>1</v>
      </c>
      <c r="AC211" s="27">
        <v>5</v>
      </c>
      <c r="AD211" s="27">
        <v>0</v>
      </c>
      <c r="AE211" s="27">
        <v>0</v>
      </c>
      <c r="AF211" s="27">
        <v>0</v>
      </c>
      <c r="AG211" s="27">
        <v>1</v>
      </c>
      <c r="AH211" s="27" t="s">
        <v>582</v>
      </c>
      <c r="AI211" s="27">
        <f>getTotalCount(ScoutingData[[#This Row],[autoScoredGrid]])</f>
        <v>0</v>
      </c>
      <c r="AJ211" s="27">
        <f>getCubeCount(ScoutingData[[#This Row],[autoScoredGrid]])</f>
        <v>0</v>
      </c>
      <c r="AK211" s="27">
        <f>getConeCount(ScoutingData[[#This Row],[autoScoredGrid]])</f>
        <v>0</v>
      </c>
      <c r="AL211" s="27">
        <f>getHighCount(ScoutingData[[#This Row],[autoScoredGrid]])</f>
        <v>0</v>
      </c>
      <c r="AM211" s="27">
        <f>getMedCount(ScoutingData[[#This Row],[autoScoredGrid]])</f>
        <v>0</v>
      </c>
      <c r="AN211" s="27">
        <f>getLowCount(ScoutingData[[#This Row],[autoScoredGrid]])</f>
        <v>0</v>
      </c>
      <c r="AO211" s="27">
        <f>getAvgCycleTime(ScoutingData[[#This Row],[cycleTimes]])</f>
        <v>16.524999999999999</v>
      </c>
      <c r="AP211" s="27">
        <f>getTotalCount(ScoutingData[[#This Row],[scoredGrid]])</f>
        <v>2</v>
      </c>
      <c r="AQ211" s="27">
        <f>getCubeCount(ScoutingData[[#This Row],[scoredGrid]])</f>
        <v>2</v>
      </c>
      <c r="AR211" s="27">
        <f>getConeCount(ScoutingData[[#This Row],[scoredGrid]])</f>
        <v>0</v>
      </c>
      <c r="AS211" s="27">
        <f>getHighCount(ScoutingData[[#This Row],[scoredGrid]])</f>
        <v>0</v>
      </c>
      <c r="AT211" s="27">
        <f>getMedCount(ScoutingData[[#This Row],[scoredGrid]])</f>
        <v>0</v>
      </c>
      <c r="AU211" s="27">
        <f>getLowCount(ScoutingData[[#This Row],[scoredGrid]])</f>
        <v>2</v>
      </c>
      <c r="AV211" s="27">
        <f>ScoutingData[[#This Row],[autoGamePieces]]+ScoutingData[[#This Row],[teleopGamePieces]]</f>
        <v>2</v>
      </c>
      <c r="AW211" s="27">
        <f>ScoutingData[[#This Row],[autoCubes]]+ScoutingData[[#This Row],[teleopCubes]]</f>
        <v>2</v>
      </c>
      <c r="AX211" s="27">
        <f>ScoutingData[[#This Row],[autoCones]]+ScoutingData[[#This Row],[teleopCones]]</f>
        <v>0</v>
      </c>
      <c r="AY211" s="27">
        <f>ScoutingData[[#This Row],[autoHigh]]+ScoutingData[[#This Row],[teleopHigh]]</f>
        <v>0</v>
      </c>
      <c r="AZ211" s="27">
        <f>ScoutingData[[#This Row],[autoMed]]+ScoutingData[[#This Row],[teleopMed]]</f>
        <v>0</v>
      </c>
      <c r="BA211" s="27">
        <f>ScoutingData[[#This Row],[autoLow]]+ScoutingData[[#This Row],[teleopLow]]</f>
        <v>2</v>
      </c>
    </row>
    <row r="212" spans="1:53" ht="17">
      <c r="A212" s="27" t="s">
        <v>221</v>
      </c>
      <c r="B212" s="27" t="s">
        <v>82</v>
      </c>
      <c r="C212" s="27" t="s">
        <v>83</v>
      </c>
      <c r="D212" s="27">
        <v>46</v>
      </c>
      <c r="E212" s="27"/>
      <c r="F212" s="27" t="s">
        <v>93</v>
      </c>
      <c r="G212" s="27">
        <v>8513</v>
      </c>
      <c r="H212" s="27">
        <v>26</v>
      </c>
      <c r="I212" s="27" t="s">
        <v>85</v>
      </c>
      <c r="J212" s="27">
        <v>0</v>
      </c>
      <c r="K212" s="27">
        <v>0</v>
      </c>
      <c r="L212" s="27">
        <v>0</v>
      </c>
      <c r="M212" s="27" t="s">
        <v>86</v>
      </c>
      <c r="N212" s="27" t="s">
        <v>583</v>
      </c>
      <c r="O212" s="27" t="s">
        <v>584</v>
      </c>
      <c r="P212" s="27">
        <v>0</v>
      </c>
      <c r="Q212" s="27">
        <v>0</v>
      </c>
      <c r="R212" s="27">
        <v>0</v>
      </c>
      <c r="S212" s="27"/>
      <c r="T212" s="27">
        <v>0</v>
      </c>
      <c r="U212" s="27" t="s">
        <v>89</v>
      </c>
      <c r="V212" s="27">
        <v>0</v>
      </c>
      <c r="W212" s="27" t="s">
        <v>86</v>
      </c>
      <c r="X212" s="27">
        <v>2</v>
      </c>
      <c r="Y212" s="27" t="s">
        <v>98</v>
      </c>
      <c r="Z212" s="27">
        <v>0</v>
      </c>
      <c r="AA212" s="27" t="s">
        <v>86</v>
      </c>
      <c r="AB212" s="27">
        <v>1</v>
      </c>
      <c r="AC212" s="27">
        <v>3</v>
      </c>
      <c r="AD212" s="27">
        <v>0</v>
      </c>
      <c r="AE212" s="27">
        <v>0</v>
      </c>
      <c r="AF212" s="27">
        <v>0</v>
      </c>
      <c r="AG212" s="27">
        <v>0</v>
      </c>
      <c r="AH212" s="27"/>
      <c r="AI212" s="27">
        <f>getTotalCount(ScoutingData[[#This Row],[autoScoredGrid]])</f>
        <v>0</v>
      </c>
      <c r="AJ212" s="27">
        <f>getCubeCount(ScoutingData[[#This Row],[autoScoredGrid]])</f>
        <v>0</v>
      </c>
      <c r="AK212" s="27">
        <f>getConeCount(ScoutingData[[#This Row],[autoScoredGrid]])</f>
        <v>0</v>
      </c>
      <c r="AL212" s="27">
        <f>getHighCount(ScoutingData[[#This Row],[autoScoredGrid]])</f>
        <v>0</v>
      </c>
      <c r="AM212" s="27">
        <f>getMedCount(ScoutingData[[#This Row],[autoScoredGrid]])</f>
        <v>0</v>
      </c>
      <c r="AN212" s="27">
        <f>getLowCount(ScoutingData[[#This Row],[autoScoredGrid]])</f>
        <v>0</v>
      </c>
      <c r="AO212" s="27">
        <f>getAvgCycleTime(ScoutingData[[#This Row],[cycleTimes]])</f>
        <v>30.424999999999997</v>
      </c>
      <c r="AP212" s="27">
        <f>getTotalCount(ScoutingData[[#This Row],[scoredGrid]])</f>
        <v>5</v>
      </c>
      <c r="AQ212" s="27">
        <f>getCubeCount(ScoutingData[[#This Row],[scoredGrid]])</f>
        <v>4</v>
      </c>
      <c r="AR212" s="27">
        <f>getConeCount(ScoutingData[[#This Row],[scoredGrid]])</f>
        <v>1</v>
      </c>
      <c r="AS212" s="27">
        <f>getHighCount(ScoutingData[[#This Row],[scoredGrid]])</f>
        <v>2</v>
      </c>
      <c r="AT212" s="27">
        <f>getMedCount(ScoutingData[[#This Row],[scoredGrid]])</f>
        <v>2</v>
      </c>
      <c r="AU212" s="27">
        <f>getLowCount(ScoutingData[[#This Row],[scoredGrid]])</f>
        <v>1</v>
      </c>
      <c r="AV212" s="27">
        <f>ScoutingData[[#This Row],[autoGamePieces]]+ScoutingData[[#This Row],[teleopGamePieces]]</f>
        <v>5</v>
      </c>
      <c r="AW212" s="27">
        <f>ScoutingData[[#This Row],[autoCubes]]+ScoutingData[[#This Row],[teleopCubes]]</f>
        <v>4</v>
      </c>
      <c r="AX212" s="27">
        <f>ScoutingData[[#This Row],[autoCones]]+ScoutingData[[#This Row],[teleopCones]]</f>
        <v>1</v>
      </c>
      <c r="AY212" s="27">
        <f>ScoutingData[[#This Row],[autoHigh]]+ScoutingData[[#This Row],[teleopHigh]]</f>
        <v>2</v>
      </c>
      <c r="AZ212" s="27">
        <f>ScoutingData[[#This Row],[autoMed]]+ScoutingData[[#This Row],[teleopMed]]</f>
        <v>2</v>
      </c>
      <c r="BA212" s="27">
        <f>ScoutingData[[#This Row],[autoLow]]+ScoutingData[[#This Row],[teleopLow]]</f>
        <v>1</v>
      </c>
    </row>
    <row r="213" spans="1:53" ht="17">
      <c r="A213" s="27" t="s">
        <v>222</v>
      </c>
      <c r="B213" s="27" t="s">
        <v>82</v>
      </c>
      <c r="C213" s="27" t="s">
        <v>83</v>
      </c>
      <c r="D213" s="27">
        <v>46</v>
      </c>
      <c r="E213" s="27"/>
      <c r="F213" s="27" t="s">
        <v>93</v>
      </c>
      <c r="G213" s="27">
        <v>8513</v>
      </c>
      <c r="H213" s="27">
        <v>26</v>
      </c>
      <c r="I213" s="27" t="s">
        <v>85</v>
      </c>
      <c r="J213" s="27">
        <v>0</v>
      </c>
      <c r="K213" s="27">
        <v>0</v>
      </c>
      <c r="L213" s="27">
        <v>0</v>
      </c>
      <c r="M213" s="27" t="s">
        <v>86</v>
      </c>
      <c r="N213" s="27" t="s">
        <v>585</v>
      </c>
      <c r="O213" s="27" t="s">
        <v>586</v>
      </c>
      <c r="P213" s="27">
        <v>0</v>
      </c>
      <c r="Q213" s="27">
        <v>0</v>
      </c>
      <c r="R213" s="27">
        <v>0</v>
      </c>
      <c r="S213" s="27"/>
      <c r="T213" s="27">
        <v>0</v>
      </c>
      <c r="U213" s="27" t="s">
        <v>89</v>
      </c>
      <c r="V213" s="27">
        <v>0</v>
      </c>
      <c r="W213" s="27" t="s">
        <v>127</v>
      </c>
      <c r="X213" s="27">
        <v>2</v>
      </c>
      <c r="Y213" s="27" t="s">
        <v>98</v>
      </c>
      <c r="Z213" s="27">
        <v>0</v>
      </c>
      <c r="AA213" s="27" t="s">
        <v>86</v>
      </c>
      <c r="AB213" s="27">
        <v>0</v>
      </c>
      <c r="AC213" s="27">
        <v>1</v>
      </c>
      <c r="AD213" s="27">
        <v>0</v>
      </c>
      <c r="AE213" s="27">
        <v>0</v>
      </c>
      <c r="AF213" s="27">
        <v>0</v>
      </c>
      <c r="AG213" s="27">
        <v>1</v>
      </c>
      <c r="AH213" s="27" t="s">
        <v>587</v>
      </c>
      <c r="AI213" s="27">
        <f>getTotalCount(ScoutingData[[#This Row],[autoScoredGrid]])</f>
        <v>0</v>
      </c>
      <c r="AJ213" s="27">
        <f>getCubeCount(ScoutingData[[#This Row],[autoScoredGrid]])</f>
        <v>0</v>
      </c>
      <c r="AK213" s="27">
        <f>getConeCount(ScoutingData[[#This Row],[autoScoredGrid]])</f>
        <v>0</v>
      </c>
      <c r="AL213" s="27">
        <f>getHighCount(ScoutingData[[#This Row],[autoScoredGrid]])</f>
        <v>0</v>
      </c>
      <c r="AM213" s="27">
        <f>getMedCount(ScoutingData[[#This Row],[autoScoredGrid]])</f>
        <v>0</v>
      </c>
      <c r="AN213" s="27">
        <f>getLowCount(ScoutingData[[#This Row],[autoScoredGrid]])</f>
        <v>0</v>
      </c>
      <c r="AO213" s="27">
        <f>getAvgCycleTime(ScoutingData[[#This Row],[cycleTimes]])</f>
        <v>18.55</v>
      </c>
      <c r="AP213" s="27">
        <f>getTotalCount(ScoutingData[[#This Row],[scoredGrid]])</f>
        <v>4</v>
      </c>
      <c r="AQ213" s="27">
        <f>getCubeCount(ScoutingData[[#This Row],[scoredGrid]])</f>
        <v>4</v>
      </c>
      <c r="AR213" s="27">
        <f>getConeCount(ScoutingData[[#This Row],[scoredGrid]])</f>
        <v>0</v>
      </c>
      <c r="AS213" s="27">
        <f>getHighCount(ScoutingData[[#This Row],[scoredGrid]])</f>
        <v>2</v>
      </c>
      <c r="AT213" s="27">
        <f>getMedCount(ScoutingData[[#This Row],[scoredGrid]])</f>
        <v>2</v>
      </c>
      <c r="AU213" s="27">
        <f>getLowCount(ScoutingData[[#This Row],[scoredGrid]])</f>
        <v>0</v>
      </c>
      <c r="AV213" s="27">
        <f>ScoutingData[[#This Row],[autoGamePieces]]+ScoutingData[[#This Row],[teleopGamePieces]]</f>
        <v>4</v>
      </c>
      <c r="AW213" s="27">
        <f>ScoutingData[[#This Row],[autoCubes]]+ScoutingData[[#This Row],[teleopCubes]]</f>
        <v>4</v>
      </c>
      <c r="AX213" s="27">
        <f>ScoutingData[[#This Row],[autoCones]]+ScoutingData[[#This Row],[teleopCones]]</f>
        <v>0</v>
      </c>
      <c r="AY213" s="27">
        <f>ScoutingData[[#This Row],[autoHigh]]+ScoutingData[[#This Row],[teleopHigh]]</f>
        <v>2</v>
      </c>
      <c r="AZ213" s="27">
        <f>ScoutingData[[#This Row],[autoMed]]+ScoutingData[[#This Row],[teleopMed]]</f>
        <v>2</v>
      </c>
      <c r="BA213" s="27">
        <f>ScoutingData[[#This Row],[autoLow]]+ScoutingData[[#This Row],[teleopLow]]</f>
        <v>0</v>
      </c>
    </row>
    <row r="214" spans="1:53" ht="17">
      <c r="A214" s="27" t="s">
        <v>226</v>
      </c>
      <c r="B214" s="27" t="s">
        <v>82</v>
      </c>
      <c r="C214" s="27" t="s">
        <v>83</v>
      </c>
      <c r="D214" s="27">
        <v>47</v>
      </c>
      <c r="E214" s="27"/>
      <c r="F214" s="27" t="s">
        <v>110</v>
      </c>
      <c r="G214" s="27">
        <v>3515</v>
      </c>
      <c r="H214" s="27">
        <v>47</v>
      </c>
      <c r="I214" s="27" t="s">
        <v>85</v>
      </c>
      <c r="J214" s="27">
        <v>0</v>
      </c>
      <c r="K214" s="27">
        <v>0</v>
      </c>
      <c r="L214" s="27">
        <v>0</v>
      </c>
      <c r="M214" s="27" t="s">
        <v>86</v>
      </c>
      <c r="N214" s="27" t="s">
        <v>588</v>
      </c>
      <c r="O214" s="27" t="s">
        <v>589</v>
      </c>
      <c r="P214" s="27">
        <v>0</v>
      </c>
      <c r="Q214" s="27">
        <v>0</v>
      </c>
      <c r="R214" s="27">
        <v>0</v>
      </c>
      <c r="S214" s="27"/>
      <c r="T214" s="27">
        <v>0</v>
      </c>
      <c r="U214" s="27" t="s">
        <v>97</v>
      </c>
      <c r="V214" s="27">
        <v>28.8</v>
      </c>
      <c r="W214" s="27" t="s">
        <v>86</v>
      </c>
      <c r="X214" s="27">
        <v>1</v>
      </c>
      <c r="Y214" s="27" t="s">
        <v>98</v>
      </c>
      <c r="Z214" s="27">
        <v>0</v>
      </c>
      <c r="AA214" s="27" t="s">
        <v>86</v>
      </c>
      <c r="AB214" s="27">
        <v>0</v>
      </c>
      <c r="AC214" s="27">
        <v>3</v>
      </c>
      <c r="AD214" s="27">
        <v>0</v>
      </c>
      <c r="AE214" s="27">
        <v>0</v>
      </c>
      <c r="AF214" s="27">
        <v>0</v>
      </c>
      <c r="AG214" s="27">
        <v>0</v>
      </c>
      <c r="AH214" s="27" t="s">
        <v>334</v>
      </c>
      <c r="AI214" s="27">
        <f>getTotalCount(ScoutingData[[#This Row],[autoScoredGrid]])</f>
        <v>0</v>
      </c>
      <c r="AJ214" s="27">
        <f>getCubeCount(ScoutingData[[#This Row],[autoScoredGrid]])</f>
        <v>0</v>
      </c>
      <c r="AK214" s="27">
        <f>getConeCount(ScoutingData[[#This Row],[autoScoredGrid]])</f>
        <v>0</v>
      </c>
      <c r="AL214" s="27">
        <f>getHighCount(ScoutingData[[#This Row],[autoScoredGrid]])</f>
        <v>0</v>
      </c>
      <c r="AM214" s="27">
        <f>getMedCount(ScoutingData[[#This Row],[autoScoredGrid]])</f>
        <v>0</v>
      </c>
      <c r="AN214" s="27">
        <f>getLowCount(ScoutingData[[#This Row],[autoScoredGrid]])</f>
        <v>0</v>
      </c>
      <c r="AO214" s="27">
        <f>getAvgCycleTime(ScoutingData[[#This Row],[cycleTimes]])</f>
        <v>26.8</v>
      </c>
      <c r="AP214" s="27">
        <f>getTotalCount(ScoutingData[[#This Row],[scoredGrid]])</f>
        <v>3</v>
      </c>
      <c r="AQ214" s="27">
        <f>getCubeCount(ScoutingData[[#This Row],[scoredGrid]])</f>
        <v>2</v>
      </c>
      <c r="AR214" s="27">
        <f>getConeCount(ScoutingData[[#This Row],[scoredGrid]])</f>
        <v>1</v>
      </c>
      <c r="AS214" s="27">
        <f>getHighCount(ScoutingData[[#This Row],[scoredGrid]])</f>
        <v>0</v>
      </c>
      <c r="AT214" s="27">
        <f>getMedCount(ScoutingData[[#This Row],[scoredGrid]])</f>
        <v>0</v>
      </c>
      <c r="AU214" s="27">
        <f>getLowCount(ScoutingData[[#This Row],[scoredGrid]])</f>
        <v>3</v>
      </c>
      <c r="AV214" s="27">
        <f>ScoutingData[[#This Row],[autoGamePieces]]+ScoutingData[[#This Row],[teleopGamePieces]]</f>
        <v>3</v>
      </c>
      <c r="AW214" s="27">
        <f>ScoutingData[[#This Row],[autoCubes]]+ScoutingData[[#This Row],[teleopCubes]]</f>
        <v>2</v>
      </c>
      <c r="AX214" s="27">
        <f>ScoutingData[[#This Row],[autoCones]]+ScoutingData[[#This Row],[teleopCones]]</f>
        <v>1</v>
      </c>
      <c r="AY214" s="27">
        <f>ScoutingData[[#This Row],[autoHigh]]+ScoutingData[[#This Row],[teleopHigh]]</f>
        <v>0</v>
      </c>
      <c r="AZ214" s="27">
        <f>ScoutingData[[#This Row],[autoMed]]+ScoutingData[[#This Row],[teleopMed]]</f>
        <v>0</v>
      </c>
      <c r="BA214" s="27">
        <f>ScoutingData[[#This Row],[autoLow]]+ScoutingData[[#This Row],[teleopLow]]</f>
        <v>3</v>
      </c>
    </row>
    <row r="215" spans="1:53" ht="17">
      <c r="A215" s="27" t="s">
        <v>279</v>
      </c>
      <c r="B215" s="27" t="s">
        <v>82</v>
      </c>
      <c r="C215" s="27" t="s">
        <v>83</v>
      </c>
      <c r="D215" s="27">
        <v>47</v>
      </c>
      <c r="E215" s="27"/>
      <c r="F215" s="27" t="s">
        <v>84</v>
      </c>
      <c r="G215" s="27">
        <v>2458</v>
      </c>
      <c r="H215" s="27">
        <v>71</v>
      </c>
      <c r="I215" s="27" t="s">
        <v>85</v>
      </c>
      <c r="J215" s="27">
        <v>0</v>
      </c>
      <c r="K215" s="27">
        <v>0</v>
      </c>
      <c r="L215" s="27">
        <v>0</v>
      </c>
      <c r="M215" s="27" t="s">
        <v>86</v>
      </c>
      <c r="N215" s="27" t="s">
        <v>590</v>
      </c>
      <c r="O215" s="27" t="s">
        <v>591</v>
      </c>
      <c r="P215" s="27">
        <v>0</v>
      </c>
      <c r="Q215" s="27">
        <v>0</v>
      </c>
      <c r="R215" s="27">
        <v>0</v>
      </c>
      <c r="S215" s="27"/>
      <c r="T215" s="27">
        <v>0</v>
      </c>
      <c r="U215" s="27" t="s">
        <v>89</v>
      </c>
      <c r="V215" s="27">
        <v>4.0999999999999996</v>
      </c>
      <c r="W215" s="27" t="s">
        <v>127</v>
      </c>
      <c r="X215" s="27">
        <v>1</v>
      </c>
      <c r="Y215" s="27" t="s">
        <v>98</v>
      </c>
      <c r="Z215" s="27">
        <v>0</v>
      </c>
      <c r="AA215" s="27" t="s">
        <v>86</v>
      </c>
      <c r="AB215" s="27">
        <v>1</v>
      </c>
      <c r="AC215" s="27">
        <v>3</v>
      </c>
      <c r="AD215" s="27">
        <v>0</v>
      </c>
      <c r="AE215" s="27">
        <v>0</v>
      </c>
      <c r="AF215" s="27">
        <v>0</v>
      </c>
      <c r="AG215" s="27">
        <v>0</v>
      </c>
      <c r="AH215" s="27" t="s">
        <v>592</v>
      </c>
      <c r="AI215" s="27">
        <f>getTotalCount(ScoutingData[[#This Row],[autoScoredGrid]])</f>
        <v>0</v>
      </c>
      <c r="AJ215" s="27">
        <f>getCubeCount(ScoutingData[[#This Row],[autoScoredGrid]])</f>
        <v>0</v>
      </c>
      <c r="AK215" s="27">
        <f>getConeCount(ScoutingData[[#This Row],[autoScoredGrid]])</f>
        <v>0</v>
      </c>
      <c r="AL215" s="27">
        <f>getHighCount(ScoutingData[[#This Row],[autoScoredGrid]])</f>
        <v>0</v>
      </c>
      <c r="AM215" s="27">
        <f>getMedCount(ScoutingData[[#This Row],[autoScoredGrid]])</f>
        <v>0</v>
      </c>
      <c r="AN215" s="27">
        <f>getLowCount(ScoutingData[[#This Row],[autoScoredGrid]])</f>
        <v>0</v>
      </c>
      <c r="AO215" s="27">
        <f>getAvgCycleTime(ScoutingData[[#This Row],[cycleTimes]])</f>
        <v>33.699999999999996</v>
      </c>
      <c r="AP215" s="27">
        <f>getTotalCount(ScoutingData[[#This Row],[scoredGrid]])</f>
        <v>3</v>
      </c>
      <c r="AQ215" s="27">
        <f>getCubeCount(ScoutingData[[#This Row],[scoredGrid]])</f>
        <v>3</v>
      </c>
      <c r="AR215" s="27">
        <f>getConeCount(ScoutingData[[#This Row],[scoredGrid]])</f>
        <v>0</v>
      </c>
      <c r="AS215" s="27">
        <f>getHighCount(ScoutingData[[#This Row],[scoredGrid]])</f>
        <v>0</v>
      </c>
      <c r="AT215" s="27">
        <f>getMedCount(ScoutingData[[#This Row],[scoredGrid]])</f>
        <v>3</v>
      </c>
      <c r="AU215" s="27">
        <f>getLowCount(ScoutingData[[#This Row],[scoredGrid]])</f>
        <v>0</v>
      </c>
      <c r="AV215" s="27">
        <f>ScoutingData[[#This Row],[autoGamePieces]]+ScoutingData[[#This Row],[teleopGamePieces]]</f>
        <v>3</v>
      </c>
      <c r="AW215" s="27">
        <f>ScoutingData[[#This Row],[autoCubes]]+ScoutingData[[#This Row],[teleopCubes]]</f>
        <v>3</v>
      </c>
      <c r="AX215" s="27">
        <f>ScoutingData[[#This Row],[autoCones]]+ScoutingData[[#This Row],[teleopCones]]</f>
        <v>0</v>
      </c>
      <c r="AY215" s="27">
        <f>ScoutingData[[#This Row],[autoHigh]]+ScoutingData[[#This Row],[teleopHigh]]</f>
        <v>0</v>
      </c>
      <c r="AZ215" s="27">
        <f>ScoutingData[[#This Row],[autoMed]]+ScoutingData[[#This Row],[teleopMed]]</f>
        <v>3</v>
      </c>
      <c r="BA215" s="27">
        <f>ScoutingData[[#This Row],[autoLow]]+ScoutingData[[#This Row],[teleopLow]]</f>
        <v>0</v>
      </c>
    </row>
    <row r="216" spans="1:53" ht="17">
      <c r="A216" s="27" t="s">
        <v>389</v>
      </c>
      <c r="B216" s="27" t="s">
        <v>82</v>
      </c>
      <c r="C216" s="27" t="s">
        <v>83</v>
      </c>
      <c r="D216" s="27">
        <v>48</v>
      </c>
      <c r="E216" s="27"/>
      <c r="F216" s="27" t="s">
        <v>102</v>
      </c>
      <c r="G216" s="27">
        <v>125</v>
      </c>
      <c r="H216" s="27">
        <v>35</v>
      </c>
      <c r="I216" s="27" t="s">
        <v>593</v>
      </c>
      <c r="J216" s="27">
        <v>0</v>
      </c>
      <c r="K216" s="27">
        <v>0</v>
      </c>
      <c r="L216" s="27">
        <v>1</v>
      </c>
      <c r="M216" s="27" t="s">
        <v>95</v>
      </c>
      <c r="N216" s="27" t="s">
        <v>594</v>
      </c>
      <c r="O216" s="27" t="s">
        <v>595</v>
      </c>
      <c r="P216" s="27">
        <v>0</v>
      </c>
      <c r="Q216" s="27">
        <v>1</v>
      </c>
      <c r="R216" s="27">
        <v>0</v>
      </c>
      <c r="S216" s="27"/>
      <c r="T216" s="27">
        <v>0</v>
      </c>
      <c r="U216" s="27" t="s">
        <v>97</v>
      </c>
      <c r="V216" s="27">
        <v>11.5</v>
      </c>
      <c r="W216" s="27" t="s">
        <v>95</v>
      </c>
      <c r="X216" s="27">
        <v>2</v>
      </c>
      <c r="Y216" s="27" t="s">
        <v>99</v>
      </c>
      <c r="Z216" s="27">
        <v>2</v>
      </c>
      <c r="AA216" s="27" t="s">
        <v>95</v>
      </c>
      <c r="AB216" s="27">
        <v>1</v>
      </c>
      <c r="AC216" s="27">
        <v>5</v>
      </c>
      <c r="AD216" s="27">
        <v>0</v>
      </c>
      <c r="AE216" s="27">
        <v>0</v>
      </c>
      <c r="AF216" s="27">
        <v>0</v>
      </c>
      <c r="AG216" s="27">
        <v>1</v>
      </c>
      <c r="AH216" s="27" t="s">
        <v>596</v>
      </c>
      <c r="AI216" s="27">
        <f>getTotalCount(ScoutingData[[#This Row],[autoScoredGrid]])</f>
        <v>2</v>
      </c>
      <c r="AJ216" s="27">
        <f>getCubeCount(ScoutingData[[#This Row],[autoScoredGrid]])</f>
        <v>1</v>
      </c>
      <c r="AK216" s="27">
        <f>getConeCount(ScoutingData[[#This Row],[autoScoredGrid]])</f>
        <v>1</v>
      </c>
      <c r="AL216" s="27">
        <f>getHighCount(ScoutingData[[#This Row],[autoScoredGrid]])</f>
        <v>2</v>
      </c>
      <c r="AM216" s="27">
        <f>getMedCount(ScoutingData[[#This Row],[autoScoredGrid]])</f>
        <v>0</v>
      </c>
      <c r="AN216" s="27">
        <f>getLowCount(ScoutingData[[#This Row],[autoScoredGrid]])</f>
        <v>0</v>
      </c>
      <c r="AO216" s="27">
        <f>getAvgCycleTime(ScoutingData[[#This Row],[cycleTimes]])</f>
        <v>16.619999999999997</v>
      </c>
      <c r="AP216" s="27">
        <f>getTotalCount(ScoutingData[[#This Row],[scoredGrid]])</f>
        <v>4</v>
      </c>
      <c r="AQ216" s="27">
        <f>getCubeCount(ScoutingData[[#This Row],[scoredGrid]])</f>
        <v>0</v>
      </c>
      <c r="AR216" s="27">
        <f>getConeCount(ScoutingData[[#This Row],[scoredGrid]])</f>
        <v>4</v>
      </c>
      <c r="AS216" s="27">
        <f>getHighCount(ScoutingData[[#This Row],[scoredGrid]])</f>
        <v>4</v>
      </c>
      <c r="AT216" s="27">
        <f>getMedCount(ScoutingData[[#This Row],[scoredGrid]])</f>
        <v>0</v>
      </c>
      <c r="AU216" s="27">
        <f>getLowCount(ScoutingData[[#This Row],[scoredGrid]])</f>
        <v>0</v>
      </c>
      <c r="AV216" s="27">
        <f>ScoutingData[[#This Row],[autoGamePieces]]+ScoutingData[[#This Row],[teleopGamePieces]]</f>
        <v>6</v>
      </c>
      <c r="AW216" s="27">
        <f>ScoutingData[[#This Row],[autoCubes]]+ScoutingData[[#This Row],[teleopCubes]]</f>
        <v>1</v>
      </c>
      <c r="AX216" s="27">
        <f>ScoutingData[[#This Row],[autoCones]]+ScoutingData[[#This Row],[teleopCones]]</f>
        <v>5</v>
      </c>
      <c r="AY216" s="27">
        <f>ScoutingData[[#This Row],[autoHigh]]+ScoutingData[[#This Row],[teleopHigh]]</f>
        <v>6</v>
      </c>
      <c r="AZ216" s="27">
        <f>ScoutingData[[#This Row],[autoMed]]+ScoutingData[[#This Row],[teleopMed]]</f>
        <v>0</v>
      </c>
      <c r="BA216" s="27">
        <f>ScoutingData[[#This Row],[autoLow]]+ScoutingData[[#This Row],[teleopLow]]</f>
        <v>0</v>
      </c>
    </row>
    <row r="217" spans="1:53" ht="17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  <c r="AA217" s="27"/>
      <c r="AB217" s="27"/>
      <c r="AC217" s="27"/>
      <c r="AD217" s="27"/>
      <c r="AE217" s="27"/>
      <c r="AF217" s="27"/>
      <c r="AG217" s="27"/>
      <c r="AH217" s="27"/>
      <c r="AI217" s="27" t="e">
        <f>getTotalCount(ScoutingData[[#This Row],[autoScoredGrid]])</f>
        <v>#VALUE!</v>
      </c>
      <c r="AJ217" s="27" t="e">
        <f>getCubeCount(ScoutingData[[#This Row],[autoScoredGrid]])</f>
        <v>#VALUE!</v>
      </c>
      <c r="AK217" s="27" t="e">
        <f>getConeCount(ScoutingData[[#This Row],[autoScoredGrid]])</f>
        <v>#VALUE!</v>
      </c>
      <c r="AL217" s="27" t="e">
        <f>getHighCount(ScoutingData[[#This Row],[autoScoredGrid]])</f>
        <v>#VALUE!</v>
      </c>
      <c r="AM217" s="27" t="e">
        <f>getMedCount(ScoutingData[[#This Row],[autoScoredGrid]])</f>
        <v>#VALUE!</v>
      </c>
      <c r="AN217" s="27" t="e">
        <f>getLowCount(ScoutingData[[#This Row],[autoScoredGrid]])</f>
        <v>#VALUE!</v>
      </c>
      <c r="AO217" s="27" t="e">
        <f>getAvgCycleTime(ScoutingData[[#This Row],[cycleTimes]])</f>
        <v>#VALUE!</v>
      </c>
      <c r="AP217" s="27" t="e">
        <f>getTotalCount(ScoutingData[[#This Row],[scoredGrid]])</f>
        <v>#VALUE!</v>
      </c>
      <c r="AQ217" s="27" t="e">
        <f>getCubeCount(ScoutingData[[#This Row],[scoredGrid]])</f>
        <v>#VALUE!</v>
      </c>
      <c r="AR217" s="27" t="e">
        <f>getConeCount(ScoutingData[[#This Row],[scoredGrid]])</f>
        <v>#VALUE!</v>
      </c>
      <c r="AS217" s="27" t="e">
        <f>getHighCount(ScoutingData[[#This Row],[scoredGrid]])</f>
        <v>#VALUE!</v>
      </c>
      <c r="AT217" s="27" t="e">
        <f>getMedCount(ScoutingData[[#This Row],[scoredGrid]])</f>
        <v>#VALUE!</v>
      </c>
      <c r="AU217" s="27" t="e">
        <f>getLowCount(ScoutingData[[#This Row],[scoredGrid]])</f>
        <v>#VALUE!</v>
      </c>
      <c r="AV217" s="27" t="e">
        <f>ScoutingData[[#This Row],[autoGamePieces]]+ScoutingData[[#This Row],[teleopGamePieces]]</f>
        <v>#VALUE!</v>
      </c>
      <c r="AW217" s="27" t="e">
        <f>ScoutingData[[#This Row],[autoCubes]]+ScoutingData[[#This Row],[teleopCubes]]</f>
        <v>#VALUE!</v>
      </c>
      <c r="AX217" s="27" t="e">
        <f>ScoutingData[[#This Row],[autoCones]]+ScoutingData[[#This Row],[teleopCones]]</f>
        <v>#VALUE!</v>
      </c>
      <c r="AY217" s="27" t="e">
        <f>ScoutingData[[#This Row],[autoHigh]]+ScoutingData[[#This Row],[teleopHigh]]</f>
        <v>#VALUE!</v>
      </c>
      <c r="AZ217" s="27" t="e">
        <f>ScoutingData[[#This Row],[autoMed]]+ScoutingData[[#This Row],[teleopMed]]</f>
        <v>#VALUE!</v>
      </c>
      <c r="BA217" s="27" t="e">
        <f>ScoutingData[[#This Row],[autoLow]]+ScoutingData[[#This Row],[teleopLow]]</f>
        <v>#VALUE!</v>
      </c>
    </row>
    <row r="218" spans="1:53" ht="17">
      <c r="A218" s="27" t="s">
        <v>92</v>
      </c>
      <c r="B218" s="27" t="s">
        <v>82</v>
      </c>
      <c r="C218" s="27" t="s">
        <v>83</v>
      </c>
      <c r="D218" s="27">
        <v>48</v>
      </c>
      <c r="E218" s="27"/>
      <c r="F218" s="27" t="s">
        <v>122</v>
      </c>
      <c r="G218" s="27">
        <v>8628</v>
      </c>
      <c r="H218" s="27">
        <v>62</v>
      </c>
      <c r="I218" s="27" t="s">
        <v>85</v>
      </c>
      <c r="J218" s="27">
        <v>1</v>
      </c>
      <c r="K218" s="27">
        <v>0</v>
      </c>
      <c r="L218" s="27">
        <v>0</v>
      </c>
      <c r="M218" s="27" t="s">
        <v>86</v>
      </c>
      <c r="N218" s="27" t="s">
        <v>85</v>
      </c>
      <c r="O218" s="27" t="s">
        <v>490</v>
      </c>
      <c r="P218" s="27">
        <v>0</v>
      </c>
      <c r="Q218" s="27">
        <v>0</v>
      </c>
      <c r="R218" s="27">
        <v>0</v>
      </c>
      <c r="S218" s="27"/>
      <c r="T218" s="27">
        <v>0</v>
      </c>
      <c r="U218" s="27" t="s">
        <v>89</v>
      </c>
      <c r="V218" s="27">
        <v>0</v>
      </c>
      <c r="W218" s="27" t="s">
        <v>86</v>
      </c>
      <c r="X218" s="27">
        <v>2</v>
      </c>
      <c r="Y218" s="27" t="s">
        <v>98</v>
      </c>
      <c r="Z218" s="27">
        <v>0</v>
      </c>
      <c r="AA218" s="27" t="s">
        <v>86</v>
      </c>
      <c r="AB218" s="27">
        <v>0</v>
      </c>
      <c r="AC218" s="27">
        <v>4</v>
      </c>
      <c r="AD218" s="27">
        <v>0</v>
      </c>
      <c r="AE218" s="27">
        <v>0</v>
      </c>
      <c r="AF218" s="27">
        <v>0</v>
      </c>
      <c r="AG218" s="27">
        <v>0</v>
      </c>
      <c r="AH218" s="27" t="s">
        <v>597</v>
      </c>
      <c r="AI218" s="27">
        <f>getTotalCount(ScoutingData[[#This Row],[autoScoredGrid]])</f>
        <v>0</v>
      </c>
      <c r="AJ218" s="27">
        <f>getCubeCount(ScoutingData[[#This Row],[autoScoredGrid]])</f>
        <v>0</v>
      </c>
      <c r="AK218" s="27">
        <f>getConeCount(ScoutingData[[#This Row],[autoScoredGrid]])</f>
        <v>0</v>
      </c>
      <c r="AL218" s="27">
        <f>getHighCount(ScoutingData[[#This Row],[autoScoredGrid]])</f>
        <v>0</v>
      </c>
      <c r="AM218" s="27">
        <f>getMedCount(ScoutingData[[#This Row],[autoScoredGrid]])</f>
        <v>0</v>
      </c>
      <c r="AN218" s="27">
        <f>getLowCount(ScoutingData[[#This Row],[autoScoredGrid]])</f>
        <v>0</v>
      </c>
      <c r="AO218" s="27">
        <f>getAvgCycleTime(ScoutingData[[#This Row],[cycleTimes]])</f>
        <v>0</v>
      </c>
      <c r="AP218" s="27">
        <f>getTotalCount(ScoutingData[[#This Row],[scoredGrid]])</f>
        <v>1</v>
      </c>
      <c r="AQ218" s="27">
        <f>getCubeCount(ScoutingData[[#This Row],[scoredGrid]])</f>
        <v>1</v>
      </c>
      <c r="AR218" s="27">
        <f>getConeCount(ScoutingData[[#This Row],[scoredGrid]])</f>
        <v>0</v>
      </c>
      <c r="AS218" s="27">
        <f>getHighCount(ScoutingData[[#This Row],[scoredGrid]])</f>
        <v>0</v>
      </c>
      <c r="AT218" s="27">
        <f>getMedCount(ScoutingData[[#This Row],[scoredGrid]])</f>
        <v>0</v>
      </c>
      <c r="AU218" s="27">
        <f>getLowCount(ScoutingData[[#This Row],[scoredGrid]])</f>
        <v>1</v>
      </c>
      <c r="AV218" s="27">
        <f>ScoutingData[[#This Row],[autoGamePieces]]+ScoutingData[[#This Row],[teleopGamePieces]]</f>
        <v>1</v>
      </c>
      <c r="AW218" s="27">
        <f>ScoutingData[[#This Row],[autoCubes]]+ScoutingData[[#This Row],[teleopCubes]]</f>
        <v>1</v>
      </c>
      <c r="AX218" s="27">
        <f>ScoutingData[[#This Row],[autoCones]]+ScoutingData[[#This Row],[teleopCones]]</f>
        <v>0</v>
      </c>
      <c r="AY218" s="27">
        <f>ScoutingData[[#This Row],[autoHigh]]+ScoutingData[[#This Row],[teleopHigh]]</f>
        <v>0</v>
      </c>
      <c r="AZ218" s="27">
        <f>ScoutingData[[#This Row],[autoMed]]+ScoutingData[[#This Row],[teleopMed]]</f>
        <v>0</v>
      </c>
      <c r="BA218" s="27">
        <f>ScoutingData[[#This Row],[autoLow]]+ScoutingData[[#This Row],[teleopLow]]</f>
        <v>1</v>
      </c>
    </row>
    <row r="219" spans="1:53" ht="17">
      <c r="A219" s="27" t="s">
        <v>185</v>
      </c>
      <c r="B219" s="27" t="s">
        <v>82</v>
      </c>
      <c r="C219" s="27" t="s">
        <v>83</v>
      </c>
      <c r="D219" s="27">
        <v>49</v>
      </c>
      <c r="E219" s="27"/>
      <c r="F219" s="27" t="s">
        <v>110</v>
      </c>
      <c r="G219" s="27">
        <v>41</v>
      </c>
      <c r="H219" s="27">
        <v>71</v>
      </c>
      <c r="I219" s="27" t="s">
        <v>85</v>
      </c>
      <c r="J219" s="27">
        <v>0</v>
      </c>
      <c r="K219" s="27">
        <v>0</v>
      </c>
      <c r="L219" s="27">
        <v>0</v>
      </c>
      <c r="M219" s="27" t="s">
        <v>86</v>
      </c>
      <c r="N219" s="27" t="s">
        <v>85</v>
      </c>
      <c r="O219" s="27" t="s">
        <v>350</v>
      </c>
      <c r="P219" s="27">
        <v>0</v>
      </c>
      <c r="Q219" s="27">
        <v>0</v>
      </c>
      <c r="R219" s="27">
        <v>0</v>
      </c>
      <c r="S219" s="27"/>
      <c r="T219" s="27">
        <v>0</v>
      </c>
      <c r="U219" s="27" t="s">
        <v>86</v>
      </c>
      <c r="V219" s="27">
        <v>0</v>
      </c>
      <c r="W219" s="27" t="s">
        <v>86</v>
      </c>
      <c r="X219" s="27">
        <v>2</v>
      </c>
      <c r="Y219" s="27" t="s">
        <v>86</v>
      </c>
      <c r="Z219" s="27">
        <v>0</v>
      </c>
      <c r="AA219" s="27" t="s">
        <v>86</v>
      </c>
      <c r="AB219" s="27">
        <v>0</v>
      </c>
      <c r="AC219" s="27">
        <v>1</v>
      </c>
      <c r="AD219" s="27">
        <v>1</v>
      </c>
      <c r="AE219" s="27">
        <v>0</v>
      </c>
      <c r="AF219" s="27">
        <v>0</v>
      </c>
      <c r="AG219" s="27">
        <v>0</v>
      </c>
      <c r="AH219" s="27" t="s">
        <v>598</v>
      </c>
      <c r="AI219" s="27">
        <f>getTotalCount(ScoutingData[[#This Row],[autoScoredGrid]])</f>
        <v>0</v>
      </c>
      <c r="AJ219" s="27">
        <f>getCubeCount(ScoutingData[[#This Row],[autoScoredGrid]])</f>
        <v>0</v>
      </c>
      <c r="AK219" s="27">
        <f>getConeCount(ScoutingData[[#This Row],[autoScoredGrid]])</f>
        <v>0</v>
      </c>
      <c r="AL219" s="27">
        <f>getHighCount(ScoutingData[[#This Row],[autoScoredGrid]])</f>
        <v>0</v>
      </c>
      <c r="AM219" s="27">
        <f>getMedCount(ScoutingData[[#This Row],[autoScoredGrid]])</f>
        <v>0</v>
      </c>
      <c r="AN219" s="27">
        <f>getLowCount(ScoutingData[[#This Row],[autoScoredGrid]])</f>
        <v>0</v>
      </c>
      <c r="AO219" s="27">
        <f>getAvgCycleTime(ScoutingData[[#This Row],[cycleTimes]])</f>
        <v>0</v>
      </c>
      <c r="AP219" s="27">
        <f>getTotalCount(ScoutingData[[#This Row],[scoredGrid]])</f>
        <v>1</v>
      </c>
      <c r="AQ219" s="27">
        <f>getCubeCount(ScoutingData[[#This Row],[scoredGrid]])</f>
        <v>0</v>
      </c>
      <c r="AR219" s="27">
        <f>getConeCount(ScoutingData[[#This Row],[scoredGrid]])</f>
        <v>1</v>
      </c>
      <c r="AS219" s="27">
        <f>getHighCount(ScoutingData[[#This Row],[scoredGrid]])</f>
        <v>0</v>
      </c>
      <c r="AT219" s="27">
        <f>getMedCount(ScoutingData[[#This Row],[scoredGrid]])</f>
        <v>1</v>
      </c>
      <c r="AU219" s="27">
        <f>getLowCount(ScoutingData[[#This Row],[scoredGrid]])</f>
        <v>0</v>
      </c>
      <c r="AV219" s="27">
        <f>ScoutingData[[#This Row],[autoGamePieces]]+ScoutingData[[#This Row],[teleopGamePieces]]</f>
        <v>1</v>
      </c>
      <c r="AW219" s="27">
        <f>ScoutingData[[#This Row],[autoCubes]]+ScoutingData[[#This Row],[teleopCubes]]</f>
        <v>0</v>
      </c>
      <c r="AX219" s="27">
        <f>ScoutingData[[#This Row],[autoCones]]+ScoutingData[[#This Row],[teleopCones]]</f>
        <v>1</v>
      </c>
      <c r="AY219" s="27">
        <f>ScoutingData[[#This Row],[autoHigh]]+ScoutingData[[#This Row],[teleopHigh]]</f>
        <v>0</v>
      </c>
      <c r="AZ219" s="27">
        <f>ScoutingData[[#This Row],[autoMed]]+ScoutingData[[#This Row],[teleopMed]]</f>
        <v>1</v>
      </c>
      <c r="BA219" s="27">
        <f>ScoutingData[[#This Row],[autoLow]]+ScoutingData[[#This Row],[teleopLow]]</f>
        <v>0</v>
      </c>
    </row>
    <row r="220" spans="1:53" ht="17">
      <c r="A220" s="27" t="s">
        <v>143</v>
      </c>
      <c r="B220" s="27" t="s">
        <v>82</v>
      </c>
      <c r="C220" s="27" t="s">
        <v>83</v>
      </c>
      <c r="D220" s="27">
        <v>49</v>
      </c>
      <c r="E220" s="27"/>
      <c r="F220" s="27" t="s">
        <v>84</v>
      </c>
      <c r="G220" s="27">
        <v>6945</v>
      </c>
      <c r="H220" s="27">
        <v>48</v>
      </c>
      <c r="I220" s="27" t="s">
        <v>85</v>
      </c>
      <c r="J220" s="27">
        <v>0</v>
      </c>
      <c r="K220" s="27">
        <v>1</v>
      </c>
      <c r="L220" s="27">
        <v>0</v>
      </c>
      <c r="M220" s="27" t="s">
        <v>86</v>
      </c>
      <c r="N220" s="27" t="s">
        <v>85</v>
      </c>
      <c r="O220" s="27" t="s">
        <v>599</v>
      </c>
      <c r="P220" s="27">
        <v>0</v>
      </c>
      <c r="Q220" s="27">
        <v>0</v>
      </c>
      <c r="R220" s="27">
        <v>0</v>
      </c>
      <c r="S220" s="27"/>
      <c r="T220" s="27">
        <v>0</v>
      </c>
      <c r="U220" s="27" t="s">
        <v>97</v>
      </c>
      <c r="V220" s="27">
        <v>0</v>
      </c>
      <c r="W220" s="27" t="s">
        <v>95</v>
      </c>
      <c r="X220" s="27">
        <v>2</v>
      </c>
      <c r="Y220" s="27" t="s">
        <v>99</v>
      </c>
      <c r="Z220" s="27">
        <v>2</v>
      </c>
      <c r="AA220" s="27" t="s">
        <v>86</v>
      </c>
      <c r="AB220" s="27">
        <v>1</v>
      </c>
      <c r="AC220" s="27">
        <v>4</v>
      </c>
      <c r="AD220" s="27">
        <v>0</v>
      </c>
      <c r="AE220" s="27">
        <v>0</v>
      </c>
      <c r="AF220" s="27">
        <v>0</v>
      </c>
      <c r="AG220" s="27">
        <v>1</v>
      </c>
      <c r="AH220" s="27" t="s">
        <v>600</v>
      </c>
      <c r="AI220" s="27">
        <f>getTotalCount(ScoutingData[[#This Row],[autoScoredGrid]])</f>
        <v>0</v>
      </c>
      <c r="AJ220" s="27">
        <f>getCubeCount(ScoutingData[[#This Row],[autoScoredGrid]])</f>
        <v>0</v>
      </c>
      <c r="AK220" s="27">
        <f>getConeCount(ScoutingData[[#This Row],[autoScoredGrid]])</f>
        <v>0</v>
      </c>
      <c r="AL220" s="27">
        <f>getHighCount(ScoutingData[[#This Row],[autoScoredGrid]])</f>
        <v>0</v>
      </c>
      <c r="AM220" s="27">
        <f>getMedCount(ScoutingData[[#This Row],[autoScoredGrid]])</f>
        <v>0</v>
      </c>
      <c r="AN220" s="27">
        <f>getLowCount(ScoutingData[[#This Row],[autoScoredGrid]])</f>
        <v>0</v>
      </c>
      <c r="AO220" s="27">
        <f>getAvgCycleTime(ScoutingData[[#This Row],[cycleTimes]])</f>
        <v>0</v>
      </c>
      <c r="AP220" s="27">
        <f>getTotalCount(ScoutingData[[#This Row],[scoredGrid]])</f>
        <v>9</v>
      </c>
      <c r="AQ220" s="27">
        <f>getCubeCount(ScoutingData[[#This Row],[scoredGrid]])</f>
        <v>6</v>
      </c>
      <c r="AR220" s="27">
        <f>getConeCount(ScoutingData[[#This Row],[scoredGrid]])</f>
        <v>3</v>
      </c>
      <c r="AS220" s="27">
        <f>getHighCount(ScoutingData[[#This Row],[scoredGrid]])</f>
        <v>2</v>
      </c>
      <c r="AT220" s="27">
        <f>getMedCount(ScoutingData[[#This Row],[scoredGrid]])</f>
        <v>2</v>
      </c>
      <c r="AU220" s="27">
        <f>getLowCount(ScoutingData[[#This Row],[scoredGrid]])</f>
        <v>5</v>
      </c>
      <c r="AV220" s="27">
        <f>ScoutingData[[#This Row],[autoGamePieces]]+ScoutingData[[#This Row],[teleopGamePieces]]</f>
        <v>9</v>
      </c>
      <c r="AW220" s="27">
        <f>ScoutingData[[#This Row],[autoCubes]]+ScoutingData[[#This Row],[teleopCubes]]</f>
        <v>6</v>
      </c>
      <c r="AX220" s="27">
        <f>ScoutingData[[#This Row],[autoCones]]+ScoutingData[[#This Row],[teleopCones]]</f>
        <v>3</v>
      </c>
      <c r="AY220" s="27">
        <f>ScoutingData[[#This Row],[autoHigh]]+ScoutingData[[#This Row],[teleopHigh]]</f>
        <v>2</v>
      </c>
      <c r="AZ220" s="27">
        <f>ScoutingData[[#This Row],[autoMed]]+ScoutingData[[#This Row],[teleopMed]]</f>
        <v>2</v>
      </c>
      <c r="BA220" s="27">
        <f>ScoutingData[[#This Row],[autoLow]]+ScoutingData[[#This Row],[teleopLow]]</f>
        <v>5</v>
      </c>
    </row>
    <row r="221" spans="1:53" ht="17">
      <c r="A221" s="27" t="s">
        <v>389</v>
      </c>
      <c r="B221" s="27" t="s">
        <v>82</v>
      </c>
      <c r="C221" s="27" t="s">
        <v>83</v>
      </c>
      <c r="D221" s="27">
        <v>49</v>
      </c>
      <c r="E221" s="27"/>
      <c r="F221" s="27" t="s">
        <v>131</v>
      </c>
      <c r="G221" s="27">
        <v>223</v>
      </c>
      <c r="H221" s="27">
        <v>50</v>
      </c>
      <c r="I221" s="27" t="s">
        <v>85</v>
      </c>
      <c r="J221" s="27">
        <v>0</v>
      </c>
      <c r="K221" s="27">
        <v>0</v>
      </c>
      <c r="L221" s="27">
        <v>0</v>
      </c>
      <c r="M221" s="27" t="s">
        <v>95</v>
      </c>
      <c r="N221" s="27" t="s">
        <v>601</v>
      </c>
      <c r="O221" s="27" t="s">
        <v>602</v>
      </c>
      <c r="P221" s="27">
        <v>0</v>
      </c>
      <c r="Q221" s="27">
        <v>0</v>
      </c>
      <c r="R221" s="27">
        <v>0</v>
      </c>
      <c r="S221" s="27"/>
      <c r="T221" s="27">
        <v>0</v>
      </c>
      <c r="U221" s="27" t="s">
        <v>89</v>
      </c>
      <c r="V221" s="27">
        <v>21.6</v>
      </c>
      <c r="W221" s="27" t="s">
        <v>95</v>
      </c>
      <c r="X221" s="27">
        <v>2</v>
      </c>
      <c r="Y221" s="27" t="s">
        <v>99</v>
      </c>
      <c r="Z221" s="27">
        <v>0</v>
      </c>
      <c r="AA221" s="27" t="s">
        <v>98</v>
      </c>
      <c r="AB221" s="27">
        <v>0</v>
      </c>
      <c r="AC221" s="27">
        <v>4</v>
      </c>
      <c r="AD221" s="27">
        <v>0</v>
      </c>
      <c r="AE221" s="27">
        <v>0</v>
      </c>
      <c r="AF221" s="27">
        <v>0</v>
      </c>
      <c r="AG221" s="27">
        <v>1</v>
      </c>
      <c r="AH221" s="27"/>
      <c r="AI221" s="27">
        <f>getTotalCount(ScoutingData[[#This Row],[autoScoredGrid]])</f>
        <v>0</v>
      </c>
      <c r="AJ221" s="27">
        <f>getCubeCount(ScoutingData[[#This Row],[autoScoredGrid]])</f>
        <v>0</v>
      </c>
      <c r="AK221" s="27">
        <f>getConeCount(ScoutingData[[#This Row],[autoScoredGrid]])</f>
        <v>0</v>
      </c>
      <c r="AL221" s="27">
        <f>getHighCount(ScoutingData[[#This Row],[autoScoredGrid]])</f>
        <v>0</v>
      </c>
      <c r="AM221" s="27">
        <f>getMedCount(ScoutingData[[#This Row],[autoScoredGrid]])</f>
        <v>0</v>
      </c>
      <c r="AN221" s="27">
        <f>getLowCount(ScoutingData[[#This Row],[autoScoredGrid]])</f>
        <v>0</v>
      </c>
      <c r="AO221" s="27">
        <f>getAvgCycleTime(ScoutingData[[#This Row],[cycleTimes]])</f>
        <v>9.9714285714285715</v>
      </c>
      <c r="AP221" s="27">
        <f>getTotalCount(ScoutingData[[#This Row],[scoredGrid]])</f>
        <v>5</v>
      </c>
      <c r="AQ221" s="27">
        <f>getCubeCount(ScoutingData[[#This Row],[scoredGrid]])</f>
        <v>5</v>
      </c>
      <c r="AR221" s="27">
        <f>getConeCount(ScoutingData[[#This Row],[scoredGrid]])</f>
        <v>0</v>
      </c>
      <c r="AS221" s="27">
        <f>getHighCount(ScoutingData[[#This Row],[scoredGrid]])</f>
        <v>0</v>
      </c>
      <c r="AT221" s="27">
        <f>getMedCount(ScoutingData[[#This Row],[scoredGrid]])</f>
        <v>0</v>
      </c>
      <c r="AU221" s="27">
        <f>getLowCount(ScoutingData[[#This Row],[scoredGrid]])</f>
        <v>5</v>
      </c>
      <c r="AV221" s="27">
        <f>ScoutingData[[#This Row],[autoGamePieces]]+ScoutingData[[#This Row],[teleopGamePieces]]</f>
        <v>5</v>
      </c>
      <c r="AW221" s="27">
        <f>ScoutingData[[#This Row],[autoCubes]]+ScoutingData[[#This Row],[teleopCubes]]</f>
        <v>5</v>
      </c>
      <c r="AX221" s="27">
        <f>ScoutingData[[#This Row],[autoCones]]+ScoutingData[[#This Row],[teleopCones]]</f>
        <v>0</v>
      </c>
      <c r="AY221" s="27">
        <f>ScoutingData[[#This Row],[autoHigh]]+ScoutingData[[#This Row],[teleopHigh]]</f>
        <v>0</v>
      </c>
      <c r="AZ221" s="27">
        <f>ScoutingData[[#This Row],[autoMed]]+ScoutingData[[#This Row],[teleopMed]]</f>
        <v>0</v>
      </c>
      <c r="BA221" s="27">
        <f>ScoutingData[[#This Row],[autoLow]]+ScoutingData[[#This Row],[teleopLow]]</f>
        <v>5</v>
      </c>
    </row>
    <row r="222" spans="1:53" ht="17">
      <c r="A222" s="27" t="s">
        <v>193</v>
      </c>
      <c r="B222" s="27" t="s">
        <v>82</v>
      </c>
      <c r="C222" s="27" t="s">
        <v>83</v>
      </c>
      <c r="D222" s="27">
        <v>49</v>
      </c>
      <c r="E222" s="27"/>
      <c r="F222" s="27" t="s">
        <v>131</v>
      </c>
      <c r="G222" s="27">
        <v>223</v>
      </c>
      <c r="H222" s="27">
        <v>25</v>
      </c>
      <c r="I222" s="27" t="s">
        <v>85</v>
      </c>
      <c r="J222" s="27">
        <v>0</v>
      </c>
      <c r="K222" s="27">
        <v>1</v>
      </c>
      <c r="L222" s="27">
        <v>1</v>
      </c>
      <c r="M222" s="27" t="s">
        <v>95</v>
      </c>
      <c r="N222" s="27" t="s">
        <v>85</v>
      </c>
      <c r="O222" s="27" t="s">
        <v>330</v>
      </c>
      <c r="P222" s="27">
        <v>0</v>
      </c>
      <c r="Q222" s="27">
        <v>0</v>
      </c>
      <c r="R222" s="27">
        <v>0</v>
      </c>
      <c r="S222" s="27"/>
      <c r="T222" s="27">
        <v>0</v>
      </c>
      <c r="U222" s="27" t="s">
        <v>89</v>
      </c>
      <c r="V222" s="27">
        <v>1.7</v>
      </c>
      <c r="W222" s="27" t="s">
        <v>86</v>
      </c>
      <c r="X222" s="27">
        <v>0</v>
      </c>
      <c r="Y222" s="27" t="s">
        <v>99</v>
      </c>
      <c r="Z222" s="27">
        <v>0</v>
      </c>
      <c r="AA222" s="27" t="s">
        <v>95</v>
      </c>
      <c r="AB222" s="27">
        <v>0</v>
      </c>
      <c r="AC222" s="27">
        <v>4</v>
      </c>
      <c r="AD222" s="27">
        <v>0</v>
      </c>
      <c r="AE222" s="27">
        <v>0</v>
      </c>
      <c r="AF222" s="27">
        <v>0</v>
      </c>
      <c r="AG222" s="27">
        <v>0</v>
      </c>
      <c r="AH222" s="27" t="s">
        <v>603</v>
      </c>
      <c r="AI222" s="27">
        <f>getTotalCount(ScoutingData[[#This Row],[autoScoredGrid]])</f>
        <v>0</v>
      </c>
      <c r="AJ222" s="27">
        <f>getCubeCount(ScoutingData[[#This Row],[autoScoredGrid]])</f>
        <v>0</v>
      </c>
      <c r="AK222" s="27">
        <f>getConeCount(ScoutingData[[#This Row],[autoScoredGrid]])</f>
        <v>0</v>
      </c>
      <c r="AL222" s="27">
        <f>getHighCount(ScoutingData[[#This Row],[autoScoredGrid]])</f>
        <v>0</v>
      </c>
      <c r="AM222" s="27">
        <f>getMedCount(ScoutingData[[#This Row],[autoScoredGrid]])</f>
        <v>0</v>
      </c>
      <c r="AN222" s="27">
        <f>getLowCount(ScoutingData[[#This Row],[autoScoredGrid]])</f>
        <v>0</v>
      </c>
      <c r="AO222" s="27">
        <f>getAvgCycleTime(ScoutingData[[#This Row],[cycleTimes]])</f>
        <v>0</v>
      </c>
      <c r="AP222" s="27">
        <f>getTotalCount(ScoutingData[[#This Row],[scoredGrid]])</f>
        <v>2</v>
      </c>
      <c r="AQ222" s="27">
        <f>getCubeCount(ScoutingData[[#This Row],[scoredGrid]])</f>
        <v>0</v>
      </c>
      <c r="AR222" s="27">
        <f>getConeCount(ScoutingData[[#This Row],[scoredGrid]])</f>
        <v>2</v>
      </c>
      <c r="AS222" s="27">
        <f>getHighCount(ScoutingData[[#This Row],[scoredGrid]])</f>
        <v>0</v>
      </c>
      <c r="AT222" s="27">
        <f>getMedCount(ScoutingData[[#This Row],[scoredGrid]])</f>
        <v>2</v>
      </c>
      <c r="AU222" s="27">
        <f>getLowCount(ScoutingData[[#This Row],[scoredGrid]])</f>
        <v>0</v>
      </c>
      <c r="AV222" s="27">
        <f>ScoutingData[[#This Row],[autoGamePieces]]+ScoutingData[[#This Row],[teleopGamePieces]]</f>
        <v>2</v>
      </c>
      <c r="AW222" s="27">
        <f>ScoutingData[[#This Row],[autoCubes]]+ScoutingData[[#This Row],[teleopCubes]]</f>
        <v>0</v>
      </c>
      <c r="AX222" s="27">
        <f>ScoutingData[[#This Row],[autoCones]]+ScoutingData[[#This Row],[teleopCones]]</f>
        <v>2</v>
      </c>
      <c r="AY222" s="27">
        <f>ScoutingData[[#This Row],[autoHigh]]+ScoutingData[[#This Row],[teleopHigh]]</f>
        <v>0</v>
      </c>
      <c r="AZ222" s="27">
        <f>ScoutingData[[#This Row],[autoMed]]+ScoutingData[[#This Row],[teleopMed]]</f>
        <v>2</v>
      </c>
      <c r="BA222" s="27">
        <f>ScoutingData[[#This Row],[autoLow]]+ScoutingData[[#This Row],[teleopLow]]</f>
        <v>0</v>
      </c>
    </row>
    <row r="223" spans="1:53" ht="17">
      <c r="A223" s="27" t="s">
        <v>156</v>
      </c>
      <c r="B223" s="27" t="s">
        <v>82</v>
      </c>
      <c r="C223" s="27" t="s">
        <v>83</v>
      </c>
      <c r="D223" s="27">
        <v>50</v>
      </c>
      <c r="E223" s="27"/>
      <c r="F223" s="27" t="s">
        <v>84</v>
      </c>
      <c r="G223" s="27">
        <v>1676</v>
      </c>
      <c r="H223" s="27">
        <v>47</v>
      </c>
      <c r="I223" s="27" t="s">
        <v>160</v>
      </c>
      <c r="J223" s="27">
        <v>1</v>
      </c>
      <c r="K223" s="27">
        <v>0</v>
      </c>
      <c r="L223" s="27">
        <v>1</v>
      </c>
      <c r="M223" s="27" t="s">
        <v>152</v>
      </c>
      <c r="N223" s="27" t="s">
        <v>604</v>
      </c>
      <c r="O223" s="27" t="s">
        <v>605</v>
      </c>
      <c r="P223" s="27">
        <v>0</v>
      </c>
      <c r="Q223" s="27">
        <v>0</v>
      </c>
      <c r="R223" s="27">
        <v>0</v>
      </c>
      <c r="S223" s="27"/>
      <c r="T223" s="27">
        <v>0</v>
      </c>
      <c r="U223" s="27" t="s">
        <v>89</v>
      </c>
      <c r="V223" s="27">
        <v>5.4</v>
      </c>
      <c r="W223" s="27" t="s">
        <v>95</v>
      </c>
      <c r="X223" s="27">
        <v>2</v>
      </c>
      <c r="Y223" s="27" t="s">
        <v>99</v>
      </c>
      <c r="Z223" s="27">
        <v>3</v>
      </c>
      <c r="AA223" s="27" t="s">
        <v>98</v>
      </c>
      <c r="AB223" s="27">
        <v>1</v>
      </c>
      <c r="AC223" s="27">
        <v>5</v>
      </c>
      <c r="AD223" s="27">
        <v>0</v>
      </c>
      <c r="AE223" s="27">
        <v>0</v>
      </c>
      <c r="AF223" s="27">
        <v>0</v>
      </c>
      <c r="AG223" s="27">
        <v>1</v>
      </c>
      <c r="AH223" s="27" t="s">
        <v>606</v>
      </c>
      <c r="AI223" s="27">
        <f>getTotalCount(ScoutingData[[#This Row],[autoScoredGrid]])</f>
        <v>1</v>
      </c>
      <c r="AJ223" s="27">
        <f>getCubeCount(ScoutingData[[#This Row],[autoScoredGrid]])</f>
        <v>1</v>
      </c>
      <c r="AK223" s="27">
        <f>getConeCount(ScoutingData[[#This Row],[autoScoredGrid]])</f>
        <v>0</v>
      </c>
      <c r="AL223" s="27">
        <f>getHighCount(ScoutingData[[#This Row],[autoScoredGrid]])</f>
        <v>1</v>
      </c>
      <c r="AM223" s="27">
        <f>getMedCount(ScoutingData[[#This Row],[autoScoredGrid]])</f>
        <v>0</v>
      </c>
      <c r="AN223" s="27">
        <f>getLowCount(ScoutingData[[#This Row],[autoScoredGrid]])</f>
        <v>0</v>
      </c>
      <c r="AO223" s="27">
        <f>getAvgCycleTime(ScoutingData[[#This Row],[cycleTimes]])</f>
        <v>22.2</v>
      </c>
      <c r="AP223" s="27">
        <f>getTotalCount(ScoutingData[[#This Row],[scoredGrid]])</f>
        <v>4</v>
      </c>
      <c r="AQ223" s="27">
        <f>getCubeCount(ScoutingData[[#This Row],[scoredGrid]])</f>
        <v>2</v>
      </c>
      <c r="AR223" s="27">
        <f>getConeCount(ScoutingData[[#This Row],[scoredGrid]])</f>
        <v>2</v>
      </c>
      <c r="AS223" s="27">
        <f>getHighCount(ScoutingData[[#This Row],[scoredGrid]])</f>
        <v>3</v>
      </c>
      <c r="AT223" s="27">
        <f>getMedCount(ScoutingData[[#This Row],[scoredGrid]])</f>
        <v>1</v>
      </c>
      <c r="AU223" s="27">
        <f>getLowCount(ScoutingData[[#This Row],[scoredGrid]])</f>
        <v>0</v>
      </c>
      <c r="AV223" s="27">
        <f>ScoutingData[[#This Row],[autoGamePieces]]+ScoutingData[[#This Row],[teleopGamePieces]]</f>
        <v>5</v>
      </c>
      <c r="AW223" s="27">
        <f>ScoutingData[[#This Row],[autoCubes]]+ScoutingData[[#This Row],[teleopCubes]]</f>
        <v>3</v>
      </c>
      <c r="AX223" s="27">
        <f>ScoutingData[[#This Row],[autoCones]]+ScoutingData[[#This Row],[teleopCones]]</f>
        <v>2</v>
      </c>
      <c r="AY223" s="27">
        <f>ScoutingData[[#This Row],[autoHigh]]+ScoutingData[[#This Row],[teleopHigh]]</f>
        <v>4</v>
      </c>
      <c r="AZ223" s="27">
        <f>ScoutingData[[#This Row],[autoMed]]+ScoutingData[[#This Row],[teleopMed]]</f>
        <v>1</v>
      </c>
      <c r="BA223" s="27">
        <f>ScoutingData[[#This Row],[autoLow]]+ScoutingData[[#This Row],[teleopLow]]</f>
        <v>0</v>
      </c>
    </row>
    <row r="224" spans="1:53" ht="17">
      <c r="A224" s="27" t="s">
        <v>171</v>
      </c>
      <c r="B224" s="27" t="s">
        <v>82</v>
      </c>
      <c r="C224" s="27" t="s">
        <v>83</v>
      </c>
      <c r="D224" s="27">
        <v>50</v>
      </c>
      <c r="E224" s="27"/>
      <c r="F224" s="27" t="s">
        <v>110</v>
      </c>
      <c r="G224" s="27">
        <v>1672</v>
      </c>
      <c r="H224" s="27">
        <v>59</v>
      </c>
      <c r="I224" s="27" t="s">
        <v>85</v>
      </c>
      <c r="J224" s="27">
        <v>1</v>
      </c>
      <c r="K224" s="27">
        <v>1</v>
      </c>
      <c r="L224" s="27">
        <v>1</v>
      </c>
      <c r="M224" s="27" t="s">
        <v>86</v>
      </c>
      <c r="N224" s="27" t="s">
        <v>607</v>
      </c>
      <c r="O224" s="27" t="s">
        <v>85</v>
      </c>
      <c r="P224" s="27">
        <v>2</v>
      </c>
      <c r="Q224" s="27">
        <v>1</v>
      </c>
      <c r="R224" s="27">
        <v>0</v>
      </c>
      <c r="S224" s="27"/>
      <c r="T224" s="27">
        <v>1</v>
      </c>
      <c r="U224" s="27" t="s">
        <v>97</v>
      </c>
      <c r="V224" s="27">
        <v>12</v>
      </c>
      <c r="W224" s="27" t="s">
        <v>127</v>
      </c>
      <c r="X224" s="27">
        <v>2</v>
      </c>
      <c r="Y224" s="27" t="s">
        <v>99</v>
      </c>
      <c r="Z224" s="27">
        <v>3</v>
      </c>
      <c r="AA224" s="27" t="s">
        <v>86</v>
      </c>
      <c r="AB224" s="27">
        <v>1</v>
      </c>
      <c r="AC224" s="27">
        <v>3</v>
      </c>
      <c r="AD224" s="27">
        <v>0</v>
      </c>
      <c r="AE224" s="27">
        <v>0</v>
      </c>
      <c r="AF224" s="27">
        <v>0</v>
      </c>
      <c r="AG224" s="27">
        <v>1</v>
      </c>
      <c r="AH224" s="27" t="s">
        <v>608</v>
      </c>
      <c r="AI224" s="27">
        <f>getTotalCount(ScoutingData[[#This Row],[autoScoredGrid]])</f>
        <v>0</v>
      </c>
      <c r="AJ224" s="27">
        <f>getCubeCount(ScoutingData[[#This Row],[autoScoredGrid]])</f>
        <v>0</v>
      </c>
      <c r="AK224" s="27">
        <f>getConeCount(ScoutingData[[#This Row],[autoScoredGrid]])</f>
        <v>0</v>
      </c>
      <c r="AL224" s="27">
        <f>getHighCount(ScoutingData[[#This Row],[autoScoredGrid]])</f>
        <v>0</v>
      </c>
      <c r="AM224" s="27">
        <f>getMedCount(ScoutingData[[#This Row],[autoScoredGrid]])</f>
        <v>0</v>
      </c>
      <c r="AN224" s="27">
        <f>getLowCount(ScoutingData[[#This Row],[autoScoredGrid]])</f>
        <v>0</v>
      </c>
      <c r="AO224" s="27">
        <f>getAvgCycleTime(ScoutingData[[#This Row],[cycleTimes]])</f>
        <v>10.5</v>
      </c>
      <c r="AP224" s="27">
        <f>getTotalCount(ScoutingData[[#This Row],[scoredGrid]])</f>
        <v>0</v>
      </c>
      <c r="AQ224" s="27">
        <f>getCubeCount(ScoutingData[[#This Row],[scoredGrid]])</f>
        <v>0</v>
      </c>
      <c r="AR224" s="27">
        <f>getConeCount(ScoutingData[[#This Row],[scoredGrid]])</f>
        <v>0</v>
      </c>
      <c r="AS224" s="27">
        <f>getHighCount(ScoutingData[[#This Row],[scoredGrid]])</f>
        <v>0</v>
      </c>
      <c r="AT224" s="27">
        <f>getMedCount(ScoutingData[[#This Row],[scoredGrid]])</f>
        <v>0</v>
      </c>
      <c r="AU224" s="27">
        <f>getLowCount(ScoutingData[[#This Row],[scoredGrid]])</f>
        <v>0</v>
      </c>
      <c r="AV224" s="27">
        <f>ScoutingData[[#This Row],[autoGamePieces]]+ScoutingData[[#This Row],[teleopGamePieces]]</f>
        <v>0</v>
      </c>
      <c r="AW224" s="27">
        <f>ScoutingData[[#This Row],[autoCubes]]+ScoutingData[[#This Row],[teleopCubes]]</f>
        <v>0</v>
      </c>
      <c r="AX224" s="27">
        <f>ScoutingData[[#This Row],[autoCones]]+ScoutingData[[#This Row],[teleopCones]]</f>
        <v>0</v>
      </c>
      <c r="AY224" s="27">
        <f>ScoutingData[[#This Row],[autoHigh]]+ScoutingData[[#This Row],[teleopHigh]]</f>
        <v>0</v>
      </c>
      <c r="AZ224" s="27">
        <f>ScoutingData[[#This Row],[autoMed]]+ScoutingData[[#This Row],[teleopMed]]</f>
        <v>0</v>
      </c>
      <c r="BA224" s="27">
        <f>ScoutingData[[#This Row],[autoLow]]+ScoutingData[[#This Row],[teleopLow]]</f>
        <v>0</v>
      </c>
    </row>
    <row r="225" spans="1:53" ht="17">
      <c r="A225" s="27" t="s">
        <v>139</v>
      </c>
      <c r="B225" s="27" t="s">
        <v>82</v>
      </c>
      <c r="C225" s="27" t="s">
        <v>83</v>
      </c>
      <c r="D225" s="27">
        <v>50</v>
      </c>
      <c r="E225" s="27"/>
      <c r="F225" s="27" t="s">
        <v>93</v>
      </c>
      <c r="G225" s="27">
        <v>3142</v>
      </c>
      <c r="H225" s="27">
        <v>62</v>
      </c>
      <c r="I225" s="27" t="s">
        <v>151</v>
      </c>
      <c r="J225" s="27">
        <v>0</v>
      </c>
      <c r="K225" s="27">
        <v>0</v>
      </c>
      <c r="L225" s="27">
        <v>0</v>
      </c>
      <c r="M225" s="27" t="s">
        <v>95</v>
      </c>
      <c r="N225" s="27" t="s">
        <v>609</v>
      </c>
      <c r="O225" s="27" t="s">
        <v>610</v>
      </c>
      <c r="P225" s="27">
        <v>0</v>
      </c>
      <c r="Q225" s="27">
        <v>0</v>
      </c>
      <c r="R225" s="27">
        <v>0</v>
      </c>
      <c r="S225" s="27"/>
      <c r="T225" s="27">
        <v>0</v>
      </c>
      <c r="U225" s="27" t="s">
        <v>97</v>
      </c>
      <c r="V225" s="27">
        <v>6.7</v>
      </c>
      <c r="W225" s="27" t="s">
        <v>152</v>
      </c>
      <c r="X225" s="27">
        <v>2</v>
      </c>
      <c r="Y225" s="27" t="s">
        <v>99</v>
      </c>
      <c r="Z225" s="27">
        <v>1</v>
      </c>
      <c r="AA225" s="27" t="s">
        <v>128</v>
      </c>
      <c r="AB225" s="27">
        <v>0</v>
      </c>
      <c r="AC225" s="27">
        <v>5</v>
      </c>
      <c r="AD225" s="27">
        <v>0</v>
      </c>
      <c r="AE225" s="27">
        <v>0</v>
      </c>
      <c r="AF225" s="27">
        <v>0</v>
      </c>
      <c r="AG225" s="27">
        <v>1</v>
      </c>
      <c r="AH225" s="27" t="s">
        <v>611</v>
      </c>
      <c r="AI225" s="27">
        <f>getTotalCount(ScoutingData[[#This Row],[autoScoredGrid]])</f>
        <v>1</v>
      </c>
      <c r="AJ225" s="27">
        <f>getCubeCount(ScoutingData[[#This Row],[autoScoredGrid]])</f>
        <v>0</v>
      </c>
      <c r="AK225" s="27">
        <f>getConeCount(ScoutingData[[#This Row],[autoScoredGrid]])</f>
        <v>1</v>
      </c>
      <c r="AL225" s="27">
        <f>getHighCount(ScoutingData[[#This Row],[autoScoredGrid]])</f>
        <v>0</v>
      </c>
      <c r="AM225" s="27">
        <f>getMedCount(ScoutingData[[#This Row],[autoScoredGrid]])</f>
        <v>1</v>
      </c>
      <c r="AN225" s="27">
        <f>getLowCount(ScoutingData[[#This Row],[autoScoredGrid]])</f>
        <v>0</v>
      </c>
      <c r="AO225" s="27">
        <f>getAvgCycleTime(ScoutingData[[#This Row],[cycleTimes]])</f>
        <v>17.45</v>
      </c>
      <c r="AP225" s="27">
        <f>getTotalCount(ScoutingData[[#This Row],[scoredGrid]])</f>
        <v>3</v>
      </c>
      <c r="AQ225" s="27">
        <f>getCubeCount(ScoutingData[[#This Row],[scoredGrid]])</f>
        <v>2</v>
      </c>
      <c r="AR225" s="27">
        <f>getConeCount(ScoutingData[[#This Row],[scoredGrid]])</f>
        <v>1</v>
      </c>
      <c r="AS225" s="27">
        <f>getHighCount(ScoutingData[[#This Row],[scoredGrid]])</f>
        <v>0</v>
      </c>
      <c r="AT225" s="27">
        <f>getMedCount(ScoutingData[[#This Row],[scoredGrid]])</f>
        <v>1</v>
      </c>
      <c r="AU225" s="27">
        <f>getLowCount(ScoutingData[[#This Row],[scoredGrid]])</f>
        <v>2</v>
      </c>
      <c r="AV225" s="27">
        <f>ScoutingData[[#This Row],[autoGamePieces]]+ScoutingData[[#This Row],[teleopGamePieces]]</f>
        <v>4</v>
      </c>
      <c r="AW225" s="27">
        <f>ScoutingData[[#This Row],[autoCubes]]+ScoutingData[[#This Row],[teleopCubes]]</f>
        <v>2</v>
      </c>
      <c r="AX225" s="27">
        <f>ScoutingData[[#This Row],[autoCones]]+ScoutingData[[#This Row],[teleopCones]]</f>
        <v>2</v>
      </c>
      <c r="AY225" s="27">
        <f>ScoutingData[[#This Row],[autoHigh]]+ScoutingData[[#This Row],[teleopHigh]]</f>
        <v>0</v>
      </c>
      <c r="AZ225" s="27">
        <f>ScoutingData[[#This Row],[autoMed]]+ScoutingData[[#This Row],[teleopMed]]</f>
        <v>2</v>
      </c>
      <c r="BA225" s="27">
        <f>ScoutingData[[#This Row],[autoLow]]+ScoutingData[[#This Row],[teleopLow]]</f>
        <v>2</v>
      </c>
    </row>
    <row r="226" spans="1:53" ht="17">
      <c r="A226" s="27" t="s">
        <v>121</v>
      </c>
      <c r="B226" s="27" t="s">
        <v>82</v>
      </c>
      <c r="C226" s="27" t="s">
        <v>83</v>
      </c>
      <c r="D226" s="27">
        <v>50</v>
      </c>
      <c r="E226" s="27"/>
      <c r="F226" s="27" t="s">
        <v>131</v>
      </c>
      <c r="G226" s="27">
        <v>1811</v>
      </c>
      <c r="H226" s="27">
        <v>38</v>
      </c>
      <c r="I226" s="27" t="s">
        <v>85</v>
      </c>
      <c r="J226" s="27">
        <v>0</v>
      </c>
      <c r="K226" s="27">
        <v>0</v>
      </c>
      <c r="L226" s="27">
        <v>0</v>
      </c>
      <c r="M226" s="27" t="s">
        <v>86</v>
      </c>
      <c r="N226" s="27" t="s">
        <v>612</v>
      </c>
      <c r="O226" s="27" t="s">
        <v>613</v>
      </c>
      <c r="P226" s="27">
        <v>0</v>
      </c>
      <c r="Q226" s="27">
        <v>0</v>
      </c>
      <c r="R226" s="27">
        <v>0</v>
      </c>
      <c r="S226" s="27"/>
      <c r="T226" s="27">
        <v>0</v>
      </c>
      <c r="U226" s="27" t="s">
        <v>89</v>
      </c>
      <c r="V226" s="27">
        <v>5.0999999999999996</v>
      </c>
      <c r="W226" s="27" t="s">
        <v>127</v>
      </c>
      <c r="X226" s="27">
        <v>3</v>
      </c>
      <c r="Y226" s="27" t="s">
        <v>98</v>
      </c>
      <c r="Z226" s="27">
        <v>1</v>
      </c>
      <c r="AA226" s="27" t="s">
        <v>86</v>
      </c>
      <c r="AB226" s="27">
        <v>0</v>
      </c>
      <c r="AC226" s="27">
        <v>2</v>
      </c>
      <c r="AD226" s="27">
        <v>0</v>
      </c>
      <c r="AE226" s="27">
        <v>0</v>
      </c>
      <c r="AF226" s="27">
        <v>0</v>
      </c>
      <c r="AG226" s="27">
        <v>1</v>
      </c>
      <c r="AH226" s="27" t="s">
        <v>614</v>
      </c>
      <c r="AI226" s="27">
        <f>getTotalCount(ScoutingData[[#This Row],[autoScoredGrid]])</f>
        <v>0</v>
      </c>
      <c r="AJ226" s="27">
        <f>getCubeCount(ScoutingData[[#This Row],[autoScoredGrid]])</f>
        <v>0</v>
      </c>
      <c r="AK226" s="27">
        <f>getConeCount(ScoutingData[[#This Row],[autoScoredGrid]])</f>
        <v>0</v>
      </c>
      <c r="AL226" s="27">
        <f>getHighCount(ScoutingData[[#This Row],[autoScoredGrid]])</f>
        <v>0</v>
      </c>
      <c r="AM226" s="27">
        <f>getMedCount(ScoutingData[[#This Row],[autoScoredGrid]])</f>
        <v>0</v>
      </c>
      <c r="AN226" s="27">
        <f>getLowCount(ScoutingData[[#This Row],[autoScoredGrid]])</f>
        <v>0</v>
      </c>
      <c r="AO226" s="27">
        <f>getAvgCycleTime(ScoutingData[[#This Row],[cycleTimes]])</f>
        <v>7.2</v>
      </c>
      <c r="AP226" s="27">
        <f>getTotalCount(ScoutingData[[#This Row],[scoredGrid]])</f>
        <v>2</v>
      </c>
      <c r="AQ226" s="27">
        <f>getCubeCount(ScoutingData[[#This Row],[scoredGrid]])</f>
        <v>2</v>
      </c>
      <c r="AR226" s="27">
        <f>getConeCount(ScoutingData[[#This Row],[scoredGrid]])</f>
        <v>0</v>
      </c>
      <c r="AS226" s="27">
        <f>getHighCount(ScoutingData[[#This Row],[scoredGrid]])</f>
        <v>1</v>
      </c>
      <c r="AT226" s="27">
        <f>getMedCount(ScoutingData[[#This Row],[scoredGrid]])</f>
        <v>1</v>
      </c>
      <c r="AU226" s="27">
        <f>getLowCount(ScoutingData[[#This Row],[scoredGrid]])</f>
        <v>0</v>
      </c>
      <c r="AV226" s="27">
        <f>ScoutingData[[#This Row],[autoGamePieces]]+ScoutingData[[#This Row],[teleopGamePieces]]</f>
        <v>2</v>
      </c>
      <c r="AW226" s="27">
        <f>ScoutingData[[#This Row],[autoCubes]]+ScoutingData[[#This Row],[teleopCubes]]</f>
        <v>2</v>
      </c>
      <c r="AX226" s="27">
        <f>ScoutingData[[#This Row],[autoCones]]+ScoutingData[[#This Row],[teleopCones]]</f>
        <v>0</v>
      </c>
      <c r="AY226" s="27">
        <f>ScoutingData[[#This Row],[autoHigh]]+ScoutingData[[#This Row],[teleopHigh]]</f>
        <v>1</v>
      </c>
      <c r="AZ226" s="27">
        <f>ScoutingData[[#This Row],[autoMed]]+ScoutingData[[#This Row],[teleopMed]]</f>
        <v>1</v>
      </c>
      <c r="BA226" s="27">
        <f>ScoutingData[[#This Row],[autoLow]]+ScoutingData[[#This Row],[teleopLow]]</f>
        <v>0</v>
      </c>
    </row>
    <row r="227" spans="1:53" ht="17">
      <c r="A227" s="27" t="s">
        <v>117</v>
      </c>
      <c r="B227" s="27" t="s">
        <v>82</v>
      </c>
      <c r="C227" s="27" t="s">
        <v>83</v>
      </c>
      <c r="D227" s="27">
        <v>50</v>
      </c>
      <c r="E227" s="27"/>
      <c r="F227" s="27" t="s">
        <v>122</v>
      </c>
      <c r="G227" s="27">
        <v>2577</v>
      </c>
      <c r="H227" s="27">
        <v>64</v>
      </c>
      <c r="I227" s="27" t="s">
        <v>85</v>
      </c>
      <c r="J227" s="27">
        <v>1</v>
      </c>
      <c r="K227" s="27">
        <v>0</v>
      </c>
      <c r="L227" s="27">
        <v>1</v>
      </c>
      <c r="M227" s="27" t="s">
        <v>86</v>
      </c>
      <c r="N227" s="27" t="s">
        <v>85</v>
      </c>
      <c r="O227" s="27" t="s">
        <v>615</v>
      </c>
      <c r="P227" s="27">
        <v>0</v>
      </c>
      <c r="Q227" s="27">
        <v>0</v>
      </c>
      <c r="R227" s="27">
        <v>0</v>
      </c>
      <c r="S227" s="27"/>
      <c r="T227" s="27">
        <v>0</v>
      </c>
      <c r="U227" s="27" t="s">
        <v>89</v>
      </c>
      <c r="V227" s="27">
        <v>6.4</v>
      </c>
      <c r="W227" s="27" t="s">
        <v>95</v>
      </c>
      <c r="X227" s="27">
        <v>2</v>
      </c>
      <c r="Y227" s="27" t="s">
        <v>98</v>
      </c>
      <c r="Z227" s="27">
        <v>0</v>
      </c>
      <c r="AA227" s="27" t="s">
        <v>86</v>
      </c>
      <c r="AB227" s="27">
        <v>0</v>
      </c>
      <c r="AC227" s="27">
        <v>1</v>
      </c>
      <c r="AD227" s="27">
        <v>0</v>
      </c>
      <c r="AE227" s="27">
        <v>1</v>
      </c>
      <c r="AF227" s="27">
        <v>0</v>
      </c>
      <c r="AG227" s="27">
        <v>0</v>
      </c>
      <c r="AH227" s="27" t="s">
        <v>616</v>
      </c>
      <c r="AI227" s="27">
        <f>getTotalCount(ScoutingData[[#This Row],[autoScoredGrid]])</f>
        <v>0</v>
      </c>
      <c r="AJ227" s="27">
        <f>getCubeCount(ScoutingData[[#This Row],[autoScoredGrid]])</f>
        <v>0</v>
      </c>
      <c r="AK227" s="27">
        <f>getConeCount(ScoutingData[[#This Row],[autoScoredGrid]])</f>
        <v>0</v>
      </c>
      <c r="AL227" s="27">
        <f>getHighCount(ScoutingData[[#This Row],[autoScoredGrid]])</f>
        <v>0</v>
      </c>
      <c r="AM227" s="27">
        <f>getMedCount(ScoutingData[[#This Row],[autoScoredGrid]])</f>
        <v>0</v>
      </c>
      <c r="AN227" s="27">
        <f>getLowCount(ScoutingData[[#This Row],[autoScoredGrid]])</f>
        <v>0</v>
      </c>
      <c r="AO227" s="27">
        <f>getAvgCycleTime(ScoutingData[[#This Row],[cycleTimes]])</f>
        <v>0</v>
      </c>
      <c r="AP227" s="27">
        <f>getTotalCount(ScoutingData[[#This Row],[scoredGrid]])</f>
        <v>2</v>
      </c>
      <c r="AQ227" s="27">
        <f>getCubeCount(ScoutingData[[#This Row],[scoredGrid]])</f>
        <v>2</v>
      </c>
      <c r="AR227" s="27">
        <f>getConeCount(ScoutingData[[#This Row],[scoredGrid]])</f>
        <v>0</v>
      </c>
      <c r="AS227" s="27">
        <f>getHighCount(ScoutingData[[#This Row],[scoredGrid]])</f>
        <v>0</v>
      </c>
      <c r="AT227" s="27">
        <f>getMedCount(ScoutingData[[#This Row],[scoredGrid]])</f>
        <v>0</v>
      </c>
      <c r="AU227" s="27">
        <f>getLowCount(ScoutingData[[#This Row],[scoredGrid]])</f>
        <v>2</v>
      </c>
      <c r="AV227" s="27">
        <f>ScoutingData[[#This Row],[autoGamePieces]]+ScoutingData[[#This Row],[teleopGamePieces]]</f>
        <v>2</v>
      </c>
      <c r="AW227" s="27">
        <f>ScoutingData[[#This Row],[autoCubes]]+ScoutingData[[#This Row],[teleopCubes]]</f>
        <v>2</v>
      </c>
      <c r="AX227" s="27">
        <f>ScoutingData[[#This Row],[autoCones]]+ScoutingData[[#This Row],[teleopCones]]</f>
        <v>0</v>
      </c>
      <c r="AY227" s="27">
        <f>ScoutingData[[#This Row],[autoHigh]]+ScoutingData[[#This Row],[teleopHigh]]</f>
        <v>0</v>
      </c>
      <c r="AZ227" s="27">
        <f>ScoutingData[[#This Row],[autoMed]]+ScoutingData[[#This Row],[teleopMed]]</f>
        <v>0</v>
      </c>
      <c r="BA227" s="27">
        <f>ScoutingData[[#This Row],[autoLow]]+ScoutingData[[#This Row],[teleopLow]]</f>
        <v>2</v>
      </c>
    </row>
    <row r="228" spans="1:53" ht="17">
      <c r="A228" s="27" t="s">
        <v>434</v>
      </c>
      <c r="B228" s="27" t="s">
        <v>82</v>
      </c>
      <c r="C228" s="27" t="s">
        <v>83</v>
      </c>
      <c r="D228" s="27">
        <v>1</v>
      </c>
      <c r="E228" s="27"/>
      <c r="F228" s="27" t="s">
        <v>110</v>
      </c>
      <c r="G228" s="27">
        <v>8117</v>
      </c>
      <c r="H228" s="27">
        <v>35</v>
      </c>
      <c r="I228" s="27" t="s">
        <v>350</v>
      </c>
      <c r="J228" s="27">
        <v>0</v>
      </c>
      <c r="K228" s="27">
        <v>0</v>
      </c>
      <c r="L228" s="27">
        <v>0</v>
      </c>
      <c r="M228" s="27" t="s">
        <v>86</v>
      </c>
      <c r="N228" s="27" t="s">
        <v>617</v>
      </c>
      <c r="O228" s="27" t="s">
        <v>350</v>
      </c>
      <c r="P228" s="27">
        <v>1</v>
      </c>
      <c r="Q228" s="27">
        <v>0</v>
      </c>
      <c r="R228" s="27">
        <v>0</v>
      </c>
      <c r="S228" s="27"/>
      <c r="T228" s="27">
        <v>0</v>
      </c>
      <c r="U228" s="27" t="s">
        <v>86</v>
      </c>
      <c r="V228" s="27">
        <v>1.6</v>
      </c>
      <c r="W228" s="27" t="s">
        <v>86</v>
      </c>
      <c r="X228" s="27">
        <v>0</v>
      </c>
      <c r="Y228" s="27" t="s">
        <v>86</v>
      </c>
      <c r="Z228" s="27">
        <v>0</v>
      </c>
      <c r="AA228" s="27" t="s">
        <v>86</v>
      </c>
      <c r="AB228" s="27">
        <v>0</v>
      </c>
      <c r="AC228" s="27">
        <v>3</v>
      </c>
      <c r="AD228" s="27">
        <v>0</v>
      </c>
      <c r="AE228" s="27">
        <v>0</v>
      </c>
      <c r="AF228" s="27">
        <v>0</v>
      </c>
      <c r="AG228" s="27">
        <v>0</v>
      </c>
      <c r="AH228" s="27" t="s">
        <v>618</v>
      </c>
      <c r="AI228" s="29">
        <f>getTotalCount(ScoutingData[[#This Row],[autoScoredGrid]])</f>
        <v>1</v>
      </c>
      <c r="AJ228" s="29">
        <f>getCubeCount(ScoutingData[[#This Row],[autoScoredGrid]])</f>
        <v>0</v>
      </c>
      <c r="AK228" s="29">
        <f>getConeCount(ScoutingData[[#This Row],[autoScoredGrid]])</f>
        <v>1</v>
      </c>
      <c r="AL228" s="29">
        <f>getHighCount(ScoutingData[[#This Row],[autoScoredGrid]])</f>
        <v>0</v>
      </c>
      <c r="AM228" s="29">
        <f>getMedCount(ScoutingData[[#This Row],[autoScoredGrid]])</f>
        <v>1</v>
      </c>
      <c r="AN228" s="29">
        <f>getLowCount(ScoutingData[[#This Row],[autoScoredGrid]])</f>
        <v>0</v>
      </c>
      <c r="AO228" s="29">
        <f>getAvgCycleTime(ScoutingData[[#This Row],[cycleTimes]])</f>
        <v>2.2000000000000002</v>
      </c>
      <c r="AP228" s="29">
        <f>getTotalCount(ScoutingData[[#This Row],[scoredGrid]])</f>
        <v>1</v>
      </c>
      <c r="AQ228" s="29">
        <f>getCubeCount(ScoutingData[[#This Row],[scoredGrid]])</f>
        <v>0</v>
      </c>
      <c r="AR228" s="29">
        <f>getConeCount(ScoutingData[[#This Row],[scoredGrid]])</f>
        <v>1</v>
      </c>
      <c r="AS228" s="29">
        <f>getHighCount(ScoutingData[[#This Row],[scoredGrid]])</f>
        <v>0</v>
      </c>
      <c r="AT228" s="29">
        <f>getMedCount(ScoutingData[[#This Row],[scoredGrid]])</f>
        <v>1</v>
      </c>
      <c r="AU228" s="29">
        <f>getLowCount(ScoutingData[[#This Row],[scoredGrid]])</f>
        <v>0</v>
      </c>
      <c r="AV228" s="29">
        <f>ScoutingData[[#This Row],[autoGamePieces]]+ScoutingData[[#This Row],[teleopGamePieces]]</f>
        <v>2</v>
      </c>
      <c r="AW228" s="29">
        <f>ScoutingData[[#This Row],[autoCubes]]+ScoutingData[[#This Row],[teleopCubes]]</f>
        <v>0</v>
      </c>
      <c r="AX228" s="29">
        <f>ScoutingData[[#This Row],[autoCones]]+ScoutingData[[#This Row],[teleopCones]]</f>
        <v>2</v>
      </c>
      <c r="AY228" s="29">
        <f>ScoutingData[[#This Row],[autoHigh]]+ScoutingData[[#This Row],[teleopHigh]]</f>
        <v>0</v>
      </c>
      <c r="AZ228" s="29">
        <f>ScoutingData[[#This Row],[autoMed]]+ScoutingData[[#This Row],[teleopMed]]</f>
        <v>2</v>
      </c>
      <c r="BA228" s="29">
        <f>ScoutingData[[#This Row],[autoLow]]+ScoutingData[[#This Row],[teleopLow]]</f>
        <v>0</v>
      </c>
    </row>
    <row r="229" spans="1:53" ht="17">
      <c r="A229" s="27" t="s">
        <v>434</v>
      </c>
      <c r="B229" s="27" t="s">
        <v>82</v>
      </c>
      <c r="C229" s="27" t="s">
        <v>83</v>
      </c>
      <c r="D229" s="27">
        <v>2</v>
      </c>
      <c r="E229" s="27"/>
      <c r="F229" s="27" t="s">
        <v>131</v>
      </c>
      <c r="G229" s="27">
        <v>11</v>
      </c>
      <c r="H229" s="27">
        <v>26</v>
      </c>
      <c r="I229" s="27" t="s">
        <v>574</v>
      </c>
      <c r="J229" s="27">
        <v>1</v>
      </c>
      <c r="K229" s="27">
        <v>1</v>
      </c>
      <c r="L229" s="27">
        <v>1</v>
      </c>
      <c r="M229" s="27" t="s">
        <v>152</v>
      </c>
      <c r="N229" s="27" t="s">
        <v>619</v>
      </c>
      <c r="O229" s="27" t="s">
        <v>620</v>
      </c>
      <c r="P229" s="27">
        <v>1</v>
      </c>
      <c r="Q229" s="27">
        <v>1</v>
      </c>
      <c r="R229" s="27">
        <v>1</v>
      </c>
      <c r="S229" s="27" t="s">
        <v>621</v>
      </c>
      <c r="T229" s="27">
        <v>1</v>
      </c>
      <c r="U229" s="27" t="s">
        <v>89</v>
      </c>
      <c r="V229" s="27">
        <v>1.2</v>
      </c>
      <c r="W229" s="27" t="s">
        <v>152</v>
      </c>
      <c r="X229" s="27">
        <v>2</v>
      </c>
      <c r="Y229" s="27" t="s">
        <v>98</v>
      </c>
      <c r="Z229" s="27">
        <v>1</v>
      </c>
      <c r="AA229" s="27" t="s">
        <v>128</v>
      </c>
      <c r="AB229" s="27">
        <v>1</v>
      </c>
      <c r="AC229" s="27">
        <v>4</v>
      </c>
      <c r="AD229" s="27">
        <v>1</v>
      </c>
      <c r="AE229" s="27">
        <v>1</v>
      </c>
      <c r="AF229" s="27">
        <v>1</v>
      </c>
      <c r="AG229" s="27">
        <v>1</v>
      </c>
      <c r="AH229" s="27" t="s">
        <v>618</v>
      </c>
      <c r="AI229" s="29">
        <f>getTotalCount(ScoutingData[[#This Row],[autoScoredGrid]])</f>
        <v>1</v>
      </c>
      <c r="AJ229" s="29">
        <f>getCubeCount(ScoutingData[[#This Row],[autoScoredGrid]])</f>
        <v>0</v>
      </c>
      <c r="AK229" s="29">
        <f>getConeCount(ScoutingData[[#This Row],[autoScoredGrid]])</f>
        <v>1</v>
      </c>
      <c r="AL229" s="29">
        <f>getHighCount(ScoutingData[[#This Row],[autoScoredGrid]])</f>
        <v>0</v>
      </c>
      <c r="AM229" s="29">
        <f>getMedCount(ScoutingData[[#This Row],[autoScoredGrid]])</f>
        <v>1</v>
      </c>
      <c r="AN229" s="29">
        <f>getLowCount(ScoutingData[[#This Row],[autoScoredGrid]])</f>
        <v>0</v>
      </c>
      <c r="AO229" s="29">
        <f>getAvgCycleTime(ScoutingData[[#This Row],[cycleTimes]])</f>
        <v>0.67499999999999982</v>
      </c>
      <c r="AP229" s="29">
        <f>getTotalCount(ScoutingData[[#This Row],[scoredGrid]])</f>
        <v>4</v>
      </c>
      <c r="AQ229" s="29">
        <f>getCubeCount(ScoutingData[[#This Row],[scoredGrid]])</f>
        <v>1</v>
      </c>
      <c r="AR229" s="29">
        <f>getConeCount(ScoutingData[[#This Row],[scoredGrid]])</f>
        <v>3</v>
      </c>
      <c r="AS229" s="29">
        <f>getHighCount(ScoutingData[[#This Row],[scoredGrid]])</f>
        <v>1</v>
      </c>
      <c r="AT229" s="29">
        <f>getMedCount(ScoutingData[[#This Row],[scoredGrid]])</f>
        <v>3</v>
      </c>
      <c r="AU229" s="29">
        <f>getLowCount(ScoutingData[[#This Row],[scoredGrid]])</f>
        <v>0</v>
      </c>
      <c r="AV229" s="29">
        <f>ScoutingData[[#This Row],[autoGamePieces]]+ScoutingData[[#This Row],[teleopGamePieces]]</f>
        <v>5</v>
      </c>
      <c r="AW229" s="29">
        <f>ScoutingData[[#This Row],[autoCubes]]+ScoutingData[[#This Row],[teleopCubes]]</f>
        <v>1</v>
      </c>
      <c r="AX229" s="29">
        <f>ScoutingData[[#This Row],[autoCones]]+ScoutingData[[#This Row],[teleopCones]]</f>
        <v>4</v>
      </c>
      <c r="AY229" s="29">
        <f>ScoutingData[[#This Row],[autoHigh]]+ScoutingData[[#This Row],[teleopHigh]]</f>
        <v>1</v>
      </c>
      <c r="AZ229" s="29">
        <f>ScoutingData[[#This Row],[autoMed]]+ScoutingData[[#This Row],[teleopMed]]</f>
        <v>4</v>
      </c>
      <c r="BA229" s="29">
        <f>ScoutingData[[#This Row],[autoLow]]+ScoutingData[[#This Row],[teleopLow]]</f>
        <v>0</v>
      </c>
    </row>
  </sheetData>
  <sheetProtection selectLockedCells="1"/>
  <phoneticPr fontId="13" type="noConversion"/>
  <conditionalFormatting sqref="I1 I12:I1048576">
    <cfRule type="expression" dxfId="1" priority="7">
      <formula>INDIRECT("ScoutingData[@taxi]")&lt;&gt;LEFT(INDIRECT("ScoutingData[@apiTaxi]"),1)</formula>
    </cfRule>
  </conditionalFormatting>
  <conditionalFormatting sqref="S1 S12:S1048576">
    <cfRule type="expression" dxfId="0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>
    <tabColor rgb="FF919194"/>
  </sheetPr>
  <dimension ref="A1:L1"/>
  <sheetViews>
    <sheetView workbookViewId="0">
      <selection activeCell="E18" sqref="E18"/>
    </sheetView>
  </sheetViews>
  <sheetFormatPr baseColWidth="10" defaultColWidth="8.83203125" defaultRowHeight="15"/>
  <cols>
    <col min="1" max="1" width="14.1640625" customWidth="1"/>
    <col min="2" max="2" width="7.6640625" customWidth="1"/>
    <col min="3" max="3" width="8.5" customWidth="1"/>
    <col min="4" max="4" width="11" customWidth="1"/>
    <col min="5" max="5" width="15.6640625" customWidth="1"/>
    <col min="6" max="6" width="13.1640625" customWidth="1"/>
    <col min="7" max="8" width="16.33203125" customWidth="1"/>
    <col min="9" max="10" width="17.83203125" customWidth="1"/>
    <col min="11" max="11" width="20.5" customWidth="1"/>
    <col min="12" max="12" width="32.5" bestFit="1" customWidth="1"/>
  </cols>
  <sheetData>
    <row r="1" spans="1:12">
      <c r="A1" t="s">
        <v>3</v>
      </c>
      <c r="B1" t="s">
        <v>55</v>
      </c>
      <c r="C1" t="s">
        <v>56</v>
      </c>
      <c r="D1" t="s">
        <v>57</v>
      </c>
      <c r="E1" t="s">
        <v>58</v>
      </c>
      <c r="F1" t="s">
        <v>59</v>
      </c>
      <c r="G1" t="s">
        <v>60</v>
      </c>
      <c r="H1" t="s">
        <v>65</v>
      </c>
      <c r="I1" t="s">
        <v>61</v>
      </c>
      <c r="J1" t="s">
        <v>62</v>
      </c>
      <c r="K1" t="s">
        <v>64</v>
      </c>
      <c r="L1" t="s">
        <v>63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20A3-E8E8-054A-9714-8F046FE2F0B7}">
  <sheetPr codeName="HeatMap">
    <tabColor rgb="FF545454"/>
  </sheetPr>
  <dimension ref="A1:M13"/>
  <sheetViews>
    <sheetView workbookViewId="0">
      <selection activeCell="B1" sqref="B1"/>
    </sheetView>
  </sheetViews>
  <sheetFormatPr baseColWidth="10" defaultColWidth="8.83203125" defaultRowHeight="15"/>
  <cols>
    <col min="2" max="13" width="6.83203125" customWidth="1"/>
  </cols>
  <sheetData>
    <row r="1" spans="1:13" ht="25.25" customHeight="1">
      <c r="A1" s="24" t="s">
        <v>79</v>
      </c>
      <c r="B1" s="9"/>
      <c r="D1" s="25"/>
    </row>
    <row r="2" spans="1:13" ht="30" customHeight="1"/>
    <row r="3" spans="1:13" ht="40" customHeight="1">
      <c r="B3" s="26">
        <v>0</v>
      </c>
      <c r="C3" s="26">
        <v>0</v>
      </c>
      <c r="D3" s="26">
        <v>0</v>
      </c>
      <c r="E3" s="26">
        <v>0</v>
      </c>
      <c r="F3" s="26">
        <v>0</v>
      </c>
      <c r="G3" s="26">
        <v>0</v>
      </c>
      <c r="H3" s="26">
        <v>0</v>
      </c>
      <c r="I3" s="26">
        <v>0</v>
      </c>
      <c r="J3" s="26">
        <v>0</v>
      </c>
      <c r="K3" s="26">
        <v>0</v>
      </c>
      <c r="L3" s="26">
        <v>0</v>
      </c>
      <c r="M3" s="26">
        <v>0</v>
      </c>
    </row>
    <row r="4" spans="1:13" ht="40" customHeight="1">
      <c r="B4" s="26">
        <v>0</v>
      </c>
      <c r="C4" s="26">
        <v>0</v>
      </c>
      <c r="D4" s="26">
        <v>0</v>
      </c>
      <c r="E4" s="26">
        <v>0</v>
      </c>
      <c r="F4" s="26">
        <v>0</v>
      </c>
      <c r="G4" s="26">
        <v>0</v>
      </c>
      <c r="H4" s="26">
        <v>0</v>
      </c>
      <c r="I4" s="26">
        <v>0</v>
      </c>
      <c r="J4" s="26">
        <v>0</v>
      </c>
      <c r="K4" s="26">
        <v>0</v>
      </c>
      <c r="L4" s="26">
        <v>0</v>
      </c>
      <c r="M4" s="26">
        <v>0</v>
      </c>
    </row>
    <row r="5" spans="1:13" ht="40" customHeight="1">
      <c r="B5" s="26">
        <v>0</v>
      </c>
      <c r="C5" s="26">
        <v>0</v>
      </c>
      <c r="D5" s="26">
        <v>0</v>
      </c>
      <c r="E5" s="26">
        <v>0</v>
      </c>
      <c r="F5" s="26">
        <v>0</v>
      </c>
      <c r="G5" s="26">
        <v>0</v>
      </c>
      <c r="H5" s="26">
        <v>0</v>
      </c>
      <c r="I5" s="26">
        <v>0</v>
      </c>
      <c r="J5" s="26">
        <v>0</v>
      </c>
      <c r="K5" s="26">
        <v>0</v>
      </c>
      <c r="L5" s="26">
        <v>0</v>
      </c>
      <c r="M5" s="26">
        <v>0</v>
      </c>
    </row>
    <row r="6" spans="1:13" ht="40" customHeight="1"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</row>
    <row r="7" spans="1:13" ht="40" customHeight="1">
      <c r="B7" s="26">
        <v>0</v>
      </c>
      <c r="C7" s="26">
        <v>0</v>
      </c>
      <c r="D7" s="26">
        <v>0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26">
        <v>0</v>
      </c>
      <c r="K7" s="26">
        <v>0</v>
      </c>
      <c r="L7" s="26">
        <v>0</v>
      </c>
      <c r="M7" s="26">
        <v>0</v>
      </c>
    </row>
    <row r="8" spans="1:13" ht="40" customHeight="1"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</row>
    <row r="12" spans="1:13">
      <c r="D12" s="17"/>
    </row>
    <row r="13" spans="1:13">
      <c r="D13" s="17"/>
    </row>
  </sheetData>
  <conditionalFormatting sqref="B3:M8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7BA64-8987-7646-A222-67EEB3416449}">
  <sheetPr codeName="Sheet2">
    <tabColor theme="0"/>
  </sheetPr>
  <dimension ref="A1:L39"/>
  <sheetViews>
    <sheetView workbookViewId="0">
      <selection activeCell="L11" sqref="L11"/>
    </sheetView>
  </sheetViews>
  <sheetFormatPr baseColWidth="10" defaultRowHeight="15"/>
  <cols>
    <col min="1" max="1" width="13.6640625" bestFit="1" customWidth="1"/>
    <col min="2" max="8" width="12.1640625" bestFit="1" customWidth="1"/>
    <col min="9" max="9" width="13.5" bestFit="1" customWidth="1"/>
    <col min="10" max="10" width="14.6640625" bestFit="1" customWidth="1"/>
    <col min="11" max="11" width="12.6640625" bestFit="1" customWidth="1"/>
    <col min="12" max="12" width="13" bestFit="1" customWidth="1"/>
    <col min="13" max="13" width="17.33203125" bestFit="1" customWidth="1"/>
  </cols>
  <sheetData>
    <row r="1" spans="1:12">
      <c r="A1" s="21" t="s">
        <v>3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  <c r="G1" t="s">
        <v>71</v>
      </c>
      <c r="H1" t="s">
        <v>72</v>
      </c>
      <c r="I1" t="s">
        <v>73</v>
      </c>
      <c r="J1" t="s">
        <v>74</v>
      </c>
      <c r="K1" t="s">
        <v>75</v>
      </c>
      <c r="L1" t="s">
        <v>76</v>
      </c>
    </row>
    <row r="2" spans="1:12">
      <c r="A2">
        <v>11</v>
      </c>
      <c r="B2" s="28">
        <v>0.25</v>
      </c>
      <c r="C2" s="28">
        <v>0</v>
      </c>
      <c r="D2" s="28">
        <v>0.5</v>
      </c>
      <c r="E2" s="28">
        <v>0.25</v>
      </c>
      <c r="F2" s="28">
        <v>0.25</v>
      </c>
      <c r="G2" s="28">
        <v>3.25</v>
      </c>
      <c r="H2" s="28">
        <v>19.160416666666666</v>
      </c>
      <c r="I2" s="28">
        <v>3.5249999999999999</v>
      </c>
      <c r="J2" s="28">
        <v>2</v>
      </c>
      <c r="K2" s="28">
        <v>4.75</v>
      </c>
      <c r="L2" s="28">
        <v>1</v>
      </c>
    </row>
    <row r="3" spans="1:12">
      <c r="A3">
        <v>41</v>
      </c>
      <c r="B3" s="28">
        <v>0.16666666666666666</v>
      </c>
      <c r="C3" s="28">
        <v>0.16666666666666666</v>
      </c>
      <c r="D3" s="28">
        <v>0</v>
      </c>
      <c r="E3" s="28">
        <v>0.16666666666666666</v>
      </c>
      <c r="F3" s="28">
        <v>0.16666666666666666</v>
      </c>
      <c r="G3" s="28">
        <v>0</v>
      </c>
      <c r="H3" s="28">
        <v>8.5333333333333332</v>
      </c>
      <c r="I3" s="28">
        <v>8.6666666666666661</v>
      </c>
      <c r="J3" s="28">
        <v>1.5</v>
      </c>
      <c r="K3" s="28">
        <v>2.8333333333333335</v>
      </c>
      <c r="L3" s="28">
        <v>0.2</v>
      </c>
    </row>
    <row r="4" spans="1:12">
      <c r="A4">
        <v>56</v>
      </c>
      <c r="B4" s="28">
        <v>0</v>
      </c>
      <c r="C4" s="28">
        <v>0.5</v>
      </c>
      <c r="D4" s="28">
        <v>0</v>
      </c>
      <c r="E4" s="28">
        <v>0.5</v>
      </c>
      <c r="F4" s="28">
        <v>1.5</v>
      </c>
      <c r="G4" s="28">
        <v>0</v>
      </c>
      <c r="H4" s="28">
        <v>14.941666666666668</v>
      </c>
      <c r="I4" s="28">
        <v>6.4000000000000012</v>
      </c>
      <c r="J4" s="28">
        <v>2.3333333333333335</v>
      </c>
      <c r="K4" s="28">
        <v>3.5</v>
      </c>
      <c r="L4" s="28">
        <v>0.83333333333333337</v>
      </c>
    </row>
    <row r="5" spans="1:12">
      <c r="A5">
        <v>75</v>
      </c>
      <c r="B5" s="28">
        <v>0.2</v>
      </c>
      <c r="C5" s="28">
        <v>0.2</v>
      </c>
      <c r="D5" s="28">
        <v>0.2</v>
      </c>
      <c r="E5" s="28">
        <v>0.4</v>
      </c>
      <c r="F5" s="28">
        <v>0</v>
      </c>
      <c r="G5" s="28">
        <v>0.4</v>
      </c>
      <c r="H5" s="28">
        <v>20.85</v>
      </c>
      <c r="I5" s="28">
        <v>1.26</v>
      </c>
      <c r="J5" s="28">
        <v>1.4</v>
      </c>
      <c r="K5" s="28">
        <v>4</v>
      </c>
      <c r="L5" s="28">
        <v>0.6</v>
      </c>
    </row>
    <row r="6" spans="1:12">
      <c r="A6">
        <v>102</v>
      </c>
      <c r="B6" s="28">
        <v>0</v>
      </c>
      <c r="C6" s="28">
        <v>0.1111111111111111</v>
      </c>
      <c r="D6" s="28">
        <v>0.77777777777777779</v>
      </c>
      <c r="E6" s="28">
        <v>0.88888888888888884</v>
      </c>
      <c r="F6" s="28">
        <v>0.44444444444444442</v>
      </c>
      <c r="G6" s="28">
        <v>0.22222222222222221</v>
      </c>
      <c r="H6" s="28">
        <v>14.889259259259259</v>
      </c>
      <c r="I6" s="28">
        <v>4.4000000000000004</v>
      </c>
      <c r="J6" s="28">
        <v>1.1111111111111112</v>
      </c>
      <c r="K6" s="28">
        <v>3.5555555555555554</v>
      </c>
      <c r="L6" s="28">
        <v>0.7142857142857143</v>
      </c>
    </row>
    <row r="7" spans="1:12">
      <c r="A7">
        <v>125</v>
      </c>
      <c r="B7" s="28">
        <v>0.18181818181818182</v>
      </c>
      <c r="C7" s="28">
        <v>0</v>
      </c>
      <c r="D7" s="28">
        <v>1.2727272727272727</v>
      </c>
      <c r="E7" s="28">
        <v>1.5454545454545454</v>
      </c>
      <c r="F7" s="28">
        <v>0.63636363636363635</v>
      </c>
      <c r="G7" s="28">
        <v>2.6363636363636362</v>
      </c>
      <c r="H7" s="28">
        <v>13.020075757575757</v>
      </c>
      <c r="I7" s="28">
        <v>7.3818181818181818</v>
      </c>
      <c r="J7" s="28">
        <v>1.6363636363636365</v>
      </c>
      <c r="K7" s="28">
        <v>4.5454545454545459</v>
      </c>
      <c r="L7" s="28">
        <v>1</v>
      </c>
    </row>
    <row r="8" spans="1:12">
      <c r="A8">
        <v>193</v>
      </c>
      <c r="B8" s="28">
        <v>0</v>
      </c>
      <c r="C8" s="28">
        <v>0.2</v>
      </c>
      <c r="D8" s="28">
        <v>0</v>
      </c>
      <c r="E8" s="28">
        <v>0</v>
      </c>
      <c r="F8" s="28">
        <v>1.8</v>
      </c>
      <c r="G8" s="28">
        <v>0</v>
      </c>
      <c r="H8" s="28">
        <v>12.203333333333333</v>
      </c>
      <c r="I8" s="28">
        <v>2.88</v>
      </c>
      <c r="J8" s="28">
        <v>1.4</v>
      </c>
      <c r="K8" s="28">
        <v>3.4</v>
      </c>
      <c r="L8" s="28">
        <v>0.8</v>
      </c>
    </row>
    <row r="9" spans="1:12">
      <c r="A9">
        <v>219</v>
      </c>
      <c r="B9" s="28">
        <v>0</v>
      </c>
      <c r="C9" s="28">
        <v>0.16666666666666666</v>
      </c>
      <c r="D9" s="28">
        <v>0.5</v>
      </c>
      <c r="E9" s="28">
        <v>0.5</v>
      </c>
      <c r="F9" s="28">
        <v>0</v>
      </c>
      <c r="G9" s="28">
        <v>0.5</v>
      </c>
      <c r="H9" s="28">
        <v>26.966666666666669</v>
      </c>
      <c r="I9" s="28">
        <v>6.3999999999999995</v>
      </c>
      <c r="J9" s="28">
        <v>0.83333333333333337</v>
      </c>
      <c r="K9" s="28">
        <v>2.6666666666666665</v>
      </c>
      <c r="L9" s="28">
        <v>0.16666666666666666</v>
      </c>
    </row>
    <row r="10" spans="1:12">
      <c r="A10">
        <v>222</v>
      </c>
      <c r="B10" s="28">
        <v>0</v>
      </c>
      <c r="C10" s="28">
        <v>0.16666666666666666</v>
      </c>
      <c r="D10" s="28">
        <v>0.5</v>
      </c>
      <c r="E10" s="28">
        <v>1.1666666666666667</v>
      </c>
      <c r="F10" s="28">
        <v>0.16666666666666666</v>
      </c>
      <c r="G10" s="28">
        <v>1.3333333333333333</v>
      </c>
      <c r="H10" s="28">
        <v>13.774999999999999</v>
      </c>
      <c r="I10" s="28">
        <v>5.333333333333333</v>
      </c>
      <c r="J10" s="28">
        <v>1.5</v>
      </c>
      <c r="K10" s="28">
        <v>3</v>
      </c>
      <c r="L10" s="28">
        <v>0.16666666666666666</v>
      </c>
    </row>
    <row r="11" spans="1:12">
      <c r="A11">
        <v>223</v>
      </c>
      <c r="B11" s="28">
        <v>0</v>
      </c>
      <c r="C11" s="28">
        <v>0.2857142857142857</v>
      </c>
      <c r="D11" s="28">
        <v>0</v>
      </c>
      <c r="E11" s="28">
        <v>3.1428571428571428</v>
      </c>
      <c r="F11" s="28">
        <v>0.7142857142857143</v>
      </c>
      <c r="G11" s="28">
        <v>0.2857142857142857</v>
      </c>
      <c r="H11" s="28">
        <v>8.3125850340136065</v>
      </c>
      <c r="I11" s="28">
        <v>7.1714285714285717</v>
      </c>
      <c r="J11" s="28">
        <v>1.2857142857142858</v>
      </c>
      <c r="K11" s="28">
        <v>3.8571428571428572</v>
      </c>
      <c r="L11" s="28">
        <v>0.42857142857142855</v>
      </c>
    </row>
    <row r="12" spans="1:12">
      <c r="A12">
        <v>484</v>
      </c>
      <c r="B12" s="28">
        <v>0</v>
      </c>
      <c r="C12" s="28">
        <v>0.5</v>
      </c>
      <c r="D12" s="28">
        <v>0</v>
      </c>
      <c r="E12" s="28">
        <v>1</v>
      </c>
      <c r="F12" s="28">
        <v>0</v>
      </c>
      <c r="G12" s="28">
        <v>2</v>
      </c>
      <c r="H12" s="28">
        <v>23.737500000000001</v>
      </c>
      <c r="I12" s="28">
        <v>22.15</v>
      </c>
      <c r="J12" s="28">
        <v>1</v>
      </c>
      <c r="K12" s="28">
        <v>3.5</v>
      </c>
      <c r="L12" s="28">
        <v>0.5</v>
      </c>
    </row>
    <row r="13" spans="1:12">
      <c r="A13">
        <v>555</v>
      </c>
      <c r="B13" s="28">
        <v>1</v>
      </c>
      <c r="C13" s="28">
        <v>0</v>
      </c>
      <c r="D13" s="28">
        <v>0</v>
      </c>
      <c r="E13" s="28">
        <v>1</v>
      </c>
      <c r="F13" s="28">
        <v>0</v>
      </c>
      <c r="G13" s="28">
        <v>0</v>
      </c>
      <c r="H13" s="28">
        <v>0</v>
      </c>
      <c r="I13" s="28">
        <v>0</v>
      </c>
      <c r="J13" s="28">
        <v>2</v>
      </c>
      <c r="K13" s="28">
        <v>4</v>
      </c>
      <c r="L13" s="28">
        <v>1</v>
      </c>
    </row>
    <row r="14" spans="1:12">
      <c r="A14">
        <v>752</v>
      </c>
      <c r="B14" s="28">
        <v>0</v>
      </c>
      <c r="C14" s="28">
        <v>0.125</v>
      </c>
      <c r="D14" s="28">
        <v>0.25</v>
      </c>
      <c r="E14" s="28">
        <v>0.5</v>
      </c>
      <c r="F14" s="28">
        <v>0</v>
      </c>
      <c r="G14" s="28">
        <v>0</v>
      </c>
      <c r="H14" s="28">
        <v>8.4281249999999979</v>
      </c>
      <c r="I14" s="28">
        <v>14.2</v>
      </c>
      <c r="J14" s="28">
        <v>2</v>
      </c>
      <c r="K14" s="28">
        <v>3.5</v>
      </c>
      <c r="L14" s="28">
        <v>0.375</v>
      </c>
    </row>
    <row r="15" spans="1:12">
      <c r="A15">
        <v>1143</v>
      </c>
      <c r="B15" s="28">
        <v>0</v>
      </c>
      <c r="C15" s="28">
        <v>0.16666666666666666</v>
      </c>
      <c r="D15" s="28">
        <v>0</v>
      </c>
      <c r="E15" s="28">
        <v>0.16666666666666666</v>
      </c>
      <c r="F15" s="28">
        <v>0</v>
      </c>
      <c r="G15" s="28">
        <v>0</v>
      </c>
      <c r="H15" s="28">
        <v>0</v>
      </c>
      <c r="I15" s="28">
        <v>10.966666666666669</v>
      </c>
      <c r="J15" s="28">
        <v>0.66666666666666663</v>
      </c>
      <c r="K15" s="28">
        <v>2.3333333333333335</v>
      </c>
      <c r="L15" s="28">
        <v>0.16666666666666666</v>
      </c>
    </row>
    <row r="16" spans="1:12">
      <c r="A16">
        <v>1279</v>
      </c>
      <c r="B16" s="28">
        <v>0</v>
      </c>
      <c r="C16" s="28">
        <v>0.14285714285714285</v>
      </c>
      <c r="D16" s="28">
        <v>0.2857142857142857</v>
      </c>
      <c r="E16" s="28">
        <v>0.14285714285714285</v>
      </c>
      <c r="F16" s="28">
        <v>0.5714285714285714</v>
      </c>
      <c r="G16" s="28">
        <v>2.4285714285714284</v>
      </c>
      <c r="H16" s="28">
        <v>10.091666666666667</v>
      </c>
      <c r="I16" s="28">
        <v>0.37142857142857139</v>
      </c>
      <c r="J16" s="28">
        <v>0.8571428571428571</v>
      </c>
      <c r="K16" s="28">
        <v>3.7142857142857144</v>
      </c>
      <c r="L16" s="28">
        <v>0.5714285714285714</v>
      </c>
    </row>
    <row r="17" spans="1:12">
      <c r="A17">
        <v>1672</v>
      </c>
      <c r="B17" s="28">
        <v>0</v>
      </c>
      <c r="C17" s="28">
        <v>0</v>
      </c>
      <c r="D17" s="28">
        <v>0</v>
      </c>
      <c r="E17" s="28">
        <v>0.2857142857142857</v>
      </c>
      <c r="F17" s="28">
        <v>0.7142857142857143</v>
      </c>
      <c r="G17" s="28">
        <v>0</v>
      </c>
      <c r="H17" s="28">
        <v>9.3071428571428587</v>
      </c>
      <c r="I17" s="28">
        <v>7.4857142857142858</v>
      </c>
      <c r="J17" s="28">
        <v>1.5714285714285714</v>
      </c>
      <c r="K17" s="28">
        <v>2.4285714285714284</v>
      </c>
      <c r="L17" s="28">
        <v>0.14285714285714285</v>
      </c>
    </row>
    <row r="18" spans="1:12">
      <c r="A18">
        <v>1676</v>
      </c>
      <c r="B18" s="28">
        <v>0</v>
      </c>
      <c r="C18" s="28">
        <v>0</v>
      </c>
      <c r="D18" s="28">
        <v>0.875</v>
      </c>
      <c r="E18" s="28">
        <v>0.25</v>
      </c>
      <c r="F18" s="28">
        <v>0.75</v>
      </c>
      <c r="G18" s="28">
        <v>3.625</v>
      </c>
      <c r="H18" s="28">
        <v>9.4041666666666668</v>
      </c>
      <c r="I18" s="28">
        <v>5.4874999999999998</v>
      </c>
      <c r="J18" s="28">
        <v>1.5</v>
      </c>
      <c r="K18" s="28">
        <v>3.625</v>
      </c>
      <c r="L18" s="28">
        <v>0.75</v>
      </c>
    </row>
    <row r="19" spans="1:12">
      <c r="A19">
        <v>1811</v>
      </c>
      <c r="B19" s="28">
        <v>0.18181818181818182</v>
      </c>
      <c r="C19" s="28">
        <v>0.18181818181818182</v>
      </c>
      <c r="D19" s="28">
        <v>0</v>
      </c>
      <c r="E19" s="28">
        <v>0.36363636363636365</v>
      </c>
      <c r="F19" s="28">
        <v>0.72727272727272729</v>
      </c>
      <c r="G19" s="28">
        <v>0.54545454545454541</v>
      </c>
      <c r="H19" s="28">
        <v>13.83212121212121</v>
      </c>
      <c r="I19" s="28">
        <v>4.418181818181818</v>
      </c>
      <c r="J19" s="28">
        <v>1.7272727272727273</v>
      </c>
      <c r="K19" s="28">
        <v>2.4545454545454546</v>
      </c>
      <c r="L19" s="28">
        <v>0.27272727272727271</v>
      </c>
    </row>
    <row r="20" spans="1:12">
      <c r="A20">
        <v>1923</v>
      </c>
      <c r="B20" s="28">
        <v>0.42857142857142855</v>
      </c>
      <c r="C20" s="28">
        <v>0.2857142857142857</v>
      </c>
      <c r="D20" s="28">
        <v>0.2857142857142857</v>
      </c>
      <c r="E20" s="28">
        <v>2</v>
      </c>
      <c r="F20" s="28">
        <v>0.5714285714285714</v>
      </c>
      <c r="G20" s="28">
        <v>0.5714285714285714</v>
      </c>
      <c r="H20" s="28">
        <v>7.4845238095238091</v>
      </c>
      <c r="I20" s="28">
        <v>1.9142857142857141</v>
      </c>
      <c r="J20" s="28">
        <v>1.5714285714285714</v>
      </c>
      <c r="K20" s="28">
        <v>4.1428571428571432</v>
      </c>
      <c r="L20" s="28">
        <v>0.42857142857142855</v>
      </c>
    </row>
    <row r="21" spans="1:12">
      <c r="A21">
        <v>2070</v>
      </c>
      <c r="B21" s="28">
        <v>0</v>
      </c>
      <c r="C21" s="28">
        <v>0</v>
      </c>
      <c r="D21" s="28">
        <v>0.83333333333333337</v>
      </c>
      <c r="E21" s="28">
        <v>0.16666666666666666</v>
      </c>
      <c r="F21" s="28">
        <v>0.33333333333333331</v>
      </c>
      <c r="G21" s="28">
        <v>0.83333333333333337</v>
      </c>
      <c r="H21" s="28">
        <v>9.8333333333333339</v>
      </c>
      <c r="I21" s="28">
        <v>5.8500000000000005</v>
      </c>
      <c r="J21" s="28">
        <v>1.6666666666666667</v>
      </c>
      <c r="K21" s="28">
        <v>2.3333333333333335</v>
      </c>
      <c r="L21" s="28">
        <v>0.5</v>
      </c>
    </row>
    <row r="22" spans="1:12">
      <c r="A22">
        <v>2458</v>
      </c>
      <c r="B22" s="28">
        <v>0</v>
      </c>
      <c r="C22" s="28">
        <v>0</v>
      </c>
      <c r="D22" s="28">
        <v>0</v>
      </c>
      <c r="E22" s="28">
        <v>0.7142857142857143</v>
      </c>
      <c r="F22" s="28">
        <v>0.5714285714285714</v>
      </c>
      <c r="G22" s="28">
        <v>0.5714285714285714</v>
      </c>
      <c r="H22" s="28">
        <v>18.221428571428572</v>
      </c>
      <c r="I22" s="28">
        <v>1.842857142857143</v>
      </c>
      <c r="J22" s="28">
        <v>1.1428571428571428</v>
      </c>
      <c r="K22" s="28">
        <v>1.7142857142857142</v>
      </c>
      <c r="L22" s="28">
        <v>0.14285714285714285</v>
      </c>
    </row>
    <row r="23" spans="1:12">
      <c r="A23">
        <v>2577</v>
      </c>
      <c r="B23" s="28">
        <v>0</v>
      </c>
      <c r="C23" s="28">
        <v>0</v>
      </c>
      <c r="D23" s="28">
        <v>0</v>
      </c>
      <c r="E23" s="28">
        <v>0.6</v>
      </c>
      <c r="F23" s="28">
        <v>0.6</v>
      </c>
      <c r="G23" s="28">
        <v>0.8</v>
      </c>
      <c r="H23" s="28">
        <v>11.975</v>
      </c>
      <c r="I23" s="28">
        <v>9.94</v>
      </c>
      <c r="J23" s="28">
        <v>2.2000000000000002</v>
      </c>
      <c r="K23" s="28">
        <v>2</v>
      </c>
      <c r="L23" s="28">
        <v>0</v>
      </c>
    </row>
    <row r="24" spans="1:12">
      <c r="A24">
        <v>2600</v>
      </c>
      <c r="B24" s="28">
        <v>0</v>
      </c>
      <c r="C24" s="28">
        <v>0</v>
      </c>
      <c r="D24" s="28">
        <v>0</v>
      </c>
      <c r="E24" s="28">
        <v>0</v>
      </c>
      <c r="F24" s="28">
        <v>0</v>
      </c>
      <c r="G24" s="28">
        <v>0</v>
      </c>
      <c r="H24" s="28">
        <v>0</v>
      </c>
      <c r="I24" s="28">
        <v>0.3666666666666667</v>
      </c>
      <c r="J24" s="28">
        <v>0.33333333333333331</v>
      </c>
      <c r="K24" s="28">
        <v>1.6666666666666667</v>
      </c>
      <c r="L24" s="28">
        <v>0</v>
      </c>
    </row>
    <row r="25" spans="1:12">
      <c r="A25">
        <v>3142</v>
      </c>
      <c r="B25" s="28">
        <v>0</v>
      </c>
      <c r="C25" s="28">
        <v>0.16666666666666666</v>
      </c>
      <c r="D25" s="28">
        <v>0</v>
      </c>
      <c r="E25" s="28">
        <v>1.6666666666666667</v>
      </c>
      <c r="F25" s="28">
        <v>1.1666666666666667</v>
      </c>
      <c r="G25" s="28">
        <v>0</v>
      </c>
      <c r="H25" s="28">
        <v>13.218650793650795</v>
      </c>
      <c r="I25" s="28">
        <v>13.233333333333334</v>
      </c>
      <c r="J25" s="28">
        <v>2.3333333333333335</v>
      </c>
      <c r="K25" s="28">
        <v>3.8333333333333335</v>
      </c>
      <c r="L25" s="28">
        <v>0.66666666666666663</v>
      </c>
    </row>
    <row r="26" spans="1:12">
      <c r="A26">
        <v>3515</v>
      </c>
      <c r="B26" s="28">
        <v>0.14285714285714285</v>
      </c>
      <c r="C26" s="28">
        <v>0.5714285714285714</v>
      </c>
      <c r="D26" s="28">
        <v>0.5714285714285714</v>
      </c>
      <c r="E26" s="28">
        <v>1</v>
      </c>
      <c r="F26" s="28">
        <v>0.2857142857142857</v>
      </c>
      <c r="G26" s="28">
        <v>0</v>
      </c>
      <c r="H26" s="28">
        <v>15.814285714285715</v>
      </c>
      <c r="I26" s="28">
        <v>12.428571428571429</v>
      </c>
      <c r="J26" s="28">
        <v>1</v>
      </c>
      <c r="K26" s="28">
        <v>2.1428571428571428</v>
      </c>
      <c r="L26" s="28">
        <v>0</v>
      </c>
    </row>
    <row r="27" spans="1:12">
      <c r="A27">
        <v>4361</v>
      </c>
      <c r="B27" s="28">
        <v>0.4</v>
      </c>
      <c r="C27" s="28">
        <v>0</v>
      </c>
      <c r="D27" s="28">
        <v>0.2</v>
      </c>
      <c r="E27" s="28">
        <v>1.2</v>
      </c>
      <c r="F27" s="28">
        <v>0.2</v>
      </c>
      <c r="G27" s="28">
        <v>0</v>
      </c>
      <c r="H27" s="28">
        <v>22.8</v>
      </c>
      <c r="I27" s="28">
        <v>3.9599999999999995</v>
      </c>
      <c r="J27" s="28">
        <v>2</v>
      </c>
      <c r="K27" s="28">
        <v>3.6</v>
      </c>
      <c r="L27" s="28">
        <v>0.6</v>
      </c>
    </row>
    <row r="28" spans="1:12">
      <c r="A28">
        <v>4573</v>
      </c>
      <c r="B28" s="28">
        <v>0.14285714285714285</v>
      </c>
      <c r="C28" s="28">
        <v>0.42857142857142855</v>
      </c>
      <c r="D28" s="28">
        <v>0.14285714285714285</v>
      </c>
      <c r="E28" s="28">
        <v>0.5714285714285714</v>
      </c>
      <c r="F28" s="28">
        <v>1</v>
      </c>
      <c r="G28" s="28">
        <v>0.2857142857142857</v>
      </c>
      <c r="H28" s="28">
        <v>3.5142857142857147</v>
      </c>
      <c r="I28" s="28">
        <v>5.4714285714285706</v>
      </c>
      <c r="J28" s="28">
        <v>1.1428571428571428</v>
      </c>
      <c r="K28" s="28">
        <v>3.7142857142857144</v>
      </c>
      <c r="L28" s="28">
        <v>0.2857142857142857</v>
      </c>
    </row>
    <row r="29" spans="1:12">
      <c r="A29">
        <v>5438</v>
      </c>
      <c r="B29" s="28">
        <v>0.33333333333333331</v>
      </c>
      <c r="C29" s="28">
        <v>0</v>
      </c>
      <c r="D29" s="28">
        <v>0</v>
      </c>
      <c r="E29" s="28">
        <v>1.5</v>
      </c>
      <c r="F29" s="28">
        <v>0.5</v>
      </c>
      <c r="G29" s="28">
        <v>0.16666666666666666</v>
      </c>
      <c r="H29" s="28">
        <v>12.894444444444444</v>
      </c>
      <c r="I29" s="28">
        <v>3.25</v>
      </c>
      <c r="J29" s="28">
        <v>1.5</v>
      </c>
      <c r="K29" s="28">
        <v>3</v>
      </c>
      <c r="L29" s="28">
        <v>0.16666666666666666</v>
      </c>
    </row>
    <row r="30" spans="1:12">
      <c r="A30">
        <v>5732</v>
      </c>
      <c r="B30" s="28">
        <v>0.14285714285714285</v>
      </c>
      <c r="C30" s="28">
        <v>0.7142857142857143</v>
      </c>
      <c r="D30" s="28">
        <v>0</v>
      </c>
      <c r="E30" s="28">
        <v>1</v>
      </c>
      <c r="F30" s="28">
        <v>0.42857142857142855</v>
      </c>
      <c r="G30" s="28">
        <v>0.5714285714285714</v>
      </c>
      <c r="H30" s="28">
        <v>13.973809523809523</v>
      </c>
      <c r="I30" s="28">
        <v>3.1666666666666665</v>
      </c>
      <c r="J30" s="28">
        <v>1.6666666666666667</v>
      </c>
      <c r="K30" s="28">
        <v>2.1666666666666665</v>
      </c>
      <c r="L30" s="28">
        <v>0.5</v>
      </c>
    </row>
    <row r="31" spans="1:12">
      <c r="A31">
        <v>5992</v>
      </c>
      <c r="B31" s="28">
        <v>0</v>
      </c>
      <c r="C31" s="28">
        <v>0</v>
      </c>
      <c r="D31" s="28">
        <v>0</v>
      </c>
      <c r="E31" s="28">
        <v>2</v>
      </c>
      <c r="F31" s="28">
        <v>1</v>
      </c>
      <c r="G31" s="28">
        <v>0</v>
      </c>
      <c r="H31" s="28">
        <v>25.400000000000002</v>
      </c>
      <c r="I31" s="28">
        <v>10.199999999999999</v>
      </c>
      <c r="J31" s="28">
        <v>0</v>
      </c>
      <c r="K31" s="28">
        <v>3.5</v>
      </c>
      <c r="L31" s="28">
        <v>0</v>
      </c>
    </row>
    <row r="32" spans="1:12">
      <c r="A32">
        <v>6860</v>
      </c>
      <c r="B32" s="28">
        <v>0</v>
      </c>
      <c r="C32" s="28">
        <v>0</v>
      </c>
      <c r="D32" s="28">
        <v>0</v>
      </c>
      <c r="E32" s="28">
        <v>1</v>
      </c>
      <c r="F32" s="28">
        <v>0.2</v>
      </c>
      <c r="G32" s="28">
        <v>0.2</v>
      </c>
      <c r="H32" s="28">
        <v>10.046666666666667</v>
      </c>
      <c r="I32" s="28">
        <v>5.7799999999999994</v>
      </c>
      <c r="J32" s="28">
        <v>1</v>
      </c>
      <c r="K32" s="28">
        <v>2.8</v>
      </c>
      <c r="L32" s="28">
        <v>0</v>
      </c>
    </row>
    <row r="33" spans="1:12">
      <c r="A33">
        <v>6945</v>
      </c>
      <c r="B33" s="28">
        <v>0</v>
      </c>
      <c r="C33" s="28">
        <v>0.5</v>
      </c>
      <c r="D33" s="28">
        <v>0.25</v>
      </c>
      <c r="E33" s="28">
        <v>2</v>
      </c>
      <c r="F33" s="28">
        <v>1.125</v>
      </c>
      <c r="G33" s="28">
        <v>0.625</v>
      </c>
      <c r="H33" s="28">
        <v>21.555833333333332</v>
      </c>
      <c r="I33" s="28">
        <v>2.5499999999999998</v>
      </c>
      <c r="J33" s="28">
        <v>1.25</v>
      </c>
      <c r="K33" s="28">
        <v>2.875</v>
      </c>
      <c r="L33" s="28">
        <v>0.7142857142857143</v>
      </c>
    </row>
    <row r="34" spans="1:12">
      <c r="A34">
        <v>7045</v>
      </c>
      <c r="B34" s="28">
        <v>0.16666666666666666</v>
      </c>
      <c r="C34" s="28">
        <v>0</v>
      </c>
      <c r="D34" s="28">
        <v>0.33333333333333331</v>
      </c>
      <c r="E34" s="28">
        <v>0.66666666666666663</v>
      </c>
      <c r="F34" s="28">
        <v>0.83333333333333337</v>
      </c>
      <c r="G34" s="28">
        <v>1</v>
      </c>
      <c r="H34" s="28">
        <v>13.43611111111111</v>
      </c>
      <c r="I34" s="28">
        <v>2.8499999999999996</v>
      </c>
      <c r="J34" s="28">
        <v>1.6666666666666667</v>
      </c>
      <c r="K34" s="28">
        <v>3.3333333333333335</v>
      </c>
      <c r="L34" s="28">
        <v>0.5</v>
      </c>
    </row>
    <row r="35" spans="1:12">
      <c r="A35">
        <v>8117</v>
      </c>
      <c r="B35" s="28">
        <v>0.5</v>
      </c>
      <c r="C35" s="28">
        <v>0</v>
      </c>
      <c r="D35" s="28">
        <v>0.25</v>
      </c>
      <c r="E35" s="28">
        <v>1.25</v>
      </c>
      <c r="F35" s="28">
        <v>0.5</v>
      </c>
      <c r="G35" s="28">
        <v>0.25</v>
      </c>
      <c r="H35" s="28">
        <v>30.950000000000003</v>
      </c>
      <c r="I35" s="28">
        <v>9.7249999999999996</v>
      </c>
      <c r="J35" s="28">
        <v>1.25</v>
      </c>
      <c r="K35" s="28">
        <v>3</v>
      </c>
      <c r="L35" s="28">
        <v>0</v>
      </c>
    </row>
    <row r="36" spans="1:12">
      <c r="A36">
        <v>8513</v>
      </c>
      <c r="B36" s="28">
        <v>0.14285714285714285</v>
      </c>
      <c r="C36" s="28">
        <v>0.5714285714285714</v>
      </c>
      <c r="D36" s="28">
        <v>0</v>
      </c>
      <c r="E36" s="28">
        <v>0.7142857142857143</v>
      </c>
      <c r="F36" s="28">
        <v>1</v>
      </c>
      <c r="G36" s="28">
        <v>1</v>
      </c>
      <c r="H36" s="28">
        <v>35.665476190476191</v>
      </c>
      <c r="I36" s="28">
        <v>3.1714285714285717</v>
      </c>
      <c r="J36" s="28">
        <v>1.2857142857142858</v>
      </c>
      <c r="K36" s="28">
        <v>2.4285714285714284</v>
      </c>
      <c r="L36" s="28">
        <v>0.42857142857142855</v>
      </c>
    </row>
    <row r="37" spans="1:12">
      <c r="A37">
        <v>8628</v>
      </c>
      <c r="B37" s="28">
        <v>0</v>
      </c>
      <c r="C37" s="28">
        <v>0</v>
      </c>
      <c r="D37" s="28">
        <v>0</v>
      </c>
      <c r="E37" s="28">
        <v>0.2</v>
      </c>
      <c r="F37" s="28">
        <v>0</v>
      </c>
      <c r="G37" s="28">
        <v>0</v>
      </c>
      <c r="H37" s="28">
        <v>0</v>
      </c>
      <c r="I37" s="28">
        <v>17.559999999999999</v>
      </c>
      <c r="J37" s="28">
        <v>1</v>
      </c>
      <c r="K37" s="28">
        <v>2.4</v>
      </c>
      <c r="L37" s="28">
        <v>0</v>
      </c>
    </row>
    <row r="38" spans="1:12">
      <c r="A38">
        <v>9116</v>
      </c>
      <c r="B38" s="28">
        <v>0.33333333333333331</v>
      </c>
      <c r="C38" s="28">
        <v>0.33333333333333331</v>
      </c>
      <c r="D38" s="28">
        <v>0</v>
      </c>
      <c r="E38" s="28">
        <v>1.3333333333333333</v>
      </c>
      <c r="F38" s="28">
        <v>0</v>
      </c>
      <c r="G38" s="28">
        <v>0.33333333333333331</v>
      </c>
      <c r="H38" s="28">
        <v>21.977777777777778</v>
      </c>
      <c r="I38" s="28">
        <v>13.633333333333333</v>
      </c>
      <c r="J38" s="28">
        <v>2</v>
      </c>
      <c r="K38" s="28">
        <v>3</v>
      </c>
      <c r="L38" s="28">
        <v>0.5</v>
      </c>
    </row>
    <row r="39" spans="1:12">
      <c r="A39" t="s">
        <v>80</v>
      </c>
      <c r="B39" s="28" t="e">
        <v>#VALUE!</v>
      </c>
      <c r="C39" s="28" t="e">
        <v>#VALUE!</v>
      </c>
      <c r="D39" s="28" t="e">
        <v>#VALUE!</v>
      </c>
      <c r="E39" s="28" t="e">
        <v>#VALUE!</v>
      </c>
      <c r="F39" s="28" t="e">
        <v>#VALUE!</v>
      </c>
      <c r="G39" s="28" t="e">
        <v>#VALUE!</v>
      </c>
      <c r="H39" s="28" t="e">
        <v>#VALUE!</v>
      </c>
      <c r="I39" s="28"/>
      <c r="J39" s="28"/>
      <c r="K39" s="28"/>
      <c r="L39" s="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148</vt:i4>
      </vt:variant>
    </vt:vector>
  </HeadingPairs>
  <TitlesOfParts>
    <vt:vector size="154" baseType="lpstr">
      <vt:lpstr>Control</vt:lpstr>
      <vt:lpstr>Image Maps</vt:lpstr>
      <vt:lpstr>Match Scouting Data</vt:lpstr>
      <vt:lpstr>Pit Scouting Data</vt:lpstr>
      <vt:lpstr>Auto Start</vt:lpstr>
      <vt:lpstr>Match Data</vt:lpstr>
      <vt:lpstr>EVENT_NAME</vt:lpstr>
      <vt:lpstr>eventKey</vt:lpstr>
      <vt:lpstr>'Auto Start'!HEATMAP_TEAM_NUM</vt:lpstr>
      <vt:lpstr>'Auto Start'!HM_1</vt:lpstr>
      <vt:lpstr>'Image Maps'!HM_1</vt:lpstr>
      <vt:lpstr>'Auto Start'!HM_10</vt:lpstr>
      <vt:lpstr>'Image Maps'!HM_10</vt:lpstr>
      <vt:lpstr>'Auto Start'!HM_11</vt:lpstr>
      <vt:lpstr>'Image Maps'!HM_11</vt:lpstr>
      <vt:lpstr>'Auto Start'!HM_12</vt:lpstr>
      <vt:lpstr>'Image Maps'!HM_12</vt:lpstr>
      <vt:lpstr>'Auto Start'!HM_13</vt:lpstr>
      <vt:lpstr>'Image Maps'!HM_13</vt:lpstr>
      <vt:lpstr>'Auto Start'!HM_14</vt:lpstr>
      <vt:lpstr>'Image Maps'!HM_14</vt:lpstr>
      <vt:lpstr>'Auto Start'!HM_15</vt:lpstr>
      <vt:lpstr>'Image Maps'!HM_15</vt:lpstr>
      <vt:lpstr>'Auto Start'!HM_16</vt:lpstr>
      <vt:lpstr>'Image Maps'!HM_16</vt:lpstr>
      <vt:lpstr>'Auto Start'!HM_17</vt:lpstr>
      <vt:lpstr>'Image Maps'!HM_17</vt:lpstr>
      <vt:lpstr>'Auto Start'!HM_18</vt:lpstr>
      <vt:lpstr>'Image Maps'!HM_18</vt:lpstr>
      <vt:lpstr>'Auto Start'!HM_19</vt:lpstr>
      <vt:lpstr>'Image Maps'!HM_19</vt:lpstr>
      <vt:lpstr>'Auto Start'!HM_2</vt:lpstr>
      <vt:lpstr>'Image Maps'!HM_2</vt:lpstr>
      <vt:lpstr>'Auto Start'!HM_20</vt:lpstr>
      <vt:lpstr>'Image Maps'!HM_20</vt:lpstr>
      <vt:lpstr>'Auto Start'!HM_21</vt:lpstr>
      <vt:lpstr>'Image Maps'!HM_21</vt:lpstr>
      <vt:lpstr>'Auto Start'!HM_22</vt:lpstr>
      <vt:lpstr>'Image Maps'!HM_22</vt:lpstr>
      <vt:lpstr>'Auto Start'!HM_23</vt:lpstr>
      <vt:lpstr>'Image Maps'!HM_23</vt:lpstr>
      <vt:lpstr>'Auto Start'!HM_24</vt:lpstr>
      <vt:lpstr>'Image Maps'!HM_24</vt:lpstr>
      <vt:lpstr>'Auto Start'!HM_25</vt:lpstr>
      <vt:lpstr>'Image Maps'!HM_25</vt:lpstr>
      <vt:lpstr>'Auto Start'!HM_26</vt:lpstr>
      <vt:lpstr>'Image Maps'!HM_26</vt:lpstr>
      <vt:lpstr>'Auto Start'!HM_27</vt:lpstr>
      <vt:lpstr>'Image Maps'!HM_27</vt:lpstr>
      <vt:lpstr>'Auto Start'!HM_28</vt:lpstr>
      <vt:lpstr>'Image Maps'!HM_28</vt:lpstr>
      <vt:lpstr>'Auto Start'!HM_29</vt:lpstr>
      <vt:lpstr>'Image Maps'!HM_29</vt:lpstr>
      <vt:lpstr>'Auto Start'!HM_3</vt:lpstr>
      <vt:lpstr>'Image Maps'!HM_3</vt:lpstr>
      <vt:lpstr>'Auto Start'!HM_30</vt:lpstr>
      <vt:lpstr>'Image Maps'!HM_30</vt:lpstr>
      <vt:lpstr>'Auto Start'!HM_31</vt:lpstr>
      <vt:lpstr>'Image Maps'!HM_31</vt:lpstr>
      <vt:lpstr>'Auto Start'!HM_32</vt:lpstr>
      <vt:lpstr>'Image Maps'!HM_32</vt:lpstr>
      <vt:lpstr>'Auto Start'!HM_33</vt:lpstr>
      <vt:lpstr>'Image Maps'!HM_33</vt:lpstr>
      <vt:lpstr>'Auto Start'!HM_34</vt:lpstr>
      <vt:lpstr>'Image Maps'!HM_34</vt:lpstr>
      <vt:lpstr>'Auto Start'!HM_35</vt:lpstr>
      <vt:lpstr>'Image Maps'!HM_35</vt:lpstr>
      <vt:lpstr>'Auto Start'!HM_36</vt:lpstr>
      <vt:lpstr>'Image Maps'!HM_36</vt:lpstr>
      <vt:lpstr>'Auto Start'!HM_37</vt:lpstr>
      <vt:lpstr>'Image Maps'!HM_37</vt:lpstr>
      <vt:lpstr>'Auto Start'!HM_38</vt:lpstr>
      <vt:lpstr>'Image Maps'!HM_38</vt:lpstr>
      <vt:lpstr>'Auto Start'!HM_39</vt:lpstr>
      <vt:lpstr>'Image Maps'!HM_39</vt:lpstr>
      <vt:lpstr>'Auto Start'!HM_4</vt:lpstr>
      <vt:lpstr>'Image Maps'!HM_4</vt:lpstr>
      <vt:lpstr>'Auto Start'!HM_40</vt:lpstr>
      <vt:lpstr>'Image Maps'!HM_40</vt:lpstr>
      <vt:lpstr>'Auto Start'!HM_41</vt:lpstr>
      <vt:lpstr>'Image Maps'!HM_41</vt:lpstr>
      <vt:lpstr>'Auto Start'!HM_42</vt:lpstr>
      <vt:lpstr>'Image Maps'!HM_42</vt:lpstr>
      <vt:lpstr>'Auto Start'!HM_43</vt:lpstr>
      <vt:lpstr>'Image Maps'!HM_43</vt:lpstr>
      <vt:lpstr>'Auto Start'!HM_44</vt:lpstr>
      <vt:lpstr>'Image Maps'!HM_44</vt:lpstr>
      <vt:lpstr>'Auto Start'!HM_45</vt:lpstr>
      <vt:lpstr>'Image Maps'!HM_45</vt:lpstr>
      <vt:lpstr>'Auto Start'!HM_46</vt:lpstr>
      <vt:lpstr>'Image Maps'!HM_46</vt:lpstr>
      <vt:lpstr>'Auto Start'!HM_47</vt:lpstr>
      <vt:lpstr>'Image Maps'!HM_47</vt:lpstr>
      <vt:lpstr>'Auto Start'!HM_48</vt:lpstr>
      <vt:lpstr>'Image Maps'!HM_48</vt:lpstr>
      <vt:lpstr>'Auto Start'!HM_49</vt:lpstr>
      <vt:lpstr>'Image Maps'!HM_49</vt:lpstr>
      <vt:lpstr>'Auto Start'!HM_5</vt:lpstr>
      <vt:lpstr>'Image Maps'!HM_5</vt:lpstr>
      <vt:lpstr>'Auto Start'!HM_50</vt:lpstr>
      <vt:lpstr>'Image Maps'!HM_50</vt:lpstr>
      <vt:lpstr>'Auto Start'!HM_51</vt:lpstr>
      <vt:lpstr>'Image Maps'!HM_51</vt:lpstr>
      <vt:lpstr>'Auto Start'!HM_52</vt:lpstr>
      <vt:lpstr>'Image Maps'!HM_52</vt:lpstr>
      <vt:lpstr>'Auto Start'!HM_53</vt:lpstr>
      <vt:lpstr>'Image Maps'!HM_53</vt:lpstr>
      <vt:lpstr>'Auto Start'!HM_54</vt:lpstr>
      <vt:lpstr>'Image Maps'!HM_54</vt:lpstr>
      <vt:lpstr>'Auto Start'!HM_55</vt:lpstr>
      <vt:lpstr>'Image Maps'!HM_55</vt:lpstr>
      <vt:lpstr>'Auto Start'!HM_56</vt:lpstr>
      <vt:lpstr>'Image Maps'!HM_56</vt:lpstr>
      <vt:lpstr>'Auto Start'!HM_57</vt:lpstr>
      <vt:lpstr>'Image Maps'!HM_57</vt:lpstr>
      <vt:lpstr>'Auto Start'!HM_58</vt:lpstr>
      <vt:lpstr>'Image Maps'!HM_58</vt:lpstr>
      <vt:lpstr>'Auto Start'!HM_59</vt:lpstr>
      <vt:lpstr>'Image Maps'!HM_59</vt:lpstr>
      <vt:lpstr>'Auto Start'!HM_6</vt:lpstr>
      <vt:lpstr>'Image Maps'!HM_6</vt:lpstr>
      <vt:lpstr>'Auto Start'!HM_60</vt:lpstr>
      <vt:lpstr>'Image Maps'!HM_60</vt:lpstr>
      <vt:lpstr>'Auto Start'!HM_61</vt:lpstr>
      <vt:lpstr>'Image Maps'!HM_61</vt:lpstr>
      <vt:lpstr>'Auto Start'!HM_62</vt:lpstr>
      <vt:lpstr>'Image Maps'!HM_62</vt:lpstr>
      <vt:lpstr>'Auto Start'!HM_63</vt:lpstr>
      <vt:lpstr>'Image Maps'!HM_63</vt:lpstr>
      <vt:lpstr>'Auto Start'!HM_64</vt:lpstr>
      <vt:lpstr>'Image Maps'!HM_64</vt:lpstr>
      <vt:lpstr>'Auto Start'!HM_65</vt:lpstr>
      <vt:lpstr>'Image Maps'!HM_65</vt:lpstr>
      <vt:lpstr>'Auto Start'!HM_66</vt:lpstr>
      <vt:lpstr>'Image Maps'!HM_66</vt:lpstr>
      <vt:lpstr>'Auto Start'!HM_67</vt:lpstr>
      <vt:lpstr>'Image Maps'!HM_67</vt:lpstr>
      <vt:lpstr>'Auto Start'!HM_68</vt:lpstr>
      <vt:lpstr>'Image Maps'!HM_68</vt:lpstr>
      <vt:lpstr>'Auto Start'!HM_69</vt:lpstr>
      <vt:lpstr>'Image Maps'!HM_69</vt:lpstr>
      <vt:lpstr>'Auto Start'!HM_7</vt:lpstr>
      <vt:lpstr>'Image Maps'!HM_7</vt:lpstr>
      <vt:lpstr>'Auto Start'!HM_70</vt:lpstr>
      <vt:lpstr>'Image Maps'!HM_70</vt:lpstr>
      <vt:lpstr>'Auto Start'!HM_71</vt:lpstr>
      <vt:lpstr>'Image Maps'!HM_71</vt:lpstr>
      <vt:lpstr>'Auto Start'!HM_72</vt:lpstr>
      <vt:lpstr>'Image Maps'!HM_72</vt:lpstr>
      <vt:lpstr>'Auto Start'!HM_8</vt:lpstr>
      <vt:lpstr>'Image Maps'!HM_8</vt:lpstr>
      <vt:lpstr>'Auto Start'!HM_9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Microsoft Office User</cp:lastModifiedBy>
  <cp:lastPrinted>2022-10-13T02:17:35Z</cp:lastPrinted>
  <dcterms:created xsi:type="dcterms:W3CDTF">2020-02-08T00:47:28Z</dcterms:created>
  <dcterms:modified xsi:type="dcterms:W3CDTF">2023-03-15T19:53:43Z</dcterms:modified>
</cp:coreProperties>
</file>