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<sst xmlns="http://schemas.openxmlformats.org/spreadsheetml/2006/main" uniqueCount="93">
  <si>
    <t>start</t>
  </si>
  <si>
    <t>content</t>
  </si>
  <si>
    <t>group</t>
  </si>
  <si>
    <t>Categoria</t>
  </si>
  <si>
    <t>Transfer in</t>
  </si>
  <si>
    <t xml:space="preserve">Fam trip in the city </t>
  </si>
  <si>
    <t>Morning</t>
  </si>
  <si>
    <t xml:space="preserve">Dinner Flamant </t>
  </si>
  <si>
    <t>Lunch</t>
  </si>
  <si>
    <t xml:space="preserve">Dinner Nuria </t>
  </si>
  <si>
    <t>Afternoon</t>
  </si>
  <si>
    <t>Transfer Fira</t>
  </si>
  <si>
    <t>Dinner</t>
  </si>
  <si>
    <t>Transfer back Fira</t>
  </si>
  <si>
    <t xml:space="preserve">Dinner Casa Carmen  </t>
  </si>
  <si>
    <t>Dinner Brasseria Glop</t>
  </si>
  <si>
    <t xml:space="preserve">Dinner Piscolabis </t>
  </si>
  <si>
    <t>Dinner Celler de tapas</t>
  </si>
  <si>
    <t>DATE</t>
  </si>
  <si>
    <t>CAT</t>
  </si>
  <si>
    <t>Owner</t>
  </si>
  <si>
    <t>Quantity</t>
  </si>
  <si>
    <t>Concept</t>
  </si>
  <si>
    <t>withVAT</t>
  </si>
  <si>
    <t>Total</t>
  </si>
  <si>
    <t>Accom</t>
  </si>
  <si>
    <t>Catalonia Plaça Catalunya</t>
  </si>
  <si>
    <t>DUIs, b.breakfast included</t>
  </si>
  <si>
    <t xml:space="preserve">city tax </t>
  </si>
  <si>
    <t>Trnsf</t>
  </si>
  <si>
    <t>Izaro</t>
  </si>
  <si>
    <t>50-Seater bus transfer in</t>
  </si>
  <si>
    <t xml:space="preserve">50-Seater bus Fam trip </t>
  </si>
  <si>
    <t>Rest</t>
  </si>
  <si>
    <t xml:space="preserve">Flamant </t>
  </si>
  <si>
    <t xml:space="preserve">Dinner at Flamant - 3 courses menu- 1/2 bottle of wine per person </t>
  </si>
  <si>
    <t xml:space="preserve">Nuria </t>
  </si>
  <si>
    <t xml:space="preserve">Dinner at Nuria  - 3 courses menu- 1/2 bottle of wine per person </t>
  </si>
  <si>
    <t xml:space="preserve">Dinner at Nuria  - Tapas  menu- 1/2 bottle of wine per person </t>
  </si>
  <si>
    <t xml:space="preserve">70-Seater bus transfer fira in </t>
  </si>
  <si>
    <t xml:space="preserve">70-Seater bus transfer fira out </t>
  </si>
  <si>
    <t xml:space="preserve">Casa Carmen </t>
  </si>
  <si>
    <t xml:space="preserve">Dinner at  Casa Carmen - 3 courses menu- 1/2 bottle of wine per person </t>
  </si>
  <si>
    <t xml:space="preserve">Brasseria Glop </t>
  </si>
  <si>
    <t xml:space="preserve">Dinner at  Brasseria Glop - 3 courses grill meat menu- 1/2 bottle of wine per person </t>
  </si>
  <si>
    <t>Piscolabis</t>
  </si>
  <si>
    <t xml:space="preserve">Dinner at Tapas dinner- 1/2 bottle of wine per person </t>
  </si>
  <si>
    <t xml:space="preserve">Celler de tapas </t>
  </si>
  <si>
    <t>17 to 21 nov</t>
  </si>
  <si>
    <t>Alternative  hotel: Ayre Caspe</t>
  </si>
  <si>
    <t>Double room per single use breakfast included (rate per room and night)</t>
  </si>
  <si>
    <t>Alternative  hotel: El Avenida palace</t>
  </si>
  <si>
    <t>Category</t>
  </si>
  <si>
    <t>Location</t>
  </si>
  <si>
    <t>Longitude</t>
  </si>
  <si>
    <t>Latitude</t>
  </si>
  <si>
    <t>Address</t>
  </si>
  <si>
    <t>City</t>
  </si>
  <si>
    <t xml:space="preserve">Hotel Catalonia Plaza Catalunya </t>
  </si>
  <si>
    <t>2.168337899999983</t>
  </si>
  <si>
    <t>41.38657060000001</t>
  </si>
  <si>
    <t>Carrer de Bergara, 11, 08002 </t>
  </si>
  <si>
    <t>Barcelona</t>
  </si>
  <si>
    <t>Hotel Ayre Caspe</t>
  </si>
  <si>
    <t>2.179359</t>
  </si>
  <si>
    <t>41.396047</t>
  </si>
  <si>
    <t>Carrer de Casp, 103, 08013</t>
  </si>
  <si>
    <t>Hotel Avenida Palace</t>
  </si>
  <si>
    <t>2.167199</t>
  </si>
  <si>
    <t>41.389117</t>
  </si>
  <si>
    <t>Gran Via de les Corts Catalanes, 605</t>
  </si>
  <si>
    <t>2.169854799999939</t>
  </si>
  <si>
    <t>41.3852487</t>
  </si>
  <si>
    <t>Rambla de Canaletes, 133</t>
  </si>
  <si>
    <t>2.170263400000067</t>
  </si>
  <si>
    <t>41.389337</t>
  </si>
  <si>
    <t>Carrer de Casp, 17</t>
  </si>
  <si>
    <t xml:space="preserve">Rest </t>
  </si>
  <si>
    <t>Brasseria Glop</t>
  </si>
  <si>
    <t>2.1705921999999873</t>
  </si>
  <si>
    <t>41.3894888</t>
  </si>
  <si>
    <t>Carrer de Casp, 21</t>
  </si>
  <si>
    <t>2.1613400999999612</t>
  </si>
  <si>
    <t>41.3884575</t>
  </si>
  <si>
    <r>
      <rPr>
        <b val="1"/>
        <sz val="10"/>
        <color indexed="12"/>
        <rFont val="Arial"/>
      </rPr>
      <t> </t>
    </r>
    <r>
      <rPr>
        <sz val="10"/>
        <color indexed="12"/>
        <rFont val="Arial"/>
      </rPr>
      <t>Calle Enric Granados, 23</t>
    </r>
  </si>
  <si>
    <t xml:space="preserve">Piscolabis </t>
  </si>
  <si>
    <t>2.1658045000000357</t>
  </si>
  <si>
    <t>41.3890045</t>
  </si>
  <si>
    <t>Rambla de Catalunya, 27</t>
  </si>
  <si>
    <t xml:space="preserve">Celler de Tapas </t>
  </si>
  <si>
    <t>2.164422699999932</t>
  </si>
  <si>
    <t>41.3853921</t>
  </si>
  <si>
    <t>Plaça de la Universitat, 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</si>
</sst>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€-2]&quot; &quot;0.00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11"/>
      <name val="Arial"/>
    </font>
    <font>
      <sz val="10"/>
      <color indexed="12"/>
      <name val="Arial"/>
    </font>
    <font>
      <b val="1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6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vertical="bottom" readingOrder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6719" style="1" customWidth="1"/>
    <col min="3" max="3" width="22" style="1" customWidth="1"/>
    <col min="4" max="7" width="8.85156" style="1" customWidth="1"/>
    <col min="8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t="s" s="3">
        <v>0</v>
      </c>
      <c r="C2" t="s" s="3">
        <v>1</v>
      </c>
      <c r="D2" t="s" s="3">
        <v>2</v>
      </c>
      <c r="E2" s="2"/>
      <c r="F2" s="3"/>
      <c r="G2" t="s" s="3">
        <v>3</v>
      </c>
    </row>
    <row r="3" ht="15" customHeight="1">
      <c r="A3" s="2"/>
      <c r="B3" s="4">
        <v>43787.493055555555</v>
      </c>
      <c r="C3" t="s" s="3">
        <v>4</v>
      </c>
      <c r="D3" s="5">
        <v>1</v>
      </c>
      <c r="E3" s="2"/>
      <c r="F3" s="2"/>
      <c r="G3" s="2"/>
    </row>
    <row r="4" ht="15" customHeight="1">
      <c r="A4" s="2"/>
      <c r="B4" s="4">
        <v>43787.701388888891</v>
      </c>
      <c r="C4" t="s" s="3">
        <v>5</v>
      </c>
      <c r="D4" s="5">
        <v>3</v>
      </c>
      <c r="E4" s="2"/>
      <c r="F4" s="5">
        <v>1</v>
      </c>
      <c r="G4" t="s" s="3">
        <v>6</v>
      </c>
    </row>
    <row r="5" ht="15" customHeight="1">
      <c r="A5" s="2"/>
      <c r="B5" s="4">
        <v>43787.833333333336</v>
      </c>
      <c r="C5" t="s" s="3">
        <v>7</v>
      </c>
      <c r="D5" s="5">
        <v>4</v>
      </c>
      <c r="E5" s="2"/>
      <c r="F5" s="5">
        <v>2</v>
      </c>
      <c r="G5" t="s" s="3">
        <v>8</v>
      </c>
    </row>
    <row r="6" ht="15" customHeight="1">
      <c r="A6" s="2"/>
      <c r="B6" s="4">
        <v>43787.833333333336</v>
      </c>
      <c r="C6" t="s" s="3">
        <v>9</v>
      </c>
      <c r="D6" s="5">
        <v>4</v>
      </c>
      <c r="E6" s="2"/>
      <c r="F6" s="5">
        <v>3</v>
      </c>
      <c r="G6" t="s" s="3">
        <v>10</v>
      </c>
    </row>
    <row r="7" ht="15" customHeight="1">
      <c r="A7" s="2"/>
      <c r="B7" s="4">
        <v>43788.368055555555</v>
      </c>
      <c r="C7" t="s" s="3">
        <v>11</v>
      </c>
      <c r="D7" s="5">
        <v>1</v>
      </c>
      <c r="E7" s="2"/>
      <c r="F7" s="5">
        <v>4</v>
      </c>
      <c r="G7" t="s" s="3">
        <v>12</v>
      </c>
    </row>
    <row r="8" ht="15" customHeight="1">
      <c r="A8" s="2"/>
      <c r="B8" s="4">
        <v>43788.784722222219</v>
      </c>
      <c r="C8" t="s" s="3">
        <v>13</v>
      </c>
      <c r="D8" s="5">
        <v>3</v>
      </c>
      <c r="E8" s="2"/>
      <c r="F8" s="2"/>
      <c r="G8" s="2"/>
    </row>
    <row r="9" ht="15" customHeight="1">
      <c r="A9" s="2"/>
      <c r="B9" s="4">
        <v>43789.368055555555</v>
      </c>
      <c r="C9" t="s" s="3">
        <v>11</v>
      </c>
      <c r="D9" s="5">
        <v>1</v>
      </c>
      <c r="E9" s="2"/>
      <c r="F9" s="2"/>
      <c r="G9" s="2"/>
    </row>
    <row r="10" ht="15" customHeight="1">
      <c r="A10" s="2"/>
      <c r="B10" s="4">
        <v>43789.784722222219</v>
      </c>
      <c r="C10" t="s" s="3">
        <v>13</v>
      </c>
      <c r="D10" s="5">
        <v>3</v>
      </c>
      <c r="E10" s="2"/>
      <c r="F10" s="2"/>
      <c r="G10" s="2"/>
    </row>
    <row r="11" ht="15" customHeight="1">
      <c r="A11" s="2"/>
      <c r="B11" s="4">
        <v>43789.833333333336</v>
      </c>
      <c r="C11" t="s" s="3">
        <v>14</v>
      </c>
      <c r="D11" s="5">
        <v>4</v>
      </c>
      <c r="E11" s="2"/>
      <c r="F11" s="2"/>
      <c r="G11" s="2"/>
    </row>
    <row r="12" ht="15" customHeight="1">
      <c r="A12" s="2"/>
      <c r="B12" s="4">
        <v>43789.833333333336</v>
      </c>
      <c r="C12" t="s" s="3">
        <v>15</v>
      </c>
      <c r="D12" s="5">
        <v>4</v>
      </c>
      <c r="E12" s="2"/>
      <c r="F12" s="2"/>
      <c r="G12" s="2"/>
    </row>
    <row r="13" ht="15" customHeight="1">
      <c r="A13" s="2"/>
      <c r="B13" s="4">
        <v>43790.368055555555</v>
      </c>
      <c r="C13" t="s" s="3">
        <v>11</v>
      </c>
      <c r="D13" s="5">
        <v>1</v>
      </c>
      <c r="E13" s="2"/>
      <c r="F13" s="2"/>
      <c r="G13" s="2"/>
    </row>
    <row r="14" ht="15" customHeight="1">
      <c r="A14" s="2"/>
      <c r="B14" s="4">
        <v>43790.784722222219</v>
      </c>
      <c r="C14" t="s" s="3">
        <v>13</v>
      </c>
      <c r="D14" s="5">
        <v>3</v>
      </c>
      <c r="E14" s="2"/>
      <c r="F14" s="2"/>
      <c r="G14" s="2"/>
    </row>
    <row r="15" ht="15" customHeight="1">
      <c r="A15" s="2"/>
      <c r="B15" s="4">
        <v>43790.833333333336</v>
      </c>
      <c r="C15" t="s" s="3">
        <v>16</v>
      </c>
      <c r="D15" s="5">
        <v>4</v>
      </c>
      <c r="E15" s="2"/>
      <c r="F15" s="2"/>
      <c r="G15" s="2"/>
    </row>
    <row r="16" ht="15" customHeight="1">
      <c r="A16" s="2"/>
      <c r="B16" s="4">
        <v>43790.833333333336</v>
      </c>
      <c r="C16" t="s" s="3">
        <v>17</v>
      </c>
      <c r="D16" s="5">
        <v>4</v>
      </c>
      <c r="E16" s="2"/>
      <c r="F16" s="2"/>
      <c r="G1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10.3516" style="6" customWidth="1"/>
    <col min="3" max="3" width="8.85156" style="6" customWidth="1"/>
    <col min="4" max="4" width="27.8516" style="6" customWidth="1"/>
    <col min="5" max="5" width="8.85156" style="6" customWidth="1"/>
    <col min="6" max="6" width="31.5" style="6" customWidth="1"/>
    <col min="7" max="7" width="8.85156" style="6" customWidth="1"/>
    <col min="8" max="8" width="11.8516" style="6" customWidth="1"/>
    <col min="9" max="256" width="8.85156" style="6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</row>
    <row r="2" ht="15" customHeight="1">
      <c r="A2" s="2"/>
      <c r="B2" t="s" s="3">
        <v>18</v>
      </c>
      <c r="C2" t="s" s="3">
        <v>19</v>
      </c>
      <c r="D2" t="s" s="3">
        <v>20</v>
      </c>
      <c r="E2" t="s" s="3">
        <v>21</v>
      </c>
      <c r="F2" t="s" s="3">
        <v>22</v>
      </c>
      <c r="G2" t="s" s="3">
        <v>23</v>
      </c>
      <c r="H2" t="s" s="3">
        <v>24</v>
      </c>
    </row>
    <row r="3" ht="15" customHeight="1">
      <c r="A3" s="2"/>
      <c r="B3" s="7">
        <v>43786</v>
      </c>
      <c r="C3" t="s" s="3">
        <v>25</v>
      </c>
      <c r="D3" t="s" s="3">
        <v>26</v>
      </c>
      <c r="E3" s="5">
        <v>5</v>
      </c>
      <c r="F3" t="s" s="3">
        <v>27</v>
      </c>
      <c r="G3" s="8">
        <v>125</v>
      </c>
      <c r="H3" s="8">
        <f>G3*E3</f>
        <v>625</v>
      </c>
    </row>
    <row r="4" ht="15" customHeight="1">
      <c r="A4" s="2"/>
      <c r="B4" s="7">
        <v>43786</v>
      </c>
      <c r="C4" t="s" s="3">
        <v>25</v>
      </c>
      <c r="D4" t="s" s="3">
        <v>26</v>
      </c>
      <c r="E4" s="5">
        <v>5</v>
      </c>
      <c r="F4" t="s" s="3">
        <v>28</v>
      </c>
      <c r="G4" s="8">
        <v>1.31</v>
      </c>
      <c r="H4" s="8">
        <f>G4*E4</f>
        <v>6.55</v>
      </c>
    </row>
    <row r="5" ht="15" customHeight="1">
      <c r="A5" s="2"/>
      <c r="B5" s="7">
        <v>43787</v>
      </c>
      <c r="C5" t="s" s="3">
        <v>25</v>
      </c>
      <c r="D5" t="s" s="3">
        <v>26</v>
      </c>
      <c r="E5" s="5">
        <v>70</v>
      </c>
      <c r="F5" t="s" s="3">
        <v>27</v>
      </c>
      <c r="G5" s="8">
        <v>125</v>
      </c>
      <c r="H5" s="8">
        <f>G5*E5</f>
        <v>8750</v>
      </c>
    </row>
    <row r="6" ht="15" customHeight="1">
      <c r="A6" s="2"/>
      <c r="B6" s="7">
        <v>43787</v>
      </c>
      <c r="C6" t="s" s="3">
        <v>25</v>
      </c>
      <c r="D6" t="s" s="3">
        <v>26</v>
      </c>
      <c r="E6" s="5">
        <v>70</v>
      </c>
      <c r="F6" t="s" s="3">
        <v>28</v>
      </c>
      <c r="G6" s="8">
        <v>1.31</v>
      </c>
      <c r="H6" s="8">
        <f>G6*E6</f>
        <v>91.7</v>
      </c>
    </row>
    <row r="7" ht="15" customHeight="1">
      <c r="A7" s="2"/>
      <c r="B7" s="7">
        <v>43787</v>
      </c>
      <c r="C7" t="s" s="3">
        <v>29</v>
      </c>
      <c r="D7" t="s" s="3">
        <v>30</v>
      </c>
      <c r="E7" s="5">
        <v>2</v>
      </c>
      <c r="F7" t="s" s="3">
        <v>31</v>
      </c>
      <c r="G7" s="8">
        <f>ROUND((166*1.1)/0.7,0)</f>
        <v>261</v>
      </c>
      <c r="H7" s="8">
        <f>G7*E7</f>
        <v>522</v>
      </c>
    </row>
    <row r="8" ht="15" customHeight="1">
      <c r="A8" s="2"/>
      <c r="B8" s="7">
        <v>43787</v>
      </c>
      <c r="C8" t="s" s="3">
        <v>29</v>
      </c>
      <c r="D8" t="s" s="3">
        <v>30</v>
      </c>
      <c r="E8" s="5">
        <v>1</v>
      </c>
      <c r="F8" t="s" s="3">
        <v>32</v>
      </c>
      <c r="G8" s="8">
        <f>ROUND((153*1.1)/0.7,0)</f>
        <v>240</v>
      </c>
      <c r="H8" s="8">
        <f>G8*E8</f>
        <v>240</v>
      </c>
    </row>
    <row r="9" ht="27" customHeight="1">
      <c r="A9" s="2"/>
      <c r="B9" s="7">
        <v>43787</v>
      </c>
      <c r="C9" t="s" s="3">
        <v>33</v>
      </c>
      <c r="D9" t="s" s="3">
        <v>34</v>
      </c>
      <c r="E9" s="5">
        <v>70</v>
      </c>
      <c r="F9" t="s" s="9">
        <v>35</v>
      </c>
      <c r="G9" s="8">
        <f>ROUND((29.96)/0.7,0)</f>
        <v>43</v>
      </c>
      <c r="H9" s="8">
        <f>G9*E9</f>
        <v>3010</v>
      </c>
    </row>
    <row r="10" ht="27" customHeight="1">
      <c r="A10" s="2"/>
      <c r="B10" s="7">
        <v>43787</v>
      </c>
      <c r="C10" t="s" s="3">
        <v>33</v>
      </c>
      <c r="D10" t="s" s="3">
        <v>36</v>
      </c>
      <c r="E10" s="2"/>
      <c r="F10" t="s" s="9">
        <v>37</v>
      </c>
      <c r="G10" s="8">
        <f>ROUND((25.5)/0.8,0)</f>
        <v>32</v>
      </c>
      <c r="H10" s="8">
        <f>G10*E10</f>
        <v>0</v>
      </c>
    </row>
    <row r="11" ht="27" customHeight="1">
      <c r="A11" s="2"/>
      <c r="B11" s="7">
        <v>43787</v>
      </c>
      <c r="C11" t="s" s="3">
        <v>33</v>
      </c>
      <c r="D11" t="s" s="3">
        <v>36</v>
      </c>
      <c r="E11" s="2"/>
      <c r="F11" t="s" s="9">
        <v>38</v>
      </c>
      <c r="G11" s="8">
        <f>ROUND((23.9)/0.8,0)</f>
        <v>30</v>
      </c>
      <c r="H11" s="8">
        <f>G11*E11</f>
        <v>0</v>
      </c>
    </row>
    <row r="12" ht="15" customHeight="1">
      <c r="A12" s="2"/>
      <c r="B12" s="7">
        <v>43788</v>
      </c>
      <c r="C12" t="s" s="3">
        <v>25</v>
      </c>
      <c r="D12" t="s" s="3">
        <v>26</v>
      </c>
      <c r="E12" s="5">
        <v>70</v>
      </c>
      <c r="F12" t="s" s="3">
        <v>27</v>
      </c>
      <c r="G12" s="8">
        <v>200</v>
      </c>
      <c r="H12" s="8">
        <f>G12*E12</f>
        <v>14000</v>
      </c>
    </row>
    <row r="13" ht="15" customHeight="1">
      <c r="A13" s="2"/>
      <c r="B13" s="7">
        <v>43788</v>
      </c>
      <c r="C13" t="s" s="3">
        <v>25</v>
      </c>
      <c r="D13" t="s" s="3">
        <v>26</v>
      </c>
      <c r="E13" s="5">
        <v>70</v>
      </c>
      <c r="F13" t="s" s="3">
        <v>28</v>
      </c>
      <c r="G13" s="8">
        <v>1.31</v>
      </c>
      <c r="H13" s="8">
        <f>G13*E13</f>
        <v>91.7</v>
      </c>
    </row>
    <row r="14" ht="15" customHeight="1">
      <c r="A14" s="2"/>
      <c r="B14" s="7">
        <v>43788</v>
      </c>
      <c r="C14" t="s" s="3">
        <v>29</v>
      </c>
      <c r="D14" t="s" s="3">
        <v>30</v>
      </c>
      <c r="E14" s="5">
        <v>1</v>
      </c>
      <c r="F14" t="s" s="3">
        <v>39</v>
      </c>
      <c r="G14" s="8">
        <f t="shared" si="16" ref="G14:G25">ROUND((208*1.1)/0.7,0)</f>
        <v>327</v>
      </c>
      <c r="H14" s="8">
        <f>G14*E14</f>
        <v>327</v>
      </c>
    </row>
    <row r="15" ht="15" customHeight="1">
      <c r="A15" s="2"/>
      <c r="B15" s="7">
        <v>43788</v>
      </c>
      <c r="C15" t="s" s="3">
        <v>29</v>
      </c>
      <c r="D15" t="s" s="3">
        <v>30</v>
      </c>
      <c r="E15" s="5">
        <v>1</v>
      </c>
      <c r="F15" t="s" s="3">
        <v>40</v>
      </c>
      <c r="G15" s="8">
        <f t="shared" si="16"/>
        <v>327</v>
      </c>
      <c r="H15" s="8">
        <f>G15*E15</f>
        <v>327</v>
      </c>
    </row>
    <row r="16" ht="15" customHeight="1">
      <c r="A16" s="2"/>
      <c r="B16" s="7">
        <v>43789</v>
      </c>
      <c r="C16" t="s" s="3">
        <v>25</v>
      </c>
      <c r="D16" t="s" s="3">
        <v>26</v>
      </c>
      <c r="E16" s="5">
        <v>70</v>
      </c>
      <c r="F16" t="s" s="3">
        <v>27</v>
      </c>
      <c r="G16" s="8">
        <v>200</v>
      </c>
      <c r="H16" s="8">
        <f>G16*E16</f>
        <v>14000</v>
      </c>
    </row>
    <row r="17" ht="15" customHeight="1">
      <c r="A17" s="2"/>
      <c r="B17" s="7">
        <v>43789</v>
      </c>
      <c r="C17" t="s" s="3">
        <v>25</v>
      </c>
      <c r="D17" t="s" s="3">
        <v>26</v>
      </c>
      <c r="E17" s="5">
        <v>70</v>
      </c>
      <c r="F17" t="s" s="3">
        <v>28</v>
      </c>
      <c r="G17" s="8">
        <v>1.31</v>
      </c>
      <c r="H17" s="8">
        <f>G17*E17</f>
        <v>91.7</v>
      </c>
    </row>
    <row r="18" ht="15" customHeight="1">
      <c r="A18" s="2"/>
      <c r="B18" s="7">
        <v>43789</v>
      </c>
      <c r="C18" t="s" s="3">
        <v>29</v>
      </c>
      <c r="D18" t="s" s="3">
        <v>30</v>
      </c>
      <c r="E18" s="5">
        <v>1</v>
      </c>
      <c r="F18" t="s" s="3">
        <v>39</v>
      </c>
      <c r="G18" s="8">
        <f t="shared" si="16"/>
        <v>327</v>
      </c>
      <c r="H18" s="8">
        <f>G18*E18</f>
        <v>327</v>
      </c>
    </row>
    <row r="19" ht="15" customHeight="1">
      <c r="A19" s="2"/>
      <c r="B19" s="7">
        <v>43789</v>
      </c>
      <c r="C19" t="s" s="3">
        <v>29</v>
      </c>
      <c r="D19" t="s" s="3">
        <v>30</v>
      </c>
      <c r="E19" s="5">
        <v>1</v>
      </c>
      <c r="F19" t="s" s="3">
        <v>40</v>
      </c>
      <c r="G19" s="8">
        <f t="shared" si="16"/>
        <v>327</v>
      </c>
      <c r="H19" s="8">
        <f>G19*E19</f>
        <v>327</v>
      </c>
    </row>
    <row r="20" ht="27" customHeight="1">
      <c r="A20" s="2"/>
      <c r="B20" s="7">
        <v>43789</v>
      </c>
      <c r="C20" t="s" s="3">
        <v>33</v>
      </c>
      <c r="D20" t="s" s="3">
        <v>41</v>
      </c>
      <c r="E20" s="5">
        <v>70</v>
      </c>
      <c r="F20" t="s" s="9">
        <v>42</v>
      </c>
      <c r="G20" s="8">
        <f>ROUND((37.5)/0.7,0)</f>
        <v>54</v>
      </c>
      <c r="H20" s="8">
        <f>G20*E20</f>
        <v>3780</v>
      </c>
    </row>
    <row r="21" ht="39" customHeight="1">
      <c r="A21" s="2"/>
      <c r="B21" s="7">
        <v>43789</v>
      </c>
      <c r="C21" t="s" s="3">
        <v>33</v>
      </c>
      <c r="D21" t="s" s="3">
        <v>43</v>
      </c>
      <c r="E21" s="2"/>
      <c r="F21" t="s" s="9">
        <v>44</v>
      </c>
      <c r="G21" s="8">
        <f>ROUND((26)/0.7,0)</f>
        <v>37</v>
      </c>
      <c r="H21" s="8">
        <f>G21*E21</f>
        <v>0</v>
      </c>
    </row>
    <row r="22" ht="15" customHeight="1">
      <c r="A22" s="2"/>
      <c r="B22" s="7">
        <v>43790</v>
      </c>
      <c r="C22" t="s" s="3">
        <v>25</v>
      </c>
      <c r="D22" t="s" s="3">
        <v>26</v>
      </c>
      <c r="E22" s="5">
        <v>15</v>
      </c>
      <c r="F22" t="s" s="3">
        <v>27</v>
      </c>
      <c r="G22" s="8">
        <v>200</v>
      </c>
      <c r="H22" s="8">
        <f>G22*E22</f>
        <v>3000</v>
      </c>
    </row>
    <row r="23" ht="15" customHeight="1">
      <c r="A23" s="2"/>
      <c r="B23" s="7">
        <v>43790</v>
      </c>
      <c r="C23" t="s" s="3">
        <v>25</v>
      </c>
      <c r="D23" t="s" s="3">
        <v>26</v>
      </c>
      <c r="E23" s="5">
        <v>15</v>
      </c>
      <c r="F23" t="s" s="3">
        <v>28</v>
      </c>
      <c r="G23" s="8">
        <v>1.31</v>
      </c>
      <c r="H23" s="8">
        <f>G23*E23</f>
        <v>19.65</v>
      </c>
    </row>
    <row r="24" ht="15" customHeight="1">
      <c r="A24" s="2"/>
      <c r="B24" s="7">
        <v>43790</v>
      </c>
      <c r="C24" t="s" s="3">
        <v>29</v>
      </c>
      <c r="D24" t="s" s="3">
        <v>30</v>
      </c>
      <c r="E24" s="5">
        <v>1</v>
      </c>
      <c r="F24" t="s" s="3">
        <v>39</v>
      </c>
      <c r="G24" s="8">
        <f t="shared" si="16"/>
        <v>327</v>
      </c>
      <c r="H24" s="8">
        <f>G24*E24</f>
        <v>327</v>
      </c>
    </row>
    <row r="25" ht="15" customHeight="1">
      <c r="A25" s="2"/>
      <c r="B25" s="7">
        <v>43790</v>
      </c>
      <c r="C25" t="s" s="3">
        <v>29</v>
      </c>
      <c r="D25" t="s" s="3">
        <v>30</v>
      </c>
      <c r="E25" s="5">
        <v>1</v>
      </c>
      <c r="F25" t="s" s="3">
        <v>40</v>
      </c>
      <c r="G25" s="8">
        <f t="shared" si="16"/>
        <v>327</v>
      </c>
      <c r="H25" s="8">
        <f>G25*E25</f>
        <v>327</v>
      </c>
    </row>
    <row r="26" ht="27" customHeight="1">
      <c r="A26" s="2"/>
      <c r="B26" s="7">
        <v>43790</v>
      </c>
      <c r="C26" t="s" s="3">
        <v>33</v>
      </c>
      <c r="D26" t="s" s="3">
        <v>45</v>
      </c>
      <c r="E26" s="5">
        <v>15</v>
      </c>
      <c r="F26" t="s" s="9">
        <v>46</v>
      </c>
      <c r="G26" s="8">
        <f>ROUND((25.4)/0.7,0)</f>
        <v>36</v>
      </c>
      <c r="H26" s="8">
        <f>G26*E26</f>
        <v>540</v>
      </c>
    </row>
    <row r="27" ht="27" customHeight="1">
      <c r="A27" s="2"/>
      <c r="B27" s="7">
        <v>43790</v>
      </c>
      <c r="C27" t="s" s="3">
        <v>33</v>
      </c>
      <c r="D27" t="s" s="3">
        <v>47</v>
      </c>
      <c r="E27" s="2"/>
      <c r="F27" t="s" s="9">
        <v>46</v>
      </c>
      <c r="G27" s="8">
        <f>ROUND((33)/0.7,0)</f>
        <v>47</v>
      </c>
      <c r="H27" s="8">
        <f>G27*E27</f>
        <v>0</v>
      </c>
    </row>
    <row r="28" ht="27" customHeight="1">
      <c r="A28" s="2"/>
      <c r="B28" t="s" s="3">
        <v>48</v>
      </c>
      <c r="C28" t="s" s="3">
        <v>25</v>
      </c>
      <c r="D28" t="s" s="3">
        <v>49</v>
      </c>
      <c r="E28" s="2"/>
      <c r="F28" t="s" s="9">
        <v>50</v>
      </c>
      <c r="G28" s="8">
        <v>118</v>
      </c>
      <c r="H28" s="8">
        <f>G28*E28</f>
        <v>0</v>
      </c>
    </row>
    <row r="29" ht="27" customHeight="1">
      <c r="A29" s="2"/>
      <c r="B29" t="s" s="3">
        <v>48</v>
      </c>
      <c r="C29" t="s" s="3">
        <v>25</v>
      </c>
      <c r="D29" t="s" s="3">
        <v>51</v>
      </c>
      <c r="E29" s="2"/>
      <c r="F29" t="s" s="9">
        <v>50</v>
      </c>
      <c r="G29" s="8">
        <v>145</v>
      </c>
      <c r="H29" s="8">
        <f>G29*E29</f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0" customWidth="1"/>
    <col min="3" max="3" width="27.8516" style="10" customWidth="1"/>
    <col min="4" max="4" width="19.8516" style="10" customWidth="1"/>
    <col min="5" max="5" width="21" style="10" customWidth="1"/>
    <col min="6" max="6" width="33.5" style="10" customWidth="1"/>
    <col min="7" max="7" width="8.85156" style="10" customWidth="1"/>
    <col min="8" max="256" width="8.85156" style="10" customWidth="1"/>
  </cols>
  <sheetData>
    <row r="1" ht="15" customHeight="1">
      <c r="A1" s="2"/>
      <c r="B1" s="2"/>
      <c r="C1" s="2"/>
      <c r="D1" s="2"/>
      <c r="E1" s="2"/>
      <c r="F1" s="2"/>
      <c r="G1" s="2"/>
    </row>
    <row r="2" ht="15" customHeight="1">
      <c r="A2" s="2"/>
      <c r="B2" t="s" s="3">
        <v>52</v>
      </c>
      <c r="C2" t="s" s="3">
        <v>53</v>
      </c>
      <c r="D2" t="s" s="3">
        <v>54</v>
      </c>
      <c r="E2" t="s" s="3">
        <v>55</v>
      </c>
      <c r="F2" t="s" s="3">
        <v>56</v>
      </c>
      <c r="G2" t="s" s="3">
        <v>57</v>
      </c>
    </row>
    <row r="3" ht="15" customHeight="1">
      <c r="A3" s="2"/>
      <c r="B3" t="s" s="3">
        <v>25</v>
      </c>
      <c r="C3" t="s" s="3">
        <v>58</v>
      </c>
      <c r="D3" t="s" s="3">
        <v>59</v>
      </c>
      <c r="E3" t="s" s="3">
        <v>60</v>
      </c>
      <c r="F3" t="s" s="11">
        <v>61</v>
      </c>
      <c r="G3" t="s" s="3">
        <v>62</v>
      </c>
    </row>
    <row r="4" ht="16.5" customHeight="1">
      <c r="A4" s="2"/>
      <c r="B4" t="s" s="3">
        <v>25</v>
      </c>
      <c r="C4" t="s" s="3">
        <v>63</v>
      </c>
      <c r="D4" t="s" s="3">
        <v>64</v>
      </c>
      <c r="E4" t="s" s="3">
        <v>65</v>
      </c>
      <c r="F4" t="s" s="12">
        <v>66</v>
      </c>
      <c r="G4" t="s" s="3">
        <v>62</v>
      </c>
    </row>
    <row r="5" ht="16.5" customHeight="1">
      <c r="A5" s="2"/>
      <c r="B5" t="s" s="3">
        <v>25</v>
      </c>
      <c r="C5" t="s" s="3">
        <v>67</v>
      </c>
      <c r="D5" t="s" s="3">
        <v>68</v>
      </c>
      <c r="E5" t="s" s="3">
        <v>69</v>
      </c>
      <c r="F5" t="s" s="12">
        <v>70</v>
      </c>
      <c r="G5" t="s" s="3">
        <v>62</v>
      </c>
    </row>
    <row r="6" ht="16.5" customHeight="1">
      <c r="A6" s="2"/>
      <c r="B6" t="s" s="3">
        <v>33</v>
      </c>
      <c r="C6" t="s" s="3">
        <v>36</v>
      </c>
      <c r="D6" t="s" s="3">
        <v>71</v>
      </c>
      <c r="E6" t="s" s="3">
        <v>72</v>
      </c>
      <c r="F6" t="s" s="12">
        <v>73</v>
      </c>
      <c r="G6" t="s" s="3">
        <v>62</v>
      </c>
    </row>
    <row r="7" ht="15" customHeight="1">
      <c r="A7" s="2"/>
      <c r="B7" t="s" s="3">
        <v>33</v>
      </c>
      <c r="C7" t="s" s="3">
        <v>41</v>
      </c>
      <c r="D7" t="s" s="3">
        <v>74</v>
      </c>
      <c r="E7" t="s" s="3">
        <v>75</v>
      </c>
      <c r="F7" t="s" s="13">
        <v>76</v>
      </c>
      <c r="G7" t="s" s="3">
        <v>62</v>
      </c>
    </row>
    <row r="8" ht="15" customHeight="1">
      <c r="A8" s="2"/>
      <c r="B8" t="s" s="3">
        <v>77</v>
      </c>
      <c r="C8" t="s" s="3">
        <v>78</v>
      </c>
      <c r="D8" t="s" s="3">
        <v>79</v>
      </c>
      <c r="E8" t="s" s="3">
        <v>80</v>
      </c>
      <c r="F8" t="s" s="13">
        <v>81</v>
      </c>
      <c r="G8" t="s" s="3">
        <v>62</v>
      </c>
    </row>
    <row r="9" ht="15" customHeight="1">
      <c r="A9" s="2"/>
      <c r="B9" t="s" s="3">
        <v>77</v>
      </c>
      <c r="C9" t="s" s="3">
        <v>34</v>
      </c>
      <c r="D9" t="s" s="3">
        <v>82</v>
      </c>
      <c r="E9" t="s" s="3">
        <v>83</v>
      </c>
      <c r="F9" t="s" s="3">
        <v>84</v>
      </c>
      <c r="G9" t="s" s="3">
        <v>62</v>
      </c>
    </row>
    <row r="10" ht="15" customHeight="1">
      <c r="A10" s="2"/>
      <c r="B10" t="s" s="3">
        <v>77</v>
      </c>
      <c r="C10" t="s" s="3">
        <v>85</v>
      </c>
      <c r="D10" t="s" s="3">
        <v>86</v>
      </c>
      <c r="E10" t="s" s="3">
        <v>87</v>
      </c>
      <c r="F10" t="s" s="12">
        <v>88</v>
      </c>
      <c r="G10" t="s" s="3">
        <v>62</v>
      </c>
    </row>
    <row r="11" ht="15" customHeight="1">
      <c r="A11" s="2"/>
      <c r="B11" t="s" s="3">
        <v>77</v>
      </c>
      <c r="C11" t="s" s="3">
        <v>89</v>
      </c>
      <c r="D11" t="s" s="3">
        <v>90</v>
      </c>
      <c r="E11" t="s" s="3">
        <v>91</v>
      </c>
      <c r="F11" t="s" s="13">
        <v>92</v>
      </c>
      <c r="G11" t="s" s="3">
        <v>62</v>
      </c>
    </row>
    <row r="12" ht="13.55" customHeight="1">
      <c r="A12" s="14"/>
      <c r="B12" s="15"/>
      <c r="C12" s="15"/>
      <c r="D12" s="15"/>
      <c r="E12" s="15"/>
      <c r="F12" s="15"/>
      <c r="G12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