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-Personal\Documents\Metodos numericos en ing\Tercer parcial\"/>
    </mc:Choice>
  </mc:AlternateContent>
  <bookViews>
    <workbookView xWindow="0" yWindow="0" windowWidth="23040" windowHeight="9384"/>
  </bookViews>
  <sheets>
    <sheet name="Hoja1" sheetId="1" r:id="rId1"/>
    <sheet name="Hoja2" sheetId="2" r:id="rId2"/>
    <sheet name="Hoja3" sheetId="3" r:id="rId3"/>
    <sheet name="Hoja4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18" i="4"/>
  <c r="H21" i="4" s="1"/>
  <c r="D15" i="4"/>
  <c r="D16" i="4" s="1"/>
  <c r="C15" i="4"/>
  <c r="C16" i="4" s="1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F15" i="4" s="1"/>
  <c r="H19" i="3"/>
  <c r="H18" i="3"/>
  <c r="D15" i="3"/>
  <c r="D16" i="3" s="1"/>
  <c r="C15" i="3"/>
  <c r="C16" i="3" s="1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19" i="2"/>
  <c r="H18" i="2"/>
  <c r="H21" i="2" s="1"/>
  <c r="D15" i="2"/>
  <c r="D16" i="2" s="1"/>
  <c r="C15" i="2"/>
  <c r="C16" i="2" s="1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F15" i="2" s="1"/>
  <c r="G15" i="4" l="1"/>
  <c r="F25" i="4" s="1"/>
  <c r="F28" i="4" s="1"/>
  <c r="H15" i="4"/>
  <c r="G26" i="4" s="1"/>
  <c r="F26" i="4"/>
  <c r="F19" i="4"/>
  <c r="F18" i="4"/>
  <c r="F21" i="4" s="1"/>
  <c r="F23" i="4" s="1"/>
  <c r="H15" i="3"/>
  <c r="H21" i="3"/>
  <c r="F15" i="3"/>
  <c r="F19" i="3" s="1"/>
  <c r="G26" i="3"/>
  <c r="G15" i="3"/>
  <c r="F25" i="3" s="1"/>
  <c r="F28" i="3" s="1"/>
  <c r="G15" i="2"/>
  <c r="F25" i="2" s="1"/>
  <c r="F28" i="2" s="1"/>
  <c r="H15" i="2"/>
  <c r="G26" i="2" s="1"/>
  <c r="F26" i="2"/>
  <c r="F19" i="2"/>
  <c r="H19" i="1"/>
  <c r="H18" i="1"/>
  <c r="H21" i="1" s="1"/>
  <c r="D16" i="1"/>
  <c r="H15" i="1"/>
  <c r="G26" i="1" s="1"/>
  <c r="G15" i="1"/>
  <c r="F25" i="1" s="1"/>
  <c r="F28" i="1" s="1"/>
  <c r="F15" i="1"/>
  <c r="D15" i="1"/>
  <c r="C15" i="1"/>
  <c r="C16" i="1" s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26" i="4" l="1"/>
  <c r="I26" i="4" s="1"/>
  <c r="F29" i="4" s="1"/>
  <c r="F31" i="4" s="1"/>
  <c r="F32" i="4" s="1"/>
  <c r="E14" i="4"/>
  <c r="E13" i="4"/>
  <c r="E12" i="4"/>
  <c r="E11" i="4"/>
  <c r="E10" i="4"/>
  <c r="E9" i="4"/>
  <c r="E8" i="4"/>
  <c r="E7" i="4"/>
  <c r="E6" i="4"/>
  <c r="E5" i="4"/>
  <c r="E4" i="4"/>
  <c r="F26" i="3"/>
  <c r="H26" i="3" s="1"/>
  <c r="I26" i="3" s="1"/>
  <c r="F29" i="3" s="1"/>
  <c r="F31" i="3" s="1"/>
  <c r="F32" i="3" s="1"/>
  <c r="F18" i="3"/>
  <c r="F21" i="3" s="1"/>
  <c r="F23" i="3" s="1"/>
  <c r="F18" i="2"/>
  <c r="F21" i="2" s="1"/>
  <c r="F23" i="2" s="1"/>
  <c r="H26" i="2"/>
  <c r="I26" i="2" s="1"/>
  <c r="F29" i="2" s="1"/>
  <c r="F31" i="2" s="1"/>
  <c r="F32" i="2" s="1"/>
  <c r="F19" i="1"/>
  <c r="F18" i="1"/>
  <c r="F21" i="1" s="1"/>
  <c r="F23" i="1" s="1"/>
  <c r="F26" i="1"/>
  <c r="H26" i="1" s="1"/>
  <c r="I26" i="1" s="1"/>
  <c r="F29" i="1" s="1"/>
  <c r="F31" i="1" s="1"/>
  <c r="F32" i="1" s="1"/>
  <c r="E15" i="4" l="1"/>
  <c r="E14" i="3"/>
  <c r="E13" i="3"/>
  <c r="E12" i="3"/>
  <c r="E11" i="3"/>
  <c r="E10" i="3"/>
  <c r="E9" i="3"/>
  <c r="E8" i="3"/>
  <c r="E7" i="3"/>
  <c r="E6" i="3"/>
  <c r="E5" i="3"/>
  <c r="E4" i="3"/>
  <c r="E14" i="2"/>
  <c r="E13" i="2"/>
  <c r="E12" i="2"/>
  <c r="E11" i="2"/>
  <c r="E10" i="2"/>
  <c r="E9" i="2"/>
  <c r="E8" i="2"/>
  <c r="E7" i="2"/>
  <c r="E6" i="2"/>
  <c r="E5" i="2"/>
  <c r="E4" i="2"/>
  <c r="E14" i="1"/>
  <c r="E13" i="1"/>
  <c r="E12" i="1"/>
  <c r="E11" i="1"/>
  <c r="E10" i="1"/>
  <c r="E9" i="1"/>
  <c r="E8" i="1"/>
  <c r="E7" i="1"/>
  <c r="E6" i="1"/>
  <c r="E5" i="1"/>
  <c r="E4" i="1"/>
  <c r="E15" i="3" l="1"/>
  <c r="E15" i="2"/>
  <c r="E15" i="1"/>
</calcChain>
</file>

<file path=xl/sharedStrings.xml><?xml version="1.0" encoding="utf-8"?>
<sst xmlns="http://schemas.openxmlformats.org/spreadsheetml/2006/main" count="80" uniqueCount="20">
  <si>
    <t>n</t>
  </si>
  <si>
    <t>x</t>
  </si>
  <si>
    <t>y</t>
  </si>
  <si>
    <t>y=b0+b1*x</t>
  </si>
  <si>
    <t>x^2</t>
  </si>
  <si>
    <t>x*y</t>
  </si>
  <si>
    <t>y^2</t>
  </si>
  <si>
    <t>Sumatoria</t>
  </si>
  <si>
    <t>avg</t>
  </si>
  <si>
    <t>b1</t>
  </si>
  <si>
    <t>cov</t>
  </si>
  <si>
    <t>varp</t>
  </si>
  <si>
    <t>b0</t>
  </si>
  <si>
    <t>r</t>
  </si>
  <si>
    <t>r^2</t>
  </si>
  <si>
    <t>Predictive; use it with high confidence</t>
  </si>
  <si>
    <t>Test 1</t>
  </si>
  <si>
    <t>Test 2</t>
  </si>
  <si>
    <t>Test 3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</si>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</sst>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2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Metodo reglineal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55616942909762"/>
          <c:w val="0.85219685039370074"/>
          <c:h val="0.617111483302156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[1]Hoja1!$D$4:$D$13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[1]Hoja1!$E$4:$E$13</c:f>
              <c:numCache>
                <c:formatCode>General</c:formatCode>
                <c:ptCount val="10"/>
                <c:pt idx="0">
                  <c:v>202.07868265487392</c:v>
                </c:pt>
                <c:pt idx="1">
                  <c:v>1100.6035442825066</c:v>
                </c:pt>
                <c:pt idx="2">
                  <c:v>148.51277744245735</c:v>
                </c:pt>
                <c:pt idx="3">
                  <c:v>236.63733117901364</c:v>
                </c:pt>
                <c:pt idx="4">
                  <c:v>198.62281780245993</c:v>
                </c:pt>
                <c:pt idx="5">
                  <c:v>499.28305996247548</c:v>
                </c:pt>
                <c:pt idx="6">
                  <c:v>141.60104773762939</c:v>
                </c:pt>
                <c:pt idx="7">
                  <c:v>1610.3436100135675</c:v>
                </c:pt>
                <c:pt idx="8">
                  <c:v>613.32660009213657</c:v>
                </c:pt>
                <c:pt idx="9">
                  <c:v>1637.9905288328791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1672"/>
        <c:axId val="337002456"/>
      </c:scatterChart>
      <c:valAx>
        <c:axId val="3370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002456"/>
        <c:crosses val="autoZero"/>
        <c:crossBetween val="midCat"/>
      </c:valAx>
      <c:valAx>
        <c:axId val="3370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0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Metodo reglineal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55616942909762"/>
          <c:w val="0.85219685039370074"/>
          <c:h val="0.617111483302156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[1]Hoja1!$D$4:$D$13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[1]Hoja1!$E$4:$E$13</c:f>
              <c:numCache>
                <c:formatCode>General</c:formatCode>
                <c:ptCount val="10"/>
                <c:pt idx="0">
                  <c:v>202.07868265487392</c:v>
                </c:pt>
                <c:pt idx="1">
                  <c:v>1100.6035442825066</c:v>
                </c:pt>
                <c:pt idx="2">
                  <c:v>148.51277744245735</c:v>
                </c:pt>
                <c:pt idx="3">
                  <c:v>236.63733117901364</c:v>
                </c:pt>
                <c:pt idx="4">
                  <c:v>198.62281780245993</c:v>
                </c:pt>
                <c:pt idx="5">
                  <c:v>499.28305996247548</c:v>
                </c:pt>
                <c:pt idx="6">
                  <c:v>141.60104773762939</c:v>
                </c:pt>
                <c:pt idx="7">
                  <c:v>1610.3436100135675</c:v>
                </c:pt>
                <c:pt idx="8">
                  <c:v>613.32660009213657</c:v>
                </c:pt>
                <c:pt idx="9">
                  <c:v>1637.9905288328791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0496"/>
        <c:axId val="337005592"/>
      </c:scatterChart>
      <c:valAx>
        <c:axId val="3370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005592"/>
        <c:crosses val="autoZero"/>
        <c:crossBetween val="midCat"/>
      </c:valAx>
      <c:valAx>
        <c:axId val="3370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0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Metodo reglineal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55616942909762"/>
          <c:w val="0.85219685039370074"/>
          <c:h val="0.617111483302156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[1]Hoja1!$D$4:$D$13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[1]Hoja1!$E$4:$E$13</c:f>
              <c:numCache>
                <c:formatCode>General</c:formatCode>
                <c:ptCount val="10"/>
                <c:pt idx="0">
                  <c:v>202.07868265487392</c:v>
                </c:pt>
                <c:pt idx="1">
                  <c:v>1100.6035442825066</c:v>
                </c:pt>
                <c:pt idx="2">
                  <c:v>148.51277744245735</c:v>
                </c:pt>
                <c:pt idx="3">
                  <c:v>236.63733117901364</c:v>
                </c:pt>
                <c:pt idx="4">
                  <c:v>198.62281780245993</c:v>
                </c:pt>
                <c:pt idx="5">
                  <c:v>499.28305996247548</c:v>
                </c:pt>
                <c:pt idx="6">
                  <c:v>141.60104773762939</c:v>
                </c:pt>
                <c:pt idx="7">
                  <c:v>1610.3436100135675</c:v>
                </c:pt>
                <c:pt idx="8">
                  <c:v>613.32660009213657</c:v>
                </c:pt>
                <c:pt idx="9">
                  <c:v>1637.9905288328791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3632"/>
        <c:axId val="337004416"/>
      </c:scatterChart>
      <c:valAx>
        <c:axId val="3370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004416"/>
        <c:crosses val="autoZero"/>
        <c:crossBetween val="midCat"/>
      </c:valAx>
      <c:valAx>
        <c:axId val="3370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0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Metodo reglineal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55616942909762"/>
          <c:w val="0.85219685039370074"/>
          <c:h val="0.617111483302156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[1]Hoja1!$D$4:$D$13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[1]Hoja1!$E$4:$E$13</c:f>
              <c:numCache>
                <c:formatCode>General</c:formatCode>
                <c:ptCount val="10"/>
                <c:pt idx="0">
                  <c:v>202.07868265487392</c:v>
                </c:pt>
                <c:pt idx="1">
                  <c:v>1100.6035442825066</c:v>
                </c:pt>
                <c:pt idx="2">
                  <c:v>148.51277744245735</c:v>
                </c:pt>
                <c:pt idx="3">
                  <c:v>236.63733117901364</c:v>
                </c:pt>
                <c:pt idx="4">
                  <c:v>198.62281780245993</c:v>
                </c:pt>
                <c:pt idx="5">
                  <c:v>499.28305996247548</c:v>
                </c:pt>
                <c:pt idx="6">
                  <c:v>141.60104773762939</c:v>
                </c:pt>
                <c:pt idx="7">
                  <c:v>1610.3436100135675</c:v>
                </c:pt>
                <c:pt idx="8">
                  <c:v>613.32660009213657</c:v>
                </c:pt>
                <c:pt idx="9">
                  <c:v>1637.9905288328791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22968"/>
        <c:axId val="215329632"/>
      </c:scatterChart>
      <c:valAx>
        <c:axId val="21532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329632"/>
        <c:crosses val="autoZero"/>
        <c:crossBetween val="midCat"/>
      </c:valAx>
      <c:valAx>
        <c:axId val="2153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32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2</xdr:row>
      <xdr:rowOff>3810</xdr:rowOff>
    </xdr:from>
    <xdr:to>
      <xdr:col>14</xdr:col>
      <xdr:colOff>533400</xdr:colOff>
      <xdr:row>15</xdr:row>
      <xdr:rowOff>110490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2</xdr:row>
      <xdr:rowOff>3810</xdr:rowOff>
    </xdr:from>
    <xdr:to>
      <xdr:col>14</xdr:col>
      <xdr:colOff>533400</xdr:colOff>
      <xdr:row>15</xdr:row>
      <xdr:rowOff>110490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2</xdr:row>
      <xdr:rowOff>3810</xdr:rowOff>
    </xdr:from>
    <xdr:to>
      <xdr:col>14</xdr:col>
      <xdr:colOff>533400</xdr:colOff>
      <xdr:row>15</xdr:row>
      <xdr:rowOff>110490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2</xdr:row>
      <xdr:rowOff>3810</xdr:rowOff>
    </xdr:from>
    <xdr:to>
      <xdr:col>14</xdr:col>
      <xdr:colOff>533400</xdr:colOff>
      <xdr:row>15</xdr:row>
      <xdr:rowOff>110490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odo%20reglin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C4">
            <v>130</v>
          </cell>
          <cell r="D4">
            <v>186</v>
          </cell>
          <cell r="E4">
            <v>202.07868265487392</v>
          </cell>
        </row>
        <row r="5">
          <cell r="C5">
            <v>650</v>
          </cell>
          <cell r="D5">
            <v>699</v>
          </cell>
          <cell r="E5">
            <v>1100.6035442825066</v>
          </cell>
        </row>
        <row r="6">
          <cell r="C6">
            <v>99</v>
          </cell>
          <cell r="D6">
            <v>132</v>
          </cell>
          <cell r="E6">
            <v>148.51277744245735</v>
          </cell>
        </row>
        <row r="7">
          <cell r="C7">
            <v>150</v>
          </cell>
          <cell r="D7">
            <v>272</v>
          </cell>
          <cell r="E7">
            <v>236.63733117901364</v>
          </cell>
        </row>
        <row r="8">
          <cell r="C8">
            <v>128</v>
          </cell>
          <cell r="D8">
            <v>291</v>
          </cell>
          <cell r="E8">
            <v>198.62281780245993</v>
          </cell>
        </row>
        <row r="9">
          <cell r="C9">
            <v>302</v>
          </cell>
          <cell r="D9">
            <v>331</v>
          </cell>
          <cell r="E9">
            <v>499.28305996247548</v>
          </cell>
        </row>
        <row r="10">
          <cell r="C10">
            <v>95</v>
          </cell>
          <cell r="D10">
            <v>199</v>
          </cell>
          <cell r="E10">
            <v>141.60104773762939</v>
          </cell>
        </row>
        <row r="11">
          <cell r="C11">
            <v>945</v>
          </cell>
          <cell r="D11">
            <v>1890</v>
          </cell>
          <cell r="E11">
            <v>1610.3436100135675</v>
          </cell>
        </row>
        <row r="12">
          <cell r="C12">
            <v>368</v>
          </cell>
          <cell r="D12">
            <v>788</v>
          </cell>
          <cell r="E12">
            <v>613.32660009213657</v>
          </cell>
        </row>
        <row r="13">
          <cell r="C13">
            <v>961</v>
          </cell>
          <cell r="D13">
            <v>1601</v>
          </cell>
          <cell r="E13">
            <v>1637.9905288328791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abSelected="1" workbookViewId="0">
      <selection activeCell="J24" sqref="J24"/>
    </sheetView>
  </sheetViews>
  <sheetFormatPr baseColWidth="10" defaultRowHeight="14.4" x14ac:dyDescent="0.3"/>
  <sheetData>
    <row r="1" spans="2:10" ht="18" x14ac:dyDescent="0.35">
      <c r="G1" s="13" t="s">
        <v>16</v>
      </c>
      <c r="H1" s="13"/>
      <c r="I1" s="13"/>
      <c r="J1" s="13"/>
    </row>
    <row r="2" spans="2:10" ht="15" thickBot="1" x14ac:dyDescent="0.35"/>
    <row r="3" spans="2:10" ht="16.8" thickBot="1" x14ac:dyDescent="0.35">
      <c r="B3" s="1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10" ht="16.2" thickBot="1" x14ac:dyDescent="0.35">
      <c r="B4" s="4">
        <v>1</v>
      </c>
      <c r="C4" s="5">
        <v>130</v>
      </c>
      <c r="D4" s="5">
        <v>186</v>
      </c>
      <c r="E4" s="6">
        <f>$F$23+$F$21*C4</f>
        <v>202.07868265487392</v>
      </c>
      <c r="F4">
        <f>C4^2</f>
        <v>16900</v>
      </c>
      <c r="G4">
        <f>C4*D4</f>
        <v>24180</v>
      </c>
      <c r="H4">
        <f>D4^2</f>
        <v>34596</v>
      </c>
    </row>
    <row r="5" spans="2:10" ht="16.2" thickBot="1" x14ac:dyDescent="0.35">
      <c r="B5" s="4">
        <v>2</v>
      </c>
      <c r="C5" s="5">
        <v>650</v>
      </c>
      <c r="D5" s="5">
        <v>699</v>
      </c>
      <c r="E5" s="6">
        <f t="shared" ref="E5:E14" si="0">$F$23+$F$21*C5</f>
        <v>1100.6035442825066</v>
      </c>
      <c r="F5">
        <f t="shared" ref="F5:F13" si="1">C5^2</f>
        <v>422500</v>
      </c>
      <c r="G5">
        <f t="shared" ref="G5:G13" si="2">C5*D5</f>
        <v>454350</v>
      </c>
      <c r="H5">
        <f t="shared" ref="H5:H13" si="3">D5^2</f>
        <v>488601</v>
      </c>
    </row>
    <row r="6" spans="2:10" ht="16.2" thickBot="1" x14ac:dyDescent="0.35">
      <c r="B6" s="4">
        <v>3</v>
      </c>
      <c r="C6" s="5">
        <v>99</v>
      </c>
      <c r="D6" s="5">
        <v>132</v>
      </c>
      <c r="E6" s="6">
        <f t="shared" si="0"/>
        <v>148.51277744245735</v>
      </c>
      <c r="F6">
        <f t="shared" si="1"/>
        <v>9801</v>
      </c>
      <c r="G6">
        <f t="shared" si="2"/>
        <v>13068</v>
      </c>
      <c r="H6">
        <f t="shared" si="3"/>
        <v>17424</v>
      </c>
    </row>
    <row r="7" spans="2:10" ht="16.2" thickBot="1" x14ac:dyDescent="0.35">
      <c r="B7" s="4">
        <v>4</v>
      </c>
      <c r="C7" s="5">
        <v>150</v>
      </c>
      <c r="D7" s="5">
        <v>272</v>
      </c>
      <c r="E7" s="6">
        <f t="shared" si="0"/>
        <v>236.63733117901364</v>
      </c>
      <c r="F7">
        <f t="shared" si="1"/>
        <v>22500</v>
      </c>
      <c r="G7">
        <f t="shared" si="2"/>
        <v>40800</v>
      </c>
      <c r="H7">
        <f t="shared" si="3"/>
        <v>73984</v>
      </c>
    </row>
    <row r="8" spans="2:10" ht="16.2" thickBot="1" x14ac:dyDescent="0.35">
      <c r="B8" s="4">
        <v>5</v>
      </c>
      <c r="C8" s="5">
        <v>128</v>
      </c>
      <c r="D8" s="5">
        <v>291</v>
      </c>
      <c r="E8" s="6">
        <f t="shared" si="0"/>
        <v>198.62281780245993</v>
      </c>
      <c r="F8">
        <f t="shared" si="1"/>
        <v>16384</v>
      </c>
      <c r="G8">
        <f t="shared" si="2"/>
        <v>37248</v>
      </c>
      <c r="H8">
        <f t="shared" si="3"/>
        <v>84681</v>
      </c>
    </row>
    <row r="9" spans="2:10" ht="16.2" thickBot="1" x14ac:dyDescent="0.35">
      <c r="B9" s="4">
        <v>6</v>
      </c>
      <c r="C9" s="5">
        <v>302</v>
      </c>
      <c r="D9" s="5">
        <v>331</v>
      </c>
      <c r="E9" s="6">
        <f t="shared" si="0"/>
        <v>499.28305996247548</v>
      </c>
      <c r="F9">
        <f t="shared" si="1"/>
        <v>91204</v>
      </c>
      <c r="G9">
        <f t="shared" si="2"/>
        <v>99962</v>
      </c>
      <c r="H9">
        <f t="shared" si="3"/>
        <v>109561</v>
      </c>
    </row>
    <row r="10" spans="2:10" ht="16.2" thickBot="1" x14ac:dyDescent="0.35">
      <c r="B10" s="4">
        <v>7</v>
      </c>
      <c r="C10" s="5">
        <v>95</v>
      </c>
      <c r="D10" s="5">
        <v>199</v>
      </c>
      <c r="E10" s="6">
        <f t="shared" si="0"/>
        <v>141.60104773762939</v>
      </c>
      <c r="F10">
        <f t="shared" si="1"/>
        <v>9025</v>
      </c>
      <c r="G10">
        <f t="shared" si="2"/>
        <v>18905</v>
      </c>
      <c r="H10">
        <f t="shared" si="3"/>
        <v>39601</v>
      </c>
    </row>
    <row r="11" spans="2:10" ht="16.2" thickBot="1" x14ac:dyDescent="0.35">
      <c r="B11" s="4">
        <v>8</v>
      </c>
      <c r="C11" s="5">
        <v>945</v>
      </c>
      <c r="D11" s="5">
        <v>1890</v>
      </c>
      <c r="E11" s="6">
        <f t="shared" si="0"/>
        <v>1610.3436100135675</v>
      </c>
      <c r="F11">
        <f t="shared" si="1"/>
        <v>893025</v>
      </c>
      <c r="G11">
        <f t="shared" si="2"/>
        <v>1786050</v>
      </c>
      <c r="H11">
        <f t="shared" si="3"/>
        <v>3572100</v>
      </c>
    </row>
    <row r="12" spans="2:10" ht="16.2" thickBot="1" x14ac:dyDescent="0.35">
      <c r="B12" s="4">
        <v>9</v>
      </c>
      <c r="C12" s="5">
        <v>368</v>
      </c>
      <c r="D12" s="5">
        <v>788</v>
      </c>
      <c r="E12" s="6">
        <f t="shared" si="0"/>
        <v>613.32660009213657</v>
      </c>
      <c r="F12">
        <f t="shared" si="1"/>
        <v>135424</v>
      </c>
      <c r="G12">
        <f t="shared" si="2"/>
        <v>289984</v>
      </c>
      <c r="H12">
        <f t="shared" si="3"/>
        <v>620944</v>
      </c>
    </row>
    <row r="13" spans="2:10" ht="16.2" thickBot="1" x14ac:dyDescent="0.35">
      <c r="B13" s="4">
        <v>10</v>
      </c>
      <c r="C13" s="5">
        <v>961</v>
      </c>
      <c r="D13" s="5">
        <v>1601</v>
      </c>
      <c r="E13" s="6">
        <f t="shared" si="0"/>
        <v>1637.9905288328791</v>
      </c>
      <c r="F13">
        <f t="shared" si="1"/>
        <v>923521</v>
      </c>
      <c r="G13">
        <f t="shared" si="2"/>
        <v>1538561</v>
      </c>
      <c r="H13">
        <f t="shared" si="3"/>
        <v>2563201</v>
      </c>
    </row>
    <row r="14" spans="2:10" ht="15.6" x14ac:dyDescent="0.3">
      <c r="B14" s="7"/>
      <c r="C14" s="7">
        <v>386</v>
      </c>
      <c r="D14" s="7"/>
      <c r="E14" s="8">
        <f t="shared" si="0"/>
        <v>644.42938376386235</v>
      </c>
    </row>
    <row r="15" spans="2:10" x14ac:dyDescent="0.3">
      <c r="B15" t="s">
        <v>7</v>
      </c>
      <c r="C15" s="9">
        <f>SUM(C4:C13)</f>
        <v>3828</v>
      </c>
      <c r="D15" s="9">
        <f t="shared" ref="D15:H15" si="4">SUM(D4:D13)</f>
        <v>6389</v>
      </c>
      <c r="E15" s="9">
        <f t="shared" si="4"/>
        <v>6389</v>
      </c>
      <c r="F15" s="9">
        <f t="shared" si="4"/>
        <v>2540284</v>
      </c>
      <c r="G15" s="9">
        <f t="shared" si="4"/>
        <v>4303108</v>
      </c>
      <c r="H15" s="9">
        <f t="shared" si="4"/>
        <v>7604693</v>
      </c>
      <c r="I15" s="10"/>
    </row>
    <row r="16" spans="2:10" x14ac:dyDescent="0.3">
      <c r="B16" t="s">
        <v>8</v>
      </c>
      <c r="C16">
        <f>C15/B13</f>
        <v>382.8</v>
      </c>
      <c r="D16">
        <f>D15/B13</f>
        <v>638.9</v>
      </c>
    </row>
    <row r="18" spans="5:9" x14ac:dyDescent="0.3">
      <c r="E18" t="s">
        <v>9</v>
      </c>
      <c r="F18">
        <f>G15-(B13*C16*D16)</f>
        <v>1857398.8000000003</v>
      </c>
      <c r="G18" t="s">
        <v>10</v>
      </c>
      <c r="H18">
        <f>COVAR(C4:C13,D4:D13)</f>
        <v>185739.88000000003</v>
      </c>
    </row>
    <row r="19" spans="5:9" x14ac:dyDescent="0.3">
      <c r="F19">
        <f>F15-(B13*C16^2)</f>
        <v>1074925.6000000001</v>
      </c>
      <c r="G19" t="s">
        <v>11</v>
      </c>
      <c r="H19">
        <f>_xlfn.VAR.P(C4:C13)</f>
        <v>107492.56</v>
      </c>
    </row>
    <row r="21" spans="5:9" x14ac:dyDescent="0.3">
      <c r="E21" t="s">
        <v>9</v>
      </c>
      <c r="F21" s="11">
        <f>F18/F19</f>
        <v>1.7279324262069859</v>
      </c>
      <c r="H21">
        <f>H18/H19</f>
        <v>1.7279324262069862</v>
      </c>
    </row>
    <row r="23" spans="5:9" x14ac:dyDescent="0.3">
      <c r="E23" t="s">
        <v>12</v>
      </c>
      <c r="F23" s="11">
        <f>D16-F21*C16</f>
        <v>-22.552532752034267</v>
      </c>
    </row>
    <row r="25" spans="5:9" x14ac:dyDescent="0.3">
      <c r="E25" t="s">
        <v>13</v>
      </c>
      <c r="F25">
        <f>B13*G15-C15*D15</f>
        <v>18573988</v>
      </c>
    </row>
    <row r="26" spans="5:9" x14ac:dyDescent="0.3">
      <c r="F26">
        <f>B13*F15-C15^2</f>
        <v>10749256</v>
      </c>
      <c r="G26">
        <f>B13*H15-D15^2</f>
        <v>35227609</v>
      </c>
      <c r="H26">
        <f>F26*G26</f>
        <v>378670587408904</v>
      </c>
      <c r="I26">
        <f>SQRT(H26)</f>
        <v>19459460.100652948</v>
      </c>
    </row>
    <row r="28" spans="5:9" x14ac:dyDescent="0.3">
      <c r="E28" t="s">
        <v>13</v>
      </c>
      <c r="F28">
        <f>F25</f>
        <v>18573988</v>
      </c>
    </row>
    <row r="29" spans="5:9" x14ac:dyDescent="0.3">
      <c r="F29">
        <f>I26</f>
        <v>19459460.100652948</v>
      </c>
    </row>
    <row r="31" spans="5:9" x14ac:dyDescent="0.3">
      <c r="E31" t="s">
        <v>13</v>
      </c>
      <c r="F31">
        <f>F28/F29</f>
        <v>0.95449657410468258</v>
      </c>
    </row>
    <row r="32" spans="5:9" x14ac:dyDescent="0.3">
      <c r="E32" t="s">
        <v>14</v>
      </c>
      <c r="F32" s="12">
        <f>F31^2</f>
        <v>0.9110637099775758</v>
      </c>
      <c r="G32" s="14" t="s">
        <v>15</v>
      </c>
      <c r="H32" s="14"/>
      <c r="I32" s="14"/>
    </row>
  </sheetData>
  <mergeCells count="2">
    <mergeCell ref="G1:J1"/>
    <mergeCell ref="G32:I3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workbookViewId="0">
      <selection activeCell="E45" sqref="E45"/>
    </sheetView>
  </sheetViews>
  <sheetFormatPr baseColWidth="10" defaultRowHeight="14.4" x14ac:dyDescent="0.3"/>
  <sheetData>
    <row r="1" spans="2:10" ht="18" x14ac:dyDescent="0.35">
      <c r="G1" s="13" t="s">
        <v>17</v>
      </c>
      <c r="H1" s="13"/>
      <c r="I1" s="13"/>
      <c r="J1" s="13"/>
    </row>
    <row r="2" spans="2:10" ht="15" thickBot="1" x14ac:dyDescent="0.35"/>
    <row r="3" spans="2:10" ht="16.8" thickBot="1" x14ac:dyDescent="0.35">
      <c r="B3" s="1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10" ht="16.2" thickBot="1" x14ac:dyDescent="0.35">
      <c r="B4" s="4">
        <v>1</v>
      </c>
      <c r="C4" s="5">
        <v>130</v>
      </c>
      <c r="D4" s="5">
        <v>15</v>
      </c>
      <c r="E4" s="6">
        <f>$F$23+$F$21*C4</f>
        <v>17.817582909924212</v>
      </c>
      <c r="F4">
        <f>C4^2</f>
        <v>16900</v>
      </c>
      <c r="G4">
        <f>C4*D4</f>
        <v>1950</v>
      </c>
      <c r="H4">
        <f>D4^2</f>
        <v>225</v>
      </c>
    </row>
    <row r="5" spans="2:10" ht="16.2" thickBot="1" x14ac:dyDescent="0.35">
      <c r="B5" s="4">
        <v>2</v>
      </c>
      <c r="C5" s="5">
        <v>650</v>
      </c>
      <c r="D5" s="5">
        <v>69.900000000000006</v>
      </c>
      <c r="E5" s="6">
        <f t="shared" ref="E5:E14" si="0">$F$23+$F$21*C5</f>
        <v>105.24344084837126</v>
      </c>
      <c r="F5">
        <f t="shared" ref="F5:F13" si="1">C5^2</f>
        <v>422500</v>
      </c>
      <c r="G5">
        <f t="shared" ref="G5:G13" si="2">C5*D5</f>
        <v>45435.000000000007</v>
      </c>
      <c r="H5">
        <f t="shared" ref="H5:H13" si="3">D5^2</f>
        <v>4886.0100000000011</v>
      </c>
    </row>
    <row r="6" spans="2:10" ht="16.2" thickBot="1" x14ac:dyDescent="0.35">
      <c r="B6" s="4">
        <v>3</v>
      </c>
      <c r="C6" s="5">
        <v>99</v>
      </c>
      <c r="D6" s="5">
        <v>6.5</v>
      </c>
      <c r="E6" s="6">
        <f t="shared" si="0"/>
        <v>12.605656763593714</v>
      </c>
      <c r="F6">
        <f t="shared" si="1"/>
        <v>9801</v>
      </c>
      <c r="G6">
        <f t="shared" si="2"/>
        <v>643.5</v>
      </c>
      <c r="H6">
        <f t="shared" si="3"/>
        <v>42.25</v>
      </c>
    </row>
    <row r="7" spans="2:10" ht="16.2" thickBot="1" x14ac:dyDescent="0.35">
      <c r="B7" s="4">
        <v>4</v>
      </c>
      <c r="C7" s="5">
        <v>150</v>
      </c>
      <c r="D7" s="5">
        <v>22.4</v>
      </c>
      <c r="E7" s="6">
        <f t="shared" si="0"/>
        <v>21.180115907556793</v>
      </c>
      <c r="F7">
        <f t="shared" si="1"/>
        <v>22500</v>
      </c>
      <c r="G7">
        <f t="shared" si="2"/>
        <v>3360</v>
      </c>
      <c r="H7">
        <f t="shared" si="3"/>
        <v>501.75999999999993</v>
      </c>
    </row>
    <row r="8" spans="2:10" ht="16.2" thickBot="1" x14ac:dyDescent="0.35">
      <c r="B8" s="4">
        <v>5</v>
      </c>
      <c r="C8" s="5">
        <v>128</v>
      </c>
      <c r="D8" s="5">
        <v>28.4</v>
      </c>
      <c r="E8" s="6">
        <f t="shared" si="0"/>
        <v>17.481329610160955</v>
      </c>
      <c r="F8">
        <f t="shared" si="1"/>
        <v>16384</v>
      </c>
      <c r="G8">
        <f t="shared" si="2"/>
        <v>3635.2</v>
      </c>
      <c r="H8">
        <f t="shared" si="3"/>
        <v>806.56</v>
      </c>
    </row>
    <row r="9" spans="2:10" ht="16.2" thickBot="1" x14ac:dyDescent="0.35">
      <c r="B9" s="4">
        <v>6</v>
      </c>
      <c r="C9" s="5">
        <v>302</v>
      </c>
      <c r="D9" s="5">
        <v>65.900000000000006</v>
      </c>
      <c r="E9" s="6">
        <f t="shared" si="0"/>
        <v>46.735366689564394</v>
      </c>
      <c r="F9">
        <f t="shared" si="1"/>
        <v>91204</v>
      </c>
      <c r="G9">
        <f t="shared" si="2"/>
        <v>19901.800000000003</v>
      </c>
      <c r="H9">
        <f t="shared" si="3"/>
        <v>4342.8100000000004</v>
      </c>
    </row>
    <row r="10" spans="2:10" ht="16.2" thickBot="1" x14ac:dyDescent="0.35">
      <c r="B10" s="4">
        <v>7</v>
      </c>
      <c r="C10" s="5">
        <v>95</v>
      </c>
      <c r="D10" s="5">
        <v>19.399999999999999</v>
      </c>
      <c r="E10" s="6">
        <f t="shared" si="0"/>
        <v>11.9331501640672</v>
      </c>
      <c r="F10">
        <f t="shared" si="1"/>
        <v>9025</v>
      </c>
      <c r="G10">
        <f t="shared" si="2"/>
        <v>1842.9999999999998</v>
      </c>
      <c r="H10">
        <f t="shared" si="3"/>
        <v>376.35999999999996</v>
      </c>
    </row>
    <row r="11" spans="2:10" ht="16.2" thickBot="1" x14ac:dyDescent="0.35">
      <c r="B11" s="4">
        <v>8</v>
      </c>
      <c r="C11" s="5">
        <v>945</v>
      </c>
      <c r="D11" s="5">
        <v>198.7</v>
      </c>
      <c r="E11" s="6">
        <f t="shared" si="0"/>
        <v>154.8408025634518</v>
      </c>
      <c r="F11">
        <f t="shared" si="1"/>
        <v>893025</v>
      </c>
      <c r="G11">
        <f t="shared" si="2"/>
        <v>187771.5</v>
      </c>
      <c r="H11">
        <f t="shared" si="3"/>
        <v>39481.689999999995</v>
      </c>
    </row>
    <row r="12" spans="2:10" ht="16.2" thickBot="1" x14ac:dyDescent="0.35">
      <c r="B12" s="4">
        <v>9</v>
      </c>
      <c r="C12" s="5">
        <v>368</v>
      </c>
      <c r="D12" s="5">
        <v>38.799999999999997</v>
      </c>
      <c r="E12" s="6">
        <f t="shared" si="0"/>
        <v>57.831725581751904</v>
      </c>
      <c r="F12">
        <f t="shared" si="1"/>
        <v>135424</v>
      </c>
      <c r="G12">
        <f t="shared" si="2"/>
        <v>14278.4</v>
      </c>
      <c r="H12">
        <f t="shared" si="3"/>
        <v>1505.4399999999998</v>
      </c>
    </row>
    <row r="13" spans="2:10" ht="16.2" thickBot="1" x14ac:dyDescent="0.35">
      <c r="B13" s="4">
        <v>10</v>
      </c>
      <c r="C13" s="5">
        <v>961</v>
      </c>
      <c r="D13" s="5">
        <v>138.19999999999999</v>
      </c>
      <c r="E13" s="6">
        <f t="shared" si="0"/>
        <v>157.53082896155786</v>
      </c>
      <c r="F13">
        <f t="shared" si="1"/>
        <v>923521</v>
      </c>
      <c r="G13">
        <f t="shared" si="2"/>
        <v>132810.19999999998</v>
      </c>
      <c r="H13">
        <f t="shared" si="3"/>
        <v>19099.239999999998</v>
      </c>
    </row>
    <row r="14" spans="2:10" ht="15.6" x14ac:dyDescent="0.3">
      <c r="B14" s="7"/>
      <c r="C14" s="7">
        <v>386</v>
      </c>
      <c r="D14" s="7"/>
      <c r="E14" s="8">
        <f t="shared" si="0"/>
        <v>60.858005279621224</v>
      </c>
    </row>
    <row r="15" spans="2:10" x14ac:dyDescent="0.3">
      <c r="B15" t="s">
        <v>7</v>
      </c>
      <c r="C15" s="9">
        <f>SUM(C4:C13)</f>
        <v>3828</v>
      </c>
      <c r="D15" s="9">
        <f t="shared" ref="D15:H15" si="4">SUM(D4:D13)</f>
        <v>603.20000000000005</v>
      </c>
      <c r="E15" s="9">
        <f t="shared" si="4"/>
        <v>603.20000000000016</v>
      </c>
      <c r="F15" s="9">
        <f t="shared" si="4"/>
        <v>2540284</v>
      </c>
      <c r="G15" s="9">
        <f t="shared" si="4"/>
        <v>411628.6</v>
      </c>
      <c r="H15" s="9">
        <f t="shared" si="4"/>
        <v>71267.12</v>
      </c>
      <c r="I15" s="10"/>
    </row>
    <row r="16" spans="2:10" x14ac:dyDescent="0.3">
      <c r="B16" t="s">
        <v>8</v>
      </c>
      <c r="C16">
        <f>C15/B13</f>
        <v>382.8</v>
      </c>
      <c r="D16">
        <f>D15/B13</f>
        <v>60.320000000000007</v>
      </c>
    </row>
    <row r="18" spans="5:9" x14ac:dyDescent="0.3">
      <c r="E18" t="s">
        <v>9</v>
      </c>
      <c r="F18">
        <f>G15-(B13*C16*D16)</f>
        <v>180723.63999999996</v>
      </c>
      <c r="G18" t="s">
        <v>10</v>
      </c>
      <c r="H18">
        <f>COVAR(C4:C13,D4:D13)</f>
        <v>18072.364000000001</v>
      </c>
    </row>
    <row r="19" spans="5:9" x14ac:dyDescent="0.3">
      <c r="F19">
        <f>F15-(B13*C16^2)</f>
        <v>1074925.6000000001</v>
      </c>
      <c r="G19" t="s">
        <v>11</v>
      </c>
      <c r="H19">
        <f>_xlfn.VAR.P(C4:C13)</f>
        <v>107492.56</v>
      </c>
    </row>
    <row r="21" spans="5:9" x14ac:dyDescent="0.3">
      <c r="E21" t="s">
        <v>9</v>
      </c>
      <c r="F21" s="11">
        <f>F18/F19</f>
        <v>0.16812664988162895</v>
      </c>
      <c r="H21">
        <f>H18/H19</f>
        <v>0.16812664988162904</v>
      </c>
    </row>
    <row r="23" spans="5:9" x14ac:dyDescent="0.3">
      <c r="E23" t="s">
        <v>12</v>
      </c>
      <c r="F23" s="11">
        <f>D16-F21*C16</f>
        <v>-4.0388815746875508</v>
      </c>
    </row>
    <row r="25" spans="5:9" x14ac:dyDescent="0.3">
      <c r="E25" t="s">
        <v>13</v>
      </c>
      <c r="F25">
        <f>B13*G15-C15*D15</f>
        <v>1807236.4</v>
      </c>
    </row>
    <row r="26" spans="5:9" x14ac:dyDescent="0.3">
      <c r="F26">
        <f>B13*F15-C15^2</f>
        <v>10749256</v>
      </c>
      <c r="G26">
        <f>B13*H15-D15^2</f>
        <v>348820.9599999999</v>
      </c>
      <c r="H26">
        <f>F26*G26</f>
        <v>3749565797205.7588</v>
      </c>
      <c r="I26">
        <f>SQRT(H26)</f>
        <v>1936379.5591788711</v>
      </c>
    </row>
    <row r="28" spans="5:9" x14ac:dyDescent="0.3">
      <c r="E28" t="s">
        <v>13</v>
      </c>
      <c r="F28">
        <f>F25</f>
        <v>1807236.4</v>
      </c>
    </row>
    <row r="29" spans="5:9" x14ac:dyDescent="0.3">
      <c r="F29">
        <f>I26</f>
        <v>1936379.5591788711</v>
      </c>
    </row>
    <row r="31" spans="5:9" x14ac:dyDescent="0.3">
      <c r="E31" t="s">
        <v>13</v>
      </c>
      <c r="F31">
        <f>F28/F29</f>
        <v>0.93330689814055112</v>
      </c>
    </row>
    <row r="32" spans="5:9" x14ac:dyDescent="0.3">
      <c r="E32" t="s">
        <v>14</v>
      </c>
      <c r="F32" s="12">
        <f>F31^2</f>
        <v>0.87106176611673702</v>
      </c>
      <c r="G32" s="14" t="s">
        <v>15</v>
      </c>
      <c r="H32" s="14"/>
      <c r="I32" s="14"/>
    </row>
  </sheetData>
  <mergeCells count="2">
    <mergeCell ref="G1:J1"/>
    <mergeCell ref="G32:I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workbookViewId="0">
      <selection activeCell="D27" sqref="D27"/>
    </sheetView>
  </sheetViews>
  <sheetFormatPr baseColWidth="10" defaultRowHeight="14.4" x14ac:dyDescent="0.3"/>
  <sheetData>
    <row r="1" spans="2:10" ht="18" x14ac:dyDescent="0.35">
      <c r="G1" s="13" t="s">
        <v>18</v>
      </c>
      <c r="H1" s="13"/>
      <c r="I1" s="13"/>
      <c r="J1" s="13"/>
    </row>
    <row r="2" spans="2:10" ht="15" thickBot="1" x14ac:dyDescent="0.35"/>
    <row r="3" spans="2:10" ht="16.8" thickBot="1" x14ac:dyDescent="0.35">
      <c r="B3" s="1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10" ht="16.2" thickBot="1" x14ac:dyDescent="0.35">
      <c r="B4" s="4">
        <v>1</v>
      </c>
      <c r="C4" s="5">
        <v>163</v>
      </c>
      <c r="D4" s="5">
        <v>186</v>
      </c>
      <c r="E4" s="6">
        <f>$F$23+$F$21*C4</f>
        <v>209.32372354593002</v>
      </c>
      <c r="F4">
        <f>C4^2</f>
        <v>26569</v>
      </c>
      <c r="G4">
        <f>C4*D4</f>
        <v>30318</v>
      </c>
      <c r="H4">
        <f>D4^2</f>
        <v>34596</v>
      </c>
    </row>
    <row r="5" spans="2:10" ht="16.2" thickBot="1" x14ac:dyDescent="0.35">
      <c r="B5" s="4">
        <v>2</v>
      </c>
      <c r="C5" s="5">
        <v>765</v>
      </c>
      <c r="D5" s="5">
        <v>699</v>
      </c>
      <c r="E5" s="6">
        <f t="shared" ref="E5:E14" si="0">$F$23+$F$21*C5</f>
        <v>1070.7658235637518</v>
      </c>
      <c r="F5">
        <f t="shared" ref="F5:F13" si="1">C5^2</f>
        <v>585225</v>
      </c>
      <c r="G5">
        <f t="shared" ref="G5:G13" si="2">C5*D5</f>
        <v>534735</v>
      </c>
      <c r="H5">
        <f t="shared" ref="H5:H13" si="3">D5^2</f>
        <v>488601</v>
      </c>
    </row>
    <row r="6" spans="2:10" ht="16.2" thickBot="1" x14ac:dyDescent="0.35">
      <c r="B6" s="4">
        <v>3</v>
      </c>
      <c r="C6" s="5">
        <v>141</v>
      </c>
      <c r="D6" s="5">
        <v>132</v>
      </c>
      <c r="E6" s="6">
        <f t="shared" si="0"/>
        <v>177.84245078780367</v>
      </c>
      <c r="F6">
        <f t="shared" si="1"/>
        <v>19881</v>
      </c>
      <c r="G6">
        <f t="shared" si="2"/>
        <v>18612</v>
      </c>
      <c r="H6">
        <f t="shared" si="3"/>
        <v>17424</v>
      </c>
    </row>
    <row r="7" spans="2:10" ht="16.2" thickBot="1" x14ac:dyDescent="0.35">
      <c r="B7" s="4">
        <v>4</v>
      </c>
      <c r="C7" s="5">
        <v>166</v>
      </c>
      <c r="D7" s="5">
        <v>272</v>
      </c>
      <c r="E7" s="6">
        <f t="shared" si="0"/>
        <v>213.61662437658362</v>
      </c>
      <c r="F7">
        <f t="shared" si="1"/>
        <v>27556</v>
      </c>
      <c r="G7">
        <f t="shared" si="2"/>
        <v>45152</v>
      </c>
      <c r="H7">
        <f t="shared" si="3"/>
        <v>73984</v>
      </c>
    </row>
    <row r="8" spans="2:10" ht="16.2" thickBot="1" x14ac:dyDescent="0.35">
      <c r="B8" s="4">
        <v>5</v>
      </c>
      <c r="C8" s="5">
        <v>137</v>
      </c>
      <c r="D8" s="5">
        <v>291</v>
      </c>
      <c r="E8" s="6">
        <f t="shared" si="0"/>
        <v>172.11858301359885</v>
      </c>
      <c r="F8">
        <f t="shared" si="1"/>
        <v>18769</v>
      </c>
      <c r="G8">
        <f t="shared" si="2"/>
        <v>39867</v>
      </c>
      <c r="H8">
        <f t="shared" si="3"/>
        <v>84681</v>
      </c>
    </row>
    <row r="9" spans="2:10" ht="16.2" thickBot="1" x14ac:dyDescent="0.35">
      <c r="B9" s="4">
        <v>6</v>
      </c>
      <c r="C9" s="5">
        <v>355</v>
      </c>
      <c r="D9" s="5">
        <v>331</v>
      </c>
      <c r="E9" s="6">
        <f t="shared" si="0"/>
        <v>484.06937670776023</v>
      </c>
      <c r="F9">
        <f t="shared" si="1"/>
        <v>126025</v>
      </c>
      <c r="G9">
        <f t="shared" si="2"/>
        <v>117505</v>
      </c>
      <c r="H9">
        <f t="shared" si="3"/>
        <v>109561</v>
      </c>
    </row>
    <row r="10" spans="2:10" ht="16.2" thickBot="1" x14ac:dyDescent="0.35">
      <c r="B10" s="4">
        <v>7</v>
      </c>
      <c r="C10" s="5">
        <v>136</v>
      </c>
      <c r="D10" s="5">
        <v>199</v>
      </c>
      <c r="E10" s="6">
        <f t="shared" si="0"/>
        <v>170.68761607004765</v>
      </c>
      <c r="F10">
        <f t="shared" si="1"/>
        <v>18496</v>
      </c>
      <c r="G10">
        <f t="shared" si="2"/>
        <v>27064</v>
      </c>
      <c r="H10">
        <f t="shared" si="3"/>
        <v>39601</v>
      </c>
    </row>
    <row r="11" spans="2:10" ht="16.2" thickBot="1" x14ac:dyDescent="0.35">
      <c r="B11" s="4">
        <v>8</v>
      </c>
      <c r="C11" s="5">
        <v>1206</v>
      </c>
      <c r="D11" s="5">
        <v>1890</v>
      </c>
      <c r="E11" s="6">
        <f t="shared" si="0"/>
        <v>1701.8222456698304</v>
      </c>
      <c r="F11">
        <f t="shared" si="1"/>
        <v>1454436</v>
      </c>
      <c r="G11">
        <f t="shared" si="2"/>
        <v>2279340</v>
      </c>
      <c r="H11">
        <f t="shared" si="3"/>
        <v>3572100</v>
      </c>
    </row>
    <row r="12" spans="2:10" ht="16.2" thickBot="1" x14ac:dyDescent="0.35">
      <c r="B12" s="4">
        <v>9</v>
      </c>
      <c r="C12" s="5">
        <v>433</v>
      </c>
      <c r="D12" s="5">
        <v>788</v>
      </c>
      <c r="E12" s="6">
        <f t="shared" si="0"/>
        <v>595.68479830475371</v>
      </c>
      <c r="F12">
        <f t="shared" si="1"/>
        <v>187489</v>
      </c>
      <c r="G12">
        <f t="shared" si="2"/>
        <v>341204</v>
      </c>
      <c r="H12">
        <f t="shared" si="3"/>
        <v>620944</v>
      </c>
    </row>
    <row r="13" spans="2:10" ht="16.2" thickBot="1" x14ac:dyDescent="0.35">
      <c r="B13" s="4">
        <v>10</v>
      </c>
      <c r="C13" s="5">
        <v>1130</v>
      </c>
      <c r="D13" s="5">
        <v>1601</v>
      </c>
      <c r="E13" s="6">
        <f t="shared" si="0"/>
        <v>1593.0687579599394</v>
      </c>
      <c r="F13">
        <f t="shared" si="1"/>
        <v>1276900</v>
      </c>
      <c r="G13">
        <f t="shared" si="2"/>
        <v>1809130</v>
      </c>
      <c r="H13">
        <f t="shared" si="3"/>
        <v>2563201</v>
      </c>
    </row>
    <row r="14" spans="2:10" ht="15.6" x14ac:dyDescent="0.3">
      <c r="B14" s="7"/>
      <c r="C14" s="7">
        <v>386</v>
      </c>
      <c r="D14" s="7"/>
      <c r="E14" s="8">
        <f t="shared" si="0"/>
        <v>528.42935195784742</v>
      </c>
    </row>
    <row r="15" spans="2:10" x14ac:dyDescent="0.3">
      <c r="B15" t="s">
        <v>7</v>
      </c>
      <c r="C15" s="9">
        <f>SUM(C4:C13)</f>
        <v>4632</v>
      </c>
      <c r="D15" s="9">
        <f t="shared" ref="D15:H15" si="4">SUM(D4:D13)</f>
        <v>6389</v>
      </c>
      <c r="E15" s="9">
        <f t="shared" si="4"/>
        <v>6389</v>
      </c>
      <c r="F15" s="9">
        <f t="shared" si="4"/>
        <v>3741346</v>
      </c>
      <c r="G15" s="9">
        <f t="shared" si="4"/>
        <v>5242927</v>
      </c>
      <c r="H15" s="9">
        <f t="shared" si="4"/>
        <v>7604693</v>
      </c>
      <c r="I15" s="10"/>
    </row>
    <row r="16" spans="2:10" x14ac:dyDescent="0.3">
      <c r="B16" t="s">
        <v>8</v>
      </c>
      <c r="C16">
        <f>C15/B13</f>
        <v>463.2</v>
      </c>
      <c r="D16">
        <f>D15/B13</f>
        <v>638.9</v>
      </c>
    </row>
    <row r="18" spans="5:9" x14ac:dyDescent="0.3">
      <c r="E18" t="s">
        <v>9</v>
      </c>
      <c r="F18">
        <f>G15-(B13*C16*D16)</f>
        <v>2283542.2000000002</v>
      </c>
      <c r="G18" t="s">
        <v>10</v>
      </c>
      <c r="H18">
        <f>COVAR(C4:C13,D4:D13)</f>
        <v>228354.21999999997</v>
      </c>
    </row>
    <row r="19" spans="5:9" x14ac:dyDescent="0.3">
      <c r="F19">
        <f>F15-(B13*C16^2)</f>
        <v>1595803.6</v>
      </c>
      <c r="G19" t="s">
        <v>11</v>
      </c>
      <c r="H19">
        <f>_xlfn.VAR.P(C4:C13)</f>
        <v>159580.35999999999</v>
      </c>
    </row>
    <row r="21" spans="5:9" x14ac:dyDescent="0.3">
      <c r="E21" t="s">
        <v>9</v>
      </c>
      <c r="F21" s="11">
        <f>F18/F19</f>
        <v>1.4309669435511989</v>
      </c>
      <c r="H21">
        <f>H18/H19</f>
        <v>1.4309669435511989</v>
      </c>
    </row>
    <row r="23" spans="5:9" x14ac:dyDescent="0.3">
      <c r="E23" t="s">
        <v>12</v>
      </c>
      <c r="F23" s="11">
        <f>D16-F21*C16</f>
        <v>-23.92388825291539</v>
      </c>
    </row>
    <row r="25" spans="5:9" x14ac:dyDescent="0.3">
      <c r="E25" t="s">
        <v>13</v>
      </c>
      <c r="F25">
        <f>B13*G15-C15*D15</f>
        <v>22835422</v>
      </c>
    </row>
    <row r="26" spans="5:9" x14ac:dyDescent="0.3">
      <c r="F26">
        <f>B13*F15-C15^2</f>
        <v>15958036</v>
      </c>
      <c r="G26">
        <f>B13*H15-D15^2</f>
        <v>35227609</v>
      </c>
      <c r="H26">
        <f>F26*G26</f>
        <v>562163452615924</v>
      </c>
      <c r="I26">
        <f>SQRT(H26)</f>
        <v>23709986.347864565</v>
      </c>
    </row>
    <row r="28" spans="5:9" x14ac:dyDescent="0.3">
      <c r="E28" t="s">
        <v>13</v>
      </c>
      <c r="F28">
        <f>F25</f>
        <v>22835422</v>
      </c>
    </row>
    <row r="29" spans="5:9" x14ac:dyDescent="0.3">
      <c r="F29">
        <f>I26</f>
        <v>23709986.347864565</v>
      </c>
    </row>
    <row r="31" spans="5:9" x14ac:dyDescent="0.3">
      <c r="E31" t="s">
        <v>13</v>
      </c>
      <c r="F31">
        <f>F28/F29</f>
        <v>0.96311409314905272</v>
      </c>
    </row>
    <row r="32" spans="5:9" x14ac:dyDescent="0.3">
      <c r="E32" t="s">
        <v>14</v>
      </c>
      <c r="F32" s="12">
        <f>F31^2</f>
        <v>0.92758875642232219</v>
      </c>
      <c r="G32" s="14" t="s">
        <v>15</v>
      </c>
      <c r="H32" s="14"/>
      <c r="I32" s="14"/>
    </row>
  </sheetData>
  <mergeCells count="2">
    <mergeCell ref="G1:J1"/>
    <mergeCell ref="G32:I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workbookViewId="0">
      <selection activeCell="K22" sqref="K22"/>
    </sheetView>
  </sheetViews>
  <sheetFormatPr baseColWidth="10" defaultRowHeight="14.4" x14ac:dyDescent="0.3"/>
  <sheetData>
    <row r="1" spans="2:10" ht="18" x14ac:dyDescent="0.35">
      <c r="G1" s="13" t="s">
        <v>19</v>
      </c>
      <c r="H1" s="13"/>
      <c r="I1" s="13"/>
      <c r="J1" s="13"/>
    </row>
    <row r="2" spans="2:10" ht="15" thickBot="1" x14ac:dyDescent="0.35"/>
    <row r="3" spans="2:10" ht="16.8" thickBot="1" x14ac:dyDescent="0.35">
      <c r="B3" s="1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10" ht="16.2" thickBot="1" x14ac:dyDescent="0.35">
      <c r="B4" s="4">
        <v>1</v>
      </c>
      <c r="C4" s="5">
        <v>163</v>
      </c>
      <c r="D4" s="5">
        <v>15</v>
      </c>
      <c r="E4" s="6">
        <f>$F$23+$F$21*C4</f>
        <v>18.242909378071364</v>
      </c>
      <c r="F4">
        <f>C4^2</f>
        <v>26569</v>
      </c>
      <c r="G4">
        <f>C4*D4</f>
        <v>2445</v>
      </c>
      <c r="H4">
        <f>D4^2</f>
        <v>225</v>
      </c>
    </row>
    <row r="5" spans="2:10" ht="16.2" thickBot="1" x14ac:dyDescent="0.35">
      <c r="B5" s="4">
        <v>2</v>
      </c>
      <c r="C5" s="5">
        <v>765</v>
      </c>
      <c r="D5" s="5">
        <v>69.900000000000006</v>
      </c>
      <c r="E5" s="6">
        <f t="shared" ref="E5:E14" si="0">$F$23+$F$21*C5</f>
        <v>102.6213522641508</v>
      </c>
      <c r="F5">
        <f t="shared" ref="F5:F13" si="1">C5^2</f>
        <v>585225</v>
      </c>
      <c r="G5">
        <f t="shared" ref="G5:G13" si="2">C5*D5</f>
        <v>53473.500000000007</v>
      </c>
      <c r="H5">
        <f t="shared" ref="H5:H13" si="3">D5^2</f>
        <v>4886.0100000000011</v>
      </c>
    </row>
    <row r="6" spans="2:10" ht="16.2" thickBot="1" x14ac:dyDescent="0.35">
      <c r="B6" s="4">
        <v>3</v>
      </c>
      <c r="C6" s="5">
        <v>141</v>
      </c>
      <c r="D6" s="5">
        <v>6.5</v>
      </c>
      <c r="E6" s="6">
        <f t="shared" si="0"/>
        <v>15.159311797516963</v>
      </c>
      <c r="F6">
        <f t="shared" si="1"/>
        <v>19881</v>
      </c>
      <c r="G6">
        <f t="shared" si="2"/>
        <v>916.5</v>
      </c>
      <c r="H6">
        <f t="shared" si="3"/>
        <v>42.25</v>
      </c>
    </row>
    <row r="7" spans="2:10" ht="16.2" thickBot="1" x14ac:dyDescent="0.35">
      <c r="B7" s="4">
        <v>4</v>
      </c>
      <c r="C7" s="5">
        <v>166</v>
      </c>
      <c r="D7" s="5">
        <v>22.4</v>
      </c>
      <c r="E7" s="6">
        <f t="shared" si="0"/>
        <v>18.663399957237871</v>
      </c>
      <c r="F7">
        <f t="shared" si="1"/>
        <v>27556</v>
      </c>
      <c r="G7">
        <f t="shared" si="2"/>
        <v>3718.3999999999996</v>
      </c>
      <c r="H7">
        <f t="shared" si="3"/>
        <v>501.75999999999993</v>
      </c>
    </row>
    <row r="8" spans="2:10" ht="16.2" thickBot="1" x14ac:dyDescent="0.35">
      <c r="B8" s="4">
        <v>5</v>
      </c>
      <c r="C8" s="5">
        <v>137</v>
      </c>
      <c r="D8" s="5">
        <v>28.4</v>
      </c>
      <c r="E8" s="6">
        <f t="shared" si="0"/>
        <v>14.59865769196162</v>
      </c>
      <c r="F8">
        <f t="shared" si="1"/>
        <v>18769</v>
      </c>
      <c r="G8">
        <f t="shared" si="2"/>
        <v>3890.7999999999997</v>
      </c>
      <c r="H8">
        <f t="shared" si="3"/>
        <v>806.56</v>
      </c>
    </row>
    <row r="9" spans="2:10" ht="16.2" thickBot="1" x14ac:dyDescent="0.35">
      <c r="B9" s="4">
        <v>6</v>
      </c>
      <c r="C9" s="5">
        <v>355</v>
      </c>
      <c r="D9" s="5">
        <v>65.900000000000006</v>
      </c>
      <c r="E9" s="6">
        <f t="shared" si="0"/>
        <v>45.154306444727929</v>
      </c>
      <c r="F9">
        <f t="shared" si="1"/>
        <v>126025</v>
      </c>
      <c r="G9">
        <f t="shared" si="2"/>
        <v>23394.500000000004</v>
      </c>
      <c r="H9">
        <f t="shared" si="3"/>
        <v>4342.8100000000004</v>
      </c>
    </row>
    <row r="10" spans="2:10" ht="16.2" thickBot="1" x14ac:dyDescent="0.35">
      <c r="B10" s="4">
        <v>7</v>
      </c>
      <c r="C10" s="5">
        <v>136</v>
      </c>
      <c r="D10" s="5">
        <v>19.399999999999999</v>
      </c>
      <c r="E10" s="6">
        <f t="shared" si="0"/>
        <v>14.458494165572784</v>
      </c>
      <c r="F10">
        <f t="shared" si="1"/>
        <v>18496</v>
      </c>
      <c r="G10">
        <f t="shared" si="2"/>
        <v>2638.3999999999996</v>
      </c>
      <c r="H10">
        <f t="shared" si="3"/>
        <v>376.35999999999996</v>
      </c>
    </row>
    <row r="11" spans="2:10" ht="16.2" thickBot="1" x14ac:dyDescent="0.35">
      <c r="B11" s="4">
        <v>8</v>
      </c>
      <c r="C11" s="5">
        <v>1206</v>
      </c>
      <c r="D11" s="5">
        <v>198.7</v>
      </c>
      <c r="E11" s="6">
        <f t="shared" si="0"/>
        <v>164.43346740162758</v>
      </c>
      <c r="F11">
        <f t="shared" si="1"/>
        <v>1454436</v>
      </c>
      <c r="G11">
        <f t="shared" si="2"/>
        <v>239632.19999999998</v>
      </c>
      <c r="H11">
        <f t="shared" si="3"/>
        <v>39481.689999999995</v>
      </c>
    </row>
    <row r="12" spans="2:10" ht="16.2" thickBot="1" x14ac:dyDescent="0.35">
      <c r="B12" s="4">
        <v>9</v>
      </c>
      <c r="C12" s="5">
        <v>433</v>
      </c>
      <c r="D12" s="5">
        <v>38.799999999999997</v>
      </c>
      <c r="E12" s="6">
        <f t="shared" si="0"/>
        <v>56.087061503057157</v>
      </c>
      <c r="F12">
        <f t="shared" si="1"/>
        <v>187489</v>
      </c>
      <c r="G12">
        <f t="shared" si="2"/>
        <v>16800.399999999998</v>
      </c>
      <c r="H12">
        <f t="shared" si="3"/>
        <v>1505.4399999999998</v>
      </c>
    </row>
    <row r="13" spans="2:10" ht="16.2" thickBot="1" x14ac:dyDescent="0.35">
      <c r="B13" s="4">
        <v>10</v>
      </c>
      <c r="C13" s="5">
        <v>1130</v>
      </c>
      <c r="D13" s="5">
        <v>138.19999999999999</v>
      </c>
      <c r="E13" s="6">
        <f t="shared" si="0"/>
        <v>153.78103939607604</v>
      </c>
      <c r="F13">
        <f t="shared" si="1"/>
        <v>1276900</v>
      </c>
      <c r="G13">
        <f t="shared" si="2"/>
        <v>156166</v>
      </c>
      <c r="H13">
        <f t="shared" si="3"/>
        <v>19099.239999999998</v>
      </c>
    </row>
    <row r="14" spans="2:10" ht="15.6" x14ac:dyDescent="0.3">
      <c r="B14" s="7"/>
      <c r="C14" s="7">
        <v>386</v>
      </c>
      <c r="D14" s="7"/>
      <c r="E14" s="8">
        <f t="shared" si="0"/>
        <v>49.499375762781852</v>
      </c>
    </row>
    <row r="15" spans="2:10" x14ac:dyDescent="0.3">
      <c r="B15" t="s">
        <v>7</v>
      </c>
      <c r="C15" s="9">
        <f>SUM(C4:C13)</f>
        <v>4632</v>
      </c>
      <c r="D15" s="9">
        <f t="shared" ref="D15:H15" si="4">SUM(D4:D13)</f>
        <v>603.20000000000005</v>
      </c>
      <c r="E15" s="9">
        <f t="shared" si="4"/>
        <v>603.20000000000005</v>
      </c>
      <c r="F15" s="9">
        <f t="shared" si="4"/>
        <v>3741346</v>
      </c>
      <c r="G15" s="9">
        <f t="shared" si="4"/>
        <v>503075.7</v>
      </c>
      <c r="H15" s="9">
        <f t="shared" si="4"/>
        <v>71267.12</v>
      </c>
      <c r="I15" s="10"/>
    </row>
    <row r="16" spans="2:10" x14ac:dyDescent="0.3">
      <c r="B16" t="s">
        <v>8</v>
      </c>
      <c r="C16">
        <f>C15/B13</f>
        <v>463.2</v>
      </c>
      <c r="D16">
        <f>D15/B13</f>
        <v>60.320000000000007</v>
      </c>
    </row>
    <row r="18" spans="5:9" x14ac:dyDescent="0.3">
      <c r="E18" t="s">
        <v>9</v>
      </c>
      <c r="F18">
        <f>G15-(B13*C16*D16)</f>
        <v>223673.45999999996</v>
      </c>
      <c r="G18" t="s">
        <v>10</v>
      </c>
      <c r="H18">
        <f>COVAR(C4:C13,D4:D13)</f>
        <v>22367.345999999998</v>
      </c>
    </row>
    <row r="19" spans="5:9" x14ac:dyDescent="0.3">
      <c r="F19">
        <f>F15-(B13*C16^2)</f>
        <v>1595803.6</v>
      </c>
      <c r="G19" t="s">
        <v>11</v>
      </c>
      <c r="H19">
        <f>_xlfn.VAR.P(C4:C13)</f>
        <v>159580.35999999999</v>
      </c>
    </row>
    <row r="21" spans="5:9" x14ac:dyDescent="0.3">
      <c r="E21" t="s">
        <v>9</v>
      </c>
      <c r="F21" s="11">
        <f>F18/F19</f>
        <v>0.14016352638883628</v>
      </c>
      <c r="H21">
        <f>H18/H19</f>
        <v>0.14016352638883631</v>
      </c>
    </row>
    <row r="23" spans="5:9" x14ac:dyDescent="0.3">
      <c r="E23" t="s">
        <v>12</v>
      </c>
      <c r="F23" s="11">
        <f>D16-F21*C16</f>
        <v>-4.6037454233089505</v>
      </c>
    </row>
    <row r="25" spans="5:9" x14ac:dyDescent="0.3">
      <c r="E25" t="s">
        <v>13</v>
      </c>
      <c r="F25">
        <f>B13*G15-C15*D15</f>
        <v>2236734.5999999996</v>
      </c>
    </row>
    <row r="26" spans="5:9" x14ac:dyDescent="0.3">
      <c r="F26">
        <f>B13*F15-C15^2</f>
        <v>15958036</v>
      </c>
      <c r="G26">
        <f>B13*H15-D15^2</f>
        <v>348820.9599999999</v>
      </c>
      <c r="H26">
        <f>F26*G26</f>
        <v>5566497437234.5586</v>
      </c>
      <c r="I26">
        <f>SQRT(H26)</f>
        <v>2359342.5858138022</v>
      </c>
    </row>
    <row r="28" spans="5:9" x14ac:dyDescent="0.3">
      <c r="E28" t="s">
        <v>13</v>
      </c>
      <c r="F28">
        <f>F25</f>
        <v>2236734.5999999996</v>
      </c>
    </row>
    <row r="29" spans="5:9" x14ac:dyDescent="0.3">
      <c r="F29">
        <f>I26</f>
        <v>2359342.5858138022</v>
      </c>
    </row>
    <row r="31" spans="5:9" x14ac:dyDescent="0.3">
      <c r="E31" t="s">
        <v>13</v>
      </c>
      <c r="F31">
        <f>F28/F29</f>
        <v>0.94803298743005071</v>
      </c>
    </row>
    <row r="32" spans="5:9" x14ac:dyDescent="0.3">
      <c r="E32" t="s">
        <v>14</v>
      </c>
      <c r="F32" s="12">
        <f>F31^2</f>
        <v>0.89876654525554667</v>
      </c>
      <c r="G32" s="14" t="s">
        <v>15</v>
      </c>
      <c r="H32" s="14"/>
      <c r="I32" s="14"/>
    </row>
  </sheetData>
  <mergeCells count="2">
    <mergeCell ref="G1:J1"/>
    <mergeCell ref="G32:I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PC-Personal</dc:creator>
  <cp:lastModifiedBy>PC-Personal</cp:lastModifiedBy>
  <dcterms:created xsi:type="dcterms:W3CDTF">2020-05-26T16:06:35Z</dcterms:created>
  <dcterms:modified xsi:type="dcterms:W3CDTF">2020-06-03T19:31:12Z</dcterms:modified>
</cp:coreProperties>
</file>