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ne/0514CyosolutionGeneration/"/>
    </mc:Choice>
  </mc:AlternateContent>
  <xr:revisionPtr revIDLastSave="0" documentId="13_ncr:1_{75A06F1D-3342-7E40-8B47-3A83570F1D4F}" xr6:coauthVersionLast="36" xr6:coauthVersionMax="36" xr10:uidLastSave="{00000000-0000-0000-0000-000000000000}"/>
  <bookViews>
    <workbookView xWindow="5000" yWindow="2100" windowWidth="36600" windowHeight="20820" activeTab="2" xr2:uid="{A2E9C697-4130-8640-81CE-A784257710CA}"/>
  </bookViews>
  <sheets>
    <sheet name="2 components" sheetId="6" r:id="rId1"/>
    <sheet name="3 components" sheetId="3" r:id="rId2"/>
    <sheet name="4 components" sheetId="1" r:id="rId3"/>
    <sheet name="5 components" sheetId="2" r:id="rId4"/>
    <sheet name="6 components" sheetId="4" r:id="rId5"/>
    <sheet name="7 components" sheetId="5" r:id="rId6"/>
    <sheet name="8 components" sheetId="7" r:id="rId7"/>
  </sheets>
  <definedNames>
    <definedName name="_xlnm.Print_Area" localSheetId="1">'3 components'!$A$8:$D$72</definedName>
    <definedName name="_xlnm.Print_Area" localSheetId="2">'4 components'!$A$9:$D$82</definedName>
    <definedName name="_xlnm.Print_Area" localSheetId="3">'5 components'!$A$1:$D$81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1" l="1"/>
  <c r="D102" i="1"/>
  <c r="D101" i="1"/>
  <c r="D100" i="1"/>
  <c r="D104" i="1" s="1"/>
  <c r="D95" i="1"/>
  <c r="D94" i="1"/>
  <c r="D93" i="1"/>
  <c r="D92" i="1"/>
  <c r="D96" i="1" s="1"/>
  <c r="D87" i="1"/>
  <c r="D86" i="1"/>
  <c r="D85" i="1"/>
  <c r="D84" i="1"/>
  <c r="D88" i="1" s="1"/>
  <c r="D79" i="1"/>
  <c r="D78" i="1"/>
  <c r="D77" i="1"/>
  <c r="D76" i="1"/>
  <c r="D80" i="1" s="1"/>
  <c r="D71" i="1"/>
  <c r="D70" i="1"/>
  <c r="D69" i="1"/>
  <c r="D68" i="1"/>
  <c r="D72" i="1" s="1"/>
  <c r="D63" i="1"/>
  <c r="D62" i="1"/>
  <c r="D61" i="1"/>
  <c r="D60" i="1"/>
  <c r="D64" i="1" s="1"/>
  <c r="D55" i="1"/>
  <c r="D54" i="1"/>
  <c r="D53" i="1"/>
  <c r="D52" i="1"/>
  <c r="D56" i="1" s="1"/>
  <c r="D47" i="1"/>
  <c r="D46" i="1"/>
  <c r="D45" i="1"/>
  <c r="D44" i="1"/>
  <c r="D48" i="1" s="1"/>
  <c r="D39" i="1"/>
  <c r="D38" i="1"/>
  <c r="D37" i="1"/>
  <c r="D36" i="1"/>
  <c r="D40" i="1" s="1"/>
  <c r="D31" i="1"/>
  <c r="D30" i="1"/>
  <c r="D29" i="1"/>
  <c r="D28" i="1"/>
  <c r="D32" i="1" s="1"/>
  <c r="D23" i="1"/>
  <c r="D22" i="1"/>
  <c r="D21" i="1"/>
  <c r="D20" i="1"/>
  <c r="D24" i="1" s="1"/>
  <c r="D16" i="1"/>
  <c r="D13" i="1"/>
  <c r="D14" i="1"/>
  <c r="D15" i="1"/>
  <c r="D12" i="1"/>
  <c r="C149" i="7" l="1"/>
  <c r="B149" i="7"/>
  <c r="D149" i="7" s="1"/>
  <c r="A149" i="7"/>
  <c r="C137" i="7"/>
  <c r="B137" i="7"/>
  <c r="D137" i="7" s="1"/>
  <c r="A137" i="7"/>
  <c r="C125" i="7"/>
  <c r="B125" i="7"/>
  <c r="A125" i="7"/>
  <c r="C123" i="7"/>
  <c r="B123" i="7"/>
  <c r="A123" i="7"/>
  <c r="C122" i="7"/>
  <c r="B122" i="7"/>
  <c r="A122" i="7"/>
  <c r="A111" i="7"/>
  <c r="A110" i="7"/>
  <c r="A99" i="7"/>
  <c r="A98" i="7"/>
  <c r="A87" i="7"/>
  <c r="A86" i="7"/>
  <c r="A74" i="7"/>
  <c r="A73" i="7"/>
  <c r="A63" i="7"/>
  <c r="A62" i="7"/>
  <c r="A102" i="7"/>
  <c r="A66" i="7"/>
  <c r="A51" i="7"/>
  <c r="A50" i="7"/>
  <c r="A39" i="7"/>
  <c r="A38" i="7"/>
  <c r="A27" i="7"/>
  <c r="A26" i="7"/>
  <c r="A43" i="7"/>
  <c r="A42" i="7"/>
  <c r="A41" i="7"/>
  <c r="A40" i="7"/>
  <c r="A37" i="7"/>
  <c r="A36" i="7"/>
  <c r="C113" i="7"/>
  <c r="B113" i="7"/>
  <c r="D113" i="7" s="1"/>
  <c r="A113" i="7"/>
  <c r="C101" i="7"/>
  <c r="B101" i="7"/>
  <c r="D101" i="7" s="1"/>
  <c r="A101" i="7"/>
  <c r="C89" i="7"/>
  <c r="B89" i="7"/>
  <c r="A89" i="7"/>
  <c r="C77" i="7"/>
  <c r="B77" i="7"/>
  <c r="D77" i="7" s="1"/>
  <c r="A77" i="7"/>
  <c r="C65" i="7"/>
  <c r="B65" i="7"/>
  <c r="D65" i="7" s="1"/>
  <c r="A65" i="7"/>
  <c r="C43" i="7"/>
  <c r="D43" i="7" s="1"/>
  <c r="C138" i="5"/>
  <c r="A135" i="5"/>
  <c r="A124" i="5"/>
  <c r="A113" i="5"/>
  <c r="A101" i="5"/>
  <c r="A90" i="5"/>
  <c r="A80" i="5"/>
  <c r="A68" i="5"/>
  <c r="A58" i="5"/>
  <c r="A47" i="5"/>
  <c r="A25" i="5"/>
  <c r="C53" i="7"/>
  <c r="B53" i="7"/>
  <c r="D53" i="7" s="1"/>
  <c r="A53" i="7"/>
  <c r="C41" i="7"/>
  <c r="B41" i="7"/>
  <c r="C29" i="7"/>
  <c r="B29" i="7"/>
  <c r="A29" i="7"/>
  <c r="D17" i="7"/>
  <c r="C151" i="7"/>
  <c r="D151" i="7" s="1"/>
  <c r="A151" i="7"/>
  <c r="C150" i="7"/>
  <c r="B150" i="7"/>
  <c r="D150" i="7" s="1"/>
  <c r="A150" i="7"/>
  <c r="C148" i="7"/>
  <c r="B148" i="7"/>
  <c r="A148" i="7"/>
  <c r="C147" i="7"/>
  <c r="B147" i="7"/>
  <c r="C146" i="7"/>
  <c r="B146" i="7"/>
  <c r="C145" i="7"/>
  <c r="B145" i="7"/>
  <c r="A145" i="7"/>
  <c r="C144" i="7"/>
  <c r="B144" i="7"/>
  <c r="A144" i="7"/>
  <c r="C139" i="7"/>
  <c r="D139" i="7" s="1"/>
  <c r="A139" i="7"/>
  <c r="C138" i="7"/>
  <c r="B138" i="7"/>
  <c r="D138" i="7" s="1"/>
  <c r="A138" i="7"/>
  <c r="C136" i="7"/>
  <c r="B136" i="7"/>
  <c r="D136" i="7" s="1"/>
  <c r="A136" i="7"/>
  <c r="C135" i="7"/>
  <c r="B135" i="7"/>
  <c r="C134" i="7"/>
  <c r="B134" i="7"/>
  <c r="C133" i="7"/>
  <c r="B133" i="7"/>
  <c r="A133" i="7"/>
  <c r="C132" i="7"/>
  <c r="B132" i="7"/>
  <c r="D132" i="7" s="1"/>
  <c r="A132" i="7"/>
  <c r="C127" i="7"/>
  <c r="D127" i="7" s="1"/>
  <c r="A127" i="7"/>
  <c r="C126" i="7"/>
  <c r="B126" i="7"/>
  <c r="A126" i="7"/>
  <c r="C124" i="7"/>
  <c r="B124" i="7"/>
  <c r="A124" i="7"/>
  <c r="C121" i="7"/>
  <c r="B121" i="7"/>
  <c r="A121" i="7"/>
  <c r="C120" i="7"/>
  <c r="B120" i="7"/>
  <c r="A120" i="7"/>
  <c r="C115" i="7"/>
  <c r="D115" i="7" s="1"/>
  <c r="A115" i="7"/>
  <c r="C114" i="7"/>
  <c r="B114" i="7"/>
  <c r="D114" i="7" s="1"/>
  <c r="A114" i="7"/>
  <c r="C112" i="7"/>
  <c r="B112" i="7"/>
  <c r="A112" i="7"/>
  <c r="C111" i="7"/>
  <c r="B111" i="7"/>
  <c r="C110" i="7"/>
  <c r="B110" i="7"/>
  <c r="C109" i="7"/>
  <c r="B109" i="7"/>
  <c r="A109" i="7"/>
  <c r="C108" i="7"/>
  <c r="B108" i="7"/>
  <c r="A108" i="7"/>
  <c r="C103" i="7"/>
  <c r="D103" i="7" s="1"/>
  <c r="A103" i="7"/>
  <c r="C102" i="7"/>
  <c r="B102" i="7"/>
  <c r="C100" i="7"/>
  <c r="B100" i="7"/>
  <c r="A100" i="7"/>
  <c r="C99" i="7"/>
  <c r="B99" i="7"/>
  <c r="C98" i="7"/>
  <c r="B98" i="7"/>
  <c r="C97" i="7"/>
  <c r="B97" i="7"/>
  <c r="A97" i="7"/>
  <c r="C96" i="7"/>
  <c r="B96" i="7"/>
  <c r="A96" i="7"/>
  <c r="C91" i="7"/>
  <c r="D91" i="7" s="1"/>
  <c r="A91" i="7"/>
  <c r="C90" i="7"/>
  <c r="B90" i="7"/>
  <c r="A90" i="7"/>
  <c r="C88" i="7"/>
  <c r="B88" i="7"/>
  <c r="A88" i="7"/>
  <c r="C87" i="7"/>
  <c r="B87" i="7"/>
  <c r="C86" i="7"/>
  <c r="B86" i="7"/>
  <c r="C85" i="7"/>
  <c r="B85" i="7"/>
  <c r="A85" i="7"/>
  <c r="C84" i="7"/>
  <c r="B84" i="7"/>
  <c r="D84" i="7" s="1"/>
  <c r="A84" i="7"/>
  <c r="C79" i="7"/>
  <c r="D79" i="7" s="1"/>
  <c r="A79" i="7"/>
  <c r="C78" i="7"/>
  <c r="B78" i="7"/>
  <c r="A78" i="7"/>
  <c r="C76" i="7"/>
  <c r="B76" i="7"/>
  <c r="A76" i="7"/>
  <c r="C75" i="7"/>
  <c r="B75" i="7"/>
  <c r="D75" i="7" s="1"/>
  <c r="A75" i="7"/>
  <c r="C74" i="7"/>
  <c r="B74" i="7"/>
  <c r="C73" i="7"/>
  <c r="B73" i="7"/>
  <c r="C72" i="7"/>
  <c r="B72" i="7"/>
  <c r="A72" i="7"/>
  <c r="C67" i="7"/>
  <c r="D67" i="7" s="1"/>
  <c r="A67" i="7"/>
  <c r="C66" i="7"/>
  <c r="B66" i="7"/>
  <c r="D66" i="7" s="1"/>
  <c r="C64" i="7"/>
  <c r="B64" i="7"/>
  <c r="A64" i="7"/>
  <c r="C63" i="7"/>
  <c r="B63" i="7"/>
  <c r="C62" i="7"/>
  <c r="B62" i="7"/>
  <c r="C61" i="7"/>
  <c r="B61" i="7"/>
  <c r="D61" i="7" s="1"/>
  <c r="A61" i="7"/>
  <c r="C60" i="7"/>
  <c r="B60" i="7"/>
  <c r="A60" i="7"/>
  <c r="C55" i="7"/>
  <c r="D55" i="7" s="1"/>
  <c r="A55" i="7"/>
  <c r="C54" i="7"/>
  <c r="B54" i="7"/>
  <c r="A54" i="7"/>
  <c r="C52" i="7"/>
  <c r="B52" i="7"/>
  <c r="A52" i="7"/>
  <c r="C51" i="7"/>
  <c r="B51" i="7"/>
  <c r="C50" i="7"/>
  <c r="B50" i="7"/>
  <c r="C49" i="7"/>
  <c r="B49" i="7"/>
  <c r="C48" i="7"/>
  <c r="B48" i="7"/>
  <c r="A48" i="7"/>
  <c r="C42" i="7"/>
  <c r="B42" i="7"/>
  <c r="C40" i="7"/>
  <c r="B40" i="7"/>
  <c r="D40" i="7" s="1"/>
  <c r="C39" i="7"/>
  <c r="B39" i="7"/>
  <c r="C38" i="7"/>
  <c r="B38" i="7"/>
  <c r="C37" i="7"/>
  <c r="B37" i="7"/>
  <c r="C36" i="7"/>
  <c r="B36" i="7"/>
  <c r="C31" i="7"/>
  <c r="D31" i="7" s="1"/>
  <c r="A31" i="7"/>
  <c r="C30" i="7"/>
  <c r="B30" i="7"/>
  <c r="A30" i="7"/>
  <c r="C28" i="7"/>
  <c r="B28" i="7"/>
  <c r="A28" i="7"/>
  <c r="C27" i="7"/>
  <c r="B27" i="7"/>
  <c r="C26" i="7"/>
  <c r="B26" i="7"/>
  <c r="C25" i="7"/>
  <c r="B25" i="7"/>
  <c r="A25" i="7"/>
  <c r="C24" i="7"/>
  <c r="B24" i="7"/>
  <c r="A24" i="7"/>
  <c r="D19" i="7"/>
  <c r="D18" i="7"/>
  <c r="D16" i="7"/>
  <c r="D15" i="7"/>
  <c r="D14" i="7"/>
  <c r="D13" i="7"/>
  <c r="D12" i="7"/>
  <c r="A136" i="5"/>
  <c r="D135" i="5"/>
  <c r="D124" i="5"/>
  <c r="D113" i="5"/>
  <c r="D101" i="5"/>
  <c r="D90" i="5"/>
  <c r="D80" i="5"/>
  <c r="D68" i="5"/>
  <c r="D58" i="5"/>
  <c r="D47" i="5"/>
  <c r="D35" i="5"/>
  <c r="B137" i="5"/>
  <c r="B136" i="5"/>
  <c r="B135" i="5"/>
  <c r="B134" i="5"/>
  <c r="B133" i="5"/>
  <c r="B132" i="5"/>
  <c r="B126" i="5"/>
  <c r="B125" i="5"/>
  <c r="B124" i="5"/>
  <c r="B123" i="5"/>
  <c r="B122" i="5"/>
  <c r="B121" i="5"/>
  <c r="B115" i="5"/>
  <c r="B114" i="5"/>
  <c r="B113" i="5"/>
  <c r="B112" i="5"/>
  <c r="B111" i="5"/>
  <c r="B110" i="5"/>
  <c r="B104" i="5"/>
  <c r="B103" i="5"/>
  <c r="B102" i="5"/>
  <c r="B101" i="5"/>
  <c r="B100" i="5"/>
  <c r="B99" i="5"/>
  <c r="B93" i="5"/>
  <c r="B92" i="5"/>
  <c r="B91" i="5"/>
  <c r="B90" i="5"/>
  <c r="B89" i="5"/>
  <c r="B88" i="5"/>
  <c r="B82" i="5"/>
  <c r="B81" i="5"/>
  <c r="B80" i="5"/>
  <c r="B79" i="5"/>
  <c r="B78" i="5"/>
  <c r="B77" i="5"/>
  <c r="B71" i="5"/>
  <c r="B70" i="5"/>
  <c r="B69" i="5"/>
  <c r="B68" i="5"/>
  <c r="B67" i="5"/>
  <c r="B66" i="5"/>
  <c r="B60" i="5"/>
  <c r="B59" i="5"/>
  <c r="B58" i="5"/>
  <c r="B57" i="5"/>
  <c r="B56" i="5"/>
  <c r="B55" i="5"/>
  <c r="B49" i="5"/>
  <c r="B48" i="5"/>
  <c r="B47" i="5"/>
  <c r="B46" i="5"/>
  <c r="B45" i="5"/>
  <c r="B44" i="5"/>
  <c r="B38" i="5"/>
  <c r="B37" i="5"/>
  <c r="B36" i="5"/>
  <c r="B35" i="5"/>
  <c r="B34" i="5"/>
  <c r="B33" i="5"/>
  <c r="D33" i="5" s="1"/>
  <c r="C137" i="5"/>
  <c r="C136" i="5"/>
  <c r="C135" i="5"/>
  <c r="C134" i="5"/>
  <c r="D134" i="5" s="1"/>
  <c r="C133" i="5"/>
  <c r="C132" i="5"/>
  <c r="C127" i="5"/>
  <c r="C126" i="5"/>
  <c r="C125" i="5"/>
  <c r="C124" i="5"/>
  <c r="C123" i="5"/>
  <c r="C122" i="5"/>
  <c r="C121" i="5"/>
  <c r="C116" i="5"/>
  <c r="C115" i="5"/>
  <c r="C114" i="5"/>
  <c r="C113" i="5"/>
  <c r="C112" i="5"/>
  <c r="C111" i="5"/>
  <c r="C110" i="5"/>
  <c r="C105" i="5"/>
  <c r="C104" i="5"/>
  <c r="C103" i="5"/>
  <c r="C102" i="5"/>
  <c r="C101" i="5"/>
  <c r="C100" i="5"/>
  <c r="C99" i="5"/>
  <c r="C94" i="5"/>
  <c r="C93" i="5"/>
  <c r="C92" i="5"/>
  <c r="C91" i="5"/>
  <c r="D91" i="5" s="1"/>
  <c r="C90" i="5"/>
  <c r="C89" i="5"/>
  <c r="C88" i="5"/>
  <c r="C83" i="5"/>
  <c r="C82" i="5"/>
  <c r="C81" i="5"/>
  <c r="C80" i="5"/>
  <c r="C79" i="5"/>
  <c r="C78" i="5"/>
  <c r="C77" i="5"/>
  <c r="C72" i="5"/>
  <c r="C71" i="5"/>
  <c r="C70" i="5"/>
  <c r="C69" i="5"/>
  <c r="C68" i="5"/>
  <c r="C67" i="5"/>
  <c r="D67" i="5" s="1"/>
  <c r="C66" i="5"/>
  <c r="C61" i="5"/>
  <c r="C60" i="5"/>
  <c r="C59" i="5"/>
  <c r="C58" i="5"/>
  <c r="C57" i="5"/>
  <c r="D57" i="5" s="1"/>
  <c r="C56" i="5"/>
  <c r="C55" i="5"/>
  <c r="C50" i="5"/>
  <c r="C49" i="5"/>
  <c r="C48" i="5"/>
  <c r="C47" i="5"/>
  <c r="C46" i="5"/>
  <c r="C45" i="5"/>
  <c r="C44" i="5"/>
  <c r="C39" i="5"/>
  <c r="C38" i="5"/>
  <c r="C37" i="5"/>
  <c r="C36" i="5"/>
  <c r="C35" i="5"/>
  <c r="C34" i="5"/>
  <c r="C33" i="5"/>
  <c r="C25" i="5"/>
  <c r="C24" i="5"/>
  <c r="C22" i="5"/>
  <c r="C23" i="5"/>
  <c r="B25" i="5"/>
  <c r="B24" i="5"/>
  <c r="C32" i="4"/>
  <c r="C42" i="4"/>
  <c r="C111" i="4"/>
  <c r="C121" i="4"/>
  <c r="B35" i="4"/>
  <c r="B33" i="4"/>
  <c r="B121" i="4"/>
  <c r="B111" i="4"/>
  <c r="C126" i="4"/>
  <c r="C116" i="4"/>
  <c r="C125" i="4"/>
  <c r="C124" i="4"/>
  <c r="C115" i="4"/>
  <c r="C114" i="4"/>
  <c r="B125" i="4"/>
  <c r="B124" i="4"/>
  <c r="B115" i="4"/>
  <c r="B114" i="4"/>
  <c r="C123" i="4"/>
  <c r="B123" i="4"/>
  <c r="D123" i="4" s="1"/>
  <c r="C113" i="4"/>
  <c r="D113" i="4" s="1"/>
  <c r="B113" i="4"/>
  <c r="C103" i="4"/>
  <c r="B103" i="4"/>
  <c r="D103" i="4" s="1"/>
  <c r="C93" i="4"/>
  <c r="B93" i="4"/>
  <c r="D93" i="4" s="1"/>
  <c r="C83" i="4"/>
  <c r="B83" i="4"/>
  <c r="D83" i="4" s="1"/>
  <c r="C73" i="4"/>
  <c r="B73" i="4"/>
  <c r="D73" i="4" s="1"/>
  <c r="C63" i="4"/>
  <c r="B63" i="4"/>
  <c r="D63" i="4" s="1"/>
  <c r="B53" i="4"/>
  <c r="B52" i="4"/>
  <c r="B42" i="4"/>
  <c r="B43" i="4"/>
  <c r="B32" i="4"/>
  <c r="C53" i="4"/>
  <c r="D53" i="4" s="1"/>
  <c r="C43" i="4"/>
  <c r="D43" i="4" s="1"/>
  <c r="C33" i="4"/>
  <c r="D33" i="4" s="1"/>
  <c r="C23" i="4"/>
  <c r="B23" i="4"/>
  <c r="D23" i="4" s="1"/>
  <c r="D25" i="5"/>
  <c r="D14" i="5"/>
  <c r="A138" i="5"/>
  <c r="A137" i="5"/>
  <c r="A133" i="5"/>
  <c r="A132" i="5"/>
  <c r="A127" i="5"/>
  <c r="A126" i="5"/>
  <c r="A125" i="5"/>
  <c r="D123" i="5"/>
  <c r="A122" i="5"/>
  <c r="A121" i="5"/>
  <c r="D116" i="5"/>
  <c r="A116" i="5"/>
  <c r="A115" i="5"/>
  <c r="A114" i="5"/>
  <c r="D112" i="5"/>
  <c r="D111" i="5"/>
  <c r="A111" i="5"/>
  <c r="D110" i="5"/>
  <c r="A110" i="5"/>
  <c r="D105" i="5"/>
  <c r="A105" i="5"/>
  <c r="A104" i="5"/>
  <c r="A103" i="5"/>
  <c r="D102" i="5"/>
  <c r="D100" i="5"/>
  <c r="A100" i="5"/>
  <c r="A99" i="5"/>
  <c r="D94" i="5"/>
  <c r="A94" i="5"/>
  <c r="A93" i="5"/>
  <c r="D92" i="5"/>
  <c r="A92" i="5"/>
  <c r="A89" i="5"/>
  <c r="A88" i="5"/>
  <c r="D83" i="5"/>
  <c r="A83" i="5"/>
  <c r="D82" i="5"/>
  <c r="A82" i="5"/>
  <c r="A81" i="5"/>
  <c r="D79" i="5"/>
  <c r="A78" i="5"/>
  <c r="A77" i="5"/>
  <c r="D72" i="5"/>
  <c r="A72" i="5"/>
  <c r="A71" i="5"/>
  <c r="A70" i="5"/>
  <c r="D69" i="5"/>
  <c r="A69" i="5"/>
  <c r="A66" i="5"/>
  <c r="D61" i="5"/>
  <c r="A61" i="5"/>
  <c r="A60" i="5"/>
  <c r="D59" i="5"/>
  <c r="A59" i="5"/>
  <c r="A56" i="5"/>
  <c r="A55" i="5"/>
  <c r="D50" i="5"/>
  <c r="A50" i="5"/>
  <c r="D49" i="5"/>
  <c r="A49" i="5"/>
  <c r="A48" i="5"/>
  <c r="D46" i="5"/>
  <c r="D45" i="5"/>
  <c r="A44" i="5"/>
  <c r="D39" i="5"/>
  <c r="A39" i="5"/>
  <c r="D38" i="5"/>
  <c r="A38" i="5"/>
  <c r="A37" i="5"/>
  <c r="D36" i="5"/>
  <c r="A33" i="5"/>
  <c r="C28" i="5"/>
  <c r="D28" i="5" s="1"/>
  <c r="A28" i="5"/>
  <c r="C27" i="5"/>
  <c r="B27" i="5"/>
  <c r="A27" i="5"/>
  <c r="C26" i="5"/>
  <c r="B26" i="5"/>
  <c r="A26" i="5"/>
  <c r="D24" i="5"/>
  <c r="B23" i="5"/>
  <c r="A23" i="5"/>
  <c r="B22" i="5"/>
  <c r="A22" i="5"/>
  <c r="D17" i="5"/>
  <c r="D16" i="5"/>
  <c r="D15" i="5"/>
  <c r="D13" i="5"/>
  <c r="D12" i="5"/>
  <c r="D11" i="5"/>
  <c r="C102" i="4"/>
  <c r="B102" i="4"/>
  <c r="D102" i="4" s="1"/>
  <c r="A102" i="4"/>
  <c r="D13" i="4"/>
  <c r="A126" i="4"/>
  <c r="A125" i="4"/>
  <c r="A124" i="4"/>
  <c r="C122" i="4"/>
  <c r="B122" i="4"/>
  <c r="A122" i="4"/>
  <c r="A121" i="4"/>
  <c r="A116" i="4"/>
  <c r="A115" i="4"/>
  <c r="A114" i="4"/>
  <c r="C112" i="4"/>
  <c r="B112" i="4"/>
  <c r="D112" i="4" s="1"/>
  <c r="A112" i="4"/>
  <c r="A111" i="4"/>
  <c r="C106" i="4"/>
  <c r="D106" i="4" s="1"/>
  <c r="A106" i="4"/>
  <c r="C105" i="4"/>
  <c r="B105" i="4"/>
  <c r="A105" i="4"/>
  <c r="C104" i="4"/>
  <c r="B104" i="4"/>
  <c r="D104" i="4" s="1"/>
  <c r="A104" i="4"/>
  <c r="C101" i="4"/>
  <c r="B101" i="4"/>
  <c r="D101" i="4" s="1"/>
  <c r="A101" i="4"/>
  <c r="C96" i="4"/>
  <c r="D96" i="4" s="1"/>
  <c r="A96" i="4"/>
  <c r="C95" i="4"/>
  <c r="B95" i="4"/>
  <c r="D95" i="4" s="1"/>
  <c r="A95" i="4"/>
  <c r="C94" i="4"/>
  <c r="B94" i="4"/>
  <c r="A94" i="4"/>
  <c r="C92" i="4"/>
  <c r="B92" i="4"/>
  <c r="A92" i="4"/>
  <c r="C91" i="4"/>
  <c r="B91" i="4"/>
  <c r="A91" i="4"/>
  <c r="C86" i="4"/>
  <c r="D86" i="4" s="1"/>
  <c r="A86" i="4"/>
  <c r="C85" i="4"/>
  <c r="B85" i="4"/>
  <c r="A85" i="4"/>
  <c r="C84" i="4"/>
  <c r="B84" i="4"/>
  <c r="D84" i="4" s="1"/>
  <c r="A84" i="4"/>
  <c r="C82" i="4"/>
  <c r="B82" i="4"/>
  <c r="A82" i="4"/>
  <c r="C81" i="4"/>
  <c r="B81" i="4"/>
  <c r="A81" i="4"/>
  <c r="C76" i="4"/>
  <c r="D76" i="4" s="1"/>
  <c r="A76" i="4"/>
  <c r="C75" i="4"/>
  <c r="B75" i="4"/>
  <c r="A75" i="4"/>
  <c r="C74" i="4"/>
  <c r="B74" i="4"/>
  <c r="D74" i="4" s="1"/>
  <c r="A74" i="4"/>
  <c r="C72" i="4"/>
  <c r="B72" i="4"/>
  <c r="A72" i="4"/>
  <c r="C71" i="4"/>
  <c r="B71" i="4"/>
  <c r="A71" i="4"/>
  <c r="C66" i="4"/>
  <c r="D66" i="4" s="1"/>
  <c r="A66" i="4"/>
  <c r="C65" i="4"/>
  <c r="B65" i="4"/>
  <c r="D65" i="4" s="1"/>
  <c r="A65" i="4"/>
  <c r="C64" i="4"/>
  <c r="B64" i="4"/>
  <c r="D64" i="4" s="1"/>
  <c r="A64" i="4"/>
  <c r="C62" i="4"/>
  <c r="B62" i="4"/>
  <c r="A62" i="4"/>
  <c r="C61" i="4"/>
  <c r="B61" i="4"/>
  <c r="D61" i="4" s="1"/>
  <c r="A61" i="4"/>
  <c r="C56" i="4"/>
  <c r="D56" i="4" s="1"/>
  <c r="A56" i="4"/>
  <c r="C55" i="4"/>
  <c r="D55" i="4" s="1"/>
  <c r="B55" i="4"/>
  <c r="A55" i="4"/>
  <c r="C54" i="4"/>
  <c r="B54" i="4"/>
  <c r="A54" i="4"/>
  <c r="C52" i="4"/>
  <c r="D52" i="4"/>
  <c r="A52" i="4"/>
  <c r="C51" i="4"/>
  <c r="B51" i="4"/>
  <c r="A51" i="4"/>
  <c r="C46" i="4"/>
  <c r="D46" i="4" s="1"/>
  <c r="A46" i="4"/>
  <c r="C45" i="4"/>
  <c r="B45" i="4"/>
  <c r="A45" i="4"/>
  <c r="C44" i="4"/>
  <c r="B44" i="4"/>
  <c r="D44" i="4" s="1"/>
  <c r="A44" i="4"/>
  <c r="D42" i="4"/>
  <c r="C41" i="4"/>
  <c r="B41" i="4"/>
  <c r="A41" i="4"/>
  <c r="C36" i="4"/>
  <c r="D36" i="4" s="1"/>
  <c r="A36" i="4"/>
  <c r="C35" i="4"/>
  <c r="A35" i="4"/>
  <c r="C34" i="4"/>
  <c r="B34" i="4"/>
  <c r="D34" i="4" s="1"/>
  <c r="A34" i="4"/>
  <c r="D32" i="4"/>
  <c r="C31" i="4"/>
  <c r="B31" i="4"/>
  <c r="D31" i="4" s="1"/>
  <c r="A31" i="4"/>
  <c r="C26" i="4"/>
  <c r="D26" i="4" s="1"/>
  <c r="A26" i="4"/>
  <c r="C25" i="4"/>
  <c r="B25" i="4"/>
  <c r="A25" i="4"/>
  <c r="C24" i="4"/>
  <c r="B24" i="4"/>
  <c r="D24" i="4" s="1"/>
  <c r="A24" i="4"/>
  <c r="C22" i="4"/>
  <c r="B22" i="4"/>
  <c r="A22" i="4"/>
  <c r="C21" i="4"/>
  <c r="B21" i="4"/>
  <c r="A21" i="4"/>
  <c r="D16" i="4"/>
  <c r="D15" i="4"/>
  <c r="D14" i="4"/>
  <c r="D12" i="4"/>
  <c r="D11" i="4"/>
  <c r="C110" i="2"/>
  <c r="B110" i="2"/>
  <c r="D110" i="2" s="1"/>
  <c r="A110" i="2"/>
  <c r="C101" i="2"/>
  <c r="B101" i="2"/>
  <c r="D101" i="2" s="1"/>
  <c r="A101" i="2"/>
  <c r="D84" i="2"/>
  <c r="C84" i="2"/>
  <c r="B84" i="2"/>
  <c r="A84" i="2"/>
  <c r="C75" i="2"/>
  <c r="B75" i="2"/>
  <c r="D75" i="2" s="1"/>
  <c r="A75" i="2"/>
  <c r="C66" i="2"/>
  <c r="B66" i="2"/>
  <c r="D66" i="2" s="1"/>
  <c r="A66" i="2"/>
  <c r="C57" i="2"/>
  <c r="B57" i="2"/>
  <c r="D57" i="2" s="1"/>
  <c r="A57" i="2"/>
  <c r="C48" i="2"/>
  <c r="B48" i="2"/>
  <c r="D48" i="2" s="1"/>
  <c r="A48" i="2"/>
  <c r="D39" i="2"/>
  <c r="D30" i="2"/>
  <c r="D21" i="2"/>
  <c r="C20" i="2"/>
  <c r="B20" i="2"/>
  <c r="B21" i="2"/>
  <c r="C21" i="2"/>
  <c r="A21" i="2"/>
  <c r="D12" i="2"/>
  <c r="A113" i="2"/>
  <c r="A112" i="2"/>
  <c r="A111" i="2"/>
  <c r="A109" i="2"/>
  <c r="A104" i="2"/>
  <c r="A103" i="2"/>
  <c r="A102" i="2"/>
  <c r="A100" i="2"/>
  <c r="C95" i="2"/>
  <c r="D95" i="2" s="1"/>
  <c r="A95" i="2"/>
  <c r="C94" i="2"/>
  <c r="B94" i="2"/>
  <c r="A94" i="2"/>
  <c r="C93" i="2"/>
  <c r="B93" i="2"/>
  <c r="D93" i="2" s="1"/>
  <c r="A93" i="2"/>
  <c r="C92" i="2"/>
  <c r="B92" i="2"/>
  <c r="D92" i="2" s="1"/>
  <c r="A92" i="2"/>
  <c r="C87" i="2"/>
  <c r="D87" i="2" s="1"/>
  <c r="A87" i="2"/>
  <c r="C86" i="2"/>
  <c r="B86" i="2"/>
  <c r="A86" i="2"/>
  <c r="C85" i="2"/>
  <c r="B85" i="2"/>
  <c r="A85" i="2"/>
  <c r="C83" i="2"/>
  <c r="B83" i="2"/>
  <c r="D83" i="2" s="1"/>
  <c r="A83" i="2"/>
  <c r="C78" i="2"/>
  <c r="D78" i="2" s="1"/>
  <c r="A78" i="2"/>
  <c r="C77" i="2"/>
  <c r="D77" i="2" s="1"/>
  <c r="B77" i="2"/>
  <c r="A77" i="2"/>
  <c r="C76" i="2"/>
  <c r="B76" i="2"/>
  <c r="D76" i="2" s="1"/>
  <c r="A76" i="2"/>
  <c r="C74" i="2"/>
  <c r="B74" i="2"/>
  <c r="D74" i="2" s="1"/>
  <c r="A74" i="2"/>
  <c r="D69" i="2"/>
  <c r="C69" i="2"/>
  <c r="A69" i="2"/>
  <c r="C68" i="2"/>
  <c r="B68" i="2"/>
  <c r="A68" i="2"/>
  <c r="C67" i="2"/>
  <c r="B67" i="2"/>
  <c r="D67" i="2" s="1"/>
  <c r="A67" i="2"/>
  <c r="C65" i="2"/>
  <c r="B65" i="2"/>
  <c r="D65" i="2" s="1"/>
  <c r="A65" i="2"/>
  <c r="C60" i="2"/>
  <c r="D60" i="2" s="1"/>
  <c r="A60" i="2"/>
  <c r="C59" i="2"/>
  <c r="B59" i="2"/>
  <c r="D59" i="2" s="1"/>
  <c r="A59" i="2"/>
  <c r="C58" i="2"/>
  <c r="B58" i="2"/>
  <c r="A58" i="2"/>
  <c r="C56" i="2"/>
  <c r="B56" i="2"/>
  <c r="A56" i="2"/>
  <c r="C51" i="2"/>
  <c r="D51" i="2" s="1"/>
  <c r="A51" i="2"/>
  <c r="C50" i="2"/>
  <c r="B50" i="2"/>
  <c r="D50" i="2" s="1"/>
  <c r="A50" i="2"/>
  <c r="C49" i="2"/>
  <c r="B49" i="2"/>
  <c r="A49" i="2"/>
  <c r="C47" i="2"/>
  <c r="D47" i="2" s="1"/>
  <c r="B47" i="2"/>
  <c r="A47" i="2"/>
  <c r="C42" i="2"/>
  <c r="D42" i="2" s="1"/>
  <c r="A42" i="2"/>
  <c r="C41" i="2"/>
  <c r="B41" i="2"/>
  <c r="D41" i="2" s="1"/>
  <c r="A41" i="2"/>
  <c r="C40" i="2"/>
  <c r="D40" i="2" s="1"/>
  <c r="B40" i="2"/>
  <c r="A40" i="2"/>
  <c r="C38" i="2"/>
  <c r="B38" i="2"/>
  <c r="A38" i="2"/>
  <c r="C33" i="2"/>
  <c r="D33" i="2" s="1"/>
  <c r="A33" i="2"/>
  <c r="C32" i="2"/>
  <c r="B32" i="2"/>
  <c r="D32" i="2" s="1"/>
  <c r="A32" i="2"/>
  <c r="C31" i="2"/>
  <c r="B31" i="2"/>
  <c r="D31" i="2" s="1"/>
  <c r="A31" i="2"/>
  <c r="C29" i="2"/>
  <c r="B29" i="2"/>
  <c r="D29" i="2" s="1"/>
  <c r="A29" i="2"/>
  <c r="C24" i="2"/>
  <c r="D24" i="2" s="1"/>
  <c r="A24" i="2"/>
  <c r="C23" i="2"/>
  <c r="B23" i="2"/>
  <c r="A23" i="2"/>
  <c r="C22" i="2"/>
  <c r="B22" i="2"/>
  <c r="A22" i="2"/>
  <c r="D20" i="2"/>
  <c r="A20" i="2"/>
  <c r="D15" i="2"/>
  <c r="D14" i="2"/>
  <c r="D13" i="2"/>
  <c r="D11" i="2"/>
  <c r="A90" i="3"/>
  <c r="A89" i="3"/>
  <c r="A88" i="3"/>
  <c r="A83" i="3"/>
  <c r="A82" i="3"/>
  <c r="A81" i="3"/>
  <c r="C76" i="3"/>
  <c r="D76" i="3" s="1"/>
  <c r="A76" i="3"/>
  <c r="C75" i="3"/>
  <c r="B75" i="3"/>
  <c r="A75" i="3"/>
  <c r="C74" i="3"/>
  <c r="B74" i="3"/>
  <c r="A74" i="3"/>
  <c r="C69" i="3"/>
  <c r="D69" i="3" s="1"/>
  <c r="A69" i="3"/>
  <c r="C68" i="3"/>
  <c r="B68" i="3"/>
  <c r="A68" i="3"/>
  <c r="C67" i="3"/>
  <c r="B67" i="3"/>
  <c r="A67" i="3"/>
  <c r="C62" i="3"/>
  <c r="D62" i="3" s="1"/>
  <c r="A62" i="3"/>
  <c r="C61" i="3"/>
  <c r="B61" i="3"/>
  <c r="D61" i="3" s="1"/>
  <c r="A61" i="3"/>
  <c r="C60" i="3"/>
  <c r="B60" i="3"/>
  <c r="A60" i="3"/>
  <c r="C55" i="3"/>
  <c r="D55" i="3" s="1"/>
  <c r="A55" i="3"/>
  <c r="C54" i="3"/>
  <c r="B54" i="3"/>
  <c r="A54" i="3"/>
  <c r="C53" i="3"/>
  <c r="B53" i="3"/>
  <c r="A53" i="3"/>
  <c r="C48" i="3"/>
  <c r="D48" i="3" s="1"/>
  <c r="A48" i="3"/>
  <c r="C47" i="3"/>
  <c r="B47" i="3"/>
  <c r="A47" i="3"/>
  <c r="C46" i="3"/>
  <c r="B46" i="3"/>
  <c r="A46" i="3"/>
  <c r="C41" i="3"/>
  <c r="D41" i="3" s="1"/>
  <c r="A41" i="3"/>
  <c r="C40" i="3"/>
  <c r="B40" i="3"/>
  <c r="A40" i="3"/>
  <c r="C39" i="3"/>
  <c r="B39" i="3"/>
  <c r="A39" i="3"/>
  <c r="C34" i="3"/>
  <c r="D34" i="3" s="1"/>
  <c r="A34" i="3"/>
  <c r="C33" i="3"/>
  <c r="B33" i="3"/>
  <c r="A33" i="3"/>
  <c r="C32" i="3"/>
  <c r="B32" i="3"/>
  <c r="A32" i="3"/>
  <c r="C27" i="3"/>
  <c r="D27" i="3" s="1"/>
  <c r="A27" i="3"/>
  <c r="C26" i="3"/>
  <c r="B26" i="3"/>
  <c r="A26" i="3"/>
  <c r="C25" i="3"/>
  <c r="B25" i="3"/>
  <c r="D25" i="3" s="1"/>
  <c r="A25" i="3"/>
  <c r="C20" i="3"/>
  <c r="D20" i="3" s="1"/>
  <c r="A20" i="3"/>
  <c r="C19" i="3"/>
  <c r="B19" i="3"/>
  <c r="A19" i="3"/>
  <c r="C18" i="3"/>
  <c r="B18" i="3"/>
  <c r="A18" i="3"/>
  <c r="D13" i="3"/>
  <c r="D12" i="3"/>
  <c r="D11" i="3"/>
  <c r="A78" i="6"/>
  <c r="A77" i="6"/>
  <c r="A72" i="6"/>
  <c r="A71" i="6"/>
  <c r="C66" i="6"/>
  <c r="D66" i="6" s="1"/>
  <c r="A66" i="6"/>
  <c r="C65" i="6"/>
  <c r="B65" i="6"/>
  <c r="D65" i="6" s="1"/>
  <c r="A65" i="6"/>
  <c r="C60" i="6"/>
  <c r="D60" i="6" s="1"/>
  <c r="A60" i="6"/>
  <c r="C59" i="6"/>
  <c r="B59" i="6"/>
  <c r="A59" i="6"/>
  <c r="C54" i="6"/>
  <c r="D54" i="6" s="1"/>
  <c r="A54" i="6"/>
  <c r="C53" i="6"/>
  <c r="B53" i="6"/>
  <c r="D53" i="6" s="1"/>
  <c r="A53" i="6"/>
  <c r="C48" i="6"/>
  <c r="D48" i="6" s="1"/>
  <c r="A48" i="6"/>
  <c r="C47" i="6"/>
  <c r="B47" i="6"/>
  <c r="A47" i="6"/>
  <c r="C42" i="6"/>
  <c r="D42" i="6" s="1"/>
  <c r="A42" i="6"/>
  <c r="C41" i="6"/>
  <c r="B41" i="6"/>
  <c r="D41" i="6" s="1"/>
  <c r="A41" i="6"/>
  <c r="C36" i="6"/>
  <c r="D36" i="6" s="1"/>
  <c r="A36" i="6"/>
  <c r="C35" i="6"/>
  <c r="B35" i="6"/>
  <c r="A35" i="6"/>
  <c r="C30" i="6"/>
  <c r="D30" i="6" s="1"/>
  <c r="A30" i="6"/>
  <c r="C29" i="6"/>
  <c r="B29" i="6"/>
  <c r="A29" i="6"/>
  <c r="C24" i="6"/>
  <c r="D24" i="6" s="1"/>
  <c r="A24" i="6"/>
  <c r="C23" i="6"/>
  <c r="B23" i="6"/>
  <c r="A23" i="6"/>
  <c r="C18" i="6"/>
  <c r="D18" i="6" s="1"/>
  <c r="A18" i="6"/>
  <c r="C17" i="6"/>
  <c r="B17" i="6"/>
  <c r="A17" i="6"/>
  <c r="D12" i="6"/>
  <c r="D11" i="6"/>
  <c r="A103" i="1"/>
  <c r="A102" i="1"/>
  <c r="A101" i="1"/>
  <c r="A100" i="1"/>
  <c r="A95" i="1"/>
  <c r="A94" i="1"/>
  <c r="A93" i="1"/>
  <c r="A92" i="1"/>
  <c r="A87" i="1"/>
  <c r="A86" i="1"/>
  <c r="A85" i="1"/>
  <c r="A84" i="1"/>
  <c r="A79" i="1"/>
  <c r="A78" i="1"/>
  <c r="A77" i="1"/>
  <c r="A76" i="1"/>
  <c r="A71" i="1"/>
  <c r="A70" i="1"/>
  <c r="A69" i="1"/>
  <c r="A68" i="1"/>
  <c r="A63" i="1"/>
  <c r="A62" i="1"/>
  <c r="A61" i="1"/>
  <c r="A60" i="1"/>
  <c r="A55" i="1"/>
  <c r="A54" i="1"/>
  <c r="A53" i="1"/>
  <c r="A52" i="1"/>
  <c r="A47" i="1"/>
  <c r="A46" i="1"/>
  <c r="A45" i="1"/>
  <c r="A44" i="1"/>
  <c r="A39" i="1"/>
  <c r="A38" i="1"/>
  <c r="A37" i="1"/>
  <c r="A36" i="1"/>
  <c r="A31" i="1"/>
  <c r="A30" i="1"/>
  <c r="A29" i="1"/>
  <c r="A28" i="1"/>
  <c r="A23" i="1"/>
  <c r="A22" i="1"/>
  <c r="A20" i="1"/>
  <c r="A21" i="1"/>
  <c r="C87" i="1"/>
  <c r="C86" i="1"/>
  <c r="B86" i="1"/>
  <c r="C85" i="1"/>
  <c r="B85" i="1"/>
  <c r="C84" i="1"/>
  <c r="B84" i="1"/>
  <c r="B78" i="1"/>
  <c r="B77" i="1"/>
  <c r="B76" i="1"/>
  <c r="B70" i="1"/>
  <c r="B69" i="1"/>
  <c r="B68" i="1"/>
  <c r="B62" i="1"/>
  <c r="B61" i="1"/>
  <c r="B60" i="1"/>
  <c r="B54" i="1"/>
  <c r="B53" i="1"/>
  <c r="B52" i="1"/>
  <c r="B46" i="1"/>
  <c r="B45" i="1"/>
  <c r="B44" i="1"/>
  <c r="B38" i="1"/>
  <c r="B37" i="1"/>
  <c r="B36" i="1"/>
  <c r="B30" i="1"/>
  <c r="B29" i="1"/>
  <c r="B28" i="1"/>
  <c r="B22" i="1"/>
  <c r="B21" i="1"/>
  <c r="B20" i="1"/>
  <c r="C79" i="1"/>
  <c r="C78" i="1"/>
  <c r="C77" i="1"/>
  <c r="C76" i="1"/>
  <c r="C71" i="1"/>
  <c r="C70" i="1"/>
  <c r="C69" i="1"/>
  <c r="C68" i="1"/>
  <c r="C63" i="1"/>
  <c r="C62" i="1"/>
  <c r="C61" i="1"/>
  <c r="C60" i="1"/>
  <c r="C55" i="1"/>
  <c r="C54" i="1"/>
  <c r="C53" i="1"/>
  <c r="C52" i="1"/>
  <c r="C47" i="1"/>
  <c r="C46" i="1"/>
  <c r="C45" i="1"/>
  <c r="C44" i="1"/>
  <c r="C39" i="1"/>
  <c r="C38" i="1"/>
  <c r="C37" i="1"/>
  <c r="C36" i="1"/>
  <c r="C31" i="1"/>
  <c r="C30" i="1"/>
  <c r="C29" i="1"/>
  <c r="C28" i="1"/>
  <c r="C23" i="1"/>
  <c r="C22" i="1"/>
  <c r="C20" i="1"/>
  <c r="C21" i="1"/>
  <c r="D96" i="7" l="1"/>
  <c r="D147" i="7"/>
  <c r="D29" i="7"/>
  <c r="D74" i="7"/>
  <c r="D88" i="7"/>
  <c r="D133" i="7"/>
  <c r="D41" i="7"/>
  <c r="D89" i="7"/>
  <c r="D125" i="7"/>
  <c r="D122" i="7"/>
  <c r="D50" i="7"/>
  <c r="D110" i="7"/>
  <c r="D63" i="7"/>
  <c r="D123" i="7"/>
  <c r="D64" i="7"/>
  <c r="D37" i="7"/>
  <c r="D52" i="7"/>
  <c r="D85" i="7"/>
  <c r="D72" i="7"/>
  <c r="D54" i="7"/>
  <c r="D78" i="7"/>
  <c r="D87" i="7"/>
  <c r="D102" i="7"/>
  <c r="D126" i="7"/>
  <c r="D51" i="7"/>
  <c r="D121" i="7"/>
  <c r="D145" i="7"/>
  <c r="D99" i="7"/>
  <c r="D38" i="7"/>
  <c r="D124" i="7"/>
  <c r="D134" i="7"/>
  <c r="D120" i="7"/>
  <c r="D30" i="7"/>
  <c r="D49" i="7"/>
  <c r="D73" i="7"/>
  <c r="D135" i="7"/>
  <c r="D97" i="7"/>
  <c r="D112" i="7"/>
  <c r="D25" i="7"/>
  <c r="D26" i="7"/>
  <c r="D98" i="7"/>
  <c r="D146" i="7"/>
  <c r="D28" i="7"/>
  <c r="D24" i="7"/>
  <c r="D62" i="7"/>
  <c r="D48" i="7"/>
  <c r="D90" i="7"/>
  <c r="D108" i="7"/>
  <c r="D76" i="7"/>
  <c r="D39" i="7"/>
  <c r="D111" i="7"/>
  <c r="D36" i="7"/>
  <c r="D86" i="7"/>
  <c r="D100" i="7"/>
  <c r="D109" i="7"/>
  <c r="D27" i="7"/>
  <c r="D42" i="7"/>
  <c r="D60" i="7"/>
  <c r="D80" i="7"/>
  <c r="D20" i="7"/>
  <c r="D21" i="7" s="1"/>
  <c r="D34" i="5"/>
  <c r="D133" i="5"/>
  <c r="D122" i="5"/>
  <c r="D89" i="5"/>
  <c r="D55" i="5"/>
  <c r="D54" i="4"/>
  <c r="D26" i="5"/>
  <c r="D71" i="5"/>
  <c r="D81" i="5"/>
  <c r="D115" i="5"/>
  <c r="D37" i="5"/>
  <c r="D48" i="5"/>
  <c r="D66" i="5"/>
  <c r="D22" i="5"/>
  <c r="D93" i="5"/>
  <c r="D103" i="5"/>
  <c r="D78" i="5"/>
  <c r="D88" i="5"/>
  <c r="D44" i="5"/>
  <c r="D60" i="5"/>
  <c r="D114" i="5"/>
  <c r="D23" i="5"/>
  <c r="D77" i="5"/>
  <c r="D84" i="5" s="1"/>
  <c r="D85" i="5" s="1"/>
  <c r="D18" i="5"/>
  <c r="D70" i="5"/>
  <c r="D27" i="5"/>
  <c r="D104" i="5"/>
  <c r="D56" i="5"/>
  <c r="D62" i="5" s="1"/>
  <c r="D63" i="5" s="1"/>
  <c r="D99" i="5"/>
  <c r="D19" i="5"/>
  <c r="D71" i="4"/>
  <c r="D85" i="4"/>
  <c r="D105" i="4"/>
  <c r="D107" i="4" s="1"/>
  <c r="D108" i="4" s="1"/>
  <c r="D35" i="4"/>
  <c r="D37" i="4" s="1"/>
  <c r="D38" i="4" s="1"/>
  <c r="D81" i="4"/>
  <c r="D122" i="4"/>
  <c r="D91" i="4"/>
  <c r="D82" i="4"/>
  <c r="D41" i="4"/>
  <c r="D51" i="4"/>
  <c r="D72" i="4"/>
  <c r="D25" i="4"/>
  <c r="D75" i="4"/>
  <c r="D21" i="4"/>
  <c r="D27" i="4" s="1"/>
  <c r="D45" i="4"/>
  <c r="D62" i="4"/>
  <c r="D67" i="4" s="1"/>
  <c r="D92" i="4"/>
  <c r="D22" i="4"/>
  <c r="D94" i="4"/>
  <c r="D57" i="4"/>
  <c r="D58" i="4" s="1"/>
  <c r="D17" i="4"/>
  <c r="D18" i="4" s="1"/>
  <c r="D23" i="2"/>
  <c r="D38" i="2"/>
  <c r="D56" i="2"/>
  <c r="D61" i="2" s="1"/>
  <c r="D62" i="2" s="1"/>
  <c r="D49" i="2"/>
  <c r="D58" i="2"/>
  <c r="D85" i="2"/>
  <c r="D88" i="2" s="1"/>
  <c r="D89" i="2" s="1"/>
  <c r="D22" i="2"/>
  <c r="D68" i="2"/>
  <c r="D86" i="2"/>
  <c r="D94" i="2"/>
  <c r="D96" i="2" s="1"/>
  <c r="D97" i="2" s="1"/>
  <c r="D70" i="2"/>
  <c r="D71" i="2"/>
  <c r="D79" i="2"/>
  <c r="D80" i="2" s="1"/>
  <c r="D52" i="2"/>
  <c r="D53" i="2" s="1"/>
  <c r="D43" i="2"/>
  <c r="D44" i="2" s="1"/>
  <c r="D34" i="2"/>
  <c r="D35" i="2" s="1"/>
  <c r="D25" i="2"/>
  <c r="D26" i="2" s="1"/>
  <c r="D16" i="2"/>
  <c r="D17" i="2" s="1"/>
  <c r="D68" i="3"/>
  <c r="D19" i="3"/>
  <c r="D53" i="3"/>
  <c r="D39" i="3"/>
  <c r="D75" i="3"/>
  <c r="D33" i="3"/>
  <c r="D47" i="3"/>
  <c r="D54" i="3"/>
  <c r="D56" i="3" s="1"/>
  <c r="D57" i="3" s="1"/>
  <c r="D26" i="3"/>
  <c r="D28" i="3" s="1"/>
  <c r="D29" i="3" s="1"/>
  <c r="D60" i="3"/>
  <c r="D67" i="3"/>
  <c r="D32" i="3"/>
  <c r="D35" i="3" s="1"/>
  <c r="D18" i="3"/>
  <c r="D21" i="3" s="1"/>
  <c r="D22" i="3" s="1"/>
  <c r="D46" i="3"/>
  <c r="D74" i="3"/>
  <c r="D40" i="3"/>
  <c r="D14" i="3"/>
  <c r="D15" i="3" s="1"/>
  <c r="D59" i="6"/>
  <c r="D23" i="6"/>
  <c r="D17" i="6"/>
  <c r="D19" i="6" s="1"/>
  <c r="D20" i="6" s="1"/>
  <c r="D55" i="6"/>
  <c r="D56" i="6" s="1"/>
  <c r="D47" i="6"/>
  <c r="D49" i="6" s="1"/>
  <c r="D29" i="6"/>
  <c r="D31" i="6" s="1"/>
  <c r="D32" i="6" s="1"/>
  <c r="D61" i="6"/>
  <c r="D62" i="6" s="1"/>
  <c r="D35" i="6"/>
  <c r="D25" i="6"/>
  <c r="D26" i="6" s="1"/>
  <c r="D43" i="6"/>
  <c r="D44" i="6" s="1"/>
  <c r="D13" i="6"/>
  <c r="D14" i="6" s="1"/>
  <c r="D89" i="1"/>
  <c r="D81" i="7" l="1"/>
  <c r="D140" i="7"/>
  <c r="D152" i="7"/>
  <c r="D56" i="7"/>
  <c r="D57" i="7" s="1"/>
  <c r="D68" i="7"/>
  <c r="D69" i="7" s="1"/>
  <c r="D128" i="7"/>
  <c r="D129" i="7" s="1"/>
  <c r="D32" i="7"/>
  <c r="D33" i="7" s="1"/>
  <c r="D116" i="7"/>
  <c r="D104" i="7"/>
  <c r="D105" i="7" s="1"/>
  <c r="D92" i="7"/>
  <c r="D93" i="7" s="1"/>
  <c r="D44" i="7"/>
  <c r="D45" i="7" s="1"/>
  <c r="D117" i="7"/>
  <c r="D117" i="5"/>
  <c r="D118" i="5" s="1"/>
  <c r="D73" i="5"/>
  <c r="D51" i="5"/>
  <c r="D52" i="5" s="1"/>
  <c r="D106" i="5"/>
  <c r="D107" i="5" s="1"/>
  <c r="D95" i="5"/>
  <c r="D96" i="5" s="1"/>
  <c r="D74" i="5"/>
  <c r="D40" i="5"/>
  <c r="D41" i="5" s="1"/>
  <c r="D29" i="5"/>
  <c r="D77" i="4"/>
  <c r="D78" i="4" s="1"/>
  <c r="D87" i="4"/>
  <c r="D88" i="4" s="1"/>
  <c r="D30" i="5"/>
  <c r="D97" i="4"/>
  <c r="D28" i="4"/>
  <c r="D47" i="4"/>
  <c r="D48" i="4" s="1"/>
  <c r="D68" i="4"/>
  <c r="D98" i="4"/>
  <c r="D42" i="3"/>
  <c r="D43" i="3" s="1"/>
  <c r="D49" i="3"/>
  <c r="D50" i="3" s="1"/>
  <c r="D77" i="3"/>
  <c r="D78" i="3" s="1"/>
  <c r="D63" i="3"/>
  <c r="D64" i="3" s="1"/>
  <c r="D36" i="3"/>
  <c r="D70" i="3"/>
  <c r="D71" i="3" s="1"/>
  <c r="D50" i="6"/>
  <c r="D67" i="6"/>
  <c r="D68" i="6" s="1"/>
  <c r="D37" i="6"/>
  <c r="D38" i="6" s="1"/>
  <c r="D17" i="1"/>
  <c r="D81" i="1" l="1"/>
  <c r="D25" i="1"/>
  <c r="D73" i="1"/>
  <c r="D65" i="1"/>
  <c r="D57" i="1"/>
  <c r="D49" i="1"/>
  <c r="D41" i="1"/>
  <c r="D33" i="1"/>
</calcChain>
</file>

<file path=xl/sharedStrings.xml><?xml version="1.0" encoding="utf-8"?>
<sst xmlns="http://schemas.openxmlformats.org/spreadsheetml/2006/main" count="405" uniqueCount="36">
  <si>
    <t>Reagent</t>
  </si>
  <si>
    <t>Li2SO4</t>
  </si>
  <si>
    <t>MgAcetate</t>
  </si>
  <si>
    <t>Ncacoydlate pH 6.5</t>
  </si>
  <si>
    <t>PEG 600 (%)</t>
  </si>
  <si>
    <t>dd(H2O)</t>
  </si>
  <si>
    <t>Check</t>
  </si>
  <si>
    <t>Spermine</t>
  </si>
  <si>
    <t>Volume (microliters)</t>
  </si>
  <si>
    <t>Final concentration (mM or % v/v)</t>
  </si>
  <si>
    <t>Color code:</t>
  </si>
  <si>
    <t>User entry</t>
  </si>
  <si>
    <t>Auto-computed</t>
  </si>
  <si>
    <t>Solution 1 (Usually initial condition)</t>
  </si>
  <si>
    <t>Molecule name:</t>
  </si>
  <si>
    <t>Date:</t>
  </si>
  <si>
    <t>Solution 2:</t>
  </si>
  <si>
    <t>Solution 3:</t>
  </si>
  <si>
    <t>Solution 4:</t>
  </si>
  <si>
    <t>Solution 5:</t>
  </si>
  <si>
    <t>Solution 6:</t>
  </si>
  <si>
    <t>Solution 7:</t>
  </si>
  <si>
    <t>Solution 8:</t>
  </si>
  <si>
    <t>Solution 9:</t>
  </si>
  <si>
    <t>BHM90p100D5</t>
  </si>
  <si>
    <t>Cryosolution volume (microliters):</t>
  </si>
  <si>
    <t>Stock  concentration (mM or % v/v)</t>
  </si>
  <si>
    <t>Solution 10:</t>
  </si>
  <si>
    <t>Solution 11:</t>
  </si>
  <si>
    <t>Solution 12:</t>
  </si>
  <si>
    <t>Notebook reference for crystal lead in CamelCase (initials, Notebook Number, Page number, Well ):</t>
  </si>
  <si>
    <t>KCl</t>
  </si>
  <si>
    <t>LiCl</t>
  </si>
  <si>
    <t>drug candidate</t>
  </si>
  <si>
    <t>User entry required</t>
  </si>
  <si>
    <t>Autogenerated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</si>
</sst>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AF8E-82B0-814C-9944-3EFBC57FC8ED}">
  <dimension ref="A1:D80"/>
  <sheetViews>
    <sheetView topLeftCell="A29" workbookViewId="0">
      <selection activeCell="B83" sqref="B83"/>
    </sheetView>
  </sheetViews>
  <sheetFormatPr baseColWidth="10" defaultRowHeight="16" x14ac:dyDescent="0.2"/>
  <cols>
    <col min="1" max="1" width="23.5" customWidth="1"/>
    <col min="2" max="2" width="19.1640625" customWidth="1"/>
    <col min="3" max="3" width="20.6640625" customWidth="1"/>
    <col min="4" max="4" width="18" customWidth="1"/>
  </cols>
  <sheetData>
    <row r="1" spans="1:4" x14ac:dyDescent="0.2">
      <c r="A1" t="s">
        <v>15</v>
      </c>
      <c r="B1" s="5"/>
    </row>
    <row r="2" spans="1:4" x14ac:dyDescent="0.2">
      <c r="A2" t="s">
        <v>14</v>
      </c>
      <c r="B2" s="5"/>
    </row>
    <row r="3" spans="1:4" x14ac:dyDescent="0.2">
      <c r="A3" t="s">
        <v>30</v>
      </c>
      <c r="D3" s="5" t="s">
        <v>24</v>
      </c>
    </row>
    <row r="5" spans="1:4" x14ac:dyDescent="0.2">
      <c r="A5" t="s">
        <v>10</v>
      </c>
      <c r="B5" s="4" t="s">
        <v>11</v>
      </c>
      <c r="C5" s="8" t="s">
        <v>12</v>
      </c>
    </row>
    <row r="6" spans="1:4" x14ac:dyDescent="0.2">
      <c r="A6" t="s">
        <v>25</v>
      </c>
      <c r="B6" s="5">
        <v>100</v>
      </c>
    </row>
    <row r="8" spans="1:4" ht="68" x14ac:dyDescent="0.2">
      <c r="A8" t="s">
        <v>0</v>
      </c>
      <c r="B8" s="2" t="s">
        <v>9</v>
      </c>
      <c r="C8" s="2" t="s">
        <v>26</v>
      </c>
      <c r="D8" s="2" t="s">
        <v>8</v>
      </c>
    </row>
    <row r="10" spans="1:4" x14ac:dyDescent="0.2">
      <c r="A10" t="s">
        <v>13</v>
      </c>
    </row>
    <row r="11" spans="1:4" x14ac:dyDescent="0.2">
      <c r="A11" s="5" t="s">
        <v>3</v>
      </c>
      <c r="B11" s="5">
        <v>50</v>
      </c>
      <c r="C11" s="5">
        <v>500</v>
      </c>
      <c r="D11" s="1">
        <f t="shared" ref="D11:D12" si="0">ROUND((B11/C11)*$B$6,1)</f>
        <v>10</v>
      </c>
    </row>
    <row r="12" spans="1:4" x14ac:dyDescent="0.2">
      <c r="A12" s="5" t="s">
        <v>4</v>
      </c>
      <c r="B12" s="5">
        <v>10</v>
      </c>
      <c r="C12" s="5">
        <v>50</v>
      </c>
      <c r="D12" s="1">
        <f t="shared" si="0"/>
        <v>20</v>
      </c>
    </row>
    <row r="13" spans="1:4" x14ac:dyDescent="0.2">
      <c r="A13" t="s">
        <v>5</v>
      </c>
      <c r="D13" s="1">
        <f>$B$6-SUM(D11:D12)</f>
        <v>70</v>
      </c>
    </row>
    <row r="14" spans="1:4" x14ac:dyDescent="0.2">
      <c r="A14" t="s">
        <v>6</v>
      </c>
      <c r="D14" s="1">
        <f>SUM(D11:D13)</f>
        <v>100</v>
      </c>
    </row>
    <row r="15" spans="1:4" x14ac:dyDescent="0.2">
      <c r="D15" s="1"/>
    </row>
    <row r="16" spans="1:4" x14ac:dyDescent="0.2">
      <c r="A16" t="s">
        <v>16</v>
      </c>
      <c r="D16" s="3"/>
    </row>
    <row r="17" spans="1:4" x14ac:dyDescent="0.2">
      <c r="A17" t="str">
        <f>$A$11</f>
        <v>Ncacoydlate pH 6.5</v>
      </c>
      <c r="B17">
        <f>$B$11</f>
        <v>50</v>
      </c>
      <c r="C17">
        <f>$C$11</f>
        <v>500</v>
      </c>
      <c r="D17" s="1">
        <f t="shared" ref="D17:D18" si="1">ROUND((B17/C17)*$B$6,1)</f>
        <v>10</v>
      </c>
    </row>
    <row r="18" spans="1:4" x14ac:dyDescent="0.2">
      <c r="A18" t="str">
        <f>$A$12</f>
        <v>PEG 600 (%)</v>
      </c>
      <c r="B18" s="5">
        <v>12.5</v>
      </c>
      <c r="C18">
        <f>$C$12</f>
        <v>50</v>
      </c>
      <c r="D18" s="1">
        <f t="shared" si="1"/>
        <v>25</v>
      </c>
    </row>
    <row r="19" spans="1:4" x14ac:dyDescent="0.2">
      <c r="A19" t="s">
        <v>5</v>
      </c>
      <c r="D19" s="1">
        <f>$B$6-SUM(D17:D18)</f>
        <v>65</v>
      </c>
    </row>
    <row r="20" spans="1:4" x14ac:dyDescent="0.2">
      <c r="A20" t="s">
        <v>6</v>
      </c>
      <c r="D20" s="3">
        <f>SUM(D17:D19)</f>
        <v>100</v>
      </c>
    </row>
    <row r="21" spans="1:4" x14ac:dyDescent="0.2">
      <c r="D21" s="3"/>
    </row>
    <row r="22" spans="1:4" x14ac:dyDescent="0.2">
      <c r="A22" t="s">
        <v>17</v>
      </c>
      <c r="D22" s="3"/>
    </row>
    <row r="23" spans="1:4" x14ac:dyDescent="0.2">
      <c r="A23" t="str">
        <f>$A$11</f>
        <v>Ncacoydlate pH 6.5</v>
      </c>
      <c r="B23">
        <f>$B$11</f>
        <v>50</v>
      </c>
      <c r="C23">
        <f>$C$11</f>
        <v>500</v>
      </c>
      <c r="D23" s="1">
        <f t="shared" ref="D23:D24" si="2">ROUND((B23/C23)*$B$6,1)</f>
        <v>10</v>
      </c>
    </row>
    <row r="24" spans="1:4" x14ac:dyDescent="0.2">
      <c r="A24" t="str">
        <f>$A$12</f>
        <v>PEG 600 (%)</v>
      </c>
      <c r="B24" s="5">
        <v>15</v>
      </c>
      <c r="C24">
        <f>$C$12</f>
        <v>50</v>
      </c>
      <c r="D24" s="1">
        <f t="shared" si="2"/>
        <v>30</v>
      </c>
    </row>
    <row r="25" spans="1:4" x14ac:dyDescent="0.2">
      <c r="A25" t="s">
        <v>5</v>
      </c>
      <c r="D25" s="1">
        <f>$B$6-SUM(D23:D24)</f>
        <v>60</v>
      </c>
    </row>
    <row r="26" spans="1:4" x14ac:dyDescent="0.2">
      <c r="A26" t="s">
        <v>6</v>
      </c>
      <c r="D26" s="3">
        <f>SUM(D23:D25)</f>
        <v>100</v>
      </c>
    </row>
    <row r="27" spans="1:4" x14ac:dyDescent="0.2">
      <c r="D27" s="3"/>
    </row>
    <row r="28" spans="1:4" x14ac:dyDescent="0.2">
      <c r="A28" t="s">
        <v>18</v>
      </c>
      <c r="D28" s="3"/>
    </row>
    <row r="29" spans="1:4" x14ac:dyDescent="0.2">
      <c r="A29" t="str">
        <f>$A$11</f>
        <v>Ncacoydlate pH 6.5</v>
      </c>
      <c r="B29">
        <f>$B$11</f>
        <v>50</v>
      </c>
      <c r="C29">
        <f>$C$11</f>
        <v>500</v>
      </c>
      <c r="D29" s="1">
        <f t="shared" ref="D29:D30" si="3">ROUND((B29/C29)*$B$6,1)</f>
        <v>10</v>
      </c>
    </row>
    <row r="30" spans="1:4" x14ac:dyDescent="0.2">
      <c r="A30" t="str">
        <f>$A$12</f>
        <v>PEG 600 (%)</v>
      </c>
      <c r="B30" s="5">
        <v>17.5</v>
      </c>
      <c r="C30">
        <f>$C$12</f>
        <v>50</v>
      </c>
      <c r="D30" s="1">
        <f t="shared" si="3"/>
        <v>35</v>
      </c>
    </row>
    <row r="31" spans="1:4" x14ac:dyDescent="0.2">
      <c r="A31" t="s">
        <v>5</v>
      </c>
      <c r="D31" s="1">
        <f>$B$6-SUM(D29:D30)</f>
        <v>55</v>
      </c>
    </row>
    <row r="32" spans="1:4" x14ac:dyDescent="0.2">
      <c r="A32" t="s">
        <v>6</v>
      </c>
      <c r="D32" s="3">
        <f>SUM(D29:D31)</f>
        <v>100</v>
      </c>
    </row>
    <row r="33" spans="1:4" x14ac:dyDescent="0.2">
      <c r="D33" s="3"/>
    </row>
    <row r="34" spans="1:4" x14ac:dyDescent="0.2">
      <c r="A34" t="s">
        <v>19</v>
      </c>
      <c r="D34" s="3"/>
    </row>
    <row r="35" spans="1:4" x14ac:dyDescent="0.2">
      <c r="A35" t="str">
        <f>$A$11</f>
        <v>Ncacoydlate pH 6.5</v>
      </c>
      <c r="B35">
        <f>$B$11</f>
        <v>50</v>
      </c>
      <c r="C35">
        <f>$C$11</f>
        <v>500</v>
      </c>
      <c r="D35" s="1">
        <f t="shared" ref="D35:D36" si="4">ROUND((B35/C35)*$B$6,1)</f>
        <v>10</v>
      </c>
    </row>
    <row r="36" spans="1:4" x14ac:dyDescent="0.2">
      <c r="A36" t="str">
        <f>$A$12</f>
        <v>PEG 600 (%)</v>
      </c>
      <c r="B36" s="5">
        <v>20</v>
      </c>
      <c r="C36">
        <f>$C$12</f>
        <v>50</v>
      </c>
      <c r="D36" s="1">
        <f t="shared" si="4"/>
        <v>40</v>
      </c>
    </row>
    <row r="37" spans="1:4" x14ac:dyDescent="0.2">
      <c r="A37" t="s">
        <v>5</v>
      </c>
      <c r="D37" s="1">
        <f>$B$6-SUM(D35:D36)</f>
        <v>50</v>
      </c>
    </row>
    <row r="38" spans="1:4" x14ac:dyDescent="0.2">
      <c r="A38" t="s">
        <v>6</v>
      </c>
      <c r="D38" s="3">
        <f>SUM(D35:D37)</f>
        <v>100</v>
      </c>
    </row>
    <row r="39" spans="1:4" x14ac:dyDescent="0.2">
      <c r="D39" s="3"/>
    </row>
    <row r="40" spans="1:4" x14ac:dyDescent="0.2">
      <c r="A40" t="s">
        <v>20</v>
      </c>
      <c r="D40" s="3"/>
    </row>
    <row r="41" spans="1:4" x14ac:dyDescent="0.2">
      <c r="A41" t="str">
        <f>$A$11</f>
        <v>Ncacoydlate pH 6.5</v>
      </c>
      <c r="B41">
        <f>$B$11</f>
        <v>50</v>
      </c>
      <c r="C41">
        <f>$C$11</f>
        <v>500</v>
      </c>
      <c r="D41" s="1">
        <f t="shared" ref="D41:D42" si="5">ROUND((B41/C41)*$B$6,1)</f>
        <v>10</v>
      </c>
    </row>
    <row r="42" spans="1:4" x14ac:dyDescent="0.2">
      <c r="A42" t="str">
        <f>$A$12</f>
        <v>PEG 600 (%)</v>
      </c>
      <c r="B42" s="5">
        <v>22.5</v>
      </c>
      <c r="C42">
        <f>$C$12</f>
        <v>50</v>
      </c>
      <c r="D42" s="1">
        <f t="shared" si="5"/>
        <v>45</v>
      </c>
    </row>
    <row r="43" spans="1:4" x14ac:dyDescent="0.2">
      <c r="A43" t="s">
        <v>5</v>
      </c>
      <c r="D43" s="1">
        <f>$B$6-SUM(D41:D42)</f>
        <v>45</v>
      </c>
    </row>
    <row r="44" spans="1:4" x14ac:dyDescent="0.2">
      <c r="A44" t="s">
        <v>6</v>
      </c>
      <c r="D44" s="3">
        <f>SUM(D41:D43)</f>
        <v>100</v>
      </c>
    </row>
    <row r="45" spans="1:4" x14ac:dyDescent="0.2">
      <c r="D45" s="3"/>
    </row>
    <row r="46" spans="1:4" x14ac:dyDescent="0.2">
      <c r="A46" t="s">
        <v>21</v>
      </c>
      <c r="D46" s="3"/>
    </row>
    <row r="47" spans="1:4" x14ac:dyDescent="0.2">
      <c r="A47" t="str">
        <f>$A$11</f>
        <v>Ncacoydlate pH 6.5</v>
      </c>
      <c r="B47">
        <f>$B$11</f>
        <v>50</v>
      </c>
      <c r="C47">
        <f>$C$11</f>
        <v>500</v>
      </c>
      <c r="D47" s="1">
        <f t="shared" ref="D47:D48" si="6">ROUND((B47/C47)*$B$6,1)</f>
        <v>10</v>
      </c>
    </row>
    <row r="48" spans="1:4" x14ac:dyDescent="0.2">
      <c r="A48" t="str">
        <f>$A$12</f>
        <v>PEG 600 (%)</v>
      </c>
      <c r="B48" s="5">
        <v>25</v>
      </c>
      <c r="C48">
        <f>$C$12</f>
        <v>50</v>
      </c>
      <c r="D48" s="1">
        <f t="shared" si="6"/>
        <v>50</v>
      </c>
    </row>
    <row r="49" spans="1:4" x14ac:dyDescent="0.2">
      <c r="A49" t="s">
        <v>5</v>
      </c>
      <c r="D49" s="1">
        <f>$B$6-SUM(D47:D48)</f>
        <v>40</v>
      </c>
    </row>
    <row r="50" spans="1:4" x14ac:dyDescent="0.2">
      <c r="A50" t="s">
        <v>6</v>
      </c>
      <c r="D50" s="3">
        <f>SUM(D47:D49)</f>
        <v>100</v>
      </c>
    </row>
    <row r="51" spans="1:4" x14ac:dyDescent="0.2">
      <c r="D51" s="3"/>
    </row>
    <row r="52" spans="1:4" x14ac:dyDescent="0.2">
      <c r="A52" t="s">
        <v>22</v>
      </c>
      <c r="D52" s="3"/>
    </row>
    <row r="53" spans="1:4" x14ac:dyDescent="0.2">
      <c r="A53" t="str">
        <f>$A$11</f>
        <v>Ncacoydlate pH 6.5</v>
      </c>
      <c r="B53">
        <f>$B$11</f>
        <v>50</v>
      </c>
      <c r="C53">
        <f>$C$11</f>
        <v>500</v>
      </c>
      <c r="D53" s="1">
        <f t="shared" ref="D53:D54" si="7">ROUND((B53/C53)*$B$6,1)</f>
        <v>10</v>
      </c>
    </row>
    <row r="54" spans="1:4" x14ac:dyDescent="0.2">
      <c r="A54" t="str">
        <f>$A$12</f>
        <v>PEG 600 (%)</v>
      </c>
      <c r="B54" s="5">
        <v>27.5</v>
      </c>
      <c r="C54">
        <f>$C$12</f>
        <v>50</v>
      </c>
      <c r="D54" s="1">
        <f t="shared" si="7"/>
        <v>55</v>
      </c>
    </row>
    <row r="55" spans="1:4" x14ac:dyDescent="0.2">
      <c r="A55" t="s">
        <v>5</v>
      </c>
      <c r="D55" s="1">
        <f>$B$6-SUM(D53:D54)</f>
        <v>35</v>
      </c>
    </row>
    <row r="56" spans="1:4" x14ac:dyDescent="0.2">
      <c r="A56" t="s">
        <v>6</v>
      </c>
      <c r="D56" s="3">
        <f>SUM(D53:D55)</f>
        <v>100</v>
      </c>
    </row>
    <row r="57" spans="1:4" x14ac:dyDescent="0.2">
      <c r="D57" s="3"/>
    </row>
    <row r="58" spans="1:4" x14ac:dyDescent="0.2">
      <c r="A58" t="s">
        <v>23</v>
      </c>
      <c r="D58" s="3"/>
    </row>
    <row r="59" spans="1:4" x14ac:dyDescent="0.2">
      <c r="A59" t="str">
        <f>$A$11</f>
        <v>Ncacoydlate pH 6.5</v>
      </c>
      <c r="B59">
        <f>$B$11</f>
        <v>50</v>
      </c>
      <c r="C59">
        <f>$C$11</f>
        <v>500</v>
      </c>
      <c r="D59" s="1">
        <f t="shared" ref="D59:D60" si="8">ROUND((B59/C59)*$B$6,1)</f>
        <v>10</v>
      </c>
    </row>
    <row r="60" spans="1:4" x14ac:dyDescent="0.2">
      <c r="A60" t="str">
        <f>$A$12</f>
        <v>PEG 600 (%)</v>
      </c>
      <c r="B60" s="5">
        <v>30</v>
      </c>
      <c r="C60">
        <f>$C$12</f>
        <v>50</v>
      </c>
      <c r="D60" s="1">
        <f t="shared" si="8"/>
        <v>60</v>
      </c>
    </row>
    <row r="61" spans="1:4" x14ac:dyDescent="0.2">
      <c r="A61" t="s">
        <v>5</v>
      </c>
      <c r="D61" s="1">
        <f>$B$6-SUM(D59:D60)</f>
        <v>30</v>
      </c>
    </row>
    <row r="62" spans="1:4" x14ac:dyDescent="0.2">
      <c r="A62" t="s">
        <v>6</v>
      </c>
      <c r="D62" s="3">
        <f>SUM(D59:D61)</f>
        <v>100</v>
      </c>
    </row>
    <row r="64" spans="1:4" x14ac:dyDescent="0.2">
      <c r="A64" t="s">
        <v>27</v>
      </c>
      <c r="D64" s="3"/>
    </row>
    <row r="65" spans="1:4" x14ac:dyDescent="0.2">
      <c r="A65" t="str">
        <f>$A$11</f>
        <v>Ncacoydlate pH 6.5</v>
      </c>
      <c r="B65">
        <f>$B$11</f>
        <v>50</v>
      </c>
      <c r="C65">
        <f>$C$11</f>
        <v>500</v>
      </c>
      <c r="D65" s="1">
        <f t="shared" ref="D65:D66" si="9">ROUND((B65/C65)*$B$6,1)</f>
        <v>10</v>
      </c>
    </row>
    <row r="66" spans="1:4" x14ac:dyDescent="0.2">
      <c r="A66" t="str">
        <f>$A$12</f>
        <v>PEG 600 (%)</v>
      </c>
      <c r="B66" s="5">
        <v>32.5</v>
      </c>
      <c r="C66">
        <f>$C$12</f>
        <v>50</v>
      </c>
      <c r="D66" s="1">
        <f t="shared" si="9"/>
        <v>65</v>
      </c>
    </row>
    <row r="67" spans="1:4" x14ac:dyDescent="0.2">
      <c r="A67" t="s">
        <v>5</v>
      </c>
      <c r="D67" s="1">
        <f>$B$6-SUM(D65:D66)</f>
        <v>25</v>
      </c>
    </row>
    <row r="68" spans="1:4" x14ac:dyDescent="0.2">
      <c r="A68" t="s">
        <v>6</v>
      </c>
      <c r="D68" s="3">
        <f>SUM(D65:D67)</f>
        <v>100</v>
      </c>
    </row>
    <row r="70" spans="1:4" x14ac:dyDescent="0.2">
      <c r="A70" s="6" t="s">
        <v>28</v>
      </c>
      <c r="B70" s="6"/>
      <c r="C70" s="6"/>
      <c r="D70" s="6"/>
    </row>
    <row r="71" spans="1:4" x14ac:dyDescent="0.2">
      <c r="A71" t="str">
        <f>$A$11</f>
        <v>Ncacoydlate pH 6.5</v>
      </c>
      <c r="B71" s="6">
        <v>50</v>
      </c>
      <c r="C71" s="6">
        <v>500</v>
      </c>
      <c r="D71" s="6">
        <v>10</v>
      </c>
    </row>
    <row r="72" spans="1:4" x14ac:dyDescent="0.2">
      <c r="A72" t="str">
        <f>$A$12</f>
        <v>PEG 600 (%)</v>
      </c>
      <c r="B72" s="7">
        <v>35</v>
      </c>
      <c r="C72" s="6">
        <v>50</v>
      </c>
      <c r="D72" s="6">
        <v>60</v>
      </c>
    </row>
    <row r="73" spans="1:4" x14ac:dyDescent="0.2">
      <c r="A73" s="6" t="s">
        <v>5</v>
      </c>
      <c r="B73" s="6"/>
      <c r="C73" s="6"/>
      <c r="D73" s="6">
        <v>24.4</v>
      </c>
    </row>
    <row r="74" spans="1:4" x14ac:dyDescent="0.2">
      <c r="A74" s="6" t="s">
        <v>6</v>
      </c>
      <c r="B74" s="6"/>
      <c r="C74" s="6"/>
      <c r="D74" s="6">
        <v>100</v>
      </c>
    </row>
    <row r="76" spans="1:4" x14ac:dyDescent="0.2">
      <c r="A76" s="6" t="s">
        <v>29</v>
      </c>
      <c r="B76" s="6"/>
      <c r="C76" s="6"/>
      <c r="D76" s="6"/>
    </row>
    <row r="77" spans="1:4" x14ac:dyDescent="0.2">
      <c r="A77" t="str">
        <f>$A$11</f>
        <v>Ncacoydlate pH 6.5</v>
      </c>
      <c r="B77" s="6">
        <v>50</v>
      </c>
      <c r="C77" s="6">
        <v>500</v>
      </c>
      <c r="D77" s="6">
        <v>10</v>
      </c>
    </row>
    <row r="78" spans="1:4" x14ac:dyDescent="0.2">
      <c r="A78" t="str">
        <f>$A$12</f>
        <v>PEG 600 (%)</v>
      </c>
      <c r="B78" s="7">
        <v>37.5</v>
      </c>
      <c r="C78" s="6">
        <v>50</v>
      </c>
      <c r="D78" s="6">
        <v>60</v>
      </c>
    </row>
    <row r="79" spans="1:4" x14ac:dyDescent="0.2">
      <c r="A79" s="6" t="s">
        <v>5</v>
      </c>
      <c r="B79" s="6"/>
      <c r="C79" s="6"/>
      <c r="D79" s="6">
        <v>24.4</v>
      </c>
    </row>
    <row r="80" spans="1:4" x14ac:dyDescent="0.2">
      <c r="A80" s="6" t="s">
        <v>6</v>
      </c>
      <c r="B80" s="6"/>
      <c r="C80" s="6"/>
      <c r="D80" s="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A6CE-2605-5140-BC6E-114E72B640C4}">
  <dimension ref="A1:D92"/>
  <sheetViews>
    <sheetView topLeftCell="A8" workbookViewId="0">
      <selection activeCell="A92" sqref="A92"/>
    </sheetView>
  </sheetViews>
  <sheetFormatPr baseColWidth="10" defaultRowHeight="16" x14ac:dyDescent="0.2"/>
  <cols>
    <col min="1" max="1" width="38.83203125" customWidth="1"/>
    <col min="2" max="2" width="16.83203125" customWidth="1"/>
    <col min="3" max="3" width="19.5" customWidth="1"/>
    <col min="4" max="4" width="12.5" customWidth="1"/>
    <col min="6" max="6" width="24.5" customWidth="1"/>
  </cols>
  <sheetData>
    <row r="1" spans="1:4" x14ac:dyDescent="0.2">
      <c r="A1" t="s">
        <v>15</v>
      </c>
      <c r="B1" s="5"/>
    </row>
    <row r="2" spans="1:4" x14ac:dyDescent="0.2">
      <c r="A2" t="s">
        <v>14</v>
      </c>
      <c r="B2" s="5"/>
    </row>
    <row r="3" spans="1:4" x14ac:dyDescent="0.2">
      <c r="A3" t="s">
        <v>30</v>
      </c>
      <c r="D3" s="5" t="s">
        <v>24</v>
      </c>
    </row>
    <row r="5" spans="1:4" x14ac:dyDescent="0.2">
      <c r="A5" t="s">
        <v>10</v>
      </c>
      <c r="B5" s="4" t="s">
        <v>11</v>
      </c>
      <c r="C5" s="8" t="s">
        <v>12</v>
      </c>
    </row>
    <row r="6" spans="1:4" x14ac:dyDescent="0.2">
      <c r="A6" t="s">
        <v>25</v>
      </c>
      <c r="B6" s="5">
        <v>100</v>
      </c>
    </row>
    <row r="8" spans="1:4" ht="35" customHeight="1" x14ac:dyDescent="0.2">
      <c r="A8" t="s">
        <v>0</v>
      </c>
      <c r="B8" s="2" t="s">
        <v>9</v>
      </c>
      <c r="C8" s="2" t="s">
        <v>26</v>
      </c>
      <c r="D8" s="2" t="s">
        <v>8</v>
      </c>
    </row>
    <row r="10" spans="1:4" x14ac:dyDescent="0.2">
      <c r="A10" t="s">
        <v>13</v>
      </c>
    </row>
    <row r="11" spans="1:4" x14ac:dyDescent="0.2">
      <c r="A11" s="5" t="s">
        <v>1</v>
      </c>
      <c r="B11" s="5">
        <v>160</v>
      </c>
      <c r="C11" s="5">
        <v>3500</v>
      </c>
      <c r="D11" s="1">
        <f>ROUND((B11/C11)*$B$6,1)</f>
        <v>4.5999999999999996</v>
      </c>
    </row>
    <row r="12" spans="1:4" x14ac:dyDescent="0.2">
      <c r="A12" s="5" t="s">
        <v>3</v>
      </c>
      <c r="B12" s="5">
        <v>50</v>
      </c>
      <c r="C12" s="5">
        <v>500</v>
      </c>
      <c r="D12" s="1">
        <f t="shared" ref="D12:D13" si="0">ROUND((B12/C12)*$B$6,1)</f>
        <v>10</v>
      </c>
    </row>
    <row r="13" spans="1:4" x14ac:dyDescent="0.2">
      <c r="A13" s="5" t="s">
        <v>4</v>
      </c>
      <c r="B13" s="5">
        <v>10</v>
      </c>
      <c r="C13" s="5">
        <v>50</v>
      </c>
      <c r="D13" s="1">
        <f t="shared" si="0"/>
        <v>20</v>
      </c>
    </row>
    <row r="14" spans="1:4" x14ac:dyDescent="0.2">
      <c r="A14" t="s">
        <v>5</v>
      </c>
      <c r="D14" s="1">
        <f>$B$6-SUM(D11:D13)</f>
        <v>65.400000000000006</v>
      </c>
    </row>
    <row r="15" spans="1:4" x14ac:dyDescent="0.2">
      <c r="A15" t="s">
        <v>6</v>
      </c>
      <c r="D15" s="1">
        <f>SUM(D11:D14)</f>
        <v>100</v>
      </c>
    </row>
    <row r="16" spans="1:4" x14ac:dyDescent="0.2">
      <c r="D16" s="1"/>
    </row>
    <row r="17" spans="1:4" x14ac:dyDescent="0.2">
      <c r="A17" t="s">
        <v>16</v>
      </c>
      <c r="D17" s="3"/>
    </row>
    <row r="18" spans="1:4" x14ac:dyDescent="0.2">
      <c r="A18" t="str">
        <f>$A$11</f>
        <v>Li2SO4</v>
      </c>
      <c r="B18">
        <f>$B$11</f>
        <v>160</v>
      </c>
      <c r="C18">
        <f>$C$11</f>
        <v>3500</v>
      </c>
      <c r="D18" s="1">
        <f>ROUND((B18/C18)*$B$6,1)</f>
        <v>4.5999999999999996</v>
      </c>
    </row>
    <row r="19" spans="1:4" x14ac:dyDescent="0.2">
      <c r="A19" t="str">
        <f>$A$12</f>
        <v>Ncacoydlate pH 6.5</v>
      </c>
      <c r="B19">
        <f>$B$12</f>
        <v>50</v>
      </c>
      <c r="C19">
        <f>$C$12</f>
        <v>500</v>
      </c>
      <c r="D19" s="1">
        <f t="shared" ref="D19:D20" si="1">ROUND((B19/C19)*$B$6,1)</f>
        <v>10</v>
      </c>
    </row>
    <row r="20" spans="1:4" x14ac:dyDescent="0.2">
      <c r="A20" t="str">
        <f>$A$13</f>
        <v>PEG 600 (%)</v>
      </c>
      <c r="B20" s="5">
        <v>12.5</v>
      </c>
      <c r="C20">
        <f>$C$13</f>
        <v>50</v>
      </c>
      <c r="D20" s="1">
        <f t="shared" si="1"/>
        <v>25</v>
      </c>
    </row>
    <row r="21" spans="1:4" x14ac:dyDescent="0.2">
      <c r="A21" t="s">
        <v>5</v>
      </c>
      <c r="D21" s="1">
        <f>$B$6-SUM(D18:D20)</f>
        <v>60.4</v>
      </c>
    </row>
    <row r="22" spans="1:4" x14ac:dyDescent="0.2">
      <c r="A22" t="s">
        <v>6</v>
      </c>
      <c r="D22" s="3">
        <f>SUM(D18:D21)</f>
        <v>100</v>
      </c>
    </row>
    <row r="23" spans="1:4" x14ac:dyDescent="0.2">
      <c r="D23" s="3"/>
    </row>
    <row r="24" spans="1:4" x14ac:dyDescent="0.2">
      <c r="A24" t="s">
        <v>17</v>
      </c>
      <c r="D24" s="3"/>
    </row>
    <row r="25" spans="1:4" x14ac:dyDescent="0.2">
      <c r="A25" t="str">
        <f>$A$11</f>
        <v>Li2SO4</v>
      </c>
      <c r="B25">
        <f>$B$11</f>
        <v>160</v>
      </c>
      <c r="C25">
        <f>$C$11</f>
        <v>3500</v>
      </c>
      <c r="D25" s="1">
        <f>ROUND((B25/C25)*$B$6,1)</f>
        <v>4.5999999999999996</v>
      </c>
    </row>
    <row r="26" spans="1:4" x14ac:dyDescent="0.2">
      <c r="A26" t="str">
        <f>$A$12</f>
        <v>Ncacoydlate pH 6.5</v>
      </c>
      <c r="B26">
        <f>$B$12</f>
        <v>50</v>
      </c>
      <c r="C26">
        <f>$C$12</f>
        <v>500</v>
      </c>
      <c r="D26" s="1">
        <f t="shared" ref="D26:D27" si="2">ROUND((B26/C26)*$B$6,1)</f>
        <v>10</v>
      </c>
    </row>
    <row r="27" spans="1:4" x14ac:dyDescent="0.2">
      <c r="A27" t="str">
        <f>$A$13</f>
        <v>PEG 600 (%)</v>
      </c>
      <c r="B27" s="5">
        <v>15</v>
      </c>
      <c r="C27">
        <f>$C$13</f>
        <v>50</v>
      </c>
      <c r="D27" s="1">
        <f t="shared" si="2"/>
        <v>30</v>
      </c>
    </row>
    <row r="28" spans="1:4" x14ac:dyDescent="0.2">
      <c r="A28" t="s">
        <v>5</v>
      </c>
      <c r="D28" s="1">
        <f>$B$6-SUM(D25:D27)</f>
        <v>55.4</v>
      </c>
    </row>
    <row r="29" spans="1:4" x14ac:dyDescent="0.2">
      <c r="A29" t="s">
        <v>6</v>
      </c>
      <c r="D29" s="3">
        <f>SUM(D25:D28)</f>
        <v>100</v>
      </c>
    </row>
    <row r="30" spans="1:4" x14ac:dyDescent="0.2">
      <c r="D30" s="3"/>
    </row>
    <row r="31" spans="1:4" ht="15" customHeight="1" x14ac:dyDescent="0.2">
      <c r="A31" t="s">
        <v>18</v>
      </c>
      <c r="D31" s="3"/>
    </row>
    <row r="32" spans="1:4" x14ac:dyDescent="0.2">
      <c r="A32" t="str">
        <f>$A$11</f>
        <v>Li2SO4</v>
      </c>
      <c r="B32">
        <f>$B$11</f>
        <v>160</v>
      </c>
      <c r="C32">
        <f>$C$11</f>
        <v>3500</v>
      </c>
      <c r="D32" s="1">
        <f>ROUND((B32/C32)*$B$6,1)</f>
        <v>4.5999999999999996</v>
      </c>
    </row>
    <row r="33" spans="1:4" x14ac:dyDescent="0.2">
      <c r="A33" t="str">
        <f>$A$12</f>
        <v>Ncacoydlate pH 6.5</v>
      </c>
      <c r="B33">
        <f>$B$12</f>
        <v>50</v>
      </c>
      <c r="C33">
        <f>$C$12</f>
        <v>500</v>
      </c>
      <c r="D33" s="1">
        <f t="shared" ref="D33:D34" si="3">ROUND((B33/C33)*$B$6,1)</f>
        <v>10</v>
      </c>
    </row>
    <row r="34" spans="1:4" x14ac:dyDescent="0.2">
      <c r="A34" t="str">
        <f>$A$13</f>
        <v>PEG 600 (%)</v>
      </c>
      <c r="B34" s="5">
        <v>17.5</v>
      </c>
      <c r="C34">
        <f>$C$13</f>
        <v>50</v>
      </c>
      <c r="D34" s="1">
        <f t="shared" si="3"/>
        <v>35</v>
      </c>
    </row>
    <row r="35" spans="1:4" x14ac:dyDescent="0.2">
      <c r="A35" t="s">
        <v>5</v>
      </c>
      <c r="D35" s="1">
        <f>$B$6-SUM(D32:D34)</f>
        <v>50.4</v>
      </c>
    </row>
    <row r="36" spans="1:4" x14ac:dyDescent="0.2">
      <c r="A36" t="s">
        <v>6</v>
      </c>
      <c r="D36" s="3">
        <f>SUM(D32:D35)</f>
        <v>100</v>
      </c>
    </row>
    <row r="37" spans="1:4" x14ac:dyDescent="0.2">
      <c r="D37" s="3"/>
    </row>
    <row r="38" spans="1:4" x14ac:dyDescent="0.2">
      <c r="A38" t="s">
        <v>19</v>
      </c>
      <c r="D38" s="3"/>
    </row>
    <row r="39" spans="1:4" x14ac:dyDescent="0.2">
      <c r="A39" t="str">
        <f>$A$11</f>
        <v>Li2SO4</v>
      </c>
      <c r="B39">
        <f>$B$11</f>
        <v>160</v>
      </c>
      <c r="C39">
        <f>$C$11</f>
        <v>3500</v>
      </c>
      <c r="D39" s="1">
        <f>ROUND((B39/C39)*$B$6,1)</f>
        <v>4.5999999999999996</v>
      </c>
    </row>
    <row r="40" spans="1:4" x14ac:dyDescent="0.2">
      <c r="A40" t="str">
        <f>$A$12</f>
        <v>Ncacoydlate pH 6.5</v>
      </c>
      <c r="B40">
        <f>$B$12</f>
        <v>50</v>
      </c>
      <c r="C40">
        <f>$C$12</f>
        <v>500</v>
      </c>
      <c r="D40" s="1">
        <f t="shared" ref="D40:D41" si="4">ROUND((B40/C40)*$B$6,1)</f>
        <v>10</v>
      </c>
    </row>
    <row r="41" spans="1:4" x14ac:dyDescent="0.2">
      <c r="A41" t="str">
        <f>$A$13</f>
        <v>PEG 600 (%)</v>
      </c>
      <c r="B41" s="5">
        <v>20</v>
      </c>
      <c r="C41">
        <f>$C$13</f>
        <v>50</v>
      </c>
      <c r="D41" s="1">
        <f t="shared" si="4"/>
        <v>40</v>
      </c>
    </row>
    <row r="42" spans="1:4" x14ac:dyDescent="0.2">
      <c r="A42" t="s">
        <v>5</v>
      </c>
      <c r="D42" s="1">
        <f>$B$6-SUM(D39:D41)</f>
        <v>45.4</v>
      </c>
    </row>
    <row r="43" spans="1:4" x14ac:dyDescent="0.2">
      <c r="A43" t="s">
        <v>6</v>
      </c>
      <c r="D43" s="3">
        <f>SUM(D39:D42)</f>
        <v>100</v>
      </c>
    </row>
    <row r="44" spans="1:4" x14ac:dyDescent="0.2">
      <c r="D44" s="3"/>
    </row>
    <row r="45" spans="1:4" x14ac:dyDescent="0.2">
      <c r="A45" t="s">
        <v>20</v>
      </c>
      <c r="D45" s="3"/>
    </row>
    <row r="46" spans="1:4" x14ac:dyDescent="0.2">
      <c r="A46" t="str">
        <f>$A$11</f>
        <v>Li2SO4</v>
      </c>
      <c r="B46">
        <f>$B$11</f>
        <v>160</v>
      </c>
      <c r="C46">
        <f>$C$11</f>
        <v>3500</v>
      </c>
      <c r="D46" s="1">
        <f>ROUND((B46/C46)*$B$6,1)</f>
        <v>4.5999999999999996</v>
      </c>
    </row>
    <row r="47" spans="1:4" x14ac:dyDescent="0.2">
      <c r="A47" t="str">
        <f>$A$12</f>
        <v>Ncacoydlate pH 6.5</v>
      </c>
      <c r="B47">
        <f>$B$12</f>
        <v>50</v>
      </c>
      <c r="C47">
        <f>$C$12</f>
        <v>500</v>
      </c>
      <c r="D47" s="1">
        <f t="shared" ref="D47:D48" si="5">ROUND((B47/C47)*$B$6,1)</f>
        <v>10</v>
      </c>
    </row>
    <row r="48" spans="1:4" x14ac:dyDescent="0.2">
      <c r="A48" t="str">
        <f>$A$13</f>
        <v>PEG 600 (%)</v>
      </c>
      <c r="B48" s="5">
        <v>22.5</v>
      </c>
      <c r="C48">
        <f>$C$13</f>
        <v>50</v>
      </c>
      <c r="D48" s="1">
        <f t="shared" si="5"/>
        <v>45</v>
      </c>
    </row>
    <row r="49" spans="1:4" x14ac:dyDescent="0.2">
      <c r="A49" t="s">
        <v>5</v>
      </c>
      <c r="D49" s="1">
        <f>$B$6-SUM(D46:D48)</f>
        <v>40.4</v>
      </c>
    </row>
    <row r="50" spans="1:4" x14ac:dyDescent="0.2">
      <c r="A50" t="s">
        <v>6</v>
      </c>
      <c r="D50" s="3">
        <f>SUM(D46:D49)</f>
        <v>100</v>
      </c>
    </row>
    <row r="51" spans="1:4" x14ac:dyDescent="0.2">
      <c r="D51" s="3"/>
    </row>
    <row r="52" spans="1:4" x14ac:dyDescent="0.2">
      <c r="A52" t="s">
        <v>21</v>
      </c>
      <c r="D52" s="3"/>
    </row>
    <row r="53" spans="1:4" x14ac:dyDescent="0.2">
      <c r="A53" t="str">
        <f>$A$11</f>
        <v>Li2SO4</v>
      </c>
      <c r="B53">
        <f>$B$11</f>
        <v>160</v>
      </c>
      <c r="C53">
        <f>$C$11</f>
        <v>3500</v>
      </c>
      <c r="D53" s="1">
        <f>ROUND((B53/C53)*$B$6,1)</f>
        <v>4.5999999999999996</v>
      </c>
    </row>
    <row r="54" spans="1:4" x14ac:dyDescent="0.2">
      <c r="A54" t="str">
        <f>$A$12</f>
        <v>Ncacoydlate pH 6.5</v>
      </c>
      <c r="B54">
        <f>$B$12</f>
        <v>50</v>
      </c>
      <c r="C54">
        <f>$C$12</f>
        <v>500</v>
      </c>
      <c r="D54" s="1">
        <f t="shared" ref="D54:D55" si="6">ROUND((B54/C54)*$B$6,1)</f>
        <v>10</v>
      </c>
    </row>
    <row r="55" spans="1:4" x14ac:dyDescent="0.2">
      <c r="A55" t="str">
        <f>$A$13</f>
        <v>PEG 600 (%)</v>
      </c>
      <c r="B55" s="5">
        <v>25</v>
      </c>
      <c r="C55">
        <f>$C$13</f>
        <v>50</v>
      </c>
      <c r="D55" s="1">
        <f t="shared" si="6"/>
        <v>50</v>
      </c>
    </row>
    <row r="56" spans="1:4" x14ac:dyDescent="0.2">
      <c r="A56" t="s">
        <v>5</v>
      </c>
      <c r="D56" s="1">
        <f>$B$6-SUM(D53:D55)</f>
        <v>35.400000000000006</v>
      </c>
    </row>
    <row r="57" spans="1:4" x14ac:dyDescent="0.2">
      <c r="A57" t="s">
        <v>6</v>
      </c>
      <c r="D57" s="3">
        <f>SUM(D53:D56)</f>
        <v>100</v>
      </c>
    </row>
    <row r="58" spans="1:4" x14ac:dyDescent="0.2">
      <c r="D58" s="3"/>
    </row>
    <row r="59" spans="1:4" x14ac:dyDescent="0.2">
      <c r="A59" t="s">
        <v>22</v>
      </c>
      <c r="D59" s="3"/>
    </row>
    <row r="60" spans="1:4" x14ac:dyDescent="0.2">
      <c r="A60" t="str">
        <f>$A$11</f>
        <v>Li2SO4</v>
      </c>
      <c r="B60">
        <f>$B$11</f>
        <v>160</v>
      </c>
      <c r="C60">
        <f>$C$11</f>
        <v>3500</v>
      </c>
      <c r="D60" s="1">
        <f>ROUND((B60/C60)*$B$6,1)</f>
        <v>4.5999999999999996</v>
      </c>
    </row>
    <row r="61" spans="1:4" x14ac:dyDescent="0.2">
      <c r="A61" t="str">
        <f>$A$12</f>
        <v>Ncacoydlate pH 6.5</v>
      </c>
      <c r="B61">
        <f>$B$12</f>
        <v>50</v>
      </c>
      <c r="C61">
        <f>$C$12</f>
        <v>500</v>
      </c>
      <c r="D61" s="1">
        <f t="shared" ref="D61:D62" si="7">ROUND((B61/C61)*$B$6,1)</f>
        <v>10</v>
      </c>
    </row>
    <row r="62" spans="1:4" x14ac:dyDescent="0.2">
      <c r="A62" t="str">
        <f>$A$13</f>
        <v>PEG 600 (%)</v>
      </c>
      <c r="B62" s="5">
        <v>27.5</v>
      </c>
      <c r="C62">
        <f>$C$13</f>
        <v>50</v>
      </c>
      <c r="D62" s="1">
        <f t="shared" si="7"/>
        <v>55</v>
      </c>
    </row>
    <row r="63" spans="1:4" x14ac:dyDescent="0.2">
      <c r="A63" t="s">
        <v>5</v>
      </c>
      <c r="D63" s="1">
        <f>$B$6-SUM(D60:D62)</f>
        <v>30.400000000000006</v>
      </c>
    </row>
    <row r="64" spans="1:4" x14ac:dyDescent="0.2">
      <c r="A64" t="s">
        <v>6</v>
      </c>
      <c r="D64" s="3">
        <f>SUM(D60:D63)</f>
        <v>100</v>
      </c>
    </row>
    <row r="65" spans="1:4" x14ac:dyDescent="0.2">
      <c r="D65" s="3"/>
    </row>
    <row r="66" spans="1:4" x14ac:dyDescent="0.2">
      <c r="A66" t="s">
        <v>23</v>
      </c>
      <c r="D66" s="3"/>
    </row>
    <row r="67" spans="1:4" x14ac:dyDescent="0.2">
      <c r="A67" t="str">
        <f>$A$11</f>
        <v>Li2SO4</v>
      </c>
      <c r="B67">
        <f>$B$11</f>
        <v>160</v>
      </c>
      <c r="C67">
        <f>$C$11</f>
        <v>3500</v>
      </c>
      <c r="D67" s="1">
        <f>ROUND((B67/C67)*$B$6,1)</f>
        <v>4.5999999999999996</v>
      </c>
    </row>
    <row r="68" spans="1:4" x14ac:dyDescent="0.2">
      <c r="A68" t="str">
        <f>$A$12</f>
        <v>Ncacoydlate pH 6.5</v>
      </c>
      <c r="B68">
        <f>$B$12</f>
        <v>50</v>
      </c>
      <c r="C68">
        <f>$C$12</f>
        <v>500</v>
      </c>
      <c r="D68" s="1">
        <f t="shared" ref="D68:D69" si="8">ROUND((B68/C68)*$B$6,1)</f>
        <v>10</v>
      </c>
    </row>
    <row r="69" spans="1:4" x14ac:dyDescent="0.2">
      <c r="A69" t="str">
        <f>$A$13</f>
        <v>PEG 600 (%)</v>
      </c>
      <c r="B69" s="5">
        <v>30</v>
      </c>
      <c r="C69">
        <f>$C$13</f>
        <v>50</v>
      </c>
      <c r="D69" s="1">
        <f t="shared" si="8"/>
        <v>60</v>
      </c>
    </row>
    <row r="70" spans="1:4" x14ac:dyDescent="0.2">
      <c r="A70" t="s">
        <v>5</v>
      </c>
      <c r="D70" s="1">
        <f>$B$6-SUM(D67:D69)</f>
        <v>25.400000000000006</v>
      </c>
    </row>
    <row r="71" spans="1:4" x14ac:dyDescent="0.2">
      <c r="A71" t="s">
        <v>6</v>
      </c>
      <c r="D71" s="3">
        <f>SUM(D67:D70)</f>
        <v>100</v>
      </c>
    </row>
    <row r="73" spans="1:4" x14ac:dyDescent="0.2">
      <c r="A73" t="s">
        <v>27</v>
      </c>
      <c r="D73" s="3"/>
    </row>
    <row r="74" spans="1:4" x14ac:dyDescent="0.2">
      <c r="A74" t="str">
        <f>$A$11</f>
        <v>Li2SO4</v>
      </c>
      <c r="B74">
        <f>$B$11</f>
        <v>160</v>
      </c>
      <c r="C74">
        <f>$C$11</f>
        <v>3500</v>
      </c>
      <c r="D74" s="1">
        <f>ROUND((B74/C74)*$B$6,1)</f>
        <v>4.5999999999999996</v>
      </c>
    </row>
    <row r="75" spans="1:4" x14ac:dyDescent="0.2">
      <c r="A75" t="str">
        <f>$A$12</f>
        <v>Ncacoydlate pH 6.5</v>
      </c>
      <c r="B75">
        <f>$B$12</f>
        <v>50</v>
      </c>
      <c r="C75">
        <f>$C$12</f>
        <v>500</v>
      </c>
      <c r="D75" s="1">
        <f t="shared" ref="D75:D76" si="9">ROUND((B75/C75)*$B$6,1)</f>
        <v>10</v>
      </c>
    </row>
    <row r="76" spans="1:4" x14ac:dyDescent="0.2">
      <c r="A76" t="str">
        <f>$A$13</f>
        <v>PEG 600 (%)</v>
      </c>
      <c r="B76" s="5">
        <v>32.5</v>
      </c>
      <c r="C76">
        <f>$C$13</f>
        <v>50</v>
      </c>
      <c r="D76" s="1">
        <f t="shared" si="9"/>
        <v>65</v>
      </c>
    </row>
    <row r="77" spans="1:4" x14ac:dyDescent="0.2">
      <c r="A77" t="s">
        <v>5</v>
      </c>
      <c r="D77" s="1">
        <f>$B$6-SUM(D74:D76)</f>
        <v>20.400000000000006</v>
      </c>
    </row>
    <row r="78" spans="1:4" x14ac:dyDescent="0.2">
      <c r="A78" t="s">
        <v>6</v>
      </c>
      <c r="D78" s="3">
        <f>SUM(D74:D77)</f>
        <v>100</v>
      </c>
    </row>
    <row r="80" spans="1:4" x14ac:dyDescent="0.2">
      <c r="A80" s="6" t="s">
        <v>28</v>
      </c>
      <c r="B80" s="6"/>
      <c r="C80" s="6"/>
      <c r="D80" s="6"/>
    </row>
    <row r="81" spans="1:4" x14ac:dyDescent="0.2">
      <c r="A81" t="str">
        <f>$A$11</f>
        <v>Li2SO4</v>
      </c>
      <c r="B81" s="6">
        <v>160</v>
      </c>
      <c r="C81" s="6">
        <v>3500</v>
      </c>
      <c r="D81" s="6">
        <v>4.5999999999999996</v>
      </c>
    </row>
    <row r="82" spans="1:4" x14ac:dyDescent="0.2">
      <c r="A82" t="str">
        <f>$A$12</f>
        <v>Ncacoydlate pH 6.5</v>
      </c>
      <c r="B82" s="6">
        <v>50</v>
      </c>
      <c r="C82" s="6">
        <v>500</v>
      </c>
      <c r="D82" s="6">
        <v>10</v>
      </c>
    </row>
    <row r="83" spans="1:4" x14ac:dyDescent="0.2">
      <c r="A83" t="str">
        <f>$A$13</f>
        <v>PEG 600 (%)</v>
      </c>
      <c r="B83" s="7">
        <v>35</v>
      </c>
      <c r="C83" s="6">
        <v>50</v>
      </c>
      <c r="D83" s="6">
        <v>60</v>
      </c>
    </row>
    <row r="84" spans="1:4" x14ac:dyDescent="0.2">
      <c r="A84" s="6" t="s">
        <v>5</v>
      </c>
      <c r="B84" s="6"/>
      <c r="C84" s="6"/>
      <c r="D84" s="6">
        <v>24.4</v>
      </c>
    </row>
    <row r="85" spans="1:4" x14ac:dyDescent="0.2">
      <c r="A85" s="6" t="s">
        <v>6</v>
      </c>
      <c r="B85" s="6"/>
      <c r="C85" s="6"/>
      <c r="D85" s="6">
        <v>100</v>
      </c>
    </row>
    <row r="87" spans="1:4" x14ac:dyDescent="0.2">
      <c r="A87" s="6" t="s">
        <v>29</v>
      </c>
      <c r="B87" s="6"/>
      <c r="C87" s="6"/>
      <c r="D87" s="6"/>
    </row>
    <row r="88" spans="1:4" x14ac:dyDescent="0.2">
      <c r="A88" t="str">
        <f>$A$11</f>
        <v>Li2SO4</v>
      </c>
      <c r="B88" s="6">
        <v>160</v>
      </c>
      <c r="C88" s="6">
        <v>3500</v>
      </c>
      <c r="D88" s="6">
        <v>4.5999999999999996</v>
      </c>
    </row>
    <row r="89" spans="1:4" x14ac:dyDescent="0.2">
      <c r="A89" t="str">
        <f>$A$12</f>
        <v>Ncacoydlate pH 6.5</v>
      </c>
      <c r="B89" s="6">
        <v>50</v>
      </c>
      <c r="C89" s="6">
        <v>500</v>
      </c>
      <c r="D89" s="6">
        <v>10</v>
      </c>
    </row>
    <row r="90" spans="1:4" x14ac:dyDescent="0.2">
      <c r="A90" t="str">
        <f>$A$13</f>
        <v>PEG 600 (%)</v>
      </c>
      <c r="B90" s="7">
        <v>37.5</v>
      </c>
      <c r="C90" s="6">
        <v>50</v>
      </c>
      <c r="D90" s="6">
        <v>60</v>
      </c>
    </row>
    <row r="91" spans="1:4" x14ac:dyDescent="0.2">
      <c r="A91" s="6" t="s">
        <v>5</v>
      </c>
      <c r="B91" s="6"/>
      <c r="C91" s="6"/>
      <c r="D91" s="6">
        <v>24.4</v>
      </c>
    </row>
    <row r="92" spans="1:4" x14ac:dyDescent="0.2">
      <c r="A92" s="6" t="s">
        <v>6</v>
      </c>
      <c r="B92" s="6"/>
      <c r="C92" s="6"/>
      <c r="D92" s="6">
        <v>100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AB10-BAC4-4B4F-ACB0-43E3DDD13DC5}">
  <dimension ref="A1:D105"/>
  <sheetViews>
    <sheetView tabSelected="1" zoomScale="181" zoomScaleNormal="181" workbookViewId="0">
      <selection activeCell="B3" sqref="B3"/>
    </sheetView>
  </sheetViews>
  <sheetFormatPr baseColWidth="10" defaultRowHeight="16" x14ac:dyDescent="0.2"/>
  <cols>
    <col min="1" max="1" width="38.83203125" customWidth="1"/>
    <col min="2" max="2" width="20.1640625" customWidth="1"/>
    <col min="3" max="3" width="26.33203125" customWidth="1"/>
    <col min="4" max="4" width="14.33203125" customWidth="1"/>
    <col min="6" max="6" width="24.5" customWidth="1"/>
  </cols>
  <sheetData>
    <row r="1" spans="1:4" x14ac:dyDescent="0.2">
      <c r="A1" t="s">
        <v>10</v>
      </c>
      <c r="B1" s="11" t="s">
        <v>34</v>
      </c>
      <c r="C1" s="12" t="s">
        <v>35</v>
      </c>
    </row>
    <row r="2" spans="1:4" x14ac:dyDescent="0.2">
      <c r="B2" s="14"/>
      <c r="C2" s="13"/>
    </row>
    <row r="3" spans="1:4" x14ac:dyDescent="0.2">
      <c r="A3" t="s">
        <v>15</v>
      </c>
      <c r="B3" s="5"/>
    </row>
    <row r="4" spans="1:4" x14ac:dyDescent="0.2">
      <c r="A4" t="s">
        <v>14</v>
      </c>
      <c r="B4" s="5"/>
    </row>
    <row r="5" spans="1:4" x14ac:dyDescent="0.2">
      <c r="A5" t="s">
        <v>30</v>
      </c>
      <c r="D5" s="5" t="s">
        <v>24</v>
      </c>
    </row>
    <row r="7" spans="1:4" x14ac:dyDescent="0.2">
      <c r="A7" t="s">
        <v>25</v>
      </c>
      <c r="B7" s="5">
        <v>100</v>
      </c>
    </row>
    <row r="8" spans="1:4" x14ac:dyDescent="0.2">
      <c r="B8" s="3"/>
    </row>
    <row r="9" spans="1:4" ht="35" customHeight="1" x14ac:dyDescent="0.2">
      <c r="A9" t="s">
        <v>0</v>
      </c>
      <c r="B9" s="2" t="s">
        <v>9</v>
      </c>
      <c r="C9" s="2" t="s">
        <v>26</v>
      </c>
      <c r="D9" s="2" t="s">
        <v>8</v>
      </c>
    </row>
    <row r="11" spans="1:4" x14ac:dyDescent="0.2">
      <c r="A11" t="s">
        <v>13</v>
      </c>
    </row>
    <row r="12" spans="1:4" x14ac:dyDescent="0.2">
      <c r="A12" s="5" t="s">
        <v>1</v>
      </c>
      <c r="B12" s="5">
        <v>160</v>
      </c>
      <c r="C12" s="5">
        <v>3500</v>
      </c>
      <c r="D12" s="1">
        <f>ROUND((B12/C12)*$B$7,1)</f>
        <v>4.5999999999999996</v>
      </c>
    </row>
    <row r="13" spans="1:4" x14ac:dyDescent="0.2">
      <c r="A13" s="5" t="s">
        <v>2</v>
      </c>
      <c r="B13" s="5">
        <v>10</v>
      </c>
      <c r="C13" s="5">
        <v>1000</v>
      </c>
      <c r="D13" s="1">
        <f t="shared" ref="D13:D15" si="0">ROUND((B13/C13)*$B$7,1)</f>
        <v>1</v>
      </c>
    </row>
    <row r="14" spans="1:4" x14ac:dyDescent="0.2">
      <c r="A14" s="5" t="s">
        <v>3</v>
      </c>
      <c r="B14" s="5">
        <v>50</v>
      </c>
      <c r="C14" s="5">
        <v>500</v>
      </c>
      <c r="D14" s="1">
        <f t="shared" si="0"/>
        <v>10</v>
      </c>
    </row>
    <row r="15" spans="1:4" x14ac:dyDescent="0.2">
      <c r="A15" s="5" t="s">
        <v>4</v>
      </c>
      <c r="B15" s="5">
        <v>10</v>
      </c>
      <c r="C15" s="5">
        <v>50</v>
      </c>
      <c r="D15" s="1">
        <f t="shared" si="0"/>
        <v>20</v>
      </c>
    </row>
    <row r="16" spans="1:4" x14ac:dyDescent="0.2">
      <c r="A16" t="s">
        <v>5</v>
      </c>
      <c r="D16" s="1">
        <f>$B$7-SUM(D12:D15)</f>
        <v>64.400000000000006</v>
      </c>
    </row>
    <row r="17" spans="1:4" x14ac:dyDescent="0.2">
      <c r="A17" t="s">
        <v>6</v>
      </c>
      <c r="D17" s="1">
        <f>SUM(D12:D16)</f>
        <v>100</v>
      </c>
    </row>
    <row r="18" spans="1:4" x14ac:dyDescent="0.2">
      <c r="D18" s="1"/>
    </row>
    <row r="19" spans="1:4" x14ac:dyDescent="0.2">
      <c r="A19" t="s">
        <v>16</v>
      </c>
      <c r="D19" s="3"/>
    </row>
    <row r="20" spans="1:4" x14ac:dyDescent="0.2">
      <c r="A20" t="str">
        <f>$A$12</f>
        <v>Li2SO4</v>
      </c>
      <c r="B20">
        <f>$B$12</f>
        <v>160</v>
      </c>
      <c r="C20">
        <f>$C$12</f>
        <v>3500</v>
      </c>
      <c r="D20" s="1">
        <f>ROUND((B20/C20)*$B$7,1)</f>
        <v>4.5999999999999996</v>
      </c>
    </row>
    <row r="21" spans="1:4" x14ac:dyDescent="0.2">
      <c r="A21" t="str">
        <f>$A$13</f>
        <v>MgAcetate</v>
      </c>
      <c r="B21">
        <f>$B$13</f>
        <v>10</v>
      </c>
      <c r="C21">
        <f>$C$13</f>
        <v>1000</v>
      </c>
      <c r="D21" s="1">
        <f t="shared" ref="D21:D23" si="1">ROUND((B21/C21)*$B$7,1)</f>
        <v>1</v>
      </c>
    </row>
    <row r="22" spans="1:4" x14ac:dyDescent="0.2">
      <c r="A22" t="str">
        <f>$A$14</f>
        <v>Ncacoydlate pH 6.5</v>
      </c>
      <c r="B22">
        <f>$B$14</f>
        <v>50</v>
      </c>
      <c r="C22">
        <f>$C$14</f>
        <v>500</v>
      </c>
      <c r="D22" s="1">
        <f t="shared" si="1"/>
        <v>10</v>
      </c>
    </row>
    <row r="23" spans="1:4" x14ac:dyDescent="0.2">
      <c r="A23" t="str">
        <f>$A$15</f>
        <v>PEG 600 (%)</v>
      </c>
      <c r="B23" s="5">
        <v>12.5</v>
      </c>
      <c r="C23">
        <f>$C$15</f>
        <v>50</v>
      </c>
      <c r="D23" s="1">
        <f t="shared" si="1"/>
        <v>25</v>
      </c>
    </row>
    <row r="24" spans="1:4" x14ac:dyDescent="0.2">
      <c r="A24" t="s">
        <v>5</v>
      </c>
      <c r="D24" s="1">
        <f>$B$7-SUM(D20:D23)</f>
        <v>59.4</v>
      </c>
    </row>
    <row r="25" spans="1:4" x14ac:dyDescent="0.2">
      <c r="A25" t="s">
        <v>6</v>
      </c>
      <c r="D25" s="3">
        <f>SUM(D20:D24)</f>
        <v>100</v>
      </c>
    </row>
    <row r="26" spans="1:4" x14ac:dyDescent="0.2">
      <c r="D26" s="3"/>
    </row>
    <row r="27" spans="1:4" x14ac:dyDescent="0.2">
      <c r="A27" t="s">
        <v>17</v>
      </c>
      <c r="D27" s="3"/>
    </row>
    <row r="28" spans="1:4" x14ac:dyDescent="0.2">
      <c r="A28" t="str">
        <f>$A$12</f>
        <v>Li2SO4</v>
      </c>
      <c r="B28">
        <f>$B$12</f>
        <v>160</v>
      </c>
      <c r="C28">
        <f>$C$12</f>
        <v>3500</v>
      </c>
      <c r="D28" s="1">
        <f>ROUND((B28/C28)*$B$7,1)</f>
        <v>4.5999999999999996</v>
      </c>
    </row>
    <row r="29" spans="1:4" x14ac:dyDescent="0.2">
      <c r="A29" t="str">
        <f>$A$13</f>
        <v>MgAcetate</v>
      </c>
      <c r="B29">
        <f>$B$13</f>
        <v>10</v>
      </c>
      <c r="C29">
        <f>$C$13</f>
        <v>1000</v>
      </c>
      <c r="D29" s="1">
        <f t="shared" ref="D29:D31" si="2">ROUND((B29/C29)*$B$7,1)</f>
        <v>1</v>
      </c>
    </row>
    <row r="30" spans="1:4" x14ac:dyDescent="0.2">
      <c r="A30" t="str">
        <f>$A$14</f>
        <v>Ncacoydlate pH 6.5</v>
      </c>
      <c r="B30">
        <f>$B$14</f>
        <v>50</v>
      </c>
      <c r="C30">
        <f>$C$14</f>
        <v>500</v>
      </c>
      <c r="D30" s="1">
        <f t="shared" si="2"/>
        <v>10</v>
      </c>
    </row>
    <row r="31" spans="1:4" x14ac:dyDescent="0.2">
      <c r="A31" t="str">
        <f>$A$15</f>
        <v>PEG 600 (%)</v>
      </c>
      <c r="B31" s="5">
        <v>15</v>
      </c>
      <c r="C31">
        <f>$C$15</f>
        <v>50</v>
      </c>
      <c r="D31" s="1">
        <f t="shared" si="2"/>
        <v>30</v>
      </c>
    </row>
    <row r="32" spans="1:4" x14ac:dyDescent="0.2">
      <c r="A32" t="s">
        <v>5</v>
      </c>
      <c r="D32" s="1">
        <f>$B$7-SUM(D28:D31)</f>
        <v>54.4</v>
      </c>
    </row>
    <row r="33" spans="1:4" x14ac:dyDescent="0.2">
      <c r="A33" t="s">
        <v>6</v>
      </c>
      <c r="D33" s="3">
        <f>SUM(D28:D32)</f>
        <v>100</v>
      </c>
    </row>
    <row r="34" spans="1:4" x14ac:dyDescent="0.2">
      <c r="D34" s="3"/>
    </row>
    <row r="35" spans="1:4" ht="15" customHeight="1" x14ac:dyDescent="0.2">
      <c r="A35" t="s">
        <v>18</v>
      </c>
      <c r="D35" s="3"/>
    </row>
    <row r="36" spans="1:4" x14ac:dyDescent="0.2">
      <c r="A36" t="str">
        <f>$A$12</f>
        <v>Li2SO4</v>
      </c>
      <c r="B36">
        <f>$B$12</f>
        <v>160</v>
      </c>
      <c r="C36">
        <f>$C$12</f>
        <v>3500</v>
      </c>
      <c r="D36" s="1">
        <f>ROUND((B36/C36)*$B$7,1)</f>
        <v>4.5999999999999996</v>
      </c>
    </row>
    <row r="37" spans="1:4" x14ac:dyDescent="0.2">
      <c r="A37" t="str">
        <f>$A$13</f>
        <v>MgAcetate</v>
      </c>
      <c r="B37">
        <f>$B$13</f>
        <v>10</v>
      </c>
      <c r="C37">
        <f>$C$13</f>
        <v>1000</v>
      </c>
      <c r="D37" s="1">
        <f t="shared" ref="D37:D39" si="3">ROUND((B37/C37)*$B$7,1)</f>
        <v>1</v>
      </c>
    </row>
    <row r="38" spans="1:4" x14ac:dyDescent="0.2">
      <c r="A38" t="str">
        <f>$A$14</f>
        <v>Ncacoydlate pH 6.5</v>
      </c>
      <c r="B38">
        <f>$B$14</f>
        <v>50</v>
      </c>
      <c r="C38">
        <f>$C$14</f>
        <v>500</v>
      </c>
      <c r="D38" s="1">
        <f t="shared" si="3"/>
        <v>10</v>
      </c>
    </row>
    <row r="39" spans="1:4" x14ac:dyDescent="0.2">
      <c r="A39" t="str">
        <f>$A$15</f>
        <v>PEG 600 (%)</v>
      </c>
      <c r="B39" s="5">
        <v>17.5</v>
      </c>
      <c r="C39">
        <f>$C$15</f>
        <v>50</v>
      </c>
      <c r="D39" s="1">
        <f t="shared" si="3"/>
        <v>35</v>
      </c>
    </row>
    <row r="40" spans="1:4" x14ac:dyDescent="0.2">
      <c r="A40" t="s">
        <v>5</v>
      </c>
      <c r="D40" s="1">
        <f>$B$7-SUM(D36:D39)</f>
        <v>49.4</v>
      </c>
    </row>
    <row r="41" spans="1:4" x14ac:dyDescent="0.2">
      <c r="A41" t="s">
        <v>6</v>
      </c>
      <c r="D41" s="3">
        <f>SUM(D36:D40)</f>
        <v>100</v>
      </c>
    </row>
    <row r="42" spans="1:4" x14ac:dyDescent="0.2">
      <c r="D42" s="3"/>
    </row>
    <row r="43" spans="1:4" x14ac:dyDescent="0.2">
      <c r="A43" t="s">
        <v>19</v>
      </c>
      <c r="D43" s="3"/>
    </row>
    <row r="44" spans="1:4" x14ac:dyDescent="0.2">
      <c r="A44" t="str">
        <f>$A$12</f>
        <v>Li2SO4</v>
      </c>
      <c r="B44">
        <f>$B$12</f>
        <v>160</v>
      </c>
      <c r="C44">
        <f>$C$12</f>
        <v>3500</v>
      </c>
      <c r="D44" s="1">
        <f>ROUND((B44/C44)*$B$7,1)</f>
        <v>4.5999999999999996</v>
      </c>
    </row>
    <row r="45" spans="1:4" x14ac:dyDescent="0.2">
      <c r="A45" t="str">
        <f>$A$13</f>
        <v>MgAcetate</v>
      </c>
      <c r="B45">
        <f>$B$13</f>
        <v>10</v>
      </c>
      <c r="C45">
        <f>$C$13</f>
        <v>1000</v>
      </c>
      <c r="D45" s="1">
        <f t="shared" ref="D45:D47" si="4">ROUND((B45/C45)*$B$7,1)</f>
        <v>1</v>
      </c>
    </row>
    <row r="46" spans="1:4" x14ac:dyDescent="0.2">
      <c r="A46" t="str">
        <f>$A$14</f>
        <v>Ncacoydlate pH 6.5</v>
      </c>
      <c r="B46">
        <f>$B$14</f>
        <v>50</v>
      </c>
      <c r="C46">
        <f>$C$14</f>
        <v>500</v>
      </c>
      <c r="D46" s="1">
        <f t="shared" si="4"/>
        <v>10</v>
      </c>
    </row>
    <row r="47" spans="1:4" x14ac:dyDescent="0.2">
      <c r="A47" t="str">
        <f>$A$15</f>
        <v>PEG 600 (%)</v>
      </c>
      <c r="B47" s="5">
        <v>20</v>
      </c>
      <c r="C47">
        <f>$C$15</f>
        <v>50</v>
      </c>
      <c r="D47" s="1">
        <f t="shared" si="4"/>
        <v>40</v>
      </c>
    </row>
    <row r="48" spans="1:4" x14ac:dyDescent="0.2">
      <c r="A48" t="s">
        <v>5</v>
      </c>
      <c r="D48" s="1">
        <f>$B$7-SUM(D44:D47)</f>
        <v>44.4</v>
      </c>
    </row>
    <row r="49" spans="1:4" x14ac:dyDescent="0.2">
      <c r="A49" t="s">
        <v>6</v>
      </c>
      <c r="D49" s="3">
        <f>SUM(D44:D48)</f>
        <v>100</v>
      </c>
    </row>
    <row r="50" spans="1:4" x14ac:dyDescent="0.2">
      <c r="D50" s="3"/>
    </row>
    <row r="51" spans="1:4" x14ac:dyDescent="0.2">
      <c r="A51" t="s">
        <v>20</v>
      </c>
      <c r="D51" s="3"/>
    </row>
    <row r="52" spans="1:4" x14ac:dyDescent="0.2">
      <c r="A52" t="str">
        <f>$A$12</f>
        <v>Li2SO4</v>
      </c>
      <c r="B52">
        <f>$B$12</f>
        <v>160</v>
      </c>
      <c r="C52">
        <f>$C$12</f>
        <v>3500</v>
      </c>
      <c r="D52" s="1">
        <f>ROUND((B52/C52)*$B$7,1)</f>
        <v>4.5999999999999996</v>
      </c>
    </row>
    <row r="53" spans="1:4" x14ac:dyDescent="0.2">
      <c r="A53" t="str">
        <f>$A$13</f>
        <v>MgAcetate</v>
      </c>
      <c r="B53">
        <f>$B$13</f>
        <v>10</v>
      </c>
      <c r="C53">
        <f>$C$13</f>
        <v>1000</v>
      </c>
      <c r="D53" s="1">
        <f t="shared" ref="D53:D55" si="5">ROUND((B53/C53)*$B$7,1)</f>
        <v>1</v>
      </c>
    </row>
    <row r="54" spans="1:4" x14ac:dyDescent="0.2">
      <c r="A54" t="str">
        <f>$A$14</f>
        <v>Ncacoydlate pH 6.5</v>
      </c>
      <c r="B54">
        <f>$B$14</f>
        <v>50</v>
      </c>
      <c r="C54">
        <f>$C$14</f>
        <v>500</v>
      </c>
      <c r="D54" s="1">
        <f t="shared" si="5"/>
        <v>10</v>
      </c>
    </row>
    <row r="55" spans="1:4" x14ac:dyDescent="0.2">
      <c r="A55" t="str">
        <f>$A$15</f>
        <v>PEG 600 (%)</v>
      </c>
      <c r="B55" s="5">
        <v>22.5</v>
      </c>
      <c r="C55">
        <f>$C$15</f>
        <v>50</v>
      </c>
      <c r="D55" s="1">
        <f t="shared" si="5"/>
        <v>45</v>
      </c>
    </row>
    <row r="56" spans="1:4" x14ac:dyDescent="0.2">
      <c r="A56" t="s">
        <v>5</v>
      </c>
      <c r="D56" s="1">
        <f>$B$7-SUM(D52:D55)</f>
        <v>39.4</v>
      </c>
    </row>
    <row r="57" spans="1:4" x14ac:dyDescent="0.2">
      <c r="A57" t="s">
        <v>6</v>
      </c>
      <c r="D57" s="3">
        <f>SUM(D52:D56)</f>
        <v>100</v>
      </c>
    </row>
    <row r="58" spans="1:4" x14ac:dyDescent="0.2">
      <c r="D58" s="3"/>
    </row>
    <row r="59" spans="1:4" x14ac:dyDescent="0.2">
      <c r="A59" t="s">
        <v>21</v>
      </c>
      <c r="D59" s="3"/>
    </row>
    <row r="60" spans="1:4" x14ac:dyDescent="0.2">
      <c r="A60" t="str">
        <f>$A$12</f>
        <v>Li2SO4</v>
      </c>
      <c r="B60">
        <f>$B$12</f>
        <v>160</v>
      </c>
      <c r="C60">
        <f>$C$12</f>
        <v>3500</v>
      </c>
      <c r="D60" s="1">
        <f>ROUND((B60/C60)*$B$7,1)</f>
        <v>4.5999999999999996</v>
      </c>
    </row>
    <row r="61" spans="1:4" x14ac:dyDescent="0.2">
      <c r="A61" t="str">
        <f>$A$13</f>
        <v>MgAcetate</v>
      </c>
      <c r="B61">
        <f>$B$13</f>
        <v>10</v>
      </c>
      <c r="C61">
        <f>$C$13</f>
        <v>1000</v>
      </c>
      <c r="D61" s="1">
        <f t="shared" ref="D61:D63" si="6">ROUND((B61/C61)*$B$7,1)</f>
        <v>1</v>
      </c>
    </row>
    <row r="62" spans="1:4" x14ac:dyDescent="0.2">
      <c r="A62" t="str">
        <f>$A$14</f>
        <v>Ncacoydlate pH 6.5</v>
      </c>
      <c r="B62">
        <f>$B$14</f>
        <v>50</v>
      </c>
      <c r="C62">
        <f>$C$14</f>
        <v>500</v>
      </c>
      <c r="D62" s="1">
        <f t="shared" si="6"/>
        <v>10</v>
      </c>
    </row>
    <row r="63" spans="1:4" x14ac:dyDescent="0.2">
      <c r="A63" t="str">
        <f>$A$15</f>
        <v>PEG 600 (%)</v>
      </c>
      <c r="B63" s="5">
        <v>25</v>
      </c>
      <c r="C63">
        <f>$C$15</f>
        <v>50</v>
      </c>
      <c r="D63" s="1">
        <f t="shared" si="6"/>
        <v>50</v>
      </c>
    </row>
    <row r="64" spans="1:4" x14ac:dyDescent="0.2">
      <c r="A64" t="s">
        <v>5</v>
      </c>
      <c r="D64" s="1">
        <f>$B$7-SUM(D60:D63)</f>
        <v>34.400000000000006</v>
      </c>
    </row>
    <row r="65" spans="1:4" x14ac:dyDescent="0.2">
      <c r="A65" t="s">
        <v>6</v>
      </c>
      <c r="D65" s="3">
        <f>SUM(D60:D64)</f>
        <v>100</v>
      </c>
    </row>
    <row r="66" spans="1:4" x14ac:dyDescent="0.2">
      <c r="D66" s="3"/>
    </row>
    <row r="67" spans="1:4" x14ac:dyDescent="0.2">
      <c r="A67" t="s">
        <v>22</v>
      </c>
      <c r="D67" s="3"/>
    </row>
    <row r="68" spans="1:4" x14ac:dyDescent="0.2">
      <c r="A68" t="str">
        <f>$A$12</f>
        <v>Li2SO4</v>
      </c>
      <c r="B68">
        <f>$B$12</f>
        <v>160</v>
      </c>
      <c r="C68">
        <f>$C$12</f>
        <v>3500</v>
      </c>
      <c r="D68" s="1">
        <f>ROUND((B68/C68)*$B$7,1)</f>
        <v>4.5999999999999996</v>
      </c>
    </row>
    <row r="69" spans="1:4" x14ac:dyDescent="0.2">
      <c r="A69" t="str">
        <f>$A$13</f>
        <v>MgAcetate</v>
      </c>
      <c r="B69">
        <f>$B$13</f>
        <v>10</v>
      </c>
      <c r="C69">
        <f>$C$13</f>
        <v>1000</v>
      </c>
      <c r="D69" s="1">
        <f t="shared" ref="D69:D71" si="7">ROUND((B69/C69)*$B$7,1)</f>
        <v>1</v>
      </c>
    </row>
    <row r="70" spans="1:4" x14ac:dyDescent="0.2">
      <c r="A70" t="str">
        <f>$A$14</f>
        <v>Ncacoydlate pH 6.5</v>
      </c>
      <c r="B70">
        <f>$B$14</f>
        <v>50</v>
      </c>
      <c r="C70">
        <f>$C$14</f>
        <v>500</v>
      </c>
      <c r="D70" s="1">
        <f t="shared" si="7"/>
        <v>10</v>
      </c>
    </row>
    <row r="71" spans="1:4" x14ac:dyDescent="0.2">
      <c r="A71" t="str">
        <f>$A$15</f>
        <v>PEG 600 (%)</v>
      </c>
      <c r="B71" s="5">
        <v>27.5</v>
      </c>
      <c r="C71">
        <f>$C$15</f>
        <v>50</v>
      </c>
      <c r="D71" s="1">
        <f t="shared" si="7"/>
        <v>55</v>
      </c>
    </row>
    <row r="72" spans="1:4" x14ac:dyDescent="0.2">
      <c r="A72" t="s">
        <v>5</v>
      </c>
      <c r="D72" s="1">
        <f>$B$7-SUM(D68:D71)</f>
        <v>29.400000000000006</v>
      </c>
    </row>
    <row r="73" spans="1:4" x14ac:dyDescent="0.2">
      <c r="A73" t="s">
        <v>6</v>
      </c>
      <c r="D73" s="3">
        <f>SUM(D68:D72)</f>
        <v>100</v>
      </c>
    </row>
    <row r="74" spans="1:4" x14ac:dyDescent="0.2">
      <c r="D74" s="3"/>
    </row>
    <row r="75" spans="1:4" x14ac:dyDescent="0.2">
      <c r="A75" t="s">
        <v>23</v>
      </c>
      <c r="D75" s="3"/>
    </row>
    <row r="76" spans="1:4" x14ac:dyDescent="0.2">
      <c r="A76" t="str">
        <f>$A$12</f>
        <v>Li2SO4</v>
      </c>
      <c r="B76">
        <f>$B$12</f>
        <v>160</v>
      </c>
      <c r="C76">
        <f>$C$12</f>
        <v>3500</v>
      </c>
      <c r="D76" s="1">
        <f>ROUND((B76/C76)*$B$7,1)</f>
        <v>4.5999999999999996</v>
      </c>
    </row>
    <row r="77" spans="1:4" x14ac:dyDescent="0.2">
      <c r="A77" t="str">
        <f>$A$13</f>
        <v>MgAcetate</v>
      </c>
      <c r="B77">
        <f>$B$13</f>
        <v>10</v>
      </c>
      <c r="C77">
        <f>$C$13</f>
        <v>1000</v>
      </c>
      <c r="D77" s="1">
        <f t="shared" ref="D77:D79" si="8">ROUND((B77/C77)*$B$7,1)</f>
        <v>1</v>
      </c>
    </row>
    <row r="78" spans="1:4" x14ac:dyDescent="0.2">
      <c r="A78" t="str">
        <f>$A$14</f>
        <v>Ncacoydlate pH 6.5</v>
      </c>
      <c r="B78">
        <f>$B$14</f>
        <v>50</v>
      </c>
      <c r="C78">
        <f>$C$14</f>
        <v>500</v>
      </c>
      <c r="D78" s="1">
        <f t="shared" si="8"/>
        <v>10</v>
      </c>
    </row>
    <row r="79" spans="1:4" x14ac:dyDescent="0.2">
      <c r="A79" t="str">
        <f>$A$15</f>
        <v>PEG 600 (%)</v>
      </c>
      <c r="B79" s="5">
        <v>30</v>
      </c>
      <c r="C79">
        <f>$C$15</f>
        <v>50</v>
      </c>
      <c r="D79" s="1">
        <f t="shared" si="8"/>
        <v>60</v>
      </c>
    </row>
    <row r="80" spans="1:4" x14ac:dyDescent="0.2">
      <c r="A80" t="s">
        <v>5</v>
      </c>
      <c r="D80" s="1">
        <f>$B$7-SUM(D76:D79)</f>
        <v>24.400000000000006</v>
      </c>
    </row>
    <row r="81" spans="1:4" x14ac:dyDescent="0.2">
      <c r="A81" t="s">
        <v>6</v>
      </c>
      <c r="D81" s="3">
        <f>SUM(D76:D80)</f>
        <v>100</v>
      </c>
    </row>
    <row r="83" spans="1:4" x14ac:dyDescent="0.2">
      <c r="A83" t="s">
        <v>27</v>
      </c>
      <c r="D83" s="3"/>
    </row>
    <row r="84" spans="1:4" x14ac:dyDescent="0.2">
      <c r="A84" t="str">
        <f>$A$12</f>
        <v>Li2SO4</v>
      </c>
      <c r="B84">
        <f>$B$12</f>
        <v>160</v>
      </c>
      <c r="C84">
        <f>$C$12</f>
        <v>3500</v>
      </c>
      <c r="D84" s="1">
        <f>ROUND((B84/C84)*$B$7,1)</f>
        <v>4.5999999999999996</v>
      </c>
    </row>
    <row r="85" spans="1:4" x14ac:dyDescent="0.2">
      <c r="A85" t="str">
        <f>$A$13</f>
        <v>MgAcetate</v>
      </c>
      <c r="B85">
        <f>$B$13</f>
        <v>10</v>
      </c>
      <c r="C85">
        <f>$C$13</f>
        <v>1000</v>
      </c>
      <c r="D85" s="1">
        <f t="shared" ref="D85:D87" si="9">ROUND((B85/C85)*$B$7,1)</f>
        <v>1</v>
      </c>
    </row>
    <row r="86" spans="1:4" x14ac:dyDescent="0.2">
      <c r="A86" t="str">
        <f>$A$14</f>
        <v>Ncacoydlate pH 6.5</v>
      </c>
      <c r="B86">
        <f>$B$14</f>
        <v>50</v>
      </c>
      <c r="C86">
        <f>$C$14</f>
        <v>500</v>
      </c>
      <c r="D86" s="1">
        <f t="shared" si="9"/>
        <v>10</v>
      </c>
    </row>
    <row r="87" spans="1:4" x14ac:dyDescent="0.2">
      <c r="A87" t="str">
        <f>$A$15</f>
        <v>PEG 600 (%)</v>
      </c>
      <c r="B87" s="5">
        <v>32.5</v>
      </c>
      <c r="C87">
        <f>$C$15</f>
        <v>50</v>
      </c>
      <c r="D87" s="1">
        <f t="shared" si="9"/>
        <v>65</v>
      </c>
    </row>
    <row r="88" spans="1:4" x14ac:dyDescent="0.2">
      <c r="A88" t="s">
        <v>5</v>
      </c>
      <c r="D88" s="1">
        <f>$B$7-SUM(D84:D87)</f>
        <v>19.400000000000006</v>
      </c>
    </row>
    <row r="89" spans="1:4" x14ac:dyDescent="0.2">
      <c r="A89" t="s">
        <v>6</v>
      </c>
      <c r="D89" s="3">
        <f>SUM(D84:D88)</f>
        <v>100</v>
      </c>
    </row>
    <row r="91" spans="1:4" x14ac:dyDescent="0.2">
      <c r="A91" s="6" t="s">
        <v>28</v>
      </c>
      <c r="B91" s="6"/>
      <c r="C91" s="6"/>
      <c r="D91" s="6"/>
    </row>
    <row r="92" spans="1:4" x14ac:dyDescent="0.2">
      <c r="A92" t="str">
        <f>$A$12</f>
        <v>Li2SO4</v>
      </c>
      <c r="B92" s="6">
        <v>160</v>
      </c>
      <c r="C92" s="6">
        <v>3500</v>
      </c>
      <c r="D92" s="1">
        <f>ROUND((B92/C92)*$B$7,1)</f>
        <v>4.5999999999999996</v>
      </c>
    </row>
    <row r="93" spans="1:4" x14ac:dyDescent="0.2">
      <c r="A93" t="str">
        <f>$A$13</f>
        <v>MgAcetate</v>
      </c>
      <c r="B93" s="6">
        <v>10</v>
      </c>
      <c r="C93" s="6">
        <v>1000</v>
      </c>
      <c r="D93" s="1">
        <f t="shared" ref="D93:D95" si="10">ROUND((B93/C93)*$B$7,1)</f>
        <v>1</v>
      </c>
    </row>
    <row r="94" spans="1:4" x14ac:dyDescent="0.2">
      <c r="A94" t="str">
        <f>$A$14</f>
        <v>Ncacoydlate pH 6.5</v>
      </c>
      <c r="B94" s="6">
        <v>50</v>
      </c>
      <c r="C94" s="6">
        <v>500</v>
      </c>
      <c r="D94" s="1">
        <f t="shared" si="10"/>
        <v>10</v>
      </c>
    </row>
    <row r="95" spans="1:4" x14ac:dyDescent="0.2">
      <c r="A95" t="str">
        <f>$A$15</f>
        <v>PEG 600 (%)</v>
      </c>
      <c r="B95" s="7">
        <v>35</v>
      </c>
      <c r="C95" s="6">
        <v>50</v>
      </c>
      <c r="D95" s="1">
        <f t="shared" si="10"/>
        <v>70</v>
      </c>
    </row>
    <row r="96" spans="1:4" x14ac:dyDescent="0.2">
      <c r="A96" s="6" t="s">
        <v>5</v>
      </c>
      <c r="B96" s="6"/>
      <c r="C96" s="6"/>
      <c r="D96" s="1">
        <f>$B$7-SUM(D92:D95)</f>
        <v>14.400000000000006</v>
      </c>
    </row>
    <row r="97" spans="1:4" x14ac:dyDescent="0.2">
      <c r="A97" s="6" t="s">
        <v>6</v>
      </c>
      <c r="B97" s="6"/>
      <c r="C97" s="6"/>
      <c r="D97" s="6">
        <v>100</v>
      </c>
    </row>
    <row r="99" spans="1:4" x14ac:dyDescent="0.2">
      <c r="A99" s="6" t="s">
        <v>29</v>
      </c>
      <c r="B99" s="6"/>
      <c r="C99" s="6"/>
      <c r="D99" s="6"/>
    </row>
    <row r="100" spans="1:4" x14ac:dyDescent="0.2">
      <c r="A100" t="str">
        <f>$A$12</f>
        <v>Li2SO4</v>
      </c>
      <c r="B100" s="6">
        <v>160</v>
      </c>
      <c r="C100" s="6">
        <v>3500</v>
      </c>
      <c r="D100" s="1">
        <f>ROUND((B100/C100)*$B$7,1)</f>
        <v>4.5999999999999996</v>
      </c>
    </row>
    <row r="101" spans="1:4" x14ac:dyDescent="0.2">
      <c r="A101" t="str">
        <f>$A$13</f>
        <v>MgAcetate</v>
      </c>
      <c r="B101" s="6">
        <v>10</v>
      </c>
      <c r="C101" s="6">
        <v>1000</v>
      </c>
      <c r="D101" s="1">
        <f t="shared" ref="D101:D103" si="11">ROUND((B101/C101)*$B$7,1)</f>
        <v>1</v>
      </c>
    </row>
    <row r="102" spans="1:4" x14ac:dyDescent="0.2">
      <c r="A102" t="str">
        <f>$A$14</f>
        <v>Ncacoydlate pH 6.5</v>
      </c>
      <c r="B102" s="6">
        <v>50</v>
      </c>
      <c r="C102" s="6">
        <v>500</v>
      </c>
      <c r="D102" s="1">
        <f t="shared" si="11"/>
        <v>10</v>
      </c>
    </row>
    <row r="103" spans="1:4" x14ac:dyDescent="0.2">
      <c r="A103" t="str">
        <f>$A$15</f>
        <v>PEG 600 (%)</v>
      </c>
      <c r="B103" s="7">
        <v>37.5</v>
      </c>
      <c r="C103" s="6">
        <v>50</v>
      </c>
      <c r="D103" s="1">
        <f t="shared" si="11"/>
        <v>75</v>
      </c>
    </row>
    <row r="104" spans="1:4" x14ac:dyDescent="0.2">
      <c r="A104" s="6" t="s">
        <v>5</v>
      </c>
      <c r="B104" s="6"/>
      <c r="C104" s="6"/>
      <c r="D104" s="1">
        <f>$B$7-SUM(D100:D103)</f>
        <v>9.4000000000000057</v>
      </c>
    </row>
    <row r="105" spans="1:4" x14ac:dyDescent="0.2">
      <c r="A105" s="6" t="s">
        <v>6</v>
      </c>
      <c r="B105" s="6"/>
      <c r="C105" s="6"/>
      <c r="D105" s="6">
        <v>100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1A6-B6C3-8E41-91FF-981E3B86E7CD}">
  <dimension ref="A1:D115"/>
  <sheetViews>
    <sheetView workbookViewId="0">
      <selection sqref="A1:D115"/>
    </sheetView>
  </sheetViews>
  <sheetFormatPr baseColWidth="10" defaultRowHeight="16" x14ac:dyDescent="0.2"/>
  <cols>
    <col min="1" max="1" width="17.6640625" customWidth="1"/>
    <col min="2" max="2" width="17.83203125" customWidth="1"/>
    <col min="3" max="3" width="22.83203125" customWidth="1"/>
    <col min="4" max="4" width="19.33203125" customWidth="1"/>
  </cols>
  <sheetData>
    <row r="1" spans="1:4" x14ac:dyDescent="0.2">
      <c r="A1" t="s">
        <v>15</v>
      </c>
      <c r="B1" s="5"/>
    </row>
    <row r="2" spans="1:4" x14ac:dyDescent="0.2">
      <c r="A2" t="s">
        <v>14</v>
      </c>
      <c r="B2" s="5"/>
    </row>
    <row r="3" spans="1:4" x14ac:dyDescent="0.2">
      <c r="A3" t="s">
        <v>30</v>
      </c>
      <c r="D3" s="5" t="s">
        <v>24</v>
      </c>
    </row>
    <row r="5" spans="1:4" x14ac:dyDescent="0.2">
      <c r="A5" t="s">
        <v>10</v>
      </c>
      <c r="B5" s="4" t="s">
        <v>11</v>
      </c>
      <c r="C5" s="8" t="s">
        <v>12</v>
      </c>
    </row>
    <row r="6" spans="1:4" x14ac:dyDescent="0.2">
      <c r="A6" t="s">
        <v>25</v>
      </c>
      <c r="B6" s="5">
        <v>100</v>
      </c>
    </row>
    <row r="8" spans="1:4" ht="34" x14ac:dyDescent="0.2">
      <c r="A8" t="s">
        <v>0</v>
      </c>
      <c r="B8" s="2" t="s">
        <v>9</v>
      </c>
      <c r="C8" s="2" t="s">
        <v>26</v>
      </c>
      <c r="D8" s="2" t="s">
        <v>8</v>
      </c>
    </row>
    <row r="10" spans="1:4" x14ac:dyDescent="0.2">
      <c r="A10" t="s">
        <v>13</v>
      </c>
    </row>
    <row r="11" spans="1:4" x14ac:dyDescent="0.2">
      <c r="A11" s="5" t="s">
        <v>1</v>
      </c>
      <c r="B11" s="5">
        <v>160</v>
      </c>
      <c r="C11" s="5">
        <v>3500</v>
      </c>
      <c r="D11" s="1">
        <f>ROUND((B11/C11)*$B$6,1)</f>
        <v>4.5999999999999996</v>
      </c>
    </row>
    <row r="12" spans="1:4" x14ac:dyDescent="0.2">
      <c r="A12" s="5" t="s">
        <v>7</v>
      </c>
      <c r="B12" s="5">
        <v>2</v>
      </c>
      <c r="C12" s="5">
        <v>100</v>
      </c>
      <c r="D12" s="1">
        <f>ROUND((B12/C12)*$B$6,1)</f>
        <v>2</v>
      </c>
    </row>
    <row r="13" spans="1:4" x14ac:dyDescent="0.2">
      <c r="A13" s="5" t="s">
        <v>2</v>
      </c>
      <c r="B13" s="5">
        <v>10</v>
      </c>
      <c r="C13" s="5">
        <v>1000</v>
      </c>
      <c r="D13" s="1">
        <f t="shared" ref="D13:D15" si="0">ROUND((B13/C13)*$B$6,1)</f>
        <v>1</v>
      </c>
    </row>
    <row r="14" spans="1:4" x14ac:dyDescent="0.2">
      <c r="A14" s="5" t="s">
        <v>3</v>
      </c>
      <c r="B14" s="5">
        <v>50</v>
      </c>
      <c r="C14" s="5">
        <v>500</v>
      </c>
      <c r="D14" s="1">
        <f t="shared" si="0"/>
        <v>10</v>
      </c>
    </row>
    <row r="15" spans="1:4" x14ac:dyDescent="0.2">
      <c r="A15" s="5" t="s">
        <v>4</v>
      </c>
      <c r="B15" s="5">
        <v>10</v>
      </c>
      <c r="C15" s="5">
        <v>50</v>
      </c>
      <c r="D15" s="1">
        <f t="shared" si="0"/>
        <v>20</v>
      </c>
    </row>
    <row r="16" spans="1:4" x14ac:dyDescent="0.2">
      <c r="A16" t="s">
        <v>5</v>
      </c>
      <c r="D16" s="1">
        <f>$B$6-SUM(D11:D15)</f>
        <v>62.4</v>
      </c>
    </row>
    <row r="17" spans="1:4" x14ac:dyDescent="0.2">
      <c r="A17" t="s">
        <v>6</v>
      </c>
      <c r="D17" s="1">
        <f>SUM(D11:D16)</f>
        <v>100</v>
      </c>
    </row>
    <row r="18" spans="1:4" x14ac:dyDescent="0.2">
      <c r="D18" s="1"/>
    </row>
    <row r="19" spans="1:4" x14ac:dyDescent="0.2">
      <c r="A19" t="s">
        <v>16</v>
      </c>
      <c r="D19" s="3"/>
    </row>
    <row r="20" spans="1:4" x14ac:dyDescent="0.2">
      <c r="A20" t="str">
        <f>$A$11</f>
        <v>Li2SO4</v>
      </c>
      <c r="B20">
        <f>$B$11</f>
        <v>160</v>
      </c>
      <c r="C20">
        <f>$C$11</f>
        <v>3500</v>
      </c>
      <c r="D20" s="1">
        <f>ROUND((B20/C20)*$B$6,1)</f>
        <v>4.5999999999999996</v>
      </c>
    </row>
    <row r="21" spans="1:4" x14ac:dyDescent="0.2">
      <c r="A21" s="3" t="str">
        <f>$A$12</f>
        <v>Spermine</v>
      </c>
      <c r="B21" s="3">
        <f>$B$12</f>
        <v>2</v>
      </c>
      <c r="C21" s="3">
        <f>$C$12</f>
        <v>100</v>
      </c>
      <c r="D21" s="1">
        <f>ROUND((B21/C21)*$B$6,1)</f>
        <v>2</v>
      </c>
    </row>
    <row r="22" spans="1:4" x14ac:dyDescent="0.2">
      <c r="A22" t="str">
        <f>$A$13</f>
        <v>MgAcetate</v>
      </c>
      <c r="B22">
        <f>$B$13</f>
        <v>10</v>
      </c>
      <c r="C22">
        <f>$C$13</f>
        <v>1000</v>
      </c>
      <c r="D22" s="1">
        <f t="shared" ref="D22:D24" si="1">ROUND((B22/C22)*$B$6,1)</f>
        <v>1</v>
      </c>
    </row>
    <row r="23" spans="1:4" x14ac:dyDescent="0.2">
      <c r="A23" t="str">
        <f>$A$14</f>
        <v>Ncacoydlate pH 6.5</v>
      </c>
      <c r="B23">
        <f>$B$14</f>
        <v>50</v>
      </c>
      <c r="C23">
        <f>$C$14</f>
        <v>500</v>
      </c>
      <c r="D23" s="1">
        <f t="shared" si="1"/>
        <v>10</v>
      </c>
    </row>
    <row r="24" spans="1:4" x14ac:dyDescent="0.2">
      <c r="A24" t="str">
        <f>$A$15</f>
        <v>PEG 600 (%)</v>
      </c>
      <c r="B24" s="5">
        <v>12.5</v>
      </c>
      <c r="C24">
        <f>$C$15</f>
        <v>50</v>
      </c>
      <c r="D24" s="1">
        <f t="shared" si="1"/>
        <v>25</v>
      </c>
    </row>
    <row r="25" spans="1:4" x14ac:dyDescent="0.2">
      <c r="A25" t="s">
        <v>5</v>
      </c>
      <c r="D25" s="1">
        <f>$B$6-SUM(D20:D24)</f>
        <v>57.4</v>
      </c>
    </row>
    <row r="26" spans="1:4" x14ac:dyDescent="0.2">
      <c r="A26" t="s">
        <v>6</v>
      </c>
      <c r="D26" s="3">
        <f>SUM(D20:D25)</f>
        <v>100</v>
      </c>
    </row>
    <row r="27" spans="1:4" x14ac:dyDescent="0.2">
      <c r="D27" s="3"/>
    </row>
    <row r="28" spans="1:4" x14ac:dyDescent="0.2">
      <c r="A28" t="s">
        <v>17</v>
      </c>
      <c r="D28" s="3"/>
    </row>
    <row r="29" spans="1:4" x14ac:dyDescent="0.2">
      <c r="A29" t="str">
        <f>$A$11</f>
        <v>Li2SO4</v>
      </c>
      <c r="B29">
        <f>$B$11</f>
        <v>160</v>
      </c>
      <c r="C29">
        <f>$C$11</f>
        <v>3500</v>
      </c>
      <c r="D29" s="1">
        <f>ROUND((B29/C29)*$B$6,1)</f>
        <v>4.5999999999999996</v>
      </c>
    </row>
    <row r="30" spans="1:4" x14ac:dyDescent="0.2">
      <c r="A30" s="3" t="s">
        <v>7</v>
      </c>
      <c r="B30" s="3">
        <v>2</v>
      </c>
      <c r="C30" s="3">
        <v>100</v>
      </c>
      <c r="D30" s="1">
        <f>ROUND((B30/C30)*$B$6,1)</f>
        <v>2</v>
      </c>
    </row>
    <row r="31" spans="1:4" x14ac:dyDescent="0.2">
      <c r="A31" t="str">
        <f>$A$13</f>
        <v>MgAcetate</v>
      </c>
      <c r="B31">
        <f>$B$13</f>
        <v>10</v>
      </c>
      <c r="C31">
        <f>$C$13</f>
        <v>1000</v>
      </c>
      <c r="D31" s="1">
        <f t="shared" ref="D31:D33" si="2">ROUND((B31/C31)*$B$6,1)</f>
        <v>1</v>
      </c>
    </row>
    <row r="32" spans="1:4" x14ac:dyDescent="0.2">
      <c r="A32" t="str">
        <f>$A$14</f>
        <v>Ncacoydlate pH 6.5</v>
      </c>
      <c r="B32">
        <f>$B$14</f>
        <v>50</v>
      </c>
      <c r="C32">
        <f>$C$14</f>
        <v>500</v>
      </c>
      <c r="D32" s="1">
        <f t="shared" si="2"/>
        <v>10</v>
      </c>
    </row>
    <row r="33" spans="1:4" x14ac:dyDescent="0.2">
      <c r="A33" t="str">
        <f>$A$15</f>
        <v>PEG 600 (%)</v>
      </c>
      <c r="B33" s="5">
        <v>15</v>
      </c>
      <c r="C33">
        <f>$C$15</f>
        <v>50</v>
      </c>
      <c r="D33" s="1">
        <f t="shared" si="2"/>
        <v>30</v>
      </c>
    </row>
    <row r="34" spans="1:4" x14ac:dyDescent="0.2">
      <c r="A34" t="s">
        <v>5</v>
      </c>
      <c r="D34" s="1">
        <f>$B$6-SUM(D29:D33)</f>
        <v>52.4</v>
      </c>
    </row>
    <row r="35" spans="1:4" x14ac:dyDescent="0.2">
      <c r="A35" t="s">
        <v>6</v>
      </c>
      <c r="D35" s="3">
        <f>SUM(D29:D34)</f>
        <v>100</v>
      </c>
    </row>
    <row r="36" spans="1:4" x14ac:dyDescent="0.2">
      <c r="D36" s="3"/>
    </row>
    <row r="37" spans="1:4" x14ac:dyDescent="0.2">
      <c r="A37" t="s">
        <v>18</v>
      </c>
      <c r="D37" s="3"/>
    </row>
    <row r="38" spans="1:4" x14ac:dyDescent="0.2">
      <c r="A38" t="str">
        <f>$A$11</f>
        <v>Li2SO4</v>
      </c>
      <c r="B38">
        <f>$B$11</f>
        <v>160</v>
      </c>
      <c r="C38">
        <f>$C$11</f>
        <v>3500</v>
      </c>
      <c r="D38" s="1">
        <f>ROUND((B38/C38)*$B$6,1)</f>
        <v>4.5999999999999996</v>
      </c>
    </row>
    <row r="39" spans="1:4" x14ac:dyDescent="0.2">
      <c r="A39" s="3" t="s">
        <v>7</v>
      </c>
      <c r="B39" s="3">
        <v>2</v>
      </c>
      <c r="C39" s="3">
        <v>100</v>
      </c>
      <c r="D39" s="1">
        <f>ROUND((B39/C39)*$B$6,1)</f>
        <v>2</v>
      </c>
    </row>
    <row r="40" spans="1:4" x14ac:dyDescent="0.2">
      <c r="A40" t="str">
        <f>$A$13</f>
        <v>MgAcetate</v>
      </c>
      <c r="B40">
        <f>$B$13</f>
        <v>10</v>
      </c>
      <c r="C40">
        <f>$C$13</f>
        <v>1000</v>
      </c>
      <c r="D40" s="1">
        <f t="shared" ref="D40:D42" si="3">ROUND((B40/C40)*$B$6,1)</f>
        <v>1</v>
      </c>
    </row>
    <row r="41" spans="1:4" x14ac:dyDescent="0.2">
      <c r="A41" t="str">
        <f>$A$14</f>
        <v>Ncacoydlate pH 6.5</v>
      </c>
      <c r="B41">
        <f>$B$14</f>
        <v>50</v>
      </c>
      <c r="C41">
        <f>$C$14</f>
        <v>500</v>
      </c>
      <c r="D41" s="1">
        <f t="shared" si="3"/>
        <v>10</v>
      </c>
    </row>
    <row r="42" spans="1:4" x14ac:dyDescent="0.2">
      <c r="A42" t="str">
        <f>$A$15</f>
        <v>PEG 600 (%)</v>
      </c>
      <c r="B42" s="5">
        <v>17.5</v>
      </c>
      <c r="C42">
        <f>$C$15</f>
        <v>50</v>
      </c>
      <c r="D42" s="1">
        <f t="shared" si="3"/>
        <v>35</v>
      </c>
    </row>
    <row r="43" spans="1:4" x14ac:dyDescent="0.2">
      <c r="A43" t="s">
        <v>5</v>
      </c>
      <c r="D43" s="1">
        <f>$B$6-SUM(D38:D42)</f>
        <v>47.4</v>
      </c>
    </row>
    <row r="44" spans="1:4" x14ac:dyDescent="0.2">
      <c r="A44" t="s">
        <v>6</v>
      </c>
      <c r="D44" s="3">
        <f>SUM(D38:D43)</f>
        <v>100</v>
      </c>
    </row>
    <row r="45" spans="1:4" x14ac:dyDescent="0.2">
      <c r="D45" s="3"/>
    </row>
    <row r="46" spans="1:4" x14ac:dyDescent="0.2">
      <c r="A46" t="s">
        <v>19</v>
      </c>
      <c r="D46" s="3"/>
    </row>
    <row r="47" spans="1:4" x14ac:dyDescent="0.2">
      <c r="A47" t="str">
        <f>$A$11</f>
        <v>Li2SO4</v>
      </c>
      <c r="B47">
        <f>$B$11</f>
        <v>160</v>
      </c>
      <c r="C47">
        <f>$C$11</f>
        <v>3500</v>
      </c>
      <c r="D47" s="1">
        <f>ROUND((B47/C47)*$B$6,1)</f>
        <v>4.5999999999999996</v>
      </c>
    </row>
    <row r="48" spans="1:4" x14ac:dyDescent="0.2">
      <c r="A48" s="3" t="str">
        <f>$A$12</f>
        <v>Spermine</v>
      </c>
      <c r="B48" s="3">
        <f>$B$12</f>
        <v>2</v>
      </c>
      <c r="C48" s="3">
        <f>$C$12</f>
        <v>100</v>
      </c>
      <c r="D48" s="1">
        <f>ROUND((B48/C48)*$B$6,1)</f>
        <v>2</v>
      </c>
    </row>
    <row r="49" spans="1:4" x14ac:dyDescent="0.2">
      <c r="A49" t="str">
        <f>$A$13</f>
        <v>MgAcetate</v>
      </c>
      <c r="B49">
        <f>$B$13</f>
        <v>10</v>
      </c>
      <c r="C49">
        <f>$C$13</f>
        <v>1000</v>
      </c>
      <c r="D49" s="1">
        <f t="shared" ref="D49:D51" si="4">ROUND((B49/C49)*$B$6,1)</f>
        <v>1</v>
      </c>
    </row>
    <row r="50" spans="1:4" x14ac:dyDescent="0.2">
      <c r="A50" t="str">
        <f>$A$14</f>
        <v>Ncacoydlate pH 6.5</v>
      </c>
      <c r="B50">
        <f>$B$14</f>
        <v>50</v>
      </c>
      <c r="C50">
        <f>$C$14</f>
        <v>500</v>
      </c>
      <c r="D50" s="1">
        <f t="shared" si="4"/>
        <v>10</v>
      </c>
    </row>
    <row r="51" spans="1:4" x14ac:dyDescent="0.2">
      <c r="A51" t="str">
        <f>$A$15</f>
        <v>PEG 600 (%)</v>
      </c>
      <c r="B51" s="5">
        <v>20</v>
      </c>
      <c r="C51">
        <f>$C$15</f>
        <v>50</v>
      </c>
      <c r="D51" s="1">
        <f t="shared" si="4"/>
        <v>40</v>
      </c>
    </row>
    <row r="52" spans="1:4" x14ac:dyDescent="0.2">
      <c r="A52" t="s">
        <v>5</v>
      </c>
      <c r="D52" s="1">
        <f>$B$6-SUM(D47:D51)</f>
        <v>42.4</v>
      </c>
    </row>
    <row r="53" spans="1:4" x14ac:dyDescent="0.2">
      <c r="A53" t="s">
        <v>6</v>
      </c>
      <c r="D53" s="3">
        <f>SUM(D47:D52)</f>
        <v>100</v>
      </c>
    </row>
    <row r="54" spans="1:4" x14ac:dyDescent="0.2">
      <c r="D54" s="3"/>
    </row>
    <row r="55" spans="1:4" x14ac:dyDescent="0.2">
      <c r="A55" t="s">
        <v>20</v>
      </c>
      <c r="D55" s="3"/>
    </row>
    <row r="56" spans="1:4" x14ac:dyDescent="0.2">
      <c r="A56" t="str">
        <f>$A$11</f>
        <v>Li2SO4</v>
      </c>
      <c r="B56">
        <f>$B$11</f>
        <v>160</v>
      </c>
      <c r="C56">
        <f>$C$11</f>
        <v>3500</v>
      </c>
      <c r="D56" s="1">
        <f>ROUND((B56/C56)*$B$6,1)</f>
        <v>4.5999999999999996</v>
      </c>
    </row>
    <row r="57" spans="1:4" x14ac:dyDescent="0.2">
      <c r="A57" s="3" t="str">
        <f>$A$12</f>
        <v>Spermine</v>
      </c>
      <c r="B57" s="3">
        <f>$B$12</f>
        <v>2</v>
      </c>
      <c r="C57" s="3">
        <f>$C$12</f>
        <v>100</v>
      </c>
      <c r="D57" s="1">
        <f>ROUND((B57/C57)*$B$6,1)</f>
        <v>2</v>
      </c>
    </row>
    <row r="58" spans="1:4" x14ac:dyDescent="0.2">
      <c r="A58" t="str">
        <f>$A$13</f>
        <v>MgAcetate</v>
      </c>
      <c r="B58">
        <f>$B$13</f>
        <v>10</v>
      </c>
      <c r="C58">
        <f>$C$13</f>
        <v>1000</v>
      </c>
      <c r="D58" s="1">
        <f t="shared" ref="D58:D60" si="5">ROUND((B58/C58)*$B$6,1)</f>
        <v>1</v>
      </c>
    </row>
    <row r="59" spans="1:4" x14ac:dyDescent="0.2">
      <c r="A59" t="str">
        <f>$A$14</f>
        <v>Ncacoydlate pH 6.5</v>
      </c>
      <c r="B59">
        <f>$B$14</f>
        <v>50</v>
      </c>
      <c r="C59">
        <f>$C$14</f>
        <v>500</v>
      </c>
      <c r="D59" s="1">
        <f t="shared" si="5"/>
        <v>10</v>
      </c>
    </row>
    <row r="60" spans="1:4" x14ac:dyDescent="0.2">
      <c r="A60" t="str">
        <f>$A$15</f>
        <v>PEG 600 (%)</v>
      </c>
      <c r="B60" s="5">
        <v>22.5</v>
      </c>
      <c r="C60">
        <f>$C$15</f>
        <v>50</v>
      </c>
      <c r="D60" s="1">
        <f t="shared" si="5"/>
        <v>45</v>
      </c>
    </row>
    <row r="61" spans="1:4" x14ac:dyDescent="0.2">
      <c r="A61" t="s">
        <v>5</v>
      </c>
      <c r="D61" s="1">
        <f>$B$6-SUM(D56:D60)</f>
        <v>37.4</v>
      </c>
    </row>
    <row r="62" spans="1:4" x14ac:dyDescent="0.2">
      <c r="A62" t="s">
        <v>6</v>
      </c>
      <c r="D62" s="3">
        <f>SUM(D56:D61)</f>
        <v>100</v>
      </c>
    </row>
    <row r="63" spans="1:4" x14ac:dyDescent="0.2">
      <c r="D63" s="3"/>
    </row>
    <row r="64" spans="1:4" x14ac:dyDescent="0.2">
      <c r="A64" t="s">
        <v>21</v>
      </c>
      <c r="D64" s="3"/>
    </row>
    <row r="65" spans="1:4" x14ac:dyDescent="0.2">
      <c r="A65" t="str">
        <f>$A$11</f>
        <v>Li2SO4</v>
      </c>
      <c r="B65">
        <f>$B$11</f>
        <v>160</v>
      </c>
      <c r="C65">
        <f>$C$11</f>
        <v>3500</v>
      </c>
      <c r="D65" s="1">
        <f>ROUND((B65/C65)*$B$6,1)</f>
        <v>4.5999999999999996</v>
      </c>
    </row>
    <row r="66" spans="1:4" x14ac:dyDescent="0.2">
      <c r="A66" s="3" t="str">
        <f>$A$12</f>
        <v>Spermine</v>
      </c>
      <c r="B66" s="3">
        <f>$B$12</f>
        <v>2</v>
      </c>
      <c r="C66" s="3">
        <f>$C$12</f>
        <v>100</v>
      </c>
      <c r="D66" s="1">
        <f>ROUND((B66/C66)*$B$6,1)</f>
        <v>2</v>
      </c>
    </row>
    <row r="67" spans="1:4" x14ac:dyDescent="0.2">
      <c r="A67" t="str">
        <f>$A$13</f>
        <v>MgAcetate</v>
      </c>
      <c r="B67">
        <f>$B$13</f>
        <v>10</v>
      </c>
      <c r="C67">
        <f>$C$13</f>
        <v>1000</v>
      </c>
      <c r="D67" s="1">
        <f t="shared" ref="D67:D69" si="6">ROUND((B67/C67)*$B$6,1)</f>
        <v>1</v>
      </c>
    </row>
    <row r="68" spans="1:4" x14ac:dyDescent="0.2">
      <c r="A68" t="str">
        <f>$A$14</f>
        <v>Ncacoydlate pH 6.5</v>
      </c>
      <c r="B68">
        <f>$B$14</f>
        <v>50</v>
      </c>
      <c r="C68">
        <f>$C$14</f>
        <v>500</v>
      </c>
      <c r="D68" s="1">
        <f t="shared" si="6"/>
        <v>10</v>
      </c>
    </row>
    <row r="69" spans="1:4" x14ac:dyDescent="0.2">
      <c r="A69" t="str">
        <f>$A$15</f>
        <v>PEG 600 (%)</v>
      </c>
      <c r="B69" s="5">
        <v>25</v>
      </c>
      <c r="C69">
        <f>$C$15</f>
        <v>50</v>
      </c>
      <c r="D69" s="1">
        <f t="shared" si="6"/>
        <v>50</v>
      </c>
    </row>
    <row r="70" spans="1:4" x14ac:dyDescent="0.2">
      <c r="A70" t="s">
        <v>5</v>
      </c>
      <c r="D70" s="1">
        <f>$B$6-SUM(D65:D69)</f>
        <v>32.400000000000006</v>
      </c>
    </row>
    <row r="71" spans="1:4" x14ac:dyDescent="0.2">
      <c r="A71" t="s">
        <v>6</v>
      </c>
      <c r="D71" s="3">
        <f>SUM(D65:D70)</f>
        <v>100</v>
      </c>
    </row>
    <row r="72" spans="1:4" x14ac:dyDescent="0.2">
      <c r="D72" s="3"/>
    </row>
    <row r="73" spans="1:4" x14ac:dyDescent="0.2">
      <c r="A73" t="s">
        <v>22</v>
      </c>
      <c r="D73" s="3"/>
    </row>
    <row r="74" spans="1:4" x14ac:dyDescent="0.2">
      <c r="A74" t="str">
        <f>$A$11</f>
        <v>Li2SO4</v>
      </c>
      <c r="B74">
        <f>$B$11</f>
        <v>160</v>
      </c>
      <c r="C74">
        <f>$C$11</f>
        <v>3500</v>
      </c>
      <c r="D74" s="1">
        <f>ROUND((B74/C74)*$B$6,1)</f>
        <v>4.5999999999999996</v>
      </c>
    </row>
    <row r="75" spans="1:4" x14ac:dyDescent="0.2">
      <c r="A75" s="3" t="str">
        <f>$A$12</f>
        <v>Spermine</v>
      </c>
      <c r="B75" s="3">
        <f>$B$12</f>
        <v>2</v>
      </c>
      <c r="C75" s="3">
        <f>$C$12</f>
        <v>100</v>
      </c>
      <c r="D75" s="1">
        <f>ROUND((B75/C75)*$B$6,1)</f>
        <v>2</v>
      </c>
    </row>
    <row r="76" spans="1:4" x14ac:dyDescent="0.2">
      <c r="A76" t="str">
        <f>$A$13</f>
        <v>MgAcetate</v>
      </c>
      <c r="B76">
        <f>$B$13</f>
        <v>10</v>
      </c>
      <c r="C76">
        <f>$C$13</f>
        <v>1000</v>
      </c>
      <c r="D76" s="1">
        <f t="shared" ref="D76:D78" si="7">ROUND((B76/C76)*$B$6,1)</f>
        <v>1</v>
      </c>
    </row>
    <row r="77" spans="1:4" x14ac:dyDescent="0.2">
      <c r="A77" t="str">
        <f>$A$14</f>
        <v>Ncacoydlate pH 6.5</v>
      </c>
      <c r="B77">
        <f>$B$14</f>
        <v>50</v>
      </c>
      <c r="C77">
        <f>$C$14</f>
        <v>500</v>
      </c>
      <c r="D77" s="1">
        <f t="shared" si="7"/>
        <v>10</v>
      </c>
    </row>
    <row r="78" spans="1:4" x14ac:dyDescent="0.2">
      <c r="A78" t="str">
        <f>$A$15</f>
        <v>PEG 600 (%)</v>
      </c>
      <c r="B78" s="5">
        <v>27.5</v>
      </c>
      <c r="C78">
        <f>$C$15</f>
        <v>50</v>
      </c>
      <c r="D78" s="1">
        <f t="shared" si="7"/>
        <v>55</v>
      </c>
    </row>
    <row r="79" spans="1:4" x14ac:dyDescent="0.2">
      <c r="A79" t="s">
        <v>5</v>
      </c>
      <c r="D79" s="1">
        <f>$B$6-SUM(D74:D78)</f>
        <v>27.400000000000006</v>
      </c>
    </row>
    <row r="80" spans="1:4" x14ac:dyDescent="0.2">
      <c r="A80" t="s">
        <v>6</v>
      </c>
      <c r="D80" s="3">
        <f>SUM(D74:D79)</f>
        <v>100</v>
      </c>
    </row>
    <row r="81" spans="1:4" x14ac:dyDescent="0.2">
      <c r="D81" s="3"/>
    </row>
    <row r="82" spans="1:4" x14ac:dyDescent="0.2">
      <c r="A82" t="s">
        <v>23</v>
      </c>
      <c r="D82" s="3"/>
    </row>
    <row r="83" spans="1:4" x14ac:dyDescent="0.2">
      <c r="A83" t="str">
        <f>$A$11</f>
        <v>Li2SO4</v>
      </c>
      <c r="B83">
        <f>$B$11</f>
        <v>160</v>
      </c>
      <c r="C83">
        <f>$C$11</f>
        <v>3500</v>
      </c>
      <c r="D83" s="1">
        <f>ROUND((B83/C83)*$B$6,1)</f>
        <v>4.5999999999999996</v>
      </c>
    </row>
    <row r="84" spans="1:4" x14ac:dyDescent="0.2">
      <c r="A84" s="3" t="str">
        <f>$A$12</f>
        <v>Spermine</v>
      </c>
      <c r="B84" s="3">
        <f>$B$12</f>
        <v>2</v>
      </c>
      <c r="C84" s="3">
        <f>$C$12</f>
        <v>100</v>
      </c>
      <c r="D84" s="1">
        <f>ROUND((B84/C84)*$B$6,1)</f>
        <v>2</v>
      </c>
    </row>
    <row r="85" spans="1:4" s="9" customFormat="1" x14ac:dyDescent="0.2">
      <c r="A85" s="9" t="str">
        <f>$A$13</f>
        <v>MgAcetate</v>
      </c>
      <c r="B85" s="9">
        <f>$B$13</f>
        <v>10</v>
      </c>
      <c r="C85" s="9">
        <f>$C$13</f>
        <v>1000</v>
      </c>
      <c r="D85" s="10">
        <f t="shared" ref="D85:D87" si="8">ROUND((B85/C85)*$B$6,1)</f>
        <v>1</v>
      </c>
    </row>
    <row r="86" spans="1:4" x14ac:dyDescent="0.2">
      <c r="A86" t="str">
        <f>$A$14</f>
        <v>Ncacoydlate pH 6.5</v>
      </c>
      <c r="B86">
        <f>$B$14</f>
        <v>50</v>
      </c>
      <c r="C86">
        <f>$C$14</f>
        <v>500</v>
      </c>
      <c r="D86" s="1">
        <f t="shared" si="8"/>
        <v>10</v>
      </c>
    </row>
    <row r="87" spans="1:4" x14ac:dyDescent="0.2">
      <c r="A87" t="str">
        <f>$A$15</f>
        <v>PEG 600 (%)</v>
      </c>
      <c r="B87" s="5">
        <v>30</v>
      </c>
      <c r="C87">
        <f>$C$15</f>
        <v>50</v>
      </c>
      <c r="D87" s="1">
        <f t="shared" si="8"/>
        <v>60</v>
      </c>
    </row>
    <row r="88" spans="1:4" x14ac:dyDescent="0.2">
      <c r="A88" t="s">
        <v>5</v>
      </c>
      <c r="D88" s="1">
        <f>$B$6-SUM(D83:D87)</f>
        <v>22.400000000000006</v>
      </c>
    </row>
    <row r="89" spans="1:4" x14ac:dyDescent="0.2">
      <c r="A89" t="s">
        <v>6</v>
      </c>
      <c r="D89" s="3">
        <f>SUM(D83:D88)</f>
        <v>100</v>
      </c>
    </row>
    <row r="91" spans="1:4" x14ac:dyDescent="0.2">
      <c r="A91" t="s">
        <v>27</v>
      </c>
      <c r="D91" s="3"/>
    </row>
    <row r="92" spans="1:4" x14ac:dyDescent="0.2">
      <c r="A92" t="str">
        <f>$A$11</f>
        <v>Li2SO4</v>
      </c>
      <c r="B92">
        <f>$B$11</f>
        <v>160</v>
      </c>
      <c r="C92">
        <f>$C$11</f>
        <v>3500</v>
      </c>
      <c r="D92" s="1">
        <f>ROUND((B92/C92)*$B$6,1)</f>
        <v>4.5999999999999996</v>
      </c>
    </row>
    <row r="93" spans="1:4" x14ac:dyDescent="0.2">
      <c r="A93" t="str">
        <f>$A$13</f>
        <v>MgAcetate</v>
      </c>
      <c r="B93">
        <f>$B$13</f>
        <v>10</v>
      </c>
      <c r="C93">
        <f>$C$13</f>
        <v>1000</v>
      </c>
      <c r="D93" s="1">
        <f t="shared" ref="D93:D95" si="9">ROUND((B93/C93)*$B$6,1)</f>
        <v>1</v>
      </c>
    </row>
    <row r="94" spans="1:4" x14ac:dyDescent="0.2">
      <c r="A94" t="str">
        <f>$A$14</f>
        <v>Ncacoydlate pH 6.5</v>
      </c>
      <c r="B94">
        <f>$B$14</f>
        <v>50</v>
      </c>
      <c r="C94">
        <f>$C$14</f>
        <v>500</v>
      </c>
      <c r="D94" s="1">
        <f t="shared" si="9"/>
        <v>10</v>
      </c>
    </row>
    <row r="95" spans="1:4" x14ac:dyDescent="0.2">
      <c r="A95" t="str">
        <f>$A$15</f>
        <v>PEG 600 (%)</v>
      </c>
      <c r="B95" s="5">
        <v>32.5</v>
      </c>
      <c r="C95">
        <f>$C$15</f>
        <v>50</v>
      </c>
      <c r="D95" s="1">
        <f t="shared" si="9"/>
        <v>65</v>
      </c>
    </row>
    <row r="96" spans="1:4" x14ac:dyDescent="0.2">
      <c r="A96" t="s">
        <v>5</v>
      </c>
      <c r="D96" s="1">
        <f>$B$6-SUM(D92:D95)</f>
        <v>19.400000000000006</v>
      </c>
    </row>
    <row r="97" spans="1:4" x14ac:dyDescent="0.2">
      <c r="A97" t="s">
        <v>6</v>
      </c>
      <c r="D97" s="3">
        <f>SUM(D92:D96)</f>
        <v>100</v>
      </c>
    </row>
    <row r="99" spans="1:4" x14ac:dyDescent="0.2">
      <c r="A99" s="6" t="s">
        <v>28</v>
      </c>
      <c r="B99" s="6"/>
      <c r="C99" s="6"/>
      <c r="D99" s="6"/>
    </row>
    <row r="100" spans="1:4" x14ac:dyDescent="0.2">
      <c r="A100" t="str">
        <f>$A$11</f>
        <v>Li2SO4</v>
      </c>
      <c r="B100" s="6">
        <v>160</v>
      </c>
      <c r="C100" s="6">
        <v>3500</v>
      </c>
      <c r="D100" s="6">
        <v>4.5999999999999996</v>
      </c>
    </row>
    <row r="101" spans="1:4" x14ac:dyDescent="0.2">
      <c r="A101" s="3" t="str">
        <f>$A$12</f>
        <v>Spermine</v>
      </c>
      <c r="B101" s="3">
        <f>$B$12</f>
        <v>2</v>
      </c>
      <c r="C101" s="3">
        <f>$C$12</f>
        <v>100</v>
      </c>
      <c r="D101" s="1">
        <f>ROUND((B101/C101)*$B$6,1)</f>
        <v>2</v>
      </c>
    </row>
    <row r="102" spans="1:4" x14ac:dyDescent="0.2">
      <c r="A102" t="str">
        <f>$A$13</f>
        <v>MgAcetate</v>
      </c>
      <c r="B102" s="6">
        <v>10</v>
      </c>
      <c r="C102" s="6">
        <v>1000</v>
      </c>
      <c r="D102" s="6">
        <v>1</v>
      </c>
    </row>
    <row r="103" spans="1:4" x14ac:dyDescent="0.2">
      <c r="A103" t="str">
        <f>$A$14</f>
        <v>Ncacoydlate pH 6.5</v>
      </c>
      <c r="B103" s="6">
        <v>50</v>
      </c>
      <c r="C103" s="6">
        <v>500</v>
      </c>
      <c r="D103" s="6">
        <v>10</v>
      </c>
    </row>
    <row r="104" spans="1:4" x14ac:dyDescent="0.2">
      <c r="A104" t="str">
        <f>$A$15</f>
        <v>PEG 600 (%)</v>
      </c>
      <c r="B104" s="7">
        <v>35</v>
      </c>
      <c r="C104" s="6">
        <v>50</v>
      </c>
      <c r="D104" s="6">
        <v>60</v>
      </c>
    </row>
    <row r="105" spans="1:4" x14ac:dyDescent="0.2">
      <c r="A105" s="6" t="s">
        <v>5</v>
      </c>
      <c r="B105" s="6"/>
      <c r="C105" s="6"/>
      <c r="D105" s="6">
        <v>24.4</v>
      </c>
    </row>
    <row r="106" spans="1:4" x14ac:dyDescent="0.2">
      <c r="A106" s="6" t="s">
        <v>6</v>
      </c>
      <c r="B106" s="6"/>
      <c r="C106" s="6"/>
      <c r="D106" s="6">
        <v>100</v>
      </c>
    </row>
    <row r="108" spans="1:4" x14ac:dyDescent="0.2">
      <c r="A108" s="6" t="s">
        <v>29</v>
      </c>
      <c r="B108" s="6"/>
      <c r="C108" s="6"/>
      <c r="D108" s="6"/>
    </row>
    <row r="109" spans="1:4" x14ac:dyDescent="0.2">
      <c r="A109" t="str">
        <f>$A$11</f>
        <v>Li2SO4</v>
      </c>
      <c r="B109" s="6">
        <v>160</v>
      </c>
      <c r="C109" s="6">
        <v>3500</v>
      </c>
      <c r="D109" s="6">
        <v>4.5999999999999996</v>
      </c>
    </row>
    <row r="110" spans="1:4" x14ac:dyDescent="0.2">
      <c r="A110" s="3" t="str">
        <f>$A$12</f>
        <v>Spermine</v>
      </c>
      <c r="B110" s="3">
        <f>$B$12</f>
        <v>2</v>
      </c>
      <c r="C110" s="3">
        <f>$C$12</f>
        <v>100</v>
      </c>
      <c r="D110" s="1">
        <f>ROUND((B110/C110)*$B$6,1)</f>
        <v>2</v>
      </c>
    </row>
    <row r="111" spans="1:4" x14ac:dyDescent="0.2">
      <c r="A111" t="str">
        <f>$A$13</f>
        <v>MgAcetate</v>
      </c>
      <c r="B111" s="6">
        <v>10</v>
      </c>
      <c r="C111" s="6">
        <v>1000</v>
      </c>
      <c r="D111" s="6">
        <v>1</v>
      </c>
    </row>
    <row r="112" spans="1:4" x14ac:dyDescent="0.2">
      <c r="A112" t="str">
        <f>$A$14</f>
        <v>Ncacoydlate pH 6.5</v>
      </c>
      <c r="B112" s="6">
        <v>50</v>
      </c>
      <c r="C112" s="6">
        <v>500</v>
      </c>
      <c r="D112" s="6">
        <v>10</v>
      </c>
    </row>
    <row r="113" spans="1:4" x14ac:dyDescent="0.2">
      <c r="A113" t="str">
        <f>$A$15</f>
        <v>PEG 600 (%)</v>
      </c>
      <c r="B113" s="7">
        <v>37.5</v>
      </c>
      <c r="C113" s="6">
        <v>50</v>
      </c>
      <c r="D113" s="6">
        <v>60</v>
      </c>
    </row>
    <row r="114" spans="1:4" x14ac:dyDescent="0.2">
      <c r="A114" s="6" t="s">
        <v>5</v>
      </c>
      <c r="B114" s="6"/>
      <c r="C114" s="6"/>
      <c r="D114" s="6">
        <v>24.4</v>
      </c>
    </row>
    <row r="115" spans="1:4" x14ac:dyDescent="0.2">
      <c r="A115" s="6" t="s">
        <v>6</v>
      </c>
      <c r="B115" s="6"/>
      <c r="C115" s="6"/>
      <c r="D115" s="6">
        <v>100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108A-18F4-854C-962C-7EE24DA2DF20}">
  <dimension ref="A1:D128"/>
  <sheetViews>
    <sheetView topLeftCell="A82" workbookViewId="0">
      <selection activeCell="C12" sqref="C12"/>
    </sheetView>
  </sheetViews>
  <sheetFormatPr baseColWidth="10" defaultRowHeight="16" x14ac:dyDescent="0.2"/>
  <cols>
    <col min="1" max="1" width="42.6640625" customWidth="1"/>
    <col min="2" max="2" width="19.83203125" customWidth="1"/>
    <col min="3" max="3" width="18.83203125" customWidth="1"/>
    <col min="4" max="4" width="20.33203125" customWidth="1"/>
  </cols>
  <sheetData>
    <row r="1" spans="1:4" x14ac:dyDescent="0.2">
      <c r="A1" t="s">
        <v>15</v>
      </c>
      <c r="B1" s="5"/>
    </row>
    <row r="2" spans="1:4" x14ac:dyDescent="0.2">
      <c r="A2" t="s">
        <v>14</v>
      </c>
      <c r="B2" s="5"/>
    </row>
    <row r="3" spans="1:4" x14ac:dyDescent="0.2">
      <c r="A3" t="s">
        <v>30</v>
      </c>
      <c r="D3" s="5" t="s">
        <v>24</v>
      </c>
    </row>
    <row r="5" spans="1:4" x14ac:dyDescent="0.2">
      <c r="A5" t="s">
        <v>10</v>
      </c>
      <c r="B5" s="4" t="s">
        <v>11</v>
      </c>
      <c r="C5" s="8" t="s">
        <v>12</v>
      </c>
    </row>
    <row r="6" spans="1:4" x14ac:dyDescent="0.2">
      <c r="A6" t="s">
        <v>25</v>
      </c>
      <c r="B6" s="5">
        <v>100</v>
      </c>
    </row>
    <row r="8" spans="1:4" ht="68" x14ac:dyDescent="0.2">
      <c r="A8" t="s">
        <v>0</v>
      </c>
      <c r="B8" s="2" t="s">
        <v>9</v>
      </c>
      <c r="C8" s="2" t="s">
        <v>26</v>
      </c>
      <c r="D8" s="2" t="s">
        <v>8</v>
      </c>
    </row>
    <row r="10" spans="1:4" x14ac:dyDescent="0.2">
      <c r="A10" t="s">
        <v>13</v>
      </c>
    </row>
    <row r="11" spans="1:4" x14ac:dyDescent="0.2">
      <c r="A11" s="5" t="s">
        <v>1</v>
      </c>
      <c r="B11" s="5">
        <v>160</v>
      </c>
      <c r="C11" s="5">
        <v>3500</v>
      </c>
      <c r="D11" s="1">
        <f>ROUND((B11/C11)*$B$6,1)</f>
        <v>4.5999999999999996</v>
      </c>
    </row>
    <row r="12" spans="1:4" x14ac:dyDescent="0.2">
      <c r="A12" s="5" t="s">
        <v>7</v>
      </c>
      <c r="B12" s="5">
        <v>2</v>
      </c>
      <c r="C12" s="5">
        <v>100</v>
      </c>
      <c r="D12" s="1">
        <f>ROUND((B12/C12)*$B$6,1)</f>
        <v>2</v>
      </c>
    </row>
    <row r="13" spans="1:4" x14ac:dyDescent="0.2">
      <c r="A13" s="5" t="s">
        <v>31</v>
      </c>
      <c r="B13" s="5">
        <v>200</v>
      </c>
      <c r="C13" s="5">
        <v>2000</v>
      </c>
      <c r="D13" s="1">
        <f>ROUND((B13/C13)*$B$6,1)</f>
        <v>10</v>
      </c>
    </row>
    <row r="14" spans="1:4" x14ac:dyDescent="0.2">
      <c r="A14" s="5" t="s">
        <v>2</v>
      </c>
      <c r="B14" s="5">
        <v>10</v>
      </c>
      <c r="C14" s="5">
        <v>1000</v>
      </c>
      <c r="D14" s="1">
        <f t="shared" ref="D14:D16" si="0">ROUND((B14/C14)*$B$6,1)</f>
        <v>1</v>
      </c>
    </row>
    <row r="15" spans="1:4" x14ac:dyDescent="0.2">
      <c r="A15" s="5" t="s">
        <v>3</v>
      </c>
      <c r="B15" s="5">
        <v>50</v>
      </c>
      <c r="C15" s="5">
        <v>500</v>
      </c>
      <c r="D15" s="1">
        <f t="shared" si="0"/>
        <v>10</v>
      </c>
    </row>
    <row r="16" spans="1:4" x14ac:dyDescent="0.2">
      <c r="A16" s="5" t="s">
        <v>4</v>
      </c>
      <c r="B16" s="5">
        <v>10</v>
      </c>
      <c r="C16" s="5">
        <v>50</v>
      </c>
      <c r="D16" s="1">
        <f t="shared" si="0"/>
        <v>20</v>
      </c>
    </row>
    <row r="17" spans="1:4" x14ac:dyDescent="0.2">
      <c r="A17" t="s">
        <v>5</v>
      </c>
      <c r="D17" s="1">
        <f>$B$6-SUM(D11:D16)</f>
        <v>52.4</v>
      </c>
    </row>
    <row r="18" spans="1:4" x14ac:dyDescent="0.2">
      <c r="A18" t="s">
        <v>6</v>
      </c>
      <c r="D18" s="1">
        <f>SUM(D11:D17)</f>
        <v>100</v>
      </c>
    </row>
    <row r="19" spans="1:4" x14ac:dyDescent="0.2">
      <c r="D19" s="1"/>
    </row>
    <row r="20" spans="1:4" x14ac:dyDescent="0.2">
      <c r="A20" t="s">
        <v>16</v>
      </c>
      <c r="D20" s="3"/>
    </row>
    <row r="21" spans="1:4" x14ac:dyDescent="0.2">
      <c r="A21" t="str">
        <f>$A$11</f>
        <v>Li2SO4</v>
      </c>
      <c r="B21">
        <f>$B$11</f>
        <v>160</v>
      </c>
      <c r="C21">
        <f>$C$11</f>
        <v>3500</v>
      </c>
      <c r="D21" s="1">
        <f>ROUND((B21/C21)*$B$6,1)</f>
        <v>4.5999999999999996</v>
      </c>
    </row>
    <row r="22" spans="1:4" x14ac:dyDescent="0.2">
      <c r="A22" s="3" t="str">
        <f>$A$12</f>
        <v>Spermine</v>
      </c>
      <c r="B22" s="3">
        <f>$B$12</f>
        <v>2</v>
      </c>
      <c r="C22" s="3">
        <f>$C$12</f>
        <v>100</v>
      </c>
      <c r="D22" s="1">
        <f>ROUND((B22/C22)*$B$6,1)</f>
        <v>2</v>
      </c>
    </row>
    <row r="23" spans="1:4" x14ac:dyDescent="0.2">
      <c r="A23" s="3" t="s">
        <v>31</v>
      </c>
      <c r="B23" s="3">
        <f>$B$13</f>
        <v>200</v>
      </c>
      <c r="C23" s="3">
        <f>$C$13</f>
        <v>2000</v>
      </c>
      <c r="D23" s="1">
        <f>ROUND((B23/C23)*$B$6,1)</f>
        <v>10</v>
      </c>
    </row>
    <row r="24" spans="1:4" x14ac:dyDescent="0.2">
      <c r="A24" t="str">
        <f>$A$14</f>
        <v>MgAcetate</v>
      </c>
      <c r="B24">
        <f>$B$14</f>
        <v>10</v>
      </c>
      <c r="C24">
        <f>$C$14</f>
        <v>1000</v>
      </c>
      <c r="D24" s="1">
        <f t="shared" ref="D24:D26" si="1">ROUND((B24/C24)*$B$6,1)</f>
        <v>1</v>
      </c>
    </row>
    <row r="25" spans="1:4" x14ac:dyDescent="0.2">
      <c r="A25" t="str">
        <f>$A$15</f>
        <v>Ncacoydlate pH 6.5</v>
      </c>
      <c r="B25">
        <f>$B$15</f>
        <v>50</v>
      </c>
      <c r="C25">
        <f>$C$15</f>
        <v>500</v>
      </c>
      <c r="D25" s="1">
        <f t="shared" si="1"/>
        <v>10</v>
      </c>
    </row>
    <row r="26" spans="1:4" x14ac:dyDescent="0.2">
      <c r="A26" t="str">
        <f>$A$16</f>
        <v>PEG 600 (%)</v>
      </c>
      <c r="B26" s="5">
        <v>12.5</v>
      </c>
      <c r="C26">
        <f>$C$16</f>
        <v>50</v>
      </c>
      <c r="D26" s="1">
        <f t="shared" si="1"/>
        <v>25</v>
      </c>
    </row>
    <row r="27" spans="1:4" x14ac:dyDescent="0.2">
      <c r="A27" t="s">
        <v>5</v>
      </c>
      <c r="D27" s="1">
        <f>$B$6-SUM(D21:D26)</f>
        <v>47.4</v>
      </c>
    </row>
    <row r="28" spans="1:4" x14ac:dyDescent="0.2">
      <c r="A28" t="s">
        <v>6</v>
      </c>
      <c r="D28" s="3">
        <f>SUM(D21:D27)</f>
        <v>100</v>
      </c>
    </row>
    <row r="29" spans="1:4" x14ac:dyDescent="0.2">
      <c r="A29" s="3"/>
      <c r="B29" s="3"/>
      <c r="C29" s="3"/>
      <c r="D29" s="1"/>
    </row>
    <row r="30" spans="1:4" x14ac:dyDescent="0.2">
      <c r="A30" t="s">
        <v>17</v>
      </c>
      <c r="D30" s="3"/>
    </row>
    <row r="31" spans="1:4" x14ac:dyDescent="0.2">
      <c r="A31" t="str">
        <f>$A$11</f>
        <v>Li2SO4</v>
      </c>
      <c r="B31">
        <f>$B$11</f>
        <v>160</v>
      </c>
      <c r="C31">
        <f>$C$11</f>
        <v>3500</v>
      </c>
      <c r="D31" s="1">
        <f>ROUND((B31/C31)*$B$6,1)</f>
        <v>4.5999999999999996</v>
      </c>
    </row>
    <row r="32" spans="1:4" x14ac:dyDescent="0.2">
      <c r="A32" s="3" t="s">
        <v>7</v>
      </c>
      <c r="B32" s="3">
        <f>$B$12</f>
        <v>2</v>
      </c>
      <c r="C32" s="3">
        <f>$C$12</f>
        <v>100</v>
      </c>
      <c r="D32" s="1">
        <f>ROUND((B32/C32)*$B$6,1)</f>
        <v>2</v>
      </c>
    </row>
    <row r="33" spans="1:4" x14ac:dyDescent="0.2">
      <c r="A33" s="3" t="s">
        <v>31</v>
      </c>
      <c r="B33" s="3">
        <f>$B$13</f>
        <v>200</v>
      </c>
      <c r="C33" s="3">
        <f>$C$13</f>
        <v>2000</v>
      </c>
      <c r="D33" s="1">
        <f>ROUND((B33/C33)*$B$6,1)</f>
        <v>10</v>
      </c>
    </row>
    <row r="34" spans="1:4" x14ac:dyDescent="0.2">
      <c r="A34" t="str">
        <f>$A$14</f>
        <v>MgAcetate</v>
      </c>
      <c r="B34">
        <f>$B$14</f>
        <v>10</v>
      </c>
      <c r="C34">
        <f>$C$14</f>
        <v>1000</v>
      </c>
      <c r="D34" s="1">
        <f t="shared" ref="D34:D36" si="2">ROUND((B34/C34)*$B$6,1)</f>
        <v>1</v>
      </c>
    </row>
    <row r="35" spans="1:4" x14ac:dyDescent="0.2">
      <c r="A35" t="str">
        <f>$A$15</f>
        <v>Ncacoydlate pH 6.5</v>
      </c>
      <c r="B35">
        <f>$B$15</f>
        <v>50</v>
      </c>
      <c r="C35">
        <f>$C$15</f>
        <v>500</v>
      </c>
      <c r="D35" s="1">
        <f t="shared" si="2"/>
        <v>10</v>
      </c>
    </row>
    <row r="36" spans="1:4" x14ac:dyDescent="0.2">
      <c r="A36" t="str">
        <f>$A$16</f>
        <v>PEG 600 (%)</v>
      </c>
      <c r="B36" s="5">
        <v>15</v>
      </c>
      <c r="C36">
        <f>$C$16</f>
        <v>50</v>
      </c>
      <c r="D36" s="1">
        <f t="shared" si="2"/>
        <v>30</v>
      </c>
    </row>
    <row r="37" spans="1:4" x14ac:dyDescent="0.2">
      <c r="A37" t="s">
        <v>5</v>
      </c>
      <c r="D37" s="1">
        <f>$B$6-SUM(D31:D36)</f>
        <v>42.4</v>
      </c>
    </row>
    <row r="38" spans="1:4" x14ac:dyDescent="0.2">
      <c r="A38" t="s">
        <v>6</v>
      </c>
      <c r="D38" s="3">
        <f>SUM(D31:D37)</f>
        <v>100</v>
      </c>
    </row>
    <row r="39" spans="1:4" x14ac:dyDescent="0.2">
      <c r="D39" s="3"/>
    </row>
    <row r="40" spans="1:4" x14ac:dyDescent="0.2">
      <c r="A40" t="s">
        <v>18</v>
      </c>
      <c r="D40" s="3"/>
    </row>
    <row r="41" spans="1:4" x14ac:dyDescent="0.2">
      <c r="A41" t="str">
        <f>$A$11</f>
        <v>Li2SO4</v>
      </c>
      <c r="B41">
        <f>$B$11</f>
        <v>160</v>
      </c>
      <c r="C41">
        <f>$C$11</f>
        <v>3500</v>
      </c>
      <c r="D41" s="1">
        <f>ROUND((B41/C41)*$B$6,1)</f>
        <v>4.5999999999999996</v>
      </c>
    </row>
    <row r="42" spans="1:4" x14ac:dyDescent="0.2">
      <c r="A42" s="3" t="s">
        <v>7</v>
      </c>
      <c r="B42" s="3">
        <f>$B$12</f>
        <v>2</v>
      </c>
      <c r="C42" s="3">
        <f>$C$12</f>
        <v>100</v>
      </c>
      <c r="D42" s="1">
        <f>ROUND((B42/C42)*$B$6,1)</f>
        <v>2</v>
      </c>
    </row>
    <row r="43" spans="1:4" x14ac:dyDescent="0.2">
      <c r="A43" s="3" t="s">
        <v>31</v>
      </c>
      <c r="B43" s="3">
        <f>$B$13</f>
        <v>200</v>
      </c>
      <c r="C43" s="3">
        <f>$C$13</f>
        <v>2000</v>
      </c>
      <c r="D43" s="1">
        <f>ROUND((B43/C43)*$B$6,1)</f>
        <v>10</v>
      </c>
    </row>
    <row r="44" spans="1:4" x14ac:dyDescent="0.2">
      <c r="A44" t="str">
        <f>$A$14</f>
        <v>MgAcetate</v>
      </c>
      <c r="B44">
        <f>$B$14</f>
        <v>10</v>
      </c>
      <c r="C44">
        <f>$C$14</f>
        <v>1000</v>
      </c>
      <c r="D44" s="1">
        <f t="shared" ref="D44:D46" si="3">ROUND((B44/C44)*$B$6,1)</f>
        <v>1</v>
      </c>
    </row>
    <row r="45" spans="1:4" x14ac:dyDescent="0.2">
      <c r="A45" t="str">
        <f>$A$15</f>
        <v>Ncacoydlate pH 6.5</v>
      </c>
      <c r="B45">
        <f>$B$15</f>
        <v>50</v>
      </c>
      <c r="C45">
        <f>$C$15</f>
        <v>500</v>
      </c>
      <c r="D45" s="1">
        <f t="shared" si="3"/>
        <v>10</v>
      </c>
    </row>
    <row r="46" spans="1:4" x14ac:dyDescent="0.2">
      <c r="A46" t="str">
        <f>$A$16</f>
        <v>PEG 600 (%)</v>
      </c>
      <c r="B46" s="5">
        <v>17.5</v>
      </c>
      <c r="C46">
        <f>$C$16</f>
        <v>50</v>
      </c>
      <c r="D46" s="1">
        <f t="shared" si="3"/>
        <v>35</v>
      </c>
    </row>
    <row r="47" spans="1:4" x14ac:dyDescent="0.2">
      <c r="A47" t="s">
        <v>5</v>
      </c>
      <c r="D47" s="1">
        <f>$B$6-SUM(D41:D46)</f>
        <v>37.4</v>
      </c>
    </row>
    <row r="48" spans="1:4" x14ac:dyDescent="0.2">
      <c r="A48" t="s">
        <v>6</v>
      </c>
      <c r="D48" s="3">
        <f>SUM(D41:D47)</f>
        <v>100</v>
      </c>
    </row>
    <row r="49" spans="1:4" x14ac:dyDescent="0.2">
      <c r="D49" s="3"/>
    </row>
    <row r="50" spans="1:4" x14ac:dyDescent="0.2">
      <c r="A50" t="s">
        <v>19</v>
      </c>
      <c r="D50" s="3"/>
    </row>
    <row r="51" spans="1:4" x14ac:dyDescent="0.2">
      <c r="A51" t="str">
        <f>$A$11</f>
        <v>Li2SO4</v>
      </c>
      <c r="B51">
        <f>$B$11</f>
        <v>160</v>
      </c>
      <c r="C51">
        <f>$C$11</f>
        <v>3500</v>
      </c>
      <c r="D51" s="1">
        <f>ROUND((B51/C51)*$B$6,1)</f>
        <v>4.5999999999999996</v>
      </c>
    </row>
    <row r="52" spans="1:4" x14ac:dyDescent="0.2">
      <c r="A52" s="3" t="str">
        <f>$A$12</f>
        <v>Spermine</v>
      </c>
      <c r="B52" s="3">
        <f>$B$12</f>
        <v>2</v>
      </c>
      <c r="C52" s="3">
        <f>$C$12</f>
        <v>100</v>
      </c>
      <c r="D52" s="1">
        <f>ROUND((B52/C52)*$B$6,1)</f>
        <v>2</v>
      </c>
    </row>
    <row r="53" spans="1:4" x14ac:dyDescent="0.2">
      <c r="A53" s="3" t="s">
        <v>31</v>
      </c>
      <c r="B53" s="3">
        <f>$B$13</f>
        <v>200</v>
      </c>
      <c r="C53" s="3">
        <f>$C$13</f>
        <v>2000</v>
      </c>
      <c r="D53" s="1">
        <f>ROUND((B53/C53)*$B$6,1)</f>
        <v>10</v>
      </c>
    </row>
    <row r="54" spans="1:4" x14ac:dyDescent="0.2">
      <c r="A54" t="str">
        <f>$A$14</f>
        <v>MgAcetate</v>
      </c>
      <c r="B54">
        <f>$B$14</f>
        <v>10</v>
      </c>
      <c r="C54">
        <f>$C$14</f>
        <v>1000</v>
      </c>
      <c r="D54" s="1">
        <f t="shared" ref="D54:D56" si="4">ROUND((B54/C54)*$B$6,1)</f>
        <v>1</v>
      </c>
    </row>
    <row r="55" spans="1:4" x14ac:dyDescent="0.2">
      <c r="A55" t="str">
        <f>$A$15</f>
        <v>Ncacoydlate pH 6.5</v>
      </c>
      <c r="B55">
        <f>$B$15</f>
        <v>50</v>
      </c>
      <c r="C55">
        <f>$C$15</f>
        <v>500</v>
      </c>
      <c r="D55" s="1">
        <f t="shared" si="4"/>
        <v>10</v>
      </c>
    </row>
    <row r="56" spans="1:4" x14ac:dyDescent="0.2">
      <c r="A56" t="str">
        <f>$A$16</f>
        <v>PEG 600 (%)</v>
      </c>
      <c r="B56" s="5">
        <v>20</v>
      </c>
      <c r="C56">
        <f>$C$16</f>
        <v>50</v>
      </c>
      <c r="D56" s="1">
        <f t="shared" si="4"/>
        <v>40</v>
      </c>
    </row>
    <row r="57" spans="1:4" x14ac:dyDescent="0.2">
      <c r="A57" t="s">
        <v>5</v>
      </c>
      <c r="D57" s="1">
        <f>$B$6-SUM(D51:D56)</f>
        <v>32.400000000000006</v>
      </c>
    </row>
    <row r="58" spans="1:4" x14ac:dyDescent="0.2">
      <c r="A58" t="s">
        <v>6</v>
      </c>
      <c r="D58" s="3">
        <f>SUM(D51:D57)</f>
        <v>100</v>
      </c>
    </row>
    <row r="59" spans="1:4" x14ac:dyDescent="0.2">
      <c r="D59" s="3"/>
    </row>
    <row r="60" spans="1:4" x14ac:dyDescent="0.2">
      <c r="A60" t="s">
        <v>20</v>
      </c>
      <c r="D60" s="3"/>
    </row>
    <row r="61" spans="1:4" x14ac:dyDescent="0.2">
      <c r="A61" t="str">
        <f>$A$11</f>
        <v>Li2SO4</v>
      </c>
      <c r="B61">
        <f>$B$11</f>
        <v>160</v>
      </c>
      <c r="C61">
        <f>$C$11</f>
        <v>3500</v>
      </c>
      <c r="D61" s="1">
        <f>ROUND((B61/C61)*$B$6,1)</f>
        <v>4.5999999999999996</v>
      </c>
    </row>
    <row r="62" spans="1:4" x14ac:dyDescent="0.2">
      <c r="A62" s="3" t="str">
        <f>$A$12</f>
        <v>Spermine</v>
      </c>
      <c r="B62" s="3">
        <f>$B$12</f>
        <v>2</v>
      </c>
      <c r="C62" s="3">
        <f>$C$12</f>
        <v>100</v>
      </c>
      <c r="D62" s="1">
        <f>ROUND((B62/C62)*$B$6,1)</f>
        <v>2</v>
      </c>
    </row>
    <row r="63" spans="1:4" x14ac:dyDescent="0.2">
      <c r="A63" s="3" t="s">
        <v>31</v>
      </c>
      <c r="B63" s="3">
        <f>$B$13</f>
        <v>200</v>
      </c>
      <c r="C63" s="3">
        <f>$C$13</f>
        <v>2000</v>
      </c>
      <c r="D63" s="1">
        <f>ROUND((B63/C63)*$B$6,1)</f>
        <v>10</v>
      </c>
    </row>
    <row r="64" spans="1:4" x14ac:dyDescent="0.2">
      <c r="A64" t="str">
        <f>$A$14</f>
        <v>MgAcetate</v>
      </c>
      <c r="B64">
        <f>$B$14</f>
        <v>10</v>
      </c>
      <c r="C64">
        <f>$C$14</f>
        <v>1000</v>
      </c>
      <c r="D64" s="1">
        <f t="shared" ref="D64:D66" si="5">ROUND((B64/C64)*$B$6,1)</f>
        <v>1</v>
      </c>
    </row>
    <row r="65" spans="1:4" x14ac:dyDescent="0.2">
      <c r="A65" t="str">
        <f>$A$15</f>
        <v>Ncacoydlate pH 6.5</v>
      </c>
      <c r="B65">
        <f>$B$15</f>
        <v>50</v>
      </c>
      <c r="C65">
        <f>$C$15</f>
        <v>500</v>
      </c>
      <c r="D65" s="1">
        <f t="shared" si="5"/>
        <v>10</v>
      </c>
    </row>
    <row r="66" spans="1:4" x14ac:dyDescent="0.2">
      <c r="A66" t="str">
        <f>$A$16</f>
        <v>PEG 600 (%)</v>
      </c>
      <c r="B66" s="5">
        <v>22.5</v>
      </c>
      <c r="C66">
        <f>$C$16</f>
        <v>50</v>
      </c>
      <c r="D66" s="1">
        <f t="shared" si="5"/>
        <v>45</v>
      </c>
    </row>
    <row r="67" spans="1:4" x14ac:dyDescent="0.2">
      <c r="A67" t="s">
        <v>5</v>
      </c>
      <c r="D67" s="1">
        <f>$B$6-SUM(D61:D66)</f>
        <v>27.400000000000006</v>
      </c>
    </row>
    <row r="68" spans="1:4" x14ac:dyDescent="0.2">
      <c r="A68" t="s">
        <v>6</v>
      </c>
      <c r="D68" s="3">
        <f>SUM(D61:D67)</f>
        <v>100</v>
      </c>
    </row>
    <row r="69" spans="1:4" x14ac:dyDescent="0.2">
      <c r="D69" s="3"/>
    </row>
    <row r="70" spans="1:4" x14ac:dyDescent="0.2">
      <c r="A70" t="s">
        <v>21</v>
      </c>
      <c r="D70" s="3"/>
    </row>
    <row r="71" spans="1:4" x14ac:dyDescent="0.2">
      <c r="A71" t="str">
        <f>$A$11</f>
        <v>Li2SO4</v>
      </c>
      <c r="B71">
        <f>$B$11</f>
        <v>160</v>
      </c>
      <c r="C71">
        <f>$C$11</f>
        <v>3500</v>
      </c>
      <c r="D71" s="1">
        <f>ROUND((B71/C71)*$B$6,1)</f>
        <v>4.5999999999999996</v>
      </c>
    </row>
    <row r="72" spans="1:4" x14ac:dyDescent="0.2">
      <c r="A72" s="3" t="str">
        <f>$A$12</f>
        <v>Spermine</v>
      </c>
      <c r="B72" s="3">
        <f>$B$12</f>
        <v>2</v>
      </c>
      <c r="C72" s="3">
        <f>$C$12</f>
        <v>100</v>
      </c>
      <c r="D72" s="1">
        <f>ROUND((B72/C72)*$B$6,1)</f>
        <v>2</v>
      </c>
    </row>
    <row r="73" spans="1:4" x14ac:dyDescent="0.2">
      <c r="A73" s="3" t="s">
        <v>31</v>
      </c>
      <c r="B73" s="3">
        <f>$B$13</f>
        <v>200</v>
      </c>
      <c r="C73" s="3">
        <f>$C$13</f>
        <v>2000</v>
      </c>
      <c r="D73" s="1">
        <f>ROUND((B73/C73)*$B$6,1)</f>
        <v>10</v>
      </c>
    </row>
    <row r="74" spans="1:4" x14ac:dyDescent="0.2">
      <c r="A74" t="str">
        <f>$A$14</f>
        <v>MgAcetate</v>
      </c>
      <c r="B74">
        <f>$B$14</f>
        <v>10</v>
      </c>
      <c r="C74">
        <f>$C$14</f>
        <v>1000</v>
      </c>
      <c r="D74" s="1">
        <f t="shared" ref="D74:D76" si="6">ROUND((B74/C74)*$B$6,1)</f>
        <v>1</v>
      </c>
    </row>
    <row r="75" spans="1:4" x14ac:dyDescent="0.2">
      <c r="A75" t="str">
        <f>$A$15</f>
        <v>Ncacoydlate pH 6.5</v>
      </c>
      <c r="B75">
        <f>$B$15</f>
        <v>50</v>
      </c>
      <c r="C75">
        <f>$C$15</f>
        <v>500</v>
      </c>
      <c r="D75" s="1">
        <f t="shared" si="6"/>
        <v>10</v>
      </c>
    </row>
    <row r="76" spans="1:4" x14ac:dyDescent="0.2">
      <c r="A76" t="str">
        <f>$A$16</f>
        <v>PEG 600 (%)</v>
      </c>
      <c r="B76" s="5">
        <v>25</v>
      </c>
      <c r="C76">
        <f>$C$16</f>
        <v>50</v>
      </c>
      <c r="D76" s="1">
        <f t="shared" si="6"/>
        <v>50</v>
      </c>
    </row>
    <row r="77" spans="1:4" x14ac:dyDescent="0.2">
      <c r="A77" t="s">
        <v>5</v>
      </c>
      <c r="D77" s="1">
        <f>$B$6-SUM(D71:D76)</f>
        <v>22.400000000000006</v>
      </c>
    </row>
    <row r="78" spans="1:4" x14ac:dyDescent="0.2">
      <c r="A78" t="s">
        <v>6</v>
      </c>
      <c r="D78" s="3">
        <f>SUM(D71:D77)</f>
        <v>100</v>
      </c>
    </row>
    <row r="79" spans="1:4" x14ac:dyDescent="0.2">
      <c r="D79" s="3"/>
    </row>
    <row r="80" spans="1:4" x14ac:dyDescent="0.2">
      <c r="A80" t="s">
        <v>22</v>
      </c>
      <c r="D80" s="3"/>
    </row>
    <row r="81" spans="1:4" x14ac:dyDescent="0.2">
      <c r="A81" t="str">
        <f>$A$11</f>
        <v>Li2SO4</v>
      </c>
      <c r="B81">
        <f>$B$11</f>
        <v>160</v>
      </c>
      <c r="C81">
        <f>$C$11</f>
        <v>3500</v>
      </c>
      <c r="D81" s="1">
        <f>ROUND((B81/C81)*$B$6,1)</f>
        <v>4.5999999999999996</v>
      </c>
    </row>
    <row r="82" spans="1:4" x14ac:dyDescent="0.2">
      <c r="A82" s="3" t="str">
        <f>$A$12</f>
        <v>Spermine</v>
      </c>
      <c r="B82" s="3">
        <f>$B$12</f>
        <v>2</v>
      </c>
      <c r="C82" s="3">
        <f>$C$12</f>
        <v>100</v>
      </c>
      <c r="D82" s="1">
        <f>ROUND((B82/C82)*$B$6,1)</f>
        <v>2</v>
      </c>
    </row>
    <row r="83" spans="1:4" x14ac:dyDescent="0.2">
      <c r="A83" s="3" t="s">
        <v>31</v>
      </c>
      <c r="B83" s="3">
        <f>$B$13</f>
        <v>200</v>
      </c>
      <c r="C83" s="3">
        <f>$C$13</f>
        <v>2000</v>
      </c>
      <c r="D83" s="1">
        <f>ROUND((B83/C83)*$B$6,1)</f>
        <v>10</v>
      </c>
    </row>
    <row r="84" spans="1:4" x14ac:dyDescent="0.2">
      <c r="A84" t="str">
        <f>$A$14</f>
        <v>MgAcetate</v>
      </c>
      <c r="B84">
        <f>$B$14</f>
        <v>10</v>
      </c>
      <c r="C84">
        <f>$C$14</f>
        <v>1000</v>
      </c>
      <c r="D84" s="1">
        <f t="shared" ref="D84:D86" si="7">ROUND((B84/C84)*$B$6,1)</f>
        <v>1</v>
      </c>
    </row>
    <row r="85" spans="1:4" x14ac:dyDescent="0.2">
      <c r="A85" t="str">
        <f>$A$15</f>
        <v>Ncacoydlate pH 6.5</v>
      </c>
      <c r="B85">
        <f>$B$15</f>
        <v>50</v>
      </c>
      <c r="C85">
        <f>$C$15</f>
        <v>500</v>
      </c>
      <c r="D85" s="1">
        <f t="shared" si="7"/>
        <v>10</v>
      </c>
    </row>
    <row r="86" spans="1:4" x14ac:dyDescent="0.2">
      <c r="A86" t="str">
        <f>$A$16</f>
        <v>PEG 600 (%)</v>
      </c>
      <c r="B86" s="5">
        <v>27.5</v>
      </c>
      <c r="C86">
        <f>$C$16</f>
        <v>50</v>
      </c>
      <c r="D86" s="1">
        <f t="shared" si="7"/>
        <v>55</v>
      </c>
    </row>
    <row r="87" spans="1:4" x14ac:dyDescent="0.2">
      <c r="A87" t="s">
        <v>5</v>
      </c>
      <c r="D87" s="1">
        <f>$B$6-SUM(D81:D86)</f>
        <v>17.400000000000006</v>
      </c>
    </row>
    <row r="88" spans="1:4" x14ac:dyDescent="0.2">
      <c r="A88" t="s">
        <v>6</v>
      </c>
      <c r="D88" s="3">
        <f>SUM(D81:D87)</f>
        <v>100</v>
      </c>
    </row>
    <row r="89" spans="1:4" x14ac:dyDescent="0.2">
      <c r="D89" s="3"/>
    </row>
    <row r="90" spans="1:4" x14ac:dyDescent="0.2">
      <c r="A90" t="s">
        <v>23</v>
      </c>
      <c r="D90" s="3"/>
    </row>
    <row r="91" spans="1:4" x14ac:dyDescent="0.2">
      <c r="A91" t="str">
        <f>$A$11</f>
        <v>Li2SO4</v>
      </c>
      <c r="B91">
        <f>$B$11</f>
        <v>160</v>
      </c>
      <c r="C91">
        <f>$C$11</f>
        <v>3500</v>
      </c>
      <c r="D91" s="1">
        <f>ROUND((B91/C91)*$B$6,1)</f>
        <v>4.5999999999999996</v>
      </c>
    </row>
    <row r="92" spans="1:4" x14ac:dyDescent="0.2">
      <c r="A92" s="3" t="str">
        <f>$A$12</f>
        <v>Spermine</v>
      </c>
      <c r="B92" s="3">
        <f>$B$12</f>
        <v>2</v>
      </c>
      <c r="C92" s="3">
        <f>$C$12</f>
        <v>100</v>
      </c>
      <c r="D92" s="1">
        <f>ROUND((B92/C92)*$B$6,1)</f>
        <v>2</v>
      </c>
    </row>
    <row r="93" spans="1:4" x14ac:dyDescent="0.2">
      <c r="A93" s="3" t="s">
        <v>31</v>
      </c>
      <c r="B93" s="3">
        <f>$B$13</f>
        <v>200</v>
      </c>
      <c r="C93" s="3">
        <f>$C$13</f>
        <v>2000</v>
      </c>
      <c r="D93" s="1">
        <f>ROUND((B93/C93)*$B$6,1)</f>
        <v>10</v>
      </c>
    </row>
    <row r="94" spans="1:4" x14ac:dyDescent="0.2">
      <c r="A94" s="9" t="str">
        <f>$A$14</f>
        <v>MgAcetate</v>
      </c>
      <c r="B94" s="9">
        <f>$B$14</f>
        <v>10</v>
      </c>
      <c r="C94" s="9">
        <f>$C$14</f>
        <v>1000</v>
      </c>
      <c r="D94" s="10">
        <f t="shared" ref="D94:D96" si="8">ROUND((B94/C94)*$B$6,1)</f>
        <v>1</v>
      </c>
    </row>
    <row r="95" spans="1:4" x14ac:dyDescent="0.2">
      <c r="A95" t="str">
        <f>$A$15</f>
        <v>Ncacoydlate pH 6.5</v>
      </c>
      <c r="B95">
        <f>$B$15</f>
        <v>50</v>
      </c>
      <c r="C95">
        <f>$C$15</f>
        <v>500</v>
      </c>
      <c r="D95" s="1">
        <f t="shared" si="8"/>
        <v>10</v>
      </c>
    </row>
    <row r="96" spans="1:4" x14ac:dyDescent="0.2">
      <c r="A96" t="str">
        <f>$A$16</f>
        <v>PEG 600 (%)</v>
      </c>
      <c r="B96" s="5">
        <v>30</v>
      </c>
      <c r="C96">
        <f>$C$16</f>
        <v>50</v>
      </c>
      <c r="D96" s="1">
        <f t="shared" si="8"/>
        <v>60</v>
      </c>
    </row>
    <row r="97" spans="1:4" x14ac:dyDescent="0.2">
      <c r="A97" t="s">
        <v>5</v>
      </c>
      <c r="D97" s="1">
        <f>$B$6-SUM(D91:D96)</f>
        <v>12.400000000000006</v>
      </c>
    </row>
    <row r="98" spans="1:4" x14ac:dyDescent="0.2">
      <c r="A98" t="s">
        <v>6</v>
      </c>
      <c r="D98" s="3">
        <f>SUM(D91:D97)</f>
        <v>100</v>
      </c>
    </row>
    <row r="100" spans="1:4" x14ac:dyDescent="0.2">
      <c r="A100" t="s">
        <v>27</v>
      </c>
      <c r="D100" s="3"/>
    </row>
    <row r="101" spans="1:4" x14ac:dyDescent="0.2">
      <c r="A101" t="str">
        <f>$A$11</f>
        <v>Li2SO4</v>
      </c>
      <c r="B101">
        <f>$B$11</f>
        <v>160</v>
      </c>
      <c r="C101">
        <f>$C$11</f>
        <v>3500</v>
      </c>
      <c r="D101" s="1">
        <f>ROUND((B101/C101)*$B$6,1)</f>
        <v>4.5999999999999996</v>
      </c>
    </row>
    <row r="102" spans="1:4" x14ac:dyDescent="0.2">
      <c r="A102" s="3" t="str">
        <f>$A$12</f>
        <v>Spermine</v>
      </c>
      <c r="B102" s="3">
        <f>$B$12</f>
        <v>2</v>
      </c>
      <c r="C102" s="3">
        <f>$C$12</f>
        <v>100</v>
      </c>
      <c r="D102" s="1">
        <f>ROUND((B102/C102)*$B$6,1)</f>
        <v>2</v>
      </c>
    </row>
    <row r="103" spans="1:4" x14ac:dyDescent="0.2">
      <c r="A103" s="3" t="s">
        <v>31</v>
      </c>
      <c r="B103" s="3">
        <f>$B$13</f>
        <v>200</v>
      </c>
      <c r="C103" s="3">
        <f>$C$13</f>
        <v>2000</v>
      </c>
      <c r="D103" s="1">
        <f>ROUND((B103/C103)*$B$6,1)</f>
        <v>10</v>
      </c>
    </row>
    <row r="104" spans="1:4" x14ac:dyDescent="0.2">
      <c r="A104" t="str">
        <f>$A$14</f>
        <v>MgAcetate</v>
      </c>
      <c r="B104">
        <f>$B$14</f>
        <v>10</v>
      </c>
      <c r="C104">
        <f>$C$14</f>
        <v>1000</v>
      </c>
      <c r="D104" s="1">
        <f t="shared" ref="D104:D106" si="9">ROUND((B104/C104)*$B$6,1)</f>
        <v>1</v>
      </c>
    </row>
    <row r="105" spans="1:4" x14ac:dyDescent="0.2">
      <c r="A105" t="str">
        <f>$A$15</f>
        <v>Ncacoydlate pH 6.5</v>
      </c>
      <c r="B105">
        <f>$B$15</f>
        <v>50</v>
      </c>
      <c r="C105">
        <f>$C$15</f>
        <v>500</v>
      </c>
      <c r="D105" s="1">
        <f t="shared" si="9"/>
        <v>10</v>
      </c>
    </row>
    <row r="106" spans="1:4" x14ac:dyDescent="0.2">
      <c r="A106" t="str">
        <f>$A$16</f>
        <v>PEG 600 (%)</v>
      </c>
      <c r="B106" s="5">
        <v>32.5</v>
      </c>
      <c r="C106">
        <f>$C$16</f>
        <v>50</v>
      </c>
      <c r="D106" s="1">
        <f t="shared" si="9"/>
        <v>65</v>
      </c>
    </row>
    <row r="107" spans="1:4" x14ac:dyDescent="0.2">
      <c r="A107" t="s">
        <v>5</v>
      </c>
      <c r="D107" s="1">
        <f>$B$6-SUM(D101:D106)</f>
        <v>7.4000000000000057</v>
      </c>
    </row>
    <row r="108" spans="1:4" x14ac:dyDescent="0.2">
      <c r="A108" t="s">
        <v>6</v>
      </c>
      <c r="D108" s="3">
        <f>SUM(D101:D107)</f>
        <v>100</v>
      </c>
    </row>
    <row r="110" spans="1:4" x14ac:dyDescent="0.2">
      <c r="A110" s="6" t="s">
        <v>28</v>
      </c>
      <c r="B110" s="6"/>
      <c r="C110" s="6"/>
      <c r="D110" s="6"/>
    </row>
    <row r="111" spans="1:4" x14ac:dyDescent="0.2">
      <c r="A111" t="str">
        <f>$A$11</f>
        <v>Li2SO4</v>
      </c>
      <c r="B111">
        <f>$B$11</f>
        <v>160</v>
      </c>
      <c r="C111" s="6">
        <f>$C$11</f>
        <v>3500</v>
      </c>
      <c r="D111" s="6">
        <v>4.5999999999999996</v>
      </c>
    </row>
    <row r="112" spans="1:4" x14ac:dyDescent="0.2">
      <c r="A112" s="3" t="str">
        <f>$A$12</f>
        <v>Spermine</v>
      </c>
      <c r="B112" s="3">
        <f>$B$12</f>
        <v>2</v>
      </c>
      <c r="C112" s="3">
        <f>$C$12</f>
        <v>100</v>
      </c>
      <c r="D112" s="1">
        <f>ROUND((B112/C112)*$B$6,1)</f>
        <v>2</v>
      </c>
    </row>
    <row r="113" spans="1:4" x14ac:dyDescent="0.2">
      <c r="A113" s="3" t="s">
        <v>31</v>
      </c>
      <c r="B113" s="3">
        <f>$B$13</f>
        <v>200</v>
      </c>
      <c r="C113" s="3">
        <f>$C$13</f>
        <v>2000</v>
      </c>
      <c r="D113" s="1">
        <f>ROUND((B113/C113)*$B$6,1)</f>
        <v>10</v>
      </c>
    </row>
    <row r="114" spans="1:4" x14ac:dyDescent="0.2">
      <c r="A114" t="str">
        <f>$A$14</f>
        <v>MgAcetate</v>
      </c>
      <c r="B114">
        <f>$B$14</f>
        <v>10</v>
      </c>
      <c r="C114">
        <f>$C$14</f>
        <v>1000</v>
      </c>
      <c r="D114" s="6">
        <v>1</v>
      </c>
    </row>
    <row r="115" spans="1:4" x14ac:dyDescent="0.2">
      <c r="A115" t="str">
        <f>$A$15</f>
        <v>Ncacoydlate pH 6.5</v>
      </c>
      <c r="B115">
        <f>$B$15</f>
        <v>50</v>
      </c>
      <c r="C115">
        <f>$C$15</f>
        <v>500</v>
      </c>
      <c r="D115" s="6">
        <v>10</v>
      </c>
    </row>
    <row r="116" spans="1:4" x14ac:dyDescent="0.2">
      <c r="A116" t="str">
        <f>$A$16</f>
        <v>PEG 600 (%)</v>
      </c>
      <c r="B116" s="7">
        <v>35</v>
      </c>
      <c r="C116">
        <f>$C$16</f>
        <v>50</v>
      </c>
      <c r="D116" s="6">
        <v>60</v>
      </c>
    </row>
    <row r="117" spans="1:4" x14ac:dyDescent="0.2">
      <c r="A117" s="6" t="s">
        <v>5</v>
      </c>
      <c r="B117" s="6"/>
      <c r="C117" s="6"/>
      <c r="D117" s="6">
        <v>24.4</v>
      </c>
    </row>
    <row r="118" spans="1:4" x14ac:dyDescent="0.2">
      <c r="A118" s="6" t="s">
        <v>6</v>
      </c>
      <c r="B118" s="6"/>
      <c r="C118" s="6"/>
      <c r="D118" s="6">
        <v>100</v>
      </c>
    </row>
    <row r="120" spans="1:4" x14ac:dyDescent="0.2">
      <c r="A120" s="6" t="s">
        <v>29</v>
      </c>
      <c r="B120" s="6"/>
      <c r="C120" s="6"/>
      <c r="D120" s="6"/>
    </row>
    <row r="121" spans="1:4" x14ac:dyDescent="0.2">
      <c r="A121" t="str">
        <f>$A$11</f>
        <v>Li2SO4</v>
      </c>
      <c r="B121">
        <f>$B$11</f>
        <v>160</v>
      </c>
      <c r="C121" s="6">
        <f>$C$11</f>
        <v>3500</v>
      </c>
      <c r="D121" s="6">
        <v>4.5999999999999996</v>
      </c>
    </row>
    <row r="122" spans="1:4" x14ac:dyDescent="0.2">
      <c r="A122" s="3" t="str">
        <f>$A$12</f>
        <v>Spermine</v>
      </c>
      <c r="B122" s="3">
        <f>$B$12</f>
        <v>2</v>
      </c>
      <c r="C122" s="3">
        <f>$C$12</f>
        <v>100</v>
      </c>
      <c r="D122" s="1">
        <f>ROUND((B122/C122)*$B$6,1)</f>
        <v>2</v>
      </c>
    </row>
    <row r="123" spans="1:4" x14ac:dyDescent="0.2">
      <c r="A123" s="3" t="s">
        <v>31</v>
      </c>
      <c r="B123" s="3">
        <f>$B$13</f>
        <v>200</v>
      </c>
      <c r="C123" s="3">
        <f>$C$13</f>
        <v>2000</v>
      </c>
      <c r="D123" s="1">
        <f>ROUND((B123/C123)*$B$6,1)</f>
        <v>10</v>
      </c>
    </row>
    <row r="124" spans="1:4" x14ac:dyDescent="0.2">
      <c r="A124" t="str">
        <f>$A$14</f>
        <v>MgAcetate</v>
      </c>
      <c r="B124">
        <f>$B$14</f>
        <v>10</v>
      </c>
      <c r="C124">
        <f>$C$14</f>
        <v>1000</v>
      </c>
      <c r="D124" s="6">
        <v>1</v>
      </c>
    </row>
    <row r="125" spans="1:4" x14ac:dyDescent="0.2">
      <c r="A125" t="str">
        <f>$A$15</f>
        <v>Ncacoydlate pH 6.5</v>
      </c>
      <c r="B125">
        <f>$B$15</f>
        <v>50</v>
      </c>
      <c r="C125">
        <f>$C$15</f>
        <v>500</v>
      </c>
      <c r="D125" s="6">
        <v>10</v>
      </c>
    </row>
    <row r="126" spans="1:4" x14ac:dyDescent="0.2">
      <c r="A126" t="str">
        <f>$A$16</f>
        <v>PEG 600 (%)</v>
      </c>
      <c r="B126" s="7">
        <v>37.5</v>
      </c>
      <c r="C126">
        <f>$C$16</f>
        <v>50</v>
      </c>
      <c r="D126" s="6">
        <v>60</v>
      </c>
    </row>
    <row r="127" spans="1:4" x14ac:dyDescent="0.2">
      <c r="A127" s="6" t="s">
        <v>5</v>
      </c>
      <c r="B127" s="6"/>
      <c r="C127" s="6"/>
      <c r="D127" s="6">
        <v>24.4</v>
      </c>
    </row>
    <row r="128" spans="1:4" x14ac:dyDescent="0.2">
      <c r="A128" s="6" t="s">
        <v>6</v>
      </c>
      <c r="B128" s="6"/>
      <c r="C128" s="6"/>
      <c r="D128" s="6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B0DB-E5B2-D046-BF12-2EB26E3AA150}">
  <dimension ref="A1:D140"/>
  <sheetViews>
    <sheetView topLeftCell="A102" workbookViewId="0">
      <selection activeCell="E144" sqref="E144"/>
    </sheetView>
  </sheetViews>
  <sheetFormatPr baseColWidth="10" defaultRowHeight="16" x14ac:dyDescent="0.2"/>
  <cols>
    <col min="1" max="1" width="28.83203125" customWidth="1"/>
    <col min="2" max="2" width="17" customWidth="1"/>
    <col min="3" max="3" width="20.1640625" customWidth="1"/>
    <col min="4" max="4" width="14.6640625" customWidth="1"/>
  </cols>
  <sheetData>
    <row r="1" spans="1:4" x14ac:dyDescent="0.2">
      <c r="A1" t="s">
        <v>15</v>
      </c>
      <c r="B1" s="5"/>
    </row>
    <row r="2" spans="1:4" x14ac:dyDescent="0.2">
      <c r="A2" t="s">
        <v>14</v>
      </c>
      <c r="B2" s="5"/>
    </row>
    <row r="3" spans="1:4" x14ac:dyDescent="0.2">
      <c r="A3" t="s">
        <v>30</v>
      </c>
      <c r="D3" s="5" t="s">
        <v>24</v>
      </c>
    </row>
    <row r="5" spans="1:4" x14ac:dyDescent="0.2">
      <c r="A5" t="s">
        <v>10</v>
      </c>
      <c r="B5" s="4" t="s">
        <v>11</v>
      </c>
      <c r="C5" s="8" t="s">
        <v>12</v>
      </c>
    </row>
    <row r="6" spans="1:4" x14ac:dyDescent="0.2">
      <c r="A6" t="s">
        <v>25</v>
      </c>
      <c r="B6" s="5">
        <v>100</v>
      </c>
    </row>
    <row r="8" spans="1:4" ht="68" x14ac:dyDescent="0.2">
      <c r="A8" t="s">
        <v>0</v>
      </c>
      <c r="B8" s="2" t="s">
        <v>9</v>
      </c>
      <c r="C8" s="2" t="s">
        <v>26</v>
      </c>
      <c r="D8" s="2" t="s">
        <v>8</v>
      </c>
    </row>
    <row r="10" spans="1:4" x14ac:dyDescent="0.2">
      <c r="A10" t="s">
        <v>13</v>
      </c>
    </row>
    <row r="11" spans="1:4" x14ac:dyDescent="0.2">
      <c r="A11" s="5" t="s">
        <v>1</v>
      </c>
      <c r="B11" s="5">
        <v>160</v>
      </c>
      <c r="C11" s="5">
        <v>3500</v>
      </c>
      <c r="D11" s="1">
        <f>ROUND((B11/C11)*$B$6,1)</f>
        <v>4.5999999999999996</v>
      </c>
    </row>
    <row r="12" spans="1:4" x14ac:dyDescent="0.2">
      <c r="A12" s="5" t="s">
        <v>7</v>
      </c>
      <c r="B12" s="5">
        <v>2</v>
      </c>
      <c r="C12" s="5">
        <v>100</v>
      </c>
      <c r="D12" s="1">
        <f>ROUND((B12/C12)*$B$6,1)</f>
        <v>2</v>
      </c>
    </row>
    <row r="13" spans="1:4" x14ac:dyDescent="0.2">
      <c r="A13" s="5" t="s">
        <v>31</v>
      </c>
      <c r="B13" s="5">
        <v>200</v>
      </c>
      <c r="C13" s="5">
        <v>2000</v>
      </c>
      <c r="D13" s="1">
        <f>ROUND((B13/C13)*$B$6,1)</f>
        <v>10</v>
      </c>
    </row>
    <row r="14" spans="1:4" x14ac:dyDescent="0.2">
      <c r="A14" s="5" t="s">
        <v>32</v>
      </c>
      <c r="B14" s="5">
        <v>50</v>
      </c>
      <c r="C14" s="5">
        <v>2000</v>
      </c>
      <c r="D14" s="1">
        <f>ROUND((B14/C14)*$B$6,1)</f>
        <v>2.5</v>
      </c>
    </row>
    <row r="15" spans="1:4" x14ac:dyDescent="0.2">
      <c r="A15" s="5" t="s">
        <v>2</v>
      </c>
      <c r="B15" s="5">
        <v>10</v>
      </c>
      <c r="C15" s="5">
        <v>1000</v>
      </c>
      <c r="D15" s="1">
        <f t="shared" ref="D15:D17" si="0">ROUND((B15/C15)*$B$6,1)</f>
        <v>1</v>
      </c>
    </row>
    <row r="16" spans="1:4" x14ac:dyDescent="0.2">
      <c r="A16" s="5" t="s">
        <v>3</v>
      </c>
      <c r="B16" s="5">
        <v>50</v>
      </c>
      <c r="C16" s="5">
        <v>500</v>
      </c>
      <c r="D16" s="1">
        <f t="shared" si="0"/>
        <v>10</v>
      </c>
    </row>
    <row r="17" spans="1:4" x14ac:dyDescent="0.2">
      <c r="A17" s="5" t="s">
        <v>4</v>
      </c>
      <c r="B17" s="5">
        <v>10</v>
      </c>
      <c r="C17" s="5">
        <v>50</v>
      </c>
      <c r="D17" s="1">
        <f t="shared" si="0"/>
        <v>20</v>
      </c>
    </row>
    <row r="18" spans="1:4" x14ac:dyDescent="0.2">
      <c r="A18" t="s">
        <v>5</v>
      </c>
      <c r="D18" s="1">
        <f>$B$6-SUM(D11:D17)</f>
        <v>49.9</v>
      </c>
    </row>
    <row r="19" spans="1:4" x14ac:dyDescent="0.2">
      <c r="A19" t="s">
        <v>6</v>
      </c>
      <c r="D19" s="1">
        <f>SUM(D11:D18)</f>
        <v>100</v>
      </c>
    </row>
    <row r="20" spans="1:4" x14ac:dyDescent="0.2">
      <c r="D20" s="1"/>
    </row>
    <row r="21" spans="1:4" x14ac:dyDescent="0.2">
      <c r="A21" t="s">
        <v>16</v>
      </c>
      <c r="D21" s="3"/>
    </row>
    <row r="22" spans="1:4" x14ac:dyDescent="0.2">
      <c r="A22" t="str">
        <f>$A$11</f>
        <v>Li2SO4</v>
      </c>
      <c r="B22">
        <f>$B$11</f>
        <v>160</v>
      </c>
      <c r="C22">
        <f>$C$11</f>
        <v>3500</v>
      </c>
      <c r="D22" s="1">
        <f>ROUND((B22/C22)*$B$6,1)</f>
        <v>4.5999999999999996</v>
      </c>
    </row>
    <row r="23" spans="1:4" x14ac:dyDescent="0.2">
      <c r="A23" s="3" t="str">
        <f>$A$12</f>
        <v>Spermine</v>
      </c>
      <c r="B23" s="3">
        <f>$B$12</f>
        <v>2</v>
      </c>
      <c r="C23" s="3">
        <f>$C$12</f>
        <v>100</v>
      </c>
      <c r="D23" s="1">
        <f>ROUND((B23/C23)*$B$6,1)</f>
        <v>2</v>
      </c>
    </row>
    <row r="24" spans="1:4" x14ac:dyDescent="0.2">
      <c r="A24" s="3" t="s">
        <v>31</v>
      </c>
      <c r="B24" s="3">
        <f>$B$13</f>
        <v>200</v>
      </c>
      <c r="C24" s="3">
        <f>$C$13</f>
        <v>2000</v>
      </c>
      <c r="D24" s="1">
        <f>ROUND((B24/C24)*$B$6,1)</f>
        <v>10</v>
      </c>
    </row>
    <row r="25" spans="1:4" x14ac:dyDescent="0.2">
      <c r="A25" s="3" t="str">
        <f>$A$14</f>
        <v>LiCl</v>
      </c>
      <c r="B25" s="3">
        <f>$B$14</f>
        <v>50</v>
      </c>
      <c r="C25" s="3">
        <f>$C$14</f>
        <v>2000</v>
      </c>
      <c r="D25" s="1">
        <f>ROUND((B25/C25)*$B$6,1)</f>
        <v>2.5</v>
      </c>
    </row>
    <row r="26" spans="1:4" x14ac:dyDescent="0.2">
      <c r="A26" t="str">
        <f>$A$15</f>
        <v>MgAcetate</v>
      </c>
      <c r="B26">
        <f>$B$15</f>
        <v>10</v>
      </c>
      <c r="C26">
        <f>$C$15</f>
        <v>1000</v>
      </c>
      <c r="D26" s="1">
        <f t="shared" ref="D26:D28" si="1">ROUND((B26/C26)*$B$6,1)</f>
        <v>1</v>
      </c>
    </row>
    <row r="27" spans="1:4" x14ac:dyDescent="0.2">
      <c r="A27" t="str">
        <f>$A$16</f>
        <v>Ncacoydlate pH 6.5</v>
      </c>
      <c r="B27">
        <f>$B$16</f>
        <v>50</v>
      </c>
      <c r="C27">
        <f>$C$16</f>
        <v>500</v>
      </c>
      <c r="D27" s="1">
        <f t="shared" si="1"/>
        <v>10</v>
      </c>
    </row>
    <row r="28" spans="1:4" x14ac:dyDescent="0.2">
      <c r="A28" t="str">
        <f>$A$17</f>
        <v>PEG 600 (%)</v>
      </c>
      <c r="B28" s="5">
        <v>12.5</v>
      </c>
      <c r="C28">
        <f>$C$17</f>
        <v>50</v>
      </c>
      <c r="D28" s="1">
        <f t="shared" si="1"/>
        <v>25</v>
      </c>
    </row>
    <row r="29" spans="1:4" x14ac:dyDescent="0.2">
      <c r="A29" t="s">
        <v>5</v>
      </c>
      <c r="D29" s="1">
        <f>$B$6-SUM(D22:D28)</f>
        <v>44.9</v>
      </c>
    </row>
    <row r="30" spans="1:4" x14ac:dyDescent="0.2">
      <c r="A30" t="s">
        <v>6</v>
      </c>
      <c r="D30" s="3">
        <f>SUM(D22:D29)</f>
        <v>100</v>
      </c>
    </row>
    <row r="31" spans="1:4" x14ac:dyDescent="0.2">
      <c r="A31" s="3"/>
      <c r="B31" s="3"/>
      <c r="C31" s="3"/>
      <c r="D31" s="1"/>
    </row>
    <row r="32" spans="1:4" x14ac:dyDescent="0.2">
      <c r="A32" t="s">
        <v>17</v>
      </c>
      <c r="D32" s="3"/>
    </row>
    <row r="33" spans="1:4" x14ac:dyDescent="0.2">
      <c r="A33" t="str">
        <f>$A$11</f>
        <v>Li2SO4</v>
      </c>
      <c r="B33">
        <f>$B$11</f>
        <v>160</v>
      </c>
      <c r="C33">
        <f>$C$11</f>
        <v>3500</v>
      </c>
      <c r="D33" s="1">
        <f>ROUND((B33/C33)*$B$6,1)</f>
        <v>4.5999999999999996</v>
      </c>
    </row>
    <row r="34" spans="1:4" x14ac:dyDescent="0.2">
      <c r="A34" s="3" t="s">
        <v>7</v>
      </c>
      <c r="B34" s="3">
        <f>$B$12</f>
        <v>2</v>
      </c>
      <c r="C34" s="3">
        <f>$C$12</f>
        <v>100</v>
      </c>
      <c r="D34" s="1">
        <f>ROUND((B34/C34)*$B$6,1)</f>
        <v>2</v>
      </c>
    </row>
    <row r="35" spans="1:4" x14ac:dyDescent="0.2">
      <c r="A35" s="3" t="s">
        <v>32</v>
      </c>
      <c r="B35" s="3">
        <f>$B$13</f>
        <v>200</v>
      </c>
      <c r="C35" s="3">
        <f>$C$13</f>
        <v>2000</v>
      </c>
      <c r="D35" s="1">
        <f>ROUND((B35/C35)*$B$6,1)</f>
        <v>10</v>
      </c>
    </row>
    <row r="36" spans="1:4" x14ac:dyDescent="0.2">
      <c r="A36" s="3" t="s">
        <v>31</v>
      </c>
      <c r="B36" s="3">
        <f>$B$14</f>
        <v>50</v>
      </c>
      <c r="C36" s="3">
        <f>$C$14</f>
        <v>2000</v>
      </c>
      <c r="D36" s="1">
        <f>ROUND((B36/C36)*$B$6,1)</f>
        <v>2.5</v>
      </c>
    </row>
    <row r="37" spans="1:4" x14ac:dyDescent="0.2">
      <c r="A37" t="str">
        <f>$A$15</f>
        <v>MgAcetate</v>
      </c>
      <c r="B37">
        <f>$B$15</f>
        <v>10</v>
      </c>
      <c r="C37">
        <f>$C$15</f>
        <v>1000</v>
      </c>
      <c r="D37" s="1">
        <f t="shared" ref="D37:D39" si="2">ROUND((B37/C37)*$B$6,1)</f>
        <v>1</v>
      </c>
    </row>
    <row r="38" spans="1:4" x14ac:dyDescent="0.2">
      <c r="A38" t="str">
        <f>$A$16</f>
        <v>Ncacoydlate pH 6.5</v>
      </c>
      <c r="B38">
        <f>$B$16</f>
        <v>50</v>
      </c>
      <c r="C38">
        <f>$C$16</f>
        <v>500</v>
      </c>
      <c r="D38" s="1">
        <f t="shared" si="2"/>
        <v>10</v>
      </c>
    </row>
    <row r="39" spans="1:4" x14ac:dyDescent="0.2">
      <c r="A39" t="str">
        <f>$A$17</f>
        <v>PEG 600 (%)</v>
      </c>
      <c r="B39" s="5">
        <v>15</v>
      </c>
      <c r="C39">
        <f>$C$17</f>
        <v>50</v>
      </c>
      <c r="D39" s="1">
        <f t="shared" si="2"/>
        <v>30</v>
      </c>
    </row>
    <row r="40" spans="1:4" x14ac:dyDescent="0.2">
      <c r="A40" t="s">
        <v>5</v>
      </c>
      <c r="D40" s="1">
        <f>$B$6-SUM(D33:D39)</f>
        <v>39.9</v>
      </c>
    </row>
    <row r="41" spans="1:4" x14ac:dyDescent="0.2">
      <c r="A41" t="s">
        <v>6</v>
      </c>
      <c r="D41" s="3">
        <f>SUM(D33:D40)</f>
        <v>100</v>
      </c>
    </row>
    <row r="42" spans="1:4" x14ac:dyDescent="0.2">
      <c r="D42" s="3"/>
    </row>
    <row r="43" spans="1:4" x14ac:dyDescent="0.2">
      <c r="A43" t="s">
        <v>18</v>
      </c>
      <c r="D43" s="3"/>
    </row>
    <row r="44" spans="1:4" x14ac:dyDescent="0.2">
      <c r="A44" t="str">
        <f>$A$11</f>
        <v>Li2SO4</v>
      </c>
      <c r="B44">
        <f>$B$11</f>
        <v>160</v>
      </c>
      <c r="C44">
        <f>$C$11</f>
        <v>3500</v>
      </c>
      <c r="D44" s="1">
        <f>ROUND((B44/C44)*$B$6,1)</f>
        <v>4.5999999999999996</v>
      </c>
    </row>
    <row r="45" spans="1:4" x14ac:dyDescent="0.2">
      <c r="A45" s="3" t="s">
        <v>7</v>
      </c>
      <c r="B45" s="3">
        <f>$B$12</f>
        <v>2</v>
      </c>
      <c r="C45" s="3">
        <f>$C$12</f>
        <v>100</v>
      </c>
      <c r="D45" s="1">
        <f>ROUND((B45/C45)*$B$6,1)</f>
        <v>2</v>
      </c>
    </row>
    <row r="46" spans="1:4" x14ac:dyDescent="0.2">
      <c r="A46" s="3" t="s">
        <v>31</v>
      </c>
      <c r="B46" s="3">
        <f>$B$13</f>
        <v>200</v>
      </c>
      <c r="C46" s="3">
        <f>$C$13</f>
        <v>2000</v>
      </c>
      <c r="D46" s="1">
        <f>ROUND((B46/C46)*$B$6,1)</f>
        <v>10</v>
      </c>
    </row>
    <row r="47" spans="1:4" x14ac:dyDescent="0.2">
      <c r="A47" s="3" t="str">
        <f>$A$14</f>
        <v>LiCl</v>
      </c>
      <c r="B47" s="3">
        <f>$B$14</f>
        <v>50</v>
      </c>
      <c r="C47" s="3">
        <f>$C$14</f>
        <v>2000</v>
      </c>
      <c r="D47" s="1">
        <f>ROUND((B47/C47)*$B$6,1)</f>
        <v>2.5</v>
      </c>
    </row>
    <row r="48" spans="1:4" x14ac:dyDescent="0.2">
      <c r="A48" t="str">
        <f>$A$15</f>
        <v>MgAcetate</v>
      </c>
      <c r="B48">
        <f>$B$15</f>
        <v>10</v>
      </c>
      <c r="C48">
        <f>$C$15</f>
        <v>1000</v>
      </c>
      <c r="D48" s="1">
        <f t="shared" ref="D48:D50" si="3">ROUND((B48/C48)*$B$6,1)</f>
        <v>1</v>
      </c>
    </row>
    <row r="49" spans="1:4" x14ac:dyDescent="0.2">
      <c r="A49" t="str">
        <f>$A$16</f>
        <v>Ncacoydlate pH 6.5</v>
      </c>
      <c r="B49">
        <f>$B$16</f>
        <v>50</v>
      </c>
      <c r="C49">
        <f>$C$16</f>
        <v>500</v>
      </c>
      <c r="D49" s="1">
        <f t="shared" si="3"/>
        <v>10</v>
      </c>
    </row>
    <row r="50" spans="1:4" x14ac:dyDescent="0.2">
      <c r="A50" t="str">
        <f>$A$17</f>
        <v>PEG 600 (%)</v>
      </c>
      <c r="B50" s="5">
        <v>17.5</v>
      </c>
      <c r="C50">
        <f>$C$17</f>
        <v>50</v>
      </c>
      <c r="D50" s="1">
        <f t="shared" si="3"/>
        <v>35</v>
      </c>
    </row>
    <row r="51" spans="1:4" x14ac:dyDescent="0.2">
      <c r="A51" t="s">
        <v>5</v>
      </c>
      <c r="D51" s="1">
        <f>$B$6-SUM(D44:D50)</f>
        <v>34.900000000000006</v>
      </c>
    </row>
    <row r="52" spans="1:4" x14ac:dyDescent="0.2">
      <c r="A52" t="s">
        <v>6</v>
      </c>
      <c r="D52" s="3">
        <f>SUM(D44:D51)</f>
        <v>100</v>
      </c>
    </row>
    <row r="53" spans="1:4" x14ac:dyDescent="0.2">
      <c r="D53" s="3"/>
    </row>
    <row r="54" spans="1:4" x14ac:dyDescent="0.2">
      <c r="A54" t="s">
        <v>19</v>
      </c>
      <c r="D54" s="3"/>
    </row>
    <row r="55" spans="1:4" x14ac:dyDescent="0.2">
      <c r="A55" t="str">
        <f>$A$11</f>
        <v>Li2SO4</v>
      </c>
      <c r="B55">
        <f>$B$11</f>
        <v>160</v>
      </c>
      <c r="C55">
        <f>$C$11</f>
        <v>3500</v>
      </c>
      <c r="D55" s="1">
        <f>ROUND((B55/C55)*$B$6,1)</f>
        <v>4.5999999999999996</v>
      </c>
    </row>
    <row r="56" spans="1:4" x14ac:dyDescent="0.2">
      <c r="A56" s="3" t="str">
        <f>$A$12</f>
        <v>Spermine</v>
      </c>
      <c r="B56" s="3">
        <f>$B$12</f>
        <v>2</v>
      </c>
      <c r="C56" s="3">
        <f>$C$12</f>
        <v>100</v>
      </c>
      <c r="D56" s="1">
        <f>ROUND((B56/C56)*$B$6,1)</f>
        <v>2</v>
      </c>
    </row>
    <row r="57" spans="1:4" x14ac:dyDescent="0.2">
      <c r="A57" s="3" t="s">
        <v>31</v>
      </c>
      <c r="B57" s="3">
        <f>$B$13</f>
        <v>200</v>
      </c>
      <c r="C57" s="3">
        <f>$C$13</f>
        <v>2000</v>
      </c>
      <c r="D57" s="1">
        <f>ROUND((B57/C57)*$B$6,1)</f>
        <v>10</v>
      </c>
    </row>
    <row r="58" spans="1:4" x14ac:dyDescent="0.2">
      <c r="A58" s="3" t="str">
        <f>$A$14</f>
        <v>LiCl</v>
      </c>
      <c r="B58" s="3">
        <f>$B$14</f>
        <v>50</v>
      </c>
      <c r="C58" s="3">
        <f>$C$14</f>
        <v>2000</v>
      </c>
      <c r="D58" s="1">
        <f>ROUND((B58/C58)*$B$6,1)</f>
        <v>2.5</v>
      </c>
    </row>
    <row r="59" spans="1:4" x14ac:dyDescent="0.2">
      <c r="A59" t="str">
        <f>$A$15</f>
        <v>MgAcetate</v>
      </c>
      <c r="B59">
        <f>$B$15</f>
        <v>10</v>
      </c>
      <c r="C59">
        <f>$C$15</f>
        <v>1000</v>
      </c>
      <c r="D59" s="1">
        <f t="shared" ref="D59:D61" si="4">ROUND((B59/C59)*$B$6,1)</f>
        <v>1</v>
      </c>
    </row>
    <row r="60" spans="1:4" x14ac:dyDescent="0.2">
      <c r="A60" t="str">
        <f>$A$16</f>
        <v>Ncacoydlate pH 6.5</v>
      </c>
      <c r="B60">
        <f>$B$16</f>
        <v>50</v>
      </c>
      <c r="C60">
        <f>$C$16</f>
        <v>500</v>
      </c>
      <c r="D60" s="1">
        <f t="shared" si="4"/>
        <v>10</v>
      </c>
    </row>
    <row r="61" spans="1:4" x14ac:dyDescent="0.2">
      <c r="A61" t="str">
        <f>$A$17</f>
        <v>PEG 600 (%)</v>
      </c>
      <c r="B61" s="5">
        <v>20</v>
      </c>
      <c r="C61">
        <f>$C$17</f>
        <v>50</v>
      </c>
      <c r="D61" s="1">
        <f t="shared" si="4"/>
        <v>40</v>
      </c>
    </row>
    <row r="62" spans="1:4" x14ac:dyDescent="0.2">
      <c r="A62" t="s">
        <v>5</v>
      </c>
      <c r="D62" s="1">
        <f>$B$6-SUM(D55:D61)</f>
        <v>29.900000000000006</v>
      </c>
    </row>
    <row r="63" spans="1:4" x14ac:dyDescent="0.2">
      <c r="A63" t="s">
        <v>6</v>
      </c>
      <c r="D63" s="3">
        <f>SUM(D55:D62)</f>
        <v>100</v>
      </c>
    </row>
    <row r="64" spans="1:4" x14ac:dyDescent="0.2">
      <c r="D64" s="3"/>
    </row>
    <row r="65" spans="1:4" x14ac:dyDescent="0.2">
      <c r="A65" t="s">
        <v>20</v>
      </c>
      <c r="D65" s="3"/>
    </row>
    <row r="66" spans="1:4" x14ac:dyDescent="0.2">
      <c r="A66" t="str">
        <f>$A$11</f>
        <v>Li2SO4</v>
      </c>
      <c r="B66">
        <f>$B$11</f>
        <v>160</v>
      </c>
      <c r="C66">
        <f>$C$11</f>
        <v>3500</v>
      </c>
      <c r="D66" s="1">
        <f>ROUND((B66/C66)*$B$6,1)</f>
        <v>4.5999999999999996</v>
      </c>
    </row>
    <row r="67" spans="1:4" x14ac:dyDescent="0.2">
      <c r="A67" s="3" t="s">
        <v>31</v>
      </c>
      <c r="B67" s="3">
        <f>$B$12</f>
        <v>2</v>
      </c>
      <c r="C67" s="3">
        <f>$C$12</f>
        <v>100</v>
      </c>
      <c r="D67" s="1">
        <f>ROUND((B67/C67)*$B$6,1)</f>
        <v>2</v>
      </c>
    </row>
    <row r="68" spans="1:4" x14ac:dyDescent="0.2">
      <c r="A68" s="3" t="str">
        <f>$A$14</f>
        <v>LiCl</v>
      </c>
      <c r="B68" s="3">
        <f>$B$13</f>
        <v>200</v>
      </c>
      <c r="C68" s="3">
        <f>$C$13</f>
        <v>2000</v>
      </c>
      <c r="D68" s="1">
        <f>ROUND((B68/C68)*$B$6,1)</f>
        <v>10</v>
      </c>
    </row>
    <row r="69" spans="1:4" x14ac:dyDescent="0.2">
      <c r="A69" s="3" t="str">
        <f>$A$12</f>
        <v>Spermine</v>
      </c>
      <c r="B69" s="3">
        <f>$B$14</f>
        <v>50</v>
      </c>
      <c r="C69" s="3">
        <f>$C$14</f>
        <v>2000</v>
      </c>
      <c r="D69" s="1">
        <f>ROUND((B69/C69)*$B$6,1)</f>
        <v>2.5</v>
      </c>
    </row>
    <row r="70" spans="1:4" x14ac:dyDescent="0.2">
      <c r="A70" t="str">
        <f>$A$15</f>
        <v>MgAcetate</v>
      </c>
      <c r="B70">
        <f>$B$15</f>
        <v>10</v>
      </c>
      <c r="C70">
        <f>$C$15</f>
        <v>1000</v>
      </c>
      <c r="D70" s="1">
        <f t="shared" ref="D70:D72" si="5">ROUND((B70/C70)*$B$6,1)</f>
        <v>1</v>
      </c>
    </row>
    <row r="71" spans="1:4" x14ac:dyDescent="0.2">
      <c r="A71" t="str">
        <f>$A$16</f>
        <v>Ncacoydlate pH 6.5</v>
      </c>
      <c r="B71">
        <f>$B$16</f>
        <v>50</v>
      </c>
      <c r="C71">
        <f>$C$16</f>
        <v>500</v>
      </c>
      <c r="D71" s="1">
        <f t="shared" si="5"/>
        <v>10</v>
      </c>
    </row>
    <row r="72" spans="1:4" x14ac:dyDescent="0.2">
      <c r="A72" t="str">
        <f>$A$17</f>
        <v>PEG 600 (%)</v>
      </c>
      <c r="B72" s="5">
        <v>22.5</v>
      </c>
      <c r="C72">
        <f>$C$17</f>
        <v>50</v>
      </c>
      <c r="D72" s="1">
        <f t="shared" si="5"/>
        <v>45</v>
      </c>
    </row>
    <row r="73" spans="1:4" x14ac:dyDescent="0.2">
      <c r="A73" t="s">
        <v>5</v>
      </c>
      <c r="D73" s="1">
        <f>$B$6-SUM(D66:D72)</f>
        <v>24.900000000000006</v>
      </c>
    </row>
    <row r="74" spans="1:4" x14ac:dyDescent="0.2">
      <c r="A74" t="s">
        <v>6</v>
      </c>
      <c r="D74" s="3">
        <f>SUM(D66:D73)</f>
        <v>100</v>
      </c>
    </row>
    <row r="75" spans="1:4" x14ac:dyDescent="0.2">
      <c r="D75" s="3"/>
    </row>
    <row r="76" spans="1:4" x14ac:dyDescent="0.2">
      <c r="A76" t="s">
        <v>21</v>
      </c>
      <c r="D76" s="3"/>
    </row>
    <row r="77" spans="1:4" x14ac:dyDescent="0.2">
      <c r="A77" t="str">
        <f>$A$11</f>
        <v>Li2SO4</v>
      </c>
      <c r="B77">
        <f>$B$11</f>
        <v>160</v>
      </c>
      <c r="C77">
        <f>$C$11</f>
        <v>3500</v>
      </c>
      <c r="D77" s="1">
        <f>ROUND((B77/C77)*$B$6,1)</f>
        <v>4.5999999999999996</v>
      </c>
    </row>
    <row r="78" spans="1:4" x14ac:dyDescent="0.2">
      <c r="A78" s="3" t="str">
        <f>$A$12</f>
        <v>Spermine</v>
      </c>
      <c r="B78" s="3">
        <f>$B$12</f>
        <v>2</v>
      </c>
      <c r="C78" s="3">
        <f>$C$12</f>
        <v>100</v>
      </c>
      <c r="D78" s="1">
        <f>ROUND((B78/C78)*$B$6,1)</f>
        <v>2</v>
      </c>
    </row>
    <row r="79" spans="1:4" x14ac:dyDescent="0.2">
      <c r="A79" s="3" t="s">
        <v>31</v>
      </c>
      <c r="B79" s="3">
        <f>$B$13</f>
        <v>200</v>
      </c>
      <c r="C79" s="3">
        <f>$C$13</f>
        <v>2000</v>
      </c>
      <c r="D79" s="1">
        <f>ROUND((B79/C79)*$B$6,1)</f>
        <v>10</v>
      </c>
    </row>
    <row r="80" spans="1:4" x14ac:dyDescent="0.2">
      <c r="A80" s="3" t="str">
        <f>$A$14</f>
        <v>LiCl</v>
      </c>
      <c r="B80" s="3">
        <f>$B$14</f>
        <v>50</v>
      </c>
      <c r="C80" s="3">
        <f>$C$14</f>
        <v>2000</v>
      </c>
      <c r="D80" s="1">
        <f>ROUND((B80/C80)*$B$6,1)</f>
        <v>2.5</v>
      </c>
    </row>
    <row r="81" spans="1:4" x14ac:dyDescent="0.2">
      <c r="A81" t="str">
        <f>$A$15</f>
        <v>MgAcetate</v>
      </c>
      <c r="B81">
        <f>$B$15</f>
        <v>10</v>
      </c>
      <c r="C81">
        <f>$C$15</f>
        <v>1000</v>
      </c>
      <c r="D81" s="1">
        <f t="shared" ref="D81:D83" si="6">ROUND((B81/C81)*$B$6,1)</f>
        <v>1</v>
      </c>
    </row>
    <row r="82" spans="1:4" x14ac:dyDescent="0.2">
      <c r="A82" t="str">
        <f>$A$16</f>
        <v>Ncacoydlate pH 6.5</v>
      </c>
      <c r="B82">
        <f>$B$16</f>
        <v>50</v>
      </c>
      <c r="C82">
        <f>$C$16</f>
        <v>500</v>
      </c>
      <c r="D82" s="1">
        <f t="shared" si="6"/>
        <v>10</v>
      </c>
    </row>
    <row r="83" spans="1:4" x14ac:dyDescent="0.2">
      <c r="A83" t="str">
        <f>$A$17</f>
        <v>PEG 600 (%)</v>
      </c>
      <c r="B83" s="5">
        <v>25</v>
      </c>
      <c r="C83">
        <f>$C$17</f>
        <v>50</v>
      </c>
      <c r="D83" s="1">
        <f t="shared" si="6"/>
        <v>50</v>
      </c>
    </row>
    <row r="84" spans="1:4" x14ac:dyDescent="0.2">
      <c r="A84" t="s">
        <v>5</v>
      </c>
      <c r="D84" s="1">
        <f>$B$6-SUM(D77:D83)</f>
        <v>19.900000000000006</v>
      </c>
    </row>
    <row r="85" spans="1:4" x14ac:dyDescent="0.2">
      <c r="A85" t="s">
        <v>6</v>
      </c>
      <c r="D85" s="3">
        <f>SUM(D77:D84)</f>
        <v>100</v>
      </c>
    </row>
    <row r="86" spans="1:4" x14ac:dyDescent="0.2">
      <c r="D86" s="3"/>
    </row>
    <row r="87" spans="1:4" x14ac:dyDescent="0.2">
      <c r="A87" t="s">
        <v>22</v>
      </c>
      <c r="D87" s="3"/>
    </row>
    <row r="88" spans="1:4" x14ac:dyDescent="0.2">
      <c r="A88" t="str">
        <f>$A$11</f>
        <v>Li2SO4</v>
      </c>
      <c r="B88">
        <f>$B$11</f>
        <v>160</v>
      </c>
      <c r="C88">
        <f>$C$11</f>
        <v>3500</v>
      </c>
      <c r="D88" s="1">
        <f>ROUND((B88/C88)*$B$6,1)</f>
        <v>4.5999999999999996</v>
      </c>
    </row>
    <row r="89" spans="1:4" x14ac:dyDescent="0.2">
      <c r="A89" s="3" t="str">
        <f>$A$12</f>
        <v>Spermine</v>
      </c>
      <c r="B89" s="3">
        <f>$B$12</f>
        <v>2</v>
      </c>
      <c r="C89" s="3">
        <f>$C$12</f>
        <v>100</v>
      </c>
      <c r="D89" s="1">
        <f>ROUND((B89/C89)*$B$6,1)</f>
        <v>2</v>
      </c>
    </row>
    <row r="90" spans="1:4" x14ac:dyDescent="0.2">
      <c r="A90" s="3" t="str">
        <f>$A$14</f>
        <v>LiCl</v>
      </c>
      <c r="B90" s="3">
        <f>$B$13</f>
        <v>200</v>
      </c>
      <c r="C90" s="3">
        <f>$C$13</f>
        <v>2000</v>
      </c>
      <c r="D90" s="1">
        <f>ROUND((B90/C90)*$B$6,1)</f>
        <v>10</v>
      </c>
    </row>
    <row r="91" spans="1:4" x14ac:dyDescent="0.2">
      <c r="A91" s="3" t="s">
        <v>31</v>
      </c>
      <c r="B91" s="3">
        <f>$B$14</f>
        <v>50</v>
      </c>
      <c r="C91" s="3">
        <f>$C$14</f>
        <v>2000</v>
      </c>
      <c r="D91" s="1">
        <f>ROUND((B91/C91)*$B$6,1)</f>
        <v>2.5</v>
      </c>
    </row>
    <row r="92" spans="1:4" x14ac:dyDescent="0.2">
      <c r="A92" t="str">
        <f>$A$15</f>
        <v>MgAcetate</v>
      </c>
      <c r="B92">
        <f>$B$15</f>
        <v>10</v>
      </c>
      <c r="C92">
        <f>$C$15</f>
        <v>1000</v>
      </c>
      <c r="D92" s="1">
        <f t="shared" ref="D92:D94" si="7">ROUND((B92/C92)*$B$6,1)</f>
        <v>1</v>
      </c>
    </row>
    <row r="93" spans="1:4" x14ac:dyDescent="0.2">
      <c r="A93" t="str">
        <f>$A$16</f>
        <v>Ncacoydlate pH 6.5</v>
      </c>
      <c r="B93">
        <f>$B$16</f>
        <v>50</v>
      </c>
      <c r="C93">
        <f>$C$16</f>
        <v>500</v>
      </c>
      <c r="D93" s="1">
        <f t="shared" si="7"/>
        <v>10</v>
      </c>
    </row>
    <row r="94" spans="1:4" x14ac:dyDescent="0.2">
      <c r="A94" t="str">
        <f>$A$17</f>
        <v>PEG 600 (%)</v>
      </c>
      <c r="B94" s="5">
        <v>27.5</v>
      </c>
      <c r="C94">
        <f>$C$17</f>
        <v>50</v>
      </c>
      <c r="D94" s="1">
        <f t="shared" si="7"/>
        <v>55</v>
      </c>
    </row>
    <row r="95" spans="1:4" x14ac:dyDescent="0.2">
      <c r="A95" t="s">
        <v>5</v>
      </c>
      <c r="D95" s="1">
        <f>$B$6-SUM(D88:D94)</f>
        <v>14.900000000000006</v>
      </c>
    </row>
    <row r="96" spans="1:4" x14ac:dyDescent="0.2">
      <c r="A96" t="s">
        <v>6</v>
      </c>
      <c r="D96" s="3">
        <f>SUM(D88:D95)</f>
        <v>100</v>
      </c>
    </row>
    <row r="97" spans="1:4" x14ac:dyDescent="0.2">
      <c r="D97" s="3"/>
    </row>
    <row r="98" spans="1:4" x14ac:dyDescent="0.2">
      <c r="A98" t="s">
        <v>23</v>
      </c>
      <c r="D98" s="3"/>
    </row>
    <row r="99" spans="1:4" x14ac:dyDescent="0.2">
      <c r="A99" t="str">
        <f>$A$11</f>
        <v>Li2SO4</v>
      </c>
      <c r="B99">
        <f>$B$11</f>
        <v>160</v>
      </c>
      <c r="C99">
        <f>$C$11</f>
        <v>3500</v>
      </c>
      <c r="D99" s="1">
        <f>ROUND((B99/C99)*$B$6,1)</f>
        <v>4.5999999999999996</v>
      </c>
    </row>
    <row r="100" spans="1:4" x14ac:dyDescent="0.2">
      <c r="A100" s="3" t="str">
        <f>$A$12</f>
        <v>Spermine</v>
      </c>
      <c r="B100" s="3">
        <f>$B$12</f>
        <v>2</v>
      </c>
      <c r="C100" s="3">
        <f>$C$12</f>
        <v>100</v>
      </c>
      <c r="D100" s="1">
        <f>ROUND((B100/C100)*$B$6,1)</f>
        <v>2</v>
      </c>
    </row>
    <row r="101" spans="1:4" x14ac:dyDescent="0.2">
      <c r="A101" s="3" t="str">
        <f>$A$14</f>
        <v>LiCl</v>
      </c>
      <c r="B101" s="3">
        <f>$B$13</f>
        <v>200</v>
      </c>
      <c r="C101" s="3">
        <f>$C$13</f>
        <v>2000</v>
      </c>
      <c r="D101" s="1">
        <f>ROUND((B101/C101)*$B$6,1)</f>
        <v>10</v>
      </c>
    </row>
    <row r="102" spans="1:4" x14ac:dyDescent="0.2">
      <c r="A102" s="3" t="s">
        <v>31</v>
      </c>
      <c r="B102" s="3">
        <f>$B$14</f>
        <v>50</v>
      </c>
      <c r="C102" s="3">
        <f>$C$14</f>
        <v>2000</v>
      </c>
      <c r="D102" s="1">
        <f>ROUND((B102/C102)*$B$6,1)</f>
        <v>2.5</v>
      </c>
    </row>
    <row r="103" spans="1:4" x14ac:dyDescent="0.2">
      <c r="A103" s="9" t="str">
        <f>$A$15</f>
        <v>MgAcetate</v>
      </c>
      <c r="B103">
        <f>$B$15</f>
        <v>10</v>
      </c>
      <c r="C103">
        <f>$C$15</f>
        <v>1000</v>
      </c>
      <c r="D103" s="10">
        <f t="shared" ref="D103:D105" si="8">ROUND((B103/C103)*$B$6,1)</f>
        <v>1</v>
      </c>
    </row>
    <row r="104" spans="1:4" x14ac:dyDescent="0.2">
      <c r="A104" t="str">
        <f>$A$16</f>
        <v>Ncacoydlate pH 6.5</v>
      </c>
      <c r="B104">
        <f>$B$16</f>
        <v>50</v>
      </c>
      <c r="C104">
        <f>$C$16</f>
        <v>500</v>
      </c>
      <c r="D104" s="1">
        <f t="shared" si="8"/>
        <v>10</v>
      </c>
    </row>
    <row r="105" spans="1:4" x14ac:dyDescent="0.2">
      <c r="A105" t="str">
        <f>$A$17</f>
        <v>PEG 600 (%)</v>
      </c>
      <c r="B105" s="5">
        <v>30</v>
      </c>
      <c r="C105">
        <f>$C$17</f>
        <v>50</v>
      </c>
      <c r="D105" s="1">
        <f t="shared" si="8"/>
        <v>60</v>
      </c>
    </row>
    <row r="106" spans="1:4" x14ac:dyDescent="0.2">
      <c r="A106" t="s">
        <v>5</v>
      </c>
      <c r="D106" s="1">
        <f>$B$6-SUM(D99:D105)</f>
        <v>9.9000000000000057</v>
      </c>
    </row>
    <row r="107" spans="1:4" x14ac:dyDescent="0.2">
      <c r="A107" t="s">
        <v>6</v>
      </c>
      <c r="D107" s="3">
        <f>SUM(D99:D106)</f>
        <v>100</v>
      </c>
    </row>
    <row r="108" spans="1:4" x14ac:dyDescent="0.2">
      <c r="A108" s="3"/>
    </row>
    <row r="109" spans="1:4" x14ac:dyDescent="0.2">
      <c r="A109" t="s">
        <v>27</v>
      </c>
      <c r="D109" s="3"/>
    </row>
    <row r="110" spans="1:4" x14ac:dyDescent="0.2">
      <c r="A110" t="str">
        <f>$A$11</f>
        <v>Li2SO4</v>
      </c>
      <c r="B110">
        <f>$B$11</f>
        <v>160</v>
      </c>
      <c r="C110">
        <f>$C$11</f>
        <v>3500</v>
      </c>
      <c r="D110" s="1">
        <f>ROUND((B110/C110)*$B$6,1)</f>
        <v>4.5999999999999996</v>
      </c>
    </row>
    <row r="111" spans="1:4" x14ac:dyDescent="0.2">
      <c r="A111" s="3" t="str">
        <f>$A$12</f>
        <v>Spermine</v>
      </c>
      <c r="B111" s="3">
        <f>$B$12</f>
        <v>2</v>
      </c>
      <c r="C111" s="3">
        <f>$C$12</f>
        <v>100</v>
      </c>
      <c r="D111" s="1">
        <f>ROUND((B111/C111)*$B$6,1)</f>
        <v>2</v>
      </c>
    </row>
    <row r="112" spans="1:4" x14ac:dyDescent="0.2">
      <c r="A112" s="3" t="s">
        <v>31</v>
      </c>
      <c r="B112" s="3">
        <f>$B$13</f>
        <v>200</v>
      </c>
      <c r="C112" s="3">
        <f>$C$13</f>
        <v>2000</v>
      </c>
      <c r="D112" s="1">
        <f>ROUND((B112/C112)*$B$6,1)</f>
        <v>10</v>
      </c>
    </row>
    <row r="113" spans="1:4" x14ac:dyDescent="0.2">
      <c r="A113" s="3" t="str">
        <f>$A$14</f>
        <v>LiCl</v>
      </c>
      <c r="B113" s="3">
        <f>$B$14</f>
        <v>50</v>
      </c>
      <c r="C113" s="3">
        <f>$C$14</f>
        <v>2000</v>
      </c>
      <c r="D113" s="1">
        <f>ROUND((B113/C113)*$B$6,1)</f>
        <v>2.5</v>
      </c>
    </row>
    <row r="114" spans="1:4" x14ac:dyDescent="0.2">
      <c r="A114" t="str">
        <f>$A$15</f>
        <v>MgAcetate</v>
      </c>
      <c r="B114">
        <f>$B$15</f>
        <v>10</v>
      </c>
      <c r="C114">
        <f>$C$15</f>
        <v>1000</v>
      </c>
      <c r="D114" s="1">
        <f t="shared" ref="D114:D116" si="9">ROUND((B114/C114)*$B$6,1)</f>
        <v>1</v>
      </c>
    </row>
    <row r="115" spans="1:4" x14ac:dyDescent="0.2">
      <c r="A115" t="str">
        <f>$A$16</f>
        <v>Ncacoydlate pH 6.5</v>
      </c>
      <c r="B115">
        <f>$B$16</f>
        <v>50</v>
      </c>
      <c r="C115">
        <f>$C$16</f>
        <v>500</v>
      </c>
      <c r="D115" s="1">
        <f t="shared" si="9"/>
        <v>10</v>
      </c>
    </row>
    <row r="116" spans="1:4" x14ac:dyDescent="0.2">
      <c r="A116" t="str">
        <f>$A$17</f>
        <v>PEG 600 (%)</v>
      </c>
      <c r="B116" s="5">
        <v>32.5</v>
      </c>
      <c r="C116">
        <f>$C$17</f>
        <v>50</v>
      </c>
      <c r="D116" s="1">
        <f t="shared" si="9"/>
        <v>65</v>
      </c>
    </row>
    <row r="117" spans="1:4" x14ac:dyDescent="0.2">
      <c r="A117" t="s">
        <v>5</v>
      </c>
      <c r="D117" s="1">
        <f>$B$6-SUM(D110:D116)</f>
        <v>4.9000000000000057</v>
      </c>
    </row>
    <row r="118" spans="1:4" x14ac:dyDescent="0.2">
      <c r="A118" t="s">
        <v>6</v>
      </c>
      <c r="D118" s="3">
        <f>SUM(D110:D117)</f>
        <v>100</v>
      </c>
    </row>
    <row r="119" spans="1:4" x14ac:dyDescent="0.2">
      <c r="A119" s="3"/>
    </row>
    <row r="120" spans="1:4" x14ac:dyDescent="0.2">
      <c r="A120" s="6" t="s">
        <v>28</v>
      </c>
      <c r="B120" s="6"/>
      <c r="C120" s="6"/>
      <c r="D120" s="6"/>
    </row>
    <row r="121" spans="1:4" x14ac:dyDescent="0.2">
      <c r="A121" t="str">
        <f>$A$11</f>
        <v>Li2SO4</v>
      </c>
      <c r="B121">
        <f>$B$11</f>
        <v>160</v>
      </c>
      <c r="C121">
        <f>$C$11</f>
        <v>3500</v>
      </c>
      <c r="D121" s="6">
        <v>4.5999999999999996</v>
      </c>
    </row>
    <row r="122" spans="1:4" x14ac:dyDescent="0.2">
      <c r="A122" s="3" t="str">
        <f>$A$12</f>
        <v>Spermine</v>
      </c>
      <c r="B122" s="3">
        <f>$B$12</f>
        <v>2</v>
      </c>
      <c r="C122" s="3">
        <f>$C$12</f>
        <v>100</v>
      </c>
      <c r="D122" s="1">
        <f>ROUND((B122/C122)*$B$6,1)</f>
        <v>2</v>
      </c>
    </row>
    <row r="123" spans="1:4" x14ac:dyDescent="0.2">
      <c r="A123" s="3" t="s">
        <v>31</v>
      </c>
      <c r="B123" s="3">
        <f>$B$13</f>
        <v>200</v>
      </c>
      <c r="C123" s="3">
        <f>$C$13</f>
        <v>2000</v>
      </c>
      <c r="D123" s="1">
        <f>ROUND((B123/C123)*$B$6,1)</f>
        <v>10</v>
      </c>
    </row>
    <row r="124" spans="1:4" x14ac:dyDescent="0.2">
      <c r="A124" s="3" t="str">
        <f>$A$14</f>
        <v>LiCl</v>
      </c>
      <c r="B124" s="3">
        <f>$B$14</f>
        <v>50</v>
      </c>
      <c r="C124" s="3">
        <f>$C$14</f>
        <v>2000</v>
      </c>
      <c r="D124" s="1">
        <f>ROUND((B124/C124)*$B$6,1)</f>
        <v>2.5</v>
      </c>
    </row>
    <row r="125" spans="1:4" x14ac:dyDescent="0.2">
      <c r="A125" t="str">
        <f>$A$15</f>
        <v>MgAcetate</v>
      </c>
      <c r="B125">
        <f>$B$15</f>
        <v>10</v>
      </c>
      <c r="C125">
        <f>$C$15</f>
        <v>1000</v>
      </c>
      <c r="D125" s="6">
        <v>1</v>
      </c>
    </row>
    <row r="126" spans="1:4" x14ac:dyDescent="0.2">
      <c r="A126" t="str">
        <f>$A$16</f>
        <v>Ncacoydlate pH 6.5</v>
      </c>
      <c r="B126">
        <f>$B$16</f>
        <v>50</v>
      </c>
      <c r="C126">
        <f>$C$16</f>
        <v>500</v>
      </c>
      <c r="D126" s="6">
        <v>10</v>
      </c>
    </row>
    <row r="127" spans="1:4" x14ac:dyDescent="0.2">
      <c r="A127" t="str">
        <f>$A$17</f>
        <v>PEG 600 (%)</v>
      </c>
      <c r="B127" s="7">
        <v>35</v>
      </c>
      <c r="C127">
        <f>$C$17</f>
        <v>50</v>
      </c>
      <c r="D127" s="6">
        <v>60</v>
      </c>
    </row>
    <row r="128" spans="1:4" x14ac:dyDescent="0.2">
      <c r="A128" s="6" t="s">
        <v>5</v>
      </c>
      <c r="B128" s="6"/>
      <c r="C128" s="6"/>
      <c r="D128" s="6">
        <v>24.4</v>
      </c>
    </row>
    <row r="129" spans="1:4" x14ac:dyDescent="0.2">
      <c r="A129" s="6" t="s">
        <v>6</v>
      </c>
      <c r="B129" s="6"/>
      <c r="C129" s="6"/>
      <c r="D129" s="6">
        <v>100</v>
      </c>
    </row>
    <row r="131" spans="1:4" x14ac:dyDescent="0.2">
      <c r="A131" s="6" t="s">
        <v>29</v>
      </c>
      <c r="B131" s="6"/>
      <c r="C131" s="6"/>
      <c r="D131" s="6"/>
    </row>
    <row r="132" spans="1:4" x14ac:dyDescent="0.2">
      <c r="A132" t="str">
        <f>$A$11</f>
        <v>Li2SO4</v>
      </c>
      <c r="B132">
        <f>$B$11</f>
        <v>160</v>
      </c>
      <c r="C132">
        <f>$C$11</f>
        <v>3500</v>
      </c>
      <c r="D132" s="6">
        <v>4.5999999999999996</v>
      </c>
    </row>
    <row r="133" spans="1:4" x14ac:dyDescent="0.2">
      <c r="A133" s="3" t="str">
        <f>$A$12</f>
        <v>Spermine</v>
      </c>
      <c r="B133" s="3">
        <f>$B$12</f>
        <v>2</v>
      </c>
      <c r="C133" s="3">
        <f>$C$12</f>
        <v>100</v>
      </c>
      <c r="D133" s="1">
        <f>ROUND((B133/C133)*$B$6,1)</f>
        <v>2</v>
      </c>
    </row>
    <row r="134" spans="1:4" x14ac:dyDescent="0.2">
      <c r="A134" s="3" t="s">
        <v>31</v>
      </c>
      <c r="B134" s="3">
        <f>$B$13</f>
        <v>200</v>
      </c>
      <c r="C134" s="3">
        <f>$C$13</f>
        <v>2000</v>
      </c>
      <c r="D134" s="1">
        <f>ROUND((B134/C134)*$B$6,1)</f>
        <v>10</v>
      </c>
    </row>
    <row r="135" spans="1:4" x14ac:dyDescent="0.2">
      <c r="A135" s="3" t="str">
        <f>$A$14</f>
        <v>LiCl</v>
      </c>
      <c r="B135" s="3">
        <f>$B$14</f>
        <v>50</v>
      </c>
      <c r="C135" s="3">
        <f>$C$14</f>
        <v>2000</v>
      </c>
      <c r="D135" s="1">
        <f>ROUND((B135/C135)*$B$6,1)</f>
        <v>2.5</v>
      </c>
    </row>
    <row r="136" spans="1:4" x14ac:dyDescent="0.2">
      <c r="A136" t="str">
        <f>$A$15</f>
        <v>MgAcetate</v>
      </c>
      <c r="B136">
        <f>$B$15</f>
        <v>10</v>
      </c>
      <c r="C136">
        <f>$C$15</f>
        <v>1000</v>
      </c>
      <c r="D136" s="6">
        <v>1</v>
      </c>
    </row>
    <row r="137" spans="1:4" x14ac:dyDescent="0.2">
      <c r="A137" t="str">
        <f>$A$16</f>
        <v>Ncacoydlate pH 6.5</v>
      </c>
      <c r="B137">
        <f>$B$16</f>
        <v>50</v>
      </c>
      <c r="C137">
        <f>$C$16</f>
        <v>500</v>
      </c>
      <c r="D137" s="6">
        <v>10</v>
      </c>
    </row>
    <row r="138" spans="1:4" x14ac:dyDescent="0.2">
      <c r="A138" t="str">
        <f>$A$17</f>
        <v>PEG 600 (%)</v>
      </c>
      <c r="B138" s="7">
        <v>37.5</v>
      </c>
      <c r="C138">
        <f>$C$17</f>
        <v>50</v>
      </c>
      <c r="D138" s="6">
        <v>60</v>
      </c>
    </row>
    <row r="139" spans="1:4" x14ac:dyDescent="0.2">
      <c r="A139" s="6" t="s">
        <v>5</v>
      </c>
      <c r="B139" s="6"/>
      <c r="C139" s="6"/>
      <c r="D139" s="6">
        <v>24.4</v>
      </c>
    </row>
    <row r="140" spans="1:4" x14ac:dyDescent="0.2">
      <c r="A140" s="6" t="s">
        <v>6</v>
      </c>
      <c r="B140" s="6"/>
      <c r="C140" s="6"/>
      <c r="D140" s="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BCD0-1B51-D149-95FC-5B9C8D34151A}">
  <dimension ref="A1:D153"/>
  <sheetViews>
    <sheetView zoomScale="204" zoomScaleNormal="204" workbookViewId="0">
      <selection sqref="A1:XFD7"/>
    </sheetView>
  </sheetViews>
  <sheetFormatPr baseColWidth="10" defaultRowHeight="16" x14ac:dyDescent="0.2"/>
  <cols>
    <col min="1" max="2" width="31.33203125" customWidth="1"/>
    <col min="3" max="3" width="24.83203125" customWidth="1"/>
    <col min="4" max="4" width="20" customWidth="1"/>
  </cols>
  <sheetData>
    <row r="1" spans="1:4" x14ac:dyDescent="0.2">
      <c r="A1" t="s">
        <v>10</v>
      </c>
      <c r="B1" s="11" t="s">
        <v>34</v>
      </c>
      <c r="C1" s="12" t="s">
        <v>35</v>
      </c>
    </row>
    <row r="2" spans="1:4" x14ac:dyDescent="0.2">
      <c r="B2" s="14"/>
      <c r="C2" s="13"/>
    </row>
    <row r="3" spans="1:4" x14ac:dyDescent="0.2">
      <c r="A3" t="s">
        <v>15</v>
      </c>
      <c r="B3" s="5"/>
    </row>
    <row r="4" spans="1:4" x14ac:dyDescent="0.2">
      <c r="A4" t="s">
        <v>14</v>
      </c>
      <c r="B4" s="5"/>
    </row>
    <row r="5" spans="1:4" x14ac:dyDescent="0.2">
      <c r="A5" t="s">
        <v>30</v>
      </c>
      <c r="D5" s="5" t="s">
        <v>24</v>
      </c>
    </row>
    <row r="7" spans="1:4" x14ac:dyDescent="0.2">
      <c r="A7" t="s">
        <v>25</v>
      </c>
      <c r="B7" s="5">
        <v>100</v>
      </c>
    </row>
    <row r="9" spans="1:4" ht="68" x14ac:dyDescent="0.2">
      <c r="A9" t="s">
        <v>0</v>
      </c>
      <c r="B9" s="2" t="s">
        <v>9</v>
      </c>
      <c r="C9" s="2" t="s">
        <v>26</v>
      </c>
      <c r="D9" s="2" t="s">
        <v>8</v>
      </c>
    </row>
    <row r="11" spans="1:4" x14ac:dyDescent="0.2">
      <c r="A11" t="s">
        <v>13</v>
      </c>
    </row>
    <row r="12" spans="1:4" x14ac:dyDescent="0.2">
      <c r="A12" s="5" t="s">
        <v>1</v>
      </c>
      <c r="B12" s="5">
        <v>160</v>
      </c>
      <c r="C12" s="5">
        <v>3500</v>
      </c>
      <c r="D12" s="1">
        <f>ROUND((B12/C12)*$B$7,1)</f>
        <v>4.5999999999999996</v>
      </c>
    </row>
    <row r="13" spans="1:4" x14ac:dyDescent="0.2">
      <c r="A13" s="5" t="s">
        <v>7</v>
      </c>
      <c r="B13" s="5">
        <v>2</v>
      </c>
      <c r="C13" s="5">
        <v>100</v>
      </c>
      <c r="D13" s="1">
        <f>ROUND((B13/C13)*$B$7,1)</f>
        <v>2</v>
      </c>
    </row>
    <row r="14" spans="1:4" x14ac:dyDescent="0.2">
      <c r="A14" s="5" t="s">
        <v>31</v>
      </c>
      <c r="B14" s="5">
        <v>200</v>
      </c>
      <c r="C14" s="5">
        <v>4000</v>
      </c>
      <c r="D14" s="1">
        <f>ROUND((B14/C14)*$B$7,1)</f>
        <v>5</v>
      </c>
    </row>
    <row r="15" spans="1:4" x14ac:dyDescent="0.2">
      <c r="A15" s="5" t="s">
        <v>32</v>
      </c>
      <c r="B15" s="5">
        <v>50</v>
      </c>
      <c r="C15" s="5">
        <v>4000</v>
      </c>
      <c r="D15" s="1">
        <f>ROUND((B15/C15)*$B$7,1)</f>
        <v>1.3</v>
      </c>
    </row>
    <row r="16" spans="1:4" x14ac:dyDescent="0.2">
      <c r="A16" s="5" t="s">
        <v>2</v>
      </c>
      <c r="B16" s="5">
        <v>10</v>
      </c>
      <c r="C16" s="5">
        <v>1000</v>
      </c>
      <c r="D16" s="1">
        <f t="shared" ref="D16:D19" si="0">ROUND((B16/C16)*$B$7,1)</f>
        <v>1</v>
      </c>
    </row>
    <row r="17" spans="1:4" x14ac:dyDescent="0.2">
      <c r="A17" s="5" t="s">
        <v>33</v>
      </c>
      <c r="B17" s="5">
        <v>1</v>
      </c>
      <c r="C17" s="5">
        <v>100</v>
      </c>
      <c r="D17" s="1">
        <f t="shared" si="0"/>
        <v>1</v>
      </c>
    </row>
    <row r="18" spans="1:4" x14ac:dyDescent="0.2">
      <c r="A18" s="5" t="s">
        <v>3</v>
      </c>
      <c r="B18" s="5">
        <v>50</v>
      </c>
      <c r="C18" s="5">
        <v>500</v>
      </c>
      <c r="D18" s="1">
        <f t="shared" si="0"/>
        <v>10</v>
      </c>
    </row>
    <row r="19" spans="1:4" x14ac:dyDescent="0.2">
      <c r="A19" s="5" t="s">
        <v>4</v>
      </c>
      <c r="B19" s="5">
        <v>10</v>
      </c>
      <c r="C19" s="5">
        <v>50</v>
      </c>
      <c r="D19" s="1">
        <f t="shared" si="0"/>
        <v>20</v>
      </c>
    </row>
    <row r="20" spans="1:4" x14ac:dyDescent="0.2">
      <c r="A20" t="s">
        <v>5</v>
      </c>
      <c r="D20" s="1">
        <f>$B$7-SUM(D12:D19)</f>
        <v>55.1</v>
      </c>
    </row>
    <row r="21" spans="1:4" x14ac:dyDescent="0.2">
      <c r="A21" t="s">
        <v>6</v>
      </c>
      <c r="D21" s="1">
        <f>SUM(D12:D20)</f>
        <v>100</v>
      </c>
    </row>
    <row r="22" spans="1:4" x14ac:dyDescent="0.2">
      <c r="D22" s="1"/>
    </row>
    <row r="23" spans="1:4" x14ac:dyDescent="0.2">
      <c r="A23" t="s">
        <v>16</v>
      </c>
      <c r="D23" s="3"/>
    </row>
    <row r="24" spans="1:4" x14ac:dyDescent="0.2">
      <c r="A24" t="str">
        <f>$A$12</f>
        <v>Li2SO4</v>
      </c>
      <c r="B24">
        <f>$B$12</f>
        <v>160</v>
      </c>
      <c r="C24">
        <f>$C$12</f>
        <v>3500</v>
      </c>
      <c r="D24" s="1">
        <f>ROUND((B24/C24)*$B$7,1)</f>
        <v>4.5999999999999996</v>
      </c>
    </row>
    <row r="25" spans="1:4" x14ac:dyDescent="0.2">
      <c r="A25" s="3" t="str">
        <f>$A$13</f>
        <v>Spermine</v>
      </c>
      <c r="B25" s="3">
        <f>$B$13</f>
        <v>2</v>
      </c>
      <c r="C25" s="3">
        <f>$C$13</f>
        <v>100</v>
      </c>
      <c r="D25" s="1">
        <f>ROUND((B25/C25)*$B$7,1)</f>
        <v>2</v>
      </c>
    </row>
    <row r="26" spans="1:4" x14ac:dyDescent="0.2">
      <c r="A26" s="3" t="str">
        <f>$A$14</f>
        <v>KCl</v>
      </c>
      <c r="B26" s="3">
        <f>$B$14</f>
        <v>200</v>
      </c>
      <c r="C26" s="3">
        <f>$C$14</f>
        <v>4000</v>
      </c>
      <c r="D26" s="1">
        <f>ROUND((B26/C26)*$B$7,1)</f>
        <v>5</v>
      </c>
    </row>
    <row r="27" spans="1:4" x14ac:dyDescent="0.2">
      <c r="A27" s="3" t="str">
        <f>$A$15</f>
        <v>LiCl</v>
      </c>
      <c r="B27" s="3">
        <f>$B$15</f>
        <v>50</v>
      </c>
      <c r="C27" s="3">
        <f>$C$15</f>
        <v>4000</v>
      </c>
      <c r="D27" s="1">
        <f>ROUND((B27/C27)*$B$7,1)</f>
        <v>1.3</v>
      </c>
    </row>
    <row r="28" spans="1:4" x14ac:dyDescent="0.2">
      <c r="A28" t="str">
        <f>$A$16</f>
        <v>MgAcetate</v>
      </c>
      <c r="B28">
        <f>$B$16</f>
        <v>10</v>
      </c>
      <c r="C28">
        <f>$C$16</f>
        <v>1000</v>
      </c>
      <c r="D28" s="1">
        <f t="shared" ref="D28:D31" si="1">ROUND((B28/C28)*$B$7,1)</f>
        <v>1</v>
      </c>
    </row>
    <row r="29" spans="1:4" x14ac:dyDescent="0.2">
      <c r="A29" t="str">
        <f>$A$17</f>
        <v>drug candidate</v>
      </c>
      <c r="B29">
        <f>$B$17</f>
        <v>1</v>
      </c>
      <c r="C29">
        <f>$C$17</f>
        <v>100</v>
      </c>
      <c r="D29" s="1">
        <f t="shared" si="1"/>
        <v>1</v>
      </c>
    </row>
    <row r="30" spans="1:4" x14ac:dyDescent="0.2">
      <c r="A30" t="str">
        <f>$A$18</f>
        <v>Ncacoydlate pH 6.5</v>
      </c>
      <c r="B30">
        <f>$B$18</f>
        <v>50</v>
      </c>
      <c r="C30">
        <f>$C$18</f>
        <v>500</v>
      </c>
      <c r="D30" s="1">
        <f t="shared" si="1"/>
        <v>10</v>
      </c>
    </row>
    <row r="31" spans="1:4" x14ac:dyDescent="0.2">
      <c r="A31" t="str">
        <f>$A$19</f>
        <v>PEG 600 (%)</v>
      </c>
      <c r="B31" s="5">
        <v>12.5</v>
      </c>
      <c r="C31">
        <f>$C$19</f>
        <v>50</v>
      </c>
      <c r="D31" s="1">
        <f t="shared" si="1"/>
        <v>25</v>
      </c>
    </row>
    <row r="32" spans="1:4" x14ac:dyDescent="0.2">
      <c r="A32" t="s">
        <v>5</v>
      </c>
      <c r="D32" s="1">
        <f>$B$7-SUM(D24:D31)</f>
        <v>50.1</v>
      </c>
    </row>
    <row r="33" spans="1:4" x14ac:dyDescent="0.2">
      <c r="A33" t="s">
        <v>6</v>
      </c>
      <c r="D33" s="3">
        <f>SUM(D24:D32)</f>
        <v>100</v>
      </c>
    </row>
    <row r="34" spans="1:4" x14ac:dyDescent="0.2">
      <c r="A34" s="3"/>
      <c r="B34" s="3"/>
      <c r="C34" s="3"/>
      <c r="D34" s="1"/>
    </row>
    <row r="35" spans="1:4" x14ac:dyDescent="0.2">
      <c r="A35" t="s">
        <v>17</v>
      </c>
      <c r="D35" s="3"/>
    </row>
    <row r="36" spans="1:4" x14ac:dyDescent="0.2">
      <c r="A36" t="str">
        <f>$A$12</f>
        <v>Li2SO4</v>
      </c>
      <c r="B36">
        <f>$B$12</f>
        <v>160</v>
      </c>
      <c r="C36">
        <f>$C$12</f>
        <v>3500</v>
      </c>
      <c r="D36" s="1">
        <f>ROUND((B36/C36)*$B$7,1)</f>
        <v>4.5999999999999996</v>
      </c>
    </row>
    <row r="37" spans="1:4" x14ac:dyDescent="0.2">
      <c r="A37" s="3" t="str">
        <f>$A$13</f>
        <v>Spermine</v>
      </c>
      <c r="B37" s="3">
        <f>$B$13</f>
        <v>2</v>
      </c>
      <c r="C37" s="3">
        <f>$C$13</f>
        <v>100</v>
      </c>
      <c r="D37" s="1">
        <f>ROUND((B37/C37)*$B$7,1)</f>
        <v>2</v>
      </c>
    </row>
    <row r="38" spans="1:4" x14ac:dyDescent="0.2">
      <c r="A38" s="3" t="str">
        <f>$A$14</f>
        <v>KCl</v>
      </c>
      <c r="B38" s="3">
        <f>$B$14</f>
        <v>200</v>
      </c>
      <c r="C38" s="3">
        <f>$C$14</f>
        <v>4000</v>
      </c>
      <c r="D38" s="1">
        <f>ROUND((B38/C38)*$B$7,1)</f>
        <v>5</v>
      </c>
    </row>
    <row r="39" spans="1:4" x14ac:dyDescent="0.2">
      <c r="A39" s="3" t="str">
        <f>$A$15</f>
        <v>LiCl</v>
      </c>
      <c r="B39" s="3">
        <f>$B$15</f>
        <v>50</v>
      </c>
      <c r="C39" s="3">
        <f>$C$15</f>
        <v>4000</v>
      </c>
      <c r="D39" s="1">
        <f>ROUND((B39/C39)*$B$7,1)</f>
        <v>1.3</v>
      </c>
    </row>
    <row r="40" spans="1:4" x14ac:dyDescent="0.2">
      <c r="A40" t="str">
        <f>$A$16</f>
        <v>MgAcetate</v>
      </c>
      <c r="B40">
        <f>$B$16</f>
        <v>10</v>
      </c>
      <c r="C40">
        <f>$C$16</f>
        <v>1000</v>
      </c>
      <c r="D40" s="1">
        <f t="shared" ref="D40:D43" si="2">ROUND((B40/C40)*$B$7,1)</f>
        <v>1</v>
      </c>
    </row>
    <row r="41" spans="1:4" x14ac:dyDescent="0.2">
      <c r="A41" t="str">
        <f>$A$17</f>
        <v>drug candidate</v>
      </c>
      <c r="B41">
        <f>$B$17</f>
        <v>1</v>
      </c>
      <c r="C41">
        <f>$C$17</f>
        <v>100</v>
      </c>
      <c r="D41" s="1">
        <f t="shared" si="2"/>
        <v>1</v>
      </c>
    </row>
    <row r="42" spans="1:4" x14ac:dyDescent="0.2">
      <c r="A42" t="str">
        <f>$A$18</f>
        <v>Ncacoydlate pH 6.5</v>
      </c>
      <c r="B42">
        <f>$B$18</f>
        <v>50</v>
      </c>
      <c r="C42">
        <f>$C$18</f>
        <v>500</v>
      </c>
      <c r="D42" s="1">
        <f t="shared" si="2"/>
        <v>10</v>
      </c>
    </row>
    <row r="43" spans="1:4" x14ac:dyDescent="0.2">
      <c r="A43" t="str">
        <f>$A$19</f>
        <v>PEG 600 (%)</v>
      </c>
      <c r="B43" s="5">
        <v>15</v>
      </c>
      <c r="C43">
        <f>$C$19</f>
        <v>50</v>
      </c>
      <c r="D43" s="1">
        <f t="shared" si="2"/>
        <v>30</v>
      </c>
    </row>
    <row r="44" spans="1:4" x14ac:dyDescent="0.2">
      <c r="A44" t="s">
        <v>5</v>
      </c>
      <c r="D44" s="1">
        <f>$B$7-SUM(D36:D43)</f>
        <v>45.1</v>
      </c>
    </row>
    <row r="45" spans="1:4" x14ac:dyDescent="0.2">
      <c r="A45" t="s">
        <v>6</v>
      </c>
      <c r="D45" s="3">
        <f>SUM(D36:D44)</f>
        <v>100</v>
      </c>
    </row>
    <row r="46" spans="1:4" x14ac:dyDescent="0.2">
      <c r="D46" s="3"/>
    </row>
    <row r="47" spans="1:4" x14ac:dyDescent="0.2">
      <c r="A47" t="s">
        <v>18</v>
      </c>
      <c r="D47" s="3"/>
    </row>
    <row r="48" spans="1:4" x14ac:dyDescent="0.2">
      <c r="A48" t="str">
        <f>$A$12</f>
        <v>Li2SO4</v>
      </c>
      <c r="B48">
        <f>$B$12</f>
        <v>160</v>
      </c>
      <c r="C48">
        <f>$C$12</f>
        <v>3500</v>
      </c>
      <c r="D48" s="1">
        <f>ROUND((B48/C48)*$B$7,1)</f>
        <v>4.5999999999999996</v>
      </c>
    </row>
    <row r="49" spans="1:4" x14ac:dyDescent="0.2">
      <c r="A49" s="3" t="s">
        <v>7</v>
      </c>
      <c r="B49" s="3">
        <f>$B$13</f>
        <v>2</v>
      </c>
      <c r="C49" s="3">
        <f>$C$13</f>
        <v>100</v>
      </c>
      <c r="D49" s="1">
        <f>ROUND((B49/C49)*$B$7,1)</f>
        <v>2</v>
      </c>
    </row>
    <row r="50" spans="1:4" x14ac:dyDescent="0.2">
      <c r="A50" s="3" t="str">
        <f>$A$14</f>
        <v>KCl</v>
      </c>
      <c r="B50" s="3">
        <f>$B$14</f>
        <v>200</v>
      </c>
      <c r="C50" s="3">
        <f>$C$14</f>
        <v>4000</v>
      </c>
      <c r="D50" s="1">
        <f>ROUND((B50/C50)*$B$7,1)</f>
        <v>5</v>
      </c>
    </row>
    <row r="51" spans="1:4" x14ac:dyDescent="0.2">
      <c r="A51" s="3" t="str">
        <f>$A$15</f>
        <v>LiCl</v>
      </c>
      <c r="B51" s="3">
        <f>$B$15</f>
        <v>50</v>
      </c>
      <c r="C51" s="3">
        <f>$C$15</f>
        <v>4000</v>
      </c>
      <c r="D51" s="1">
        <f>ROUND((B51/C51)*$B$7,1)</f>
        <v>1.3</v>
      </c>
    </row>
    <row r="52" spans="1:4" x14ac:dyDescent="0.2">
      <c r="A52" t="str">
        <f>$A$16</f>
        <v>MgAcetate</v>
      </c>
      <c r="B52">
        <f>$B$16</f>
        <v>10</v>
      </c>
      <c r="C52">
        <f>$C$16</f>
        <v>1000</v>
      </c>
      <c r="D52" s="1">
        <f t="shared" ref="D52:D55" si="3">ROUND((B52/C52)*$B$7,1)</f>
        <v>1</v>
      </c>
    </row>
    <row r="53" spans="1:4" x14ac:dyDescent="0.2">
      <c r="A53" t="str">
        <f>$A$17</f>
        <v>drug candidate</v>
      </c>
      <c r="B53">
        <f>$B$17</f>
        <v>1</v>
      </c>
      <c r="C53">
        <f>$C$17</f>
        <v>100</v>
      </c>
      <c r="D53" s="1">
        <f t="shared" si="3"/>
        <v>1</v>
      </c>
    </row>
    <row r="54" spans="1:4" x14ac:dyDescent="0.2">
      <c r="A54" t="str">
        <f>$A$18</f>
        <v>Ncacoydlate pH 6.5</v>
      </c>
      <c r="B54">
        <f>$B$18</f>
        <v>50</v>
      </c>
      <c r="C54">
        <f>$C$18</f>
        <v>500</v>
      </c>
      <c r="D54" s="1">
        <f t="shared" si="3"/>
        <v>10</v>
      </c>
    </row>
    <row r="55" spans="1:4" x14ac:dyDescent="0.2">
      <c r="A55" t="str">
        <f>$A$19</f>
        <v>PEG 600 (%)</v>
      </c>
      <c r="B55" s="5">
        <v>17.5</v>
      </c>
      <c r="C55">
        <f>$C$19</f>
        <v>50</v>
      </c>
      <c r="D55" s="1">
        <f t="shared" si="3"/>
        <v>35</v>
      </c>
    </row>
    <row r="56" spans="1:4" x14ac:dyDescent="0.2">
      <c r="A56" t="s">
        <v>5</v>
      </c>
      <c r="D56" s="1">
        <f>$B$7-SUM(D48:D55)</f>
        <v>40.1</v>
      </c>
    </row>
    <row r="57" spans="1:4" x14ac:dyDescent="0.2">
      <c r="A57" t="s">
        <v>6</v>
      </c>
      <c r="D57" s="3">
        <f>SUM(D48:D56)</f>
        <v>100</v>
      </c>
    </row>
    <row r="58" spans="1:4" x14ac:dyDescent="0.2">
      <c r="D58" s="3"/>
    </row>
    <row r="59" spans="1:4" x14ac:dyDescent="0.2">
      <c r="A59" t="s">
        <v>19</v>
      </c>
      <c r="D59" s="3"/>
    </row>
    <row r="60" spans="1:4" x14ac:dyDescent="0.2">
      <c r="A60" t="str">
        <f>$A$12</f>
        <v>Li2SO4</v>
      </c>
      <c r="B60">
        <f>$B$12</f>
        <v>160</v>
      </c>
      <c r="C60">
        <f>$C$12</f>
        <v>3500</v>
      </c>
      <c r="D60" s="1">
        <f>ROUND((B60/C60)*$B$7,1)</f>
        <v>4.5999999999999996</v>
      </c>
    </row>
    <row r="61" spans="1:4" x14ac:dyDescent="0.2">
      <c r="A61" s="3" t="str">
        <f>$A$13</f>
        <v>Spermine</v>
      </c>
      <c r="B61" s="3">
        <f>$B$13</f>
        <v>2</v>
      </c>
      <c r="C61" s="3">
        <f>$C$13</f>
        <v>100</v>
      </c>
      <c r="D61" s="1">
        <f>ROUND((B61/C61)*$B$7,1)</f>
        <v>2</v>
      </c>
    </row>
    <row r="62" spans="1:4" x14ac:dyDescent="0.2">
      <c r="A62" s="3" t="str">
        <f>$A$14</f>
        <v>KCl</v>
      </c>
      <c r="B62" s="3">
        <f>$B$14</f>
        <v>200</v>
      </c>
      <c r="C62" s="3">
        <f>$C$14</f>
        <v>4000</v>
      </c>
      <c r="D62" s="1">
        <f>ROUND((B62/C62)*$B$7,1)</f>
        <v>5</v>
      </c>
    </row>
    <row r="63" spans="1:4" x14ac:dyDescent="0.2">
      <c r="A63" s="3" t="str">
        <f>$A$15</f>
        <v>LiCl</v>
      </c>
      <c r="B63" s="3">
        <f>$B$15</f>
        <v>50</v>
      </c>
      <c r="C63" s="3">
        <f>$C$15</f>
        <v>4000</v>
      </c>
      <c r="D63" s="1">
        <f>ROUND((B63/C63)*$B$7,1)</f>
        <v>1.3</v>
      </c>
    </row>
    <row r="64" spans="1:4" x14ac:dyDescent="0.2">
      <c r="A64" t="str">
        <f>$A$16</f>
        <v>MgAcetate</v>
      </c>
      <c r="B64">
        <f>$B$16</f>
        <v>10</v>
      </c>
      <c r="C64">
        <f>$C$16</f>
        <v>1000</v>
      </c>
      <c r="D64" s="1">
        <f t="shared" ref="D64:D67" si="4">ROUND((B64/C64)*$B$7,1)</f>
        <v>1</v>
      </c>
    </row>
    <row r="65" spans="1:4" x14ac:dyDescent="0.2">
      <c r="A65" t="str">
        <f>$A$17</f>
        <v>drug candidate</v>
      </c>
      <c r="B65">
        <f>$B$17</f>
        <v>1</v>
      </c>
      <c r="C65">
        <f>$C$17</f>
        <v>100</v>
      </c>
      <c r="D65" s="1">
        <f t="shared" si="4"/>
        <v>1</v>
      </c>
    </row>
    <row r="66" spans="1:4" x14ac:dyDescent="0.2">
      <c r="A66" t="str">
        <f>$A$18</f>
        <v>Ncacoydlate pH 6.5</v>
      </c>
      <c r="B66">
        <f>$B$18</f>
        <v>50</v>
      </c>
      <c r="C66">
        <f>$C$18</f>
        <v>500</v>
      </c>
      <c r="D66" s="1">
        <f t="shared" si="4"/>
        <v>10</v>
      </c>
    </row>
    <row r="67" spans="1:4" x14ac:dyDescent="0.2">
      <c r="A67" t="str">
        <f>$A$19</f>
        <v>PEG 600 (%)</v>
      </c>
      <c r="B67" s="5">
        <v>20</v>
      </c>
      <c r="C67">
        <f>$C$19</f>
        <v>50</v>
      </c>
      <c r="D67" s="1">
        <f t="shared" si="4"/>
        <v>40</v>
      </c>
    </row>
    <row r="68" spans="1:4" x14ac:dyDescent="0.2">
      <c r="A68" t="s">
        <v>5</v>
      </c>
      <c r="D68" s="1">
        <f>$B$7-SUM(D60:D67)</f>
        <v>35.099999999999994</v>
      </c>
    </row>
    <row r="69" spans="1:4" x14ac:dyDescent="0.2">
      <c r="A69" t="s">
        <v>6</v>
      </c>
      <c r="D69" s="3">
        <f>SUM(D60:D68)</f>
        <v>100</v>
      </c>
    </row>
    <row r="70" spans="1:4" x14ac:dyDescent="0.2">
      <c r="D70" s="3"/>
    </row>
    <row r="71" spans="1:4" x14ac:dyDescent="0.2">
      <c r="A71" t="s">
        <v>20</v>
      </c>
      <c r="D71" s="3"/>
    </row>
    <row r="72" spans="1:4" x14ac:dyDescent="0.2">
      <c r="A72" t="str">
        <f>$A$12</f>
        <v>Li2SO4</v>
      </c>
      <c r="B72">
        <f>$B$12</f>
        <v>160</v>
      </c>
      <c r="C72">
        <f>$C$12</f>
        <v>3500</v>
      </c>
      <c r="D72" s="1">
        <f>ROUND((B72/C72)*$B$7,1)</f>
        <v>4.5999999999999996</v>
      </c>
    </row>
    <row r="73" spans="1:4" x14ac:dyDescent="0.2">
      <c r="A73" s="3" t="str">
        <f>$A$14</f>
        <v>KCl</v>
      </c>
      <c r="B73" s="3">
        <f>$B$13</f>
        <v>2</v>
      </c>
      <c r="C73" s="3">
        <f>$C$13</f>
        <v>100</v>
      </c>
      <c r="D73" s="1">
        <f>ROUND((B73/C73)*$B$7,1)</f>
        <v>2</v>
      </c>
    </row>
    <row r="74" spans="1:4" x14ac:dyDescent="0.2">
      <c r="A74" s="3" t="str">
        <f>$A$15</f>
        <v>LiCl</v>
      </c>
      <c r="B74" s="3">
        <f>$B$14</f>
        <v>200</v>
      </c>
      <c r="C74" s="3">
        <f>$C$14</f>
        <v>4000</v>
      </c>
      <c r="D74" s="1">
        <f>ROUND((B74/C74)*$B$7,1)</f>
        <v>5</v>
      </c>
    </row>
    <row r="75" spans="1:4" x14ac:dyDescent="0.2">
      <c r="A75" s="3" t="str">
        <f>$A$13</f>
        <v>Spermine</v>
      </c>
      <c r="B75" s="3">
        <f>$B$15</f>
        <v>50</v>
      </c>
      <c r="C75" s="3">
        <f>$C$15</f>
        <v>4000</v>
      </c>
      <c r="D75" s="1">
        <f>ROUND((B75/C75)*$B$7,1)</f>
        <v>1.3</v>
      </c>
    </row>
    <row r="76" spans="1:4" x14ac:dyDescent="0.2">
      <c r="A76" t="str">
        <f>$A$16</f>
        <v>MgAcetate</v>
      </c>
      <c r="B76">
        <f>$B$16</f>
        <v>10</v>
      </c>
      <c r="C76">
        <f>$C$16</f>
        <v>1000</v>
      </c>
      <c r="D76" s="1">
        <f t="shared" ref="D76:D79" si="5">ROUND((B76/C76)*$B$7,1)</f>
        <v>1</v>
      </c>
    </row>
    <row r="77" spans="1:4" x14ac:dyDescent="0.2">
      <c r="A77" t="str">
        <f>$A$17</f>
        <v>drug candidate</v>
      </c>
      <c r="B77">
        <f>$B$17</f>
        <v>1</v>
      </c>
      <c r="C77">
        <f>$C$17</f>
        <v>100</v>
      </c>
      <c r="D77" s="1">
        <f t="shared" si="5"/>
        <v>1</v>
      </c>
    </row>
    <row r="78" spans="1:4" x14ac:dyDescent="0.2">
      <c r="A78" t="str">
        <f>$A$18</f>
        <v>Ncacoydlate pH 6.5</v>
      </c>
      <c r="B78">
        <f>$B$18</f>
        <v>50</v>
      </c>
      <c r="C78">
        <f>$C$18</f>
        <v>500</v>
      </c>
      <c r="D78" s="1">
        <f t="shared" si="5"/>
        <v>10</v>
      </c>
    </row>
    <row r="79" spans="1:4" x14ac:dyDescent="0.2">
      <c r="A79" t="str">
        <f>$A$19</f>
        <v>PEG 600 (%)</v>
      </c>
      <c r="B79" s="5">
        <v>22.5</v>
      </c>
      <c r="C79">
        <f>$C$19</f>
        <v>50</v>
      </c>
      <c r="D79" s="1">
        <f t="shared" si="5"/>
        <v>45</v>
      </c>
    </row>
    <row r="80" spans="1:4" x14ac:dyDescent="0.2">
      <c r="A80" t="s">
        <v>5</v>
      </c>
      <c r="D80" s="1">
        <f>$B$7-SUM(D72:D79)</f>
        <v>30.099999999999994</v>
      </c>
    </row>
    <row r="81" spans="1:4" x14ac:dyDescent="0.2">
      <c r="A81" t="s">
        <v>6</v>
      </c>
      <c r="D81" s="3">
        <f>SUM(D72:D80)</f>
        <v>100</v>
      </c>
    </row>
    <row r="82" spans="1:4" x14ac:dyDescent="0.2">
      <c r="D82" s="3"/>
    </row>
    <row r="83" spans="1:4" x14ac:dyDescent="0.2">
      <c r="A83" t="s">
        <v>21</v>
      </c>
      <c r="D83" s="3"/>
    </row>
    <row r="84" spans="1:4" x14ac:dyDescent="0.2">
      <c r="A84" t="str">
        <f>$A$12</f>
        <v>Li2SO4</v>
      </c>
      <c r="B84">
        <f>$B$12</f>
        <v>160</v>
      </c>
      <c r="C84">
        <f>$C$12</f>
        <v>3500</v>
      </c>
      <c r="D84" s="1">
        <f>ROUND((B84/C84)*$B$7,1)</f>
        <v>4.5999999999999996</v>
      </c>
    </row>
    <row r="85" spans="1:4" x14ac:dyDescent="0.2">
      <c r="A85" s="3" t="str">
        <f>$A$13</f>
        <v>Spermine</v>
      </c>
      <c r="B85" s="3">
        <f>$B$13</f>
        <v>2</v>
      </c>
      <c r="C85" s="3">
        <f>$C$13</f>
        <v>100</v>
      </c>
      <c r="D85" s="1">
        <f>ROUND((B85/C85)*$B$7,1)</f>
        <v>2</v>
      </c>
    </row>
    <row r="86" spans="1:4" x14ac:dyDescent="0.2">
      <c r="A86" s="3" t="str">
        <f>$A$14</f>
        <v>KCl</v>
      </c>
      <c r="B86" s="3">
        <f>$B$14</f>
        <v>200</v>
      </c>
      <c r="C86" s="3">
        <f>$C$14</f>
        <v>4000</v>
      </c>
      <c r="D86" s="1">
        <f>ROUND((B86/C86)*$B$7,1)</f>
        <v>5</v>
      </c>
    </row>
    <row r="87" spans="1:4" x14ac:dyDescent="0.2">
      <c r="A87" s="3" t="str">
        <f>$A$15</f>
        <v>LiCl</v>
      </c>
      <c r="B87" s="3">
        <f>$B$15</f>
        <v>50</v>
      </c>
      <c r="C87" s="3">
        <f>$C$15</f>
        <v>4000</v>
      </c>
      <c r="D87" s="1">
        <f>ROUND((B87/C87)*$B$7,1)</f>
        <v>1.3</v>
      </c>
    </row>
    <row r="88" spans="1:4" x14ac:dyDescent="0.2">
      <c r="A88" t="str">
        <f>$A$16</f>
        <v>MgAcetate</v>
      </c>
      <c r="B88">
        <f>$B$16</f>
        <v>10</v>
      </c>
      <c r="C88">
        <f>$C$16</f>
        <v>1000</v>
      </c>
      <c r="D88" s="1">
        <f t="shared" ref="D88:D91" si="6">ROUND((B88/C88)*$B$7,1)</f>
        <v>1</v>
      </c>
    </row>
    <row r="89" spans="1:4" x14ac:dyDescent="0.2">
      <c r="A89" t="str">
        <f>$A$17</f>
        <v>drug candidate</v>
      </c>
      <c r="B89">
        <f>$B$17</f>
        <v>1</v>
      </c>
      <c r="C89">
        <f>$C$17</f>
        <v>100</v>
      </c>
      <c r="D89" s="1">
        <f t="shared" si="6"/>
        <v>1</v>
      </c>
    </row>
    <row r="90" spans="1:4" x14ac:dyDescent="0.2">
      <c r="A90" t="str">
        <f>$A$18</f>
        <v>Ncacoydlate pH 6.5</v>
      </c>
      <c r="B90">
        <f>$B$18</f>
        <v>50</v>
      </c>
      <c r="C90">
        <f>$C$18</f>
        <v>500</v>
      </c>
      <c r="D90" s="1">
        <f t="shared" si="6"/>
        <v>10</v>
      </c>
    </row>
    <row r="91" spans="1:4" x14ac:dyDescent="0.2">
      <c r="A91" t="str">
        <f>$A$19</f>
        <v>PEG 600 (%)</v>
      </c>
      <c r="B91" s="5">
        <v>25</v>
      </c>
      <c r="C91">
        <f>$C$19</f>
        <v>50</v>
      </c>
      <c r="D91" s="1">
        <f t="shared" si="6"/>
        <v>50</v>
      </c>
    </row>
    <row r="92" spans="1:4" x14ac:dyDescent="0.2">
      <c r="A92" t="s">
        <v>5</v>
      </c>
      <c r="D92" s="1">
        <f>$B$7-SUM(D84:D91)</f>
        <v>25.099999999999994</v>
      </c>
    </row>
    <row r="93" spans="1:4" x14ac:dyDescent="0.2">
      <c r="A93" t="s">
        <v>6</v>
      </c>
      <c r="D93" s="3">
        <f>SUM(D84:D92)</f>
        <v>100</v>
      </c>
    </row>
    <row r="94" spans="1:4" x14ac:dyDescent="0.2">
      <c r="D94" s="3"/>
    </row>
    <row r="95" spans="1:4" x14ac:dyDescent="0.2">
      <c r="A95" t="s">
        <v>22</v>
      </c>
      <c r="D95" s="3"/>
    </row>
    <row r="96" spans="1:4" x14ac:dyDescent="0.2">
      <c r="A96" t="str">
        <f>$A$12</f>
        <v>Li2SO4</v>
      </c>
      <c r="B96">
        <f>$B$12</f>
        <v>160</v>
      </c>
      <c r="C96">
        <f>$C$12</f>
        <v>3500</v>
      </c>
      <c r="D96" s="1">
        <f>ROUND((B96/C96)*$B$7,1)</f>
        <v>4.5999999999999996</v>
      </c>
    </row>
    <row r="97" spans="1:4" x14ac:dyDescent="0.2">
      <c r="A97" s="3" t="str">
        <f>$A$13</f>
        <v>Spermine</v>
      </c>
      <c r="B97" s="3">
        <f>$B$13</f>
        <v>2</v>
      </c>
      <c r="C97" s="3">
        <f>$C$13</f>
        <v>100</v>
      </c>
      <c r="D97" s="1">
        <f>ROUND((B97/C97)*$B$7,1)</f>
        <v>2</v>
      </c>
    </row>
    <row r="98" spans="1:4" x14ac:dyDescent="0.2">
      <c r="A98" s="3" t="str">
        <f>$A$14</f>
        <v>KCl</v>
      </c>
      <c r="B98" s="3">
        <f>$B$14</f>
        <v>200</v>
      </c>
      <c r="C98" s="3">
        <f>$C$14</f>
        <v>4000</v>
      </c>
      <c r="D98" s="1">
        <f>ROUND((B98/C98)*$B$7,1)</f>
        <v>5</v>
      </c>
    </row>
    <row r="99" spans="1:4" x14ac:dyDescent="0.2">
      <c r="A99" s="3" t="str">
        <f>$A$15</f>
        <v>LiCl</v>
      </c>
      <c r="B99" s="3">
        <f>$B$15</f>
        <v>50</v>
      </c>
      <c r="C99" s="3">
        <f>$C$15</f>
        <v>4000</v>
      </c>
      <c r="D99" s="1">
        <f>ROUND((B99/C99)*$B$7,1)</f>
        <v>1.3</v>
      </c>
    </row>
    <row r="100" spans="1:4" x14ac:dyDescent="0.2">
      <c r="A100" t="str">
        <f>$A$16</f>
        <v>MgAcetate</v>
      </c>
      <c r="B100">
        <f>$B$16</f>
        <v>10</v>
      </c>
      <c r="C100">
        <f>$C$16</f>
        <v>1000</v>
      </c>
      <c r="D100" s="1">
        <f t="shared" ref="D100:D103" si="7">ROUND((B100/C100)*$B$7,1)</f>
        <v>1</v>
      </c>
    </row>
    <row r="101" spans="1:4" x14ac:dyDescent="0.2">
      <c r="A101" t="str">
        <f>$A$17</f>
        <v>drug candidate</v>
      </c>
      <c r="B101">
        <f>$B$17</f>
        <v>1</v>
      </c>
      <c r="C101">
        <f>$C$17</f>
        <v>100</v>
      </c>
      <c r="D101" s="1">
        <f t="shared" si="7"/>
        <v>1</v>
      </c>
    </row>
    <row r="102" spans="1:4" x14ac:dyDescent="0.2">
      <c r="A102" t="str">
        <f>$A$18</f>
        <v>Ncacoydlate pH 6.5</v>
      </c>
      <c r="B102">
        <f>$B$18</f>
        <v>50</v>
      </c>
      <c r="C102">
        <f>$C$18</f>
        <v>500</v>
      </c>
      <c r="D102" s="1">
        <f t="shared" si="7"/>
        <v>10</v>
      </c>
    </row>
    <row r="103" spans="1:4" x14ac:dyDescent="0.2">
      <c r="A103" t="str">
        <f>$A$19</f>
        <v>PEG 600 (%)</v>
      </c>
      <c r="B103" s="5">
        <v>27.5</v>
      </c>
      <c r="C103">
        <f>$C$19</f>
        <v>50</v>
      </c>
      <c r="D103" s="1">
        <f t="shared" si="7"/>
        <v>55</v>
      </c>
    </row>
    <row r="104" spans="1:4" x14ac:dyDescent="0.2">
      <c r="A104" t="s">
        <v>5</v>
      </c>
      <c r="D104" s="1">
        <f>$B$7-SUM(D96:D103)</f>
        <v>20.099999999999994</v>
      </c>
    </row>
    <row r="105" spans="1:4" x14ac:dyDescent="0.2">
      <c r="A105" t="s">
        <v>6</v>
      </c>
      <c r="D105" s="3">
        <f>SUM(D96:D104)</f>
        <v>100</v>
      </c>
    </row>
    <row r="106" spans="1:4" x14ac:dyDescent="0.2">
      <c r="D106" s="3"/>
    </row>
    <row r="107" spans="1:4" x14ac:dyDescent="0.2">
      <c r="A107" t="s">
        <v>23</v>
      </c>
      <c r="D107" s="3"/>
    </row>
    <row r="108" spans="1:4" x14ac:dyDescent="0.2">
      <c r="A108" t="str">
        <f>$A$12</f>
        <v>Li2SO4</v>
      </c>
      <c r="B108">
        <f>$B$12</f>
        <v>160</v>
      </c>
      <c r="C108">
        <f>$C$12</f>
        <v>3500</v>
      </c>
      <c r="D108" s="1">
        <f>ROUND((B108/C108)*$B$7,1)</f>
        <v>4.5999999999999996</v>
      </c>
    </row>
    <row r="109" spans="1:4" x14ac:dyDescent="0.2">
      <c r="A109" s="3" t="str">
        <f>$A$13</f>
        <v>Spermine</v>
      </c>
      <c r="B109" s="3">
        <f>$B$13</f>
        <v>2</v>
      </c>
      <c r="C109" s="3">
        <f>$C$13</f>
        <v>100</v>
      </c>
      <c r="D109" s="1">
        <f>ROUND((B109/C109)*$B$7,1)</f>
        <v>2</v>
      </c>
    </row>
    <row r="110" spans="1:4" x14ac:dyDescent="0.2">
      <c r="A110" s="3" t="str">
        <f>$A$14</f>
        <v>KCl</v>
      </c>
      <c r="B110" s="3">
        <f>$B$14</f>
        <v>200</v>
      </c>
      <c r="C110" s="3">
        <f>$C$14</f>
        <v>4000</v>
      </c>
      <c r="D110" s="1">
        <f>ROUND((B110/C110)*$B$7,1)</f>
        <v>5</v>
      </c>
    </row>
    <row r="111" spans="1:4" x14ac:dyDescent="0.2">
      <c r="A111" s="3" t="str">
        <f>$A$15</f>
        <v>LiCl</v>
      </c>
      <c r="B111" s="3">
        <f>$B$15</f>
        <v>50</v>
      </c>
      <c r="C111" s="3">
        <f>$C$15</f>
        <v>4000</v>
      </c>
      <c r="D111" s="1">
        <f>ROUND((B111/C111)*$B$7,1)</f>
        <v>1.3</v>
      </c>
    </row>
    <row r="112" spans="1:4" x14ac:dyDescent="0.2">
      <c r="A112" s="9" t="str">
        <f>$A$16</f>
        <v>MgAcetate</v>
      </c>
      <c r="B112">
        <f>$B$16</f>
        <v>10</v>
      </c>
      <c r="C112">
        <f>$C$16</f>
        <v>1000</v>
      </c>
      <c r="D112" s="10">
        <f t="shared" ref="D112:D115" si="8">ROUND((B112/C112)*$B$7,1)</f>
        <v>1</v>
      </c>
    </row>
    <row r="113" spans="1:4" x14ac:dyDescent="0.2">
      <c r="A113" t="str">
        <f>$A$17</f>
        <v>drug candidate</v>
      </c>
      <c r="B113">
        <f>$B$17</f>
        <v>1</v>
      </c>
      <c r="C113">
        <f>$C$17</f>
        <v>100</v>
      </c>
      <c r="D113" s="1">
        <f t="shared" si="8"/>
        <v>1</v>
      </c>
    </row>
    <row r="114" spans="1:4" x14ac:dyDescent="0.2">
      <c r="A114" t="str">
        <f>$A$18</f>
        <v>Ncacoydlate pH 6.5</v>
      </c>
      <c r="B114">
        <f>$B$18</f>
        <v>50</v>
      </c>
      <c r="C114">
        <f>$C$18</f>
        <v>500</v>
      </c>
      <c r="D114" s="1">
        <f t="shared" si="8"/>
        <v>10</v>
      </c>
    </row>
    <row r="115" spans="1:4" x14ac:dyDescent="0.2">
      <c r="A115" t="str">
        <f>$A$19</f>
        <v>PEG 600 (%)</v>
      </c>
      <c r="B115" s="5">
        <v>30</v>
      </c>
      <c r="C115">
        <f>$C$19</f>
        <v>50</v>
      </c>
      <c r="D115" s="1">
        <f t="shared" si="8"/>
        <v>60</v>
      </c>
    </row>
    <row r="116" spans="1:4" x14ac:dyDescent="0.2">
      <c r="A116" t="s">
        <v>5</v>
      </c>
      <c r="D116" s="1">
        <f>$B$7-SUM(D108:D115)</f>
        <v>15.099999999999994</v>
      </c>
    </row>
    <row r="117" spans="1:4" x14ac:dyDescent="0.2">
      <c r="A117" t="s">
        <v>6</v>
      </c>
      <c r="D117" s="3">
        <f>SUM(D108:D116)</f>
        <v>100</v>
      </c>
    </row>
    <row r="118" spans="1:4" x14ac:dyDescent="0.2">
      <c r="A118" s="3"/>
    </row>
    <row r="119" spans="1:4" x14ac:dyDescent="0.2">
      <c r="A119" t="s">
        <v>27</v>
      </c>
      <c r="D119" s="3"/>
    </row>
    <row r="120" spans="1:4" x14ac:dyDescent="0.2">
      <c r="A120" t="str">
        <f>$A$12</f>
        <v>Li2SO4</v>
      </c>
      <c r="B120">
        <f>$B$12</f>
        <v>160</v>
      </c>
      <c r="C120">
        <f>$C$12</f>
        <v>3500</v>
      </c>
      <c r="D120" s="1">
        <f>ROUND((B120/C120)*$B$7,1)</f>
        <v>4.5999999999999996</v>
      </c>
    </row>
    <row r="121" spans="1:4" x14ac:dyDescent="0.2">
      <c r="A121" s="3" t="str">
        <f>$A$13</f>
        <v>Spermine</v>
      </c>
      <c r="B121" s="3">
        <f>$B$13</f>
        <v>2</v>
      </c>
      <c r="C121" s="3">
        <f>$C$13</f>
        <v>100</v>
      </c>
      <c r="D121" s="1">
        <f>ROUND((B121/C121)*$B$7,1)</f>
        <v>2</v>
      </c>
    </row>
    <row r="122" spans="1:4" x14ac:dyDescent="0.2">
      <c r="A122" s="3" t="str">
        <f>$A$14</f>
        <v>KCl</v>
      </c>
      <c r="B122" s="3">
        <f>$B$14</f>
        <v>200</v>
      </c>
      <c r="C122" s="3">
        <f>$C$14</f>
        <v>4000</v>
      </c>
      <c r="D122" s="1">
        <f>ROUND((B122/C122)*$B$7,1)</f>
        <v>5</v>
      </c>
    </row>
    <row r="123" spans="1:4" x14ac:dyDescent="0.2">
      <c r="A123" s="3" t="str">
        <f>$A$15</f>
        <v>LiCl</v>
      </c>
      <c r="B123" s="3">
        <f>$B$15</f>
        <v>50</v>
      </c>
      <c r="C123" s="3">
        <f>$C$15</f>
        <v>4000</v>
      </c>
      <c r="D123" s="1">
        <f>ROUND((B123/C123)*$B$7,1)</f>
        <v>1.3</v>
      </c>
    </row>
    <row r="124" spans="1:4" x14ac:dyDescent="0.2">
      <c r="A124" t="str">
        <f>$A$16</f>
        <v>MgAcetate</v>
      </c>
      <c r="B124">
        <f>$B$16</f>
        <v>10</v>
      </c>
      <c r="C124">
        <f>$C$16</f>
        <v>1000</v>
      </c>
      <c r="D124" s="1">
        <f t="shared" ref="D124:D127" si="9">ROUND((B124/C124)*$B$7,1)</f>
        <v>1</v>
      </c>
    </row>
    <row r="125" spans="1:4" x14ac:dyDescent="0.2">
      <c r="A125" t="str">
        <f>$A$17</f>
        <v>drug candidate</v>
      </c>
      <c r="B125">
        <f>$B$17</f>
        <v>1</v>
      </c>
      <c r="C125">
        <f>$C$17</f>
        <v>100</v>
      </c>
      <c r="D125" s="1">
        <f t="shared" si="9"/>
        <v>1</v>
      </c>
    </row>
    <row r="126" spans="1:4" x14ac:dyDescent="0.2">
      <c r="A126" t="str">
        <f>$A$18</f>
        <v>Ncacoydlate pH 6.5</v>
      </c>
      <c r="B126">
        <f>$B$18</f>
        <v>50</v>
      </c>
      <c r="C126">
        <f>$C$18</f>
        <v>500</v>
      </c>
      <c r="D126" s="1">
        <f t="shared" si="9"/>
        <v>10</v>
      </c>
    </row>
    <row r="127" spans="1:4" x14ac:dyDescent="0.2">
      <c r="A127" t="str">
        <f>$A$19</f>
        <v>PEG 600 (%)</v>
      </c>
      <c r="B127" s="5">
        <v>32.5</v>
      </c>
      <c r="C127">
        <f>$C$19</f>
        <v>50</v>
      </c>
      <c r="D127" s="1">
        <f t="shared" si="9"/>
        <v>65</v>
      </c>
    </row>
    <row r="128" spans="1:4" x14ac:dyDescent="0.2">
      <c r="A128" t="s">
        <v>5</v>
      </c>
      <c r="D128" s="1">
        <f>$B$7-SUM(D119:D127)</f>
        <v>10.099999999999994</v>
      </c>
    </row>
    <row r="129" spans="1:4" x14ac:dyDescent="0.2">
      <c r="A129" t="s">
        <v>6</v>
      </c>
      <c r="D129" s="3">
        <f>SUM(D120:D128)</f>
        <v>100</v>
      </c>
    </row>
    <row r="130" spans="1:4" x14ac:dyDescent="0.2">
      <c r="D130" s="1"/>
    </row>
    <row r="131" spans="1:4" x14ac:dyDescent="0.2">
      <c r="A131" s="6" t="s">
        <v>28</v>
      </c>
      <c r="B131" s="6"/>
      <c r="C131" s="6"/>
      <c r="D131" s="6"/>
    </row>
    <row r="132" spans="1:4" x14ac:dyDescent="0.2">
      <c r="A132" t="str">
        <f>$A$12</f>
        <v>Li2SO4</v>
      </c>
      <c r="B132">
        <f>$B$12</f>
        <v>160</v>
      </c>
      <c r="C132">
        <f>$C$12</f>
        <v>3500</v>
      </c>
      <c r="D132" s="1">
        <f>ROUND((B132/C132)*$B$7,1)</f>
        <v>4.5999999999999996</v>
      </c>
    </row>
    <row r="133" spans="1:4" x14ac:dyDescent="0.2">
      <c r="A133" s="3" t="str">
        <f>$A$13</f>
        <v>Spermine</v>
      </c>
      <c r="B133" s="3">
        <f>$B$13</f>
        <v>2</v>
      </c>
      <c r="C133" s="3">
        <f>$C$13</f>
        <v>100</v>
      </c>
      <c r="D133" s="1">
        <f>ROUND((B133/C133)*$B$7,1)</f>
        <v>2</v>
      </c>
    </row>
    <row r="134" spans="1:4" x14ac:dyDescent="0.2">
      <c r="A134" s="3" t="s">
        <v>31</v>
      </c>
      <c r="B134" s="3">
        <f>$B$14</f>
        <v>200</v>
      </c>
      <c r="C134" s="3">
        <f>$C$14</f>
        <v>4000</v>
      </c>
      <c r="D134" s="1">
        <f>ROUND((B134/C134)*$B$7,1)</f>
        <v>5</v>
      </c>
    </row>
    <row r="135" spans="1:4" x14ac:dyDescent="0.2">
      <c r="A135" s="3" t="s">
        <v>32</v>
      </c>
      <c r="B135" s="3">
        <f>$B$15</f>
        <v>50</v>
      </c>
      <c r="C135" s="3">
        <f>$C$15</f>
        <v>4000</v>
      </c>
      <c r="D135" s="1">
        <f>ROUND((B135/C135)*$B$7,1)</f>
        <v>1.3</v>
      </c>
    </row>
    <row r="136" spans="1:4" x14ac:dyDescent="0.2">
      <c r="A136" t="str">
        <f>$A$16</f>
        <v>MgAcetate</v>
      </c>
      <c r="B136">
        <f>$B$16</f>
        <v>10</v>
      </c>
      <c r="C136">
        <f>$C$16</f>
        <v>1000</v>
      </c>
      <c r="D136" s="1">
        <f>ROUND((B136/C136)*$B$7,1)</f>
        <v>1</v>
      </c>
    </row>
    <row r="137" spans="1:4" x14ac:dyDescent="0.2">
      <c r="A137" t="str">
        <f>$A$17</f>
        <v>drug candidate</v>
      </c>
      <c r="B137">
        <f>$B$17</f>
        <v>1</v>
      </c>
      <c r="C137">
        <f>$C$17</f>
        <v>100</v>
      </c>
      <c r="D137" s="1">
        <f t="shared" ref="D137:D139" si="10">ROUND((B137/C137)*$B$7,1)</f>
        <v>1</v>
      </c>
    </row>
    <row r="138" spans="1:4" x14ac:dyDescent="0.2">
      <c r="A138" t="str">
        <f>$A$18</f>
        <v>Ncacoydlate pH 6.5</v>
      </c>
      <c r="B138">
        <f>$B$18</f>
        <v>50</v>
      </c>
      <c r="C138">
        <f>$C$18</f>
        <v>500</v>
      </c>
      <c r="D138" s="1">
        <f t="shared" si="10"/>
        <v>10</v>
      </c>
    </row>
    <row r="139" spans="1:4" x14ac:dyDescent="0.2">
      <c r="A139" t="str">
        <f>$A$19</f>
        <v>PEG 600 (%)</v>
      </c>
      <c r="B139" s="7">
        <v>35</v>
      </c>
      <c r="C139">
        <f>$C$19</f>
        <v>50</v>
      </c>
      <c r="D139" s="1">
        <f t="shared" si="10"/>
        <v>70</v>
      </c>
    </row>
    <row r="140" spans="1:4" x14ac:dyDescent="0.2">
      <c r="A140" s="6" t="s">
        <v>5</v>
      </c>
      <c r="B140" s="6"/>
      <c r="C140" s="6"/>
      <c r="D140" s="1">
        <f>$B$7-SUM(D131:D139)</f>
        <v>5.0999999999999943</v>
      </c>
    </row>
    <row r="141" spans="1:4" x14ac:dyDescent="0.2">
      <c r="A141" s="6" t="s">
        <v>6</v>
      </c>
      <c r="B141" s="6"/>
      <c r="C141" s="6"/>
      <c r="D141" s="6">
        <v>100</v>
      </c>
    </row>
    <row r="143" spans="1:4" x14ac:dyDescent="0.2">
      <c r="A143" s="6" t="s">
        <v>29</v>
      </c>
      <c r="B143" s="6"/>
      <c r="C143" s="6"/>
      <c r="D143" s="6"/>
    </row>
    <row r="144" spans="1:4" x14ac:dyDescent="0.2">
      <c r="A144" t="str">
        <f>$A$12</f>
        <v>Li2SO4</v>
      </c>
      <c r="B144">
        <f>$B$12</f>
        <v>160</v>
      </c>
      <c r="C144">
        <f>$C$12</f>
        <v>3500</v>
      </c>
      <c r="D144" s="6">
        <v>4.5999999999999996</v>
      </c>
    </row>
    <row r="145" spans="1:4" x14ac:dyDescent="0.2">
      <c r="A145" s="3" t="str">
        <f>$A$13</f>
        <v>Spermine</v>
      </c>
      <c r="B145" s="3">
        <f>$B$13</f>
        <v>2</v>
      </c>
      <c r="C145" s="3">
        <f>$C$13</f>
        <v>100</v>
      </c>
      <c r="D145" s="1">
        <f>ROUND((B145/C145)*$B$7,1)</f>
        <v>2</v>
      </c>
    </row>
    <row r="146" spans="1:4" x14ac:dyDescent="0.2">
      <c r="A146" s="3" t="s">
        <v>31</v>
      </c>
      <c r="B146" s="3">
        <f>$B$14</f>
        <v>200</v>
      </c>
      <c r="C146" s="3">
        <f>$C$14</f>
        <v>4000</v>
      </c>
      <c r="D146" s="1">
        <f>ROUND((B146/C146)*$B$7,1)</f>
        <v>5</v>
      </c>
    </row>
    <row r="147" spans="1:4" x14ac:dyDescent="0.2">
      <c r="A147" s="3" t="s">
        <v>32</v>
      </c>
      <c r="B147" s="3">
        <f>$B$15</f>
        <v>50</v>
      </c>
      <c r="C147" s="3">
        <f>$C$15</f>
        <v>4000</v>
      </c>
      <c r="D147" s="1">
        <f>ROUND((B147/C147)*$B$7,1)</f>
        <v>1.3</v>
      </c>
    </row>
    <row r="148" spans="1:4" x14ac:dyDescent="0.2">
      <c r="A148" t="str">
        <f>$A$16</f>
        <v>MgAcetate</v>
      </c>
      <c r="B148">
        <f>$B$16</f>
        <v>10</v>
      </c>
      <c r="C148">
        <f>$C$16</f>
        <v>1000</v>
      </c>
      <c r="D148" s="6">
        <v>1</v>
      </c>
    </row>
    <row r="149" spans="1:4" x14ac:dyDescent="0.2">
      <c r="A149" t="str">
        <f>$A$17</f>
        <v>drug candidate</v>
      </c>
      <c r="B149">
        <f>$B$17</f>
        <v>1</v>
      </c>
      <c r="C149">
        <f>$C$17</f>
        <v>100</v>
      </c>
      <c r="D149" s="1">
        <f t="shared" ref="D149:D151" si="11">ROUND((B149/C149)*$B$7,1)</f>
        <v>1</v>
      </c>
    </row>
    <row r="150" spans="1:4" x14ac:dyDescent="0.2">
      <c r="A150" t="str">
        <f>$A$18</f>
        <v>Ncacoydlate pH 6.5</v>
      </c>
      <c r="B150">
        <f>$B$18</f>
        <v>50</v>
      </c>
      <c r="C150">
        <f>$C$18</f>
        <v>500</v>
      </c>
      <c r="D150" s="1">
        <f t="shared" si="11"/>
        <v>10</v>
      </c>
    </row>
    <row r="151" spans="1:4" x14ac:dyDescent="0.2">
      <c r="A151" t="str">
        <f>$A$19</f>
        <v>PEG 600 (%)</v>
      </c>
      <c r="B151" s="7">
        <v>37.5</v>
      </c>
      <c r="C151">
        <f>$C$19</f>
        <v>50</v>
      </c>
      <c r="D151" s="1">
        <f t="shared" si="11"/>
        <v>75</v>
      </c>
    </row>
    <row r="152" spans="1:4" x14ac:dyDescent="0.2">
      <c r="A152" s="6" t="s">
        <v>5</v>
      </c>
      <c r="B152" s="6"/>
      <c r="C152" s="6"/>
      <c r="D152" s="1">
        <f>$B$7-SUM(D143:D151)</f>
        <v>9.9999999999994316E-2</v>
      </c>
    </row>
    <row r="153" spans="1:4" x14ac:dyDescent="0.2">
      <c r="A153" s="6" t="s">
        <v>6</v>
      </c>
      <c r="B153" s="6"/>
      <c r="C153" s="6"/>
      <c r="D153" s="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 components</vt:lpstr>
      <vt:lpstr>3 components</vt:lpstr>
      <vt:lpstr>4 components</vt:lpstr>
      <vt:lpstr>5 components</vt:lpstr>
      <vt:lpstr>6 components</vt:lpstr>
      <vt:lpstr>7 components</vt:lpstr>
      <vt:lpstr>8 components</vt:lpstr>
      <vt:lpstr>'3 components'!Print_Area</vt:lpstr>
      <vt:lpstr>'4 components'!Print_Area</vt:lpstr>
      <vt:lpstr>'5 components'!Print_Area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H. M. Mooers</dc:creator>
  <cp:lastModifiedBy>Blaine H. M. Mooers</cp:lastModifiedBy>
  <cp:lastPrinted>2024-07-31T17:36:00Z</cp:lastPrinted>
  <dcterms:created xsi:type="dcterms:W3CDTF">2024-07-31T16:53:11Z</dcterms:created>
  <dcterms:modified xsi:type="dcterms:W3CDTF">2024-08-02T21:13:24Z</dcterms:modified>
</cp:coreProperties>
</file>