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ine/"/>
    </mc:Choice>
  </mc:AlternateContent>
  <xr:revisionPtr revIDLastSave="0" documentId="13_ncr:1_{5F52C445-75C5-874D-ADA6-76A46A047E3D}" xr6:coauthVersionLast="36" xr6:coauthVersionMax="36" xr10:uidLastSave="{00000000-0000-0000-0000-000000000000}"/>
  <bookViews>
    <workbookView xWindow="2140" yWindow="500" windowWidth="33600" windowHeight="19620" xr2:uid="{00000000-000D-0000-FFFF-FFFF00000000}"/>
  </bookViews>
  <sheets>
    <sheet name="test" sheetId="1" r:id="rId1"/>
  </sheets>
  <calcPr calcId="181029"/>
</workbook>
</file>

<file path=xl/calcChain.xml><?xml version="1.0" encoding="utf-8"?>
<calcChain xmlns="http://schemas.openxmlformats.org/spreadsheetml/2006/main">
  <c r="BA52" i="1" l="1"/>
  <c r="AZ52" i="1"/>
  <c r="AY52" i="1"/>
  <c r="AV52" i="1"/>
  <c r="AU52" i="1"/>
  <c r="AT52" i="1"/>
  <c r="AQ52" i="1"/>
  <c r="AP52" i="1"/>
  <c r="AO52" i="1"/>
  <c r="AL52" i="1"/>
  <c r="AK52" i="1"/>
  <c r="AJ52" i="1"/>
  <c r="AG52" i="1"/>
  <c r="AF52" i="1"/>
  <c r="AE52" i="1"/>
  <c r="AB52" i="1"/>
  <c r="AA52" i="1"/>
  <c r="Z52" i="1"/>
  <c r="AY51" i="1"/>
  <c r="AT51" i="1"/>
  <c r="AO51" i="1"/>
  <c r="AJ51" i="1"/>
  <c r="AE51" i="1"/>
  <c r="Z51" i="1"/>
  <c r="AY50" i="1"/>
  <c r="AT50" i="1"/>
  <c r="AO50" i="1"/>
  <c r="AJ50" i="1"/>
  <c r="AE50" i="1"/>
  <c r="Z50" i="1"/>
  <c r="BA47" i="1"/>
  <c r="AZ47" i="1"/>
  <c r="AY47" i="1"/>
  <c r="AX47" i="1"/>
  <c r="AV47" i="1"/>
  <c r="AU47" i="1"/>
  <c r="AT47" i="1"/>
  <c r="AS47" i="1"/>
  <c r="AQ47" i="1"/>
  <c r="AP47" i="1"/>
  <c r="AO47" i="1"/>
  <c r="AN47" i="1"/>
  <c r="AL47" i="1"/>
  <c r="AK47" i="1"/>
  <c r="AJ47" i="1"/>
  <c r="AI47" i="1"/>
  <c r="AG47" i="1"/>
  <c r="AF47" i="1"/>
  <c r="AE47" i="1"/>
  <c r="AD47" i="1"/>
  <c r="AB47" i="1"/>
  <c r="AA47" i="1"/>
  <c r="Z47" i="1"/>
  <c r="Y47" i="1"/>
  <c r="B47" i="1"/>
  <c r="AZ46" i="1"/>
  <c r="AX46" i="1"/>
  <c r="AU46" i="1"/>
  <c r="AS46" i="1"/>
  <c r="AP46" i="1"/>
  <c r="AN46" i="1"/>
  <c r="AK46" i="1"/>
  <c r="AI46" i="1"/>
  <c r="AF46" i="1"/>
  <c r="AD46" i="1"/>
  <c r="AA46" i="1"/>
  <c r="Y46" i="1"/>
  <c r="AZ45" i="1"/>
  <c r="AY45" i="1"/>
  <c r="BA45" i="1" s="1"/>
  <c r="AX45" i="1"/>
  <c r="AU45" i="1"/>
  <c r="AS45" i="1"/>
  <c r="AP45" i="1"/>
  <c r="AN45" i="1"/>
  <c r="AK45" i="1"/>
  <c r="AI45" i="1"/>
  <c r="AF45" i="1"/>
  <c r="AD45" i="1"/>
  <c r="AA45" i="1"/>
  <c r="Y45" i="1"/>
  <c r="AZ44" i="1"/>
  <c r="AX44" i="1"/>
  <c r="AU44" i="1"/>
  <c r="AS44" i="1"/>
  <c r="AP44" i="1"/>
  <c r="AN44" i="1"/>
  <c r="AK44" i="1"/>
  <c r="AI44" i="1"/>
  <c r="AF44" i="1"/>
  <c r="AD44" i="1"/>
  <c r="AA44" i="1"/>
  <c r="Y44" i="1"/>
  <c r="BI43" i="1"/>
  <c r="BH43" i="1"/>
  <c r="BG43" i="1"/>
  <c r="BF43" i="1"/>
  <c r="BE43" i="1"/>
  <c r="BD43" i="1"/>
  <c r="BA42" i="1"/>
  <c r="AZ42" i="1"/>
  <c r="AV42" i="1"/>
  <c r="AU42" i="1"/>
  <c r="AQ42" i="1"/>
  <c r="AP42" i="1"/>
  <c r="AL42" i="1"/>
  <c r="AK42" i="1"/>
  <c r="AG42" i="1"/>
  <c r="AF42" i="1"/>
  <c r="AB42" i="1"/>
  <c r="AA42" i="1"/>
  <c r="BA39" i="1"/>
  <c r="AZ39" i="1"/>
  <c r="AY39" i="1"/>
  <c r="AV39" i="1"/>
  <c r="AU39" i="1"/>
  <c r="AT39" i="1"/>
  <c r="AQ39" i="1"/>
  <c r="AP39" i="1"/>
  <c r="AO39" i="1"/>
  <c r="AL39" i="1"/>
  <c r="AK39" i="1"/>
  <c r="AJ39" i="1"/>
  <c r="AG39" i="1"/>
  <c r="AF39" i="1"/>
  <c r="AE39" i="1"/>
  <c r="AB39" i="1"/>
  <c r="AA39" i="1"/>
  <c r="Z39" i="1"/>
  <c r="AY38" i="1"/>
  <c r="AT38" i="1"/>
  <c r="AO38" i="1"/>
  <c r="AJ38" i="1"/>
  <c r="AE38" i="1"/>
  <c r="Z38" i="1"/>
  <c r="AY37" i="1"/>
  <c r="AT37" i="1"/>
  <c r="AO37" i="1"/>
  <c r="AJ37" i="1"/>
  <c r="AE37" i="1"/>
  <c r="Z37" i="1"/>
  <c r="BA34" i="1"/>
  <c r="AZ34" i="1"/>
  <c r="AY34" i="1"/>
  <c r="AX34" i="1"/>
  <c r="AV34" i="1"/>
  <c r="AU34" i="1"/>
  <c r="AT34" i="1"/>
  <c r="AS34" i="1"/>
  <c r="AQ34" i="1"/>
  <c r="AP34" i="1"/>
  <c r="AO34" i="1"/>
  <c r="AN34" i="1"/>
  <c r="AL34" i="1"/>
  <c r="AK34" i="1"/>
  <c r="AJ34" i="1"/>
  <c r="AI34" i="1"/>
  <c r="AG34" i="1"/>
  <c r="AF34" i="1"/>
  <c r="AE34" i="1"/>
  <c r="AD34" i="1"/>
  <c r="AB34" i="1"/>
  <c r="AA34" i="1"/>
  <c r="Z34" i="1"/>
  <c r="Y34" i="1"/>
  <c r="AZ33" i="1"/>
  <c r="AX33" i="1"/>
  <c r="AU33" i="1"/>
  <c r="AS33" i="1"/>
  <c r="AP33" i="1"/>
  <c r="AN33" i="1"/>
  <c r="AK33" i="1"/>
  <c r="AI33" i="1"/>
  <c r="AF33" i="1"/>
  <c r="AD33" i="1"/>
  <c r="AA33" i="1"/>
  <c r="Y33" i="1"/>
  <c r="AZ32" i="1"/>
  <c r="AX32" i="1"/>
  <c r="AU32" i="1"/>
  <c r="AS32" i="1"/>
  <c r="AP32" i="1"/>
  <c r="AN32" i="1"/>
  <c r="AK32" i="1"/>
  <c r="AI32" i="1"/>
  <c r="AF32" i="1"/>
  <c r="AD32" i="1"/>
  <c r="AA32" i="1"/>
  <c r="Y32" i="1"/>
  <c r="AZ31" i="1"/>
  <c r="AX31" i="1"/>
  <c r="AU31" i="1"/>
  <c r="AS31" i="1"/>
  <c r="AP31" i="1"/>
  <c r="AN31" i="1"/>
  <c r="AK31" i="1"/>
  <c r="AJ31" i="1"/>
  <c r="AL31" i="1" s="1"/>
  <c r="AI31" i="1"/>
  <c r="AF31" i="1"/>
  <c r="AE31" i="1"/>
  <c r="AG31" i="1" s="1"/>
  <c r="AD31" i="1"/>
  <c r="AA31" i="1"/>
  <c r="Y31" i="1"/>
  <c r="BI30" i="1"/>
  <c r="BH30" i="1"/>
  <c r="BG30" i="1"/>
  <c r="BF30" i="1"/>
  <c r="BE30" i="1"/>
  <c r="BD30" i="1"/>
  <c r="Q9" i="1"/>
  <c r="AY46" i="1" s="1"/>
  <c r="BA46" i="1" s="1"/>
  <c r="P9" i="1"/>
  <c r="O9" i="1"/>
  <c r="C9" i="1"/>
  <c r="BA29" i="1"/>
  <c r="AZ29" i="1"/>
  <c r="AV29" i="1"/>
  <c r="AU29" i="1"/>
  <c r="AQ29" i="1"/>
  <c r="AP29" i="1"/>
  <c r="AL29" i="1"/>
  <c r="AK29" i="1"/>
  <c r="AG29" i="1"/>
  <c r="AF29" i="1"/>
  <c r="AB29" i="1"/>
  <c r="AA29" i="1"/>
  <c r="Q20" i="1"/>
  <c r="P20" i="1"/>
  <c r="O20" i="1"/>
  <c r="C20" i="1"/>
  <c r="Q16" i="1"/>
  <c r="P16" i="1"/>
  <c r="AO45" i="1" s="1"/>
  <c r="AQ45" i="1" s="1"/>
  <c r="O16" i="1"/>
  <c r="AO44" i="1" s="1"/>
  <c r="AQ44" i="1" s="1"/>
  <c r="C16" i="1"/>
  <c r="Q7" i="1"/>
  <c r="AJ46" i="1" s="1"/>
  <c r="AL46" i="1" s="1"/>
  <c r="P7" i="1"/>
  <c r="AJ45" i="1" s="1"/>
  <c r="AL45" i="1" s="1"/>
  <c r="O7" i="1"/>
  <c r="Z5" i="1" s="1"/>
  <c r="AB5" i="1" s="1"/>
  <c r="C7" i="1"/>
  <c r="AZ26" i="1"/>
  <c r="AY26" i="1"/>
  <c r="AU26" i="1"/>
  <c r="AT26" i="1"/>
  <c r="AP26" i="1"/>
  <c r="AO26" i="1"/>
  <c r="AK26" i="1"/>
  <c r="AJ26" i="1"/>
  <c r="AF26" i="1"/>
  <c r="AE26" i="1"/>
  <c r="AA26" i="1"/>
  <c r="Z26" i="1"/>
  <c r="Q12" i="1"/>
  <c r="AE46" i="1" s="1"/>
  <c r="P12" i="1"/>
  <c r="AE45" i="1" s="1"/>
  <c r="O12" i="1"/>
  <c r="C12" i="1"/>
  <c r="AY25" i="1"/>
  <c r="AT25" i="1"/>
  <c r="AO25" i="1"/>
  <c r="AJ25" i="1"/>
  <c r="AE25" i="1"/>
  <c r="Z25" i="1"/>
  <c r="Q26" i="1"/>
  <c r="P26" i="1"/>
  <c r="O26" i="1"/>
  <c r="C26" i="1"/>
  <c r="AY24" i="1"/>
  <c r="AT24" i="1"/>
  <c r="AO24" i="1"/>
  <c r="AJ24" i="1"/>
  <c r="AE24" i="1"/>
  <c r="Z24" i="1"/>
  <c r="Q10" i="1"/>
  <c r="AY33" i="1" s="1"/>
  <c r="BA33" i="1" s="1"/>
  <c r="P10" i="1"/>
  <c r="AY32" i="1" s="1"/>
  <c r="BA32" i="1" s="1"/>
  <c r="O10" i="1"/>
  <c r="C10" i="1"/>
  <c r="Q17" i="1"/>
  <c r="P17" i="1"/>
  <c r="O17" i="1"/>
  <c r="C17" i="1"/>
  <c r="Q25" i="1"/>
  <c r="Z46" i="1" s="1"/>
  <c r="AB46" i="1" s="1"/>
  <c r="P25" i="1"/>
  <c r="O25" i="1"/>
  <c r="AO31" i="1" s="1"/>
  <c r="AQ31" i="1" s="1"/>
  <c r="C25" i="1"/>
  <c r="BA21" i="1"/>
  <c r="AZ21" i="1"/>
  <c r="AY21" i="1"/>
  <c r="AX21" i="1"/>
  <c r="AV21" i="1"/>
  <c r="AU21" i="1"/>
  <c r="AT21" i="1"/>
  <c r="AS21" i="1"/>
  <c r="AQ21" i="1"/>
  <c r="AP21" i="1"/>
  <c r="AO21" i="1"/>
  <c r="AN21" i="1"/>
  <c r="AL21" i="1"/>
  <c r="AK21" i="1"/>
  <c r="AJ21" i="1"/>
  <c r="AI21" i="1"/>
  <c r="AG21" i="1"/>
  <c r="AF21" i="1"/>
  <c r="AE21" i="1"/>
  <c r="AD21" i="1"/>
  <c r="AB21" i="1"/>
  <c r="AA21" i="1"/>
  <c r="Z21" i="1"/>
  <c r="Y21" i="1"/>
  <c r="Q15" i="1"/>
  <c r="AJ33" i="1" s="1"/>
  <c r="AL33" i="1" s="1"/>
  <c r="P15" i="1"/>
  <c r="AJ32" i="1" s="1"/>
  <c r="AL32" i="1" s="1"/>
  <c r="O15" i="1"/>
  <c r="C15" i="1"/>
  <c r="AZ20" i="1"/>
  <c r="AX20" i="1"/>
  <c r="AU20" i="1"/>
  <c r="AS20" i="1"/>
  <c r="AP20" i="1"/>
  <c r="AN20" i="1"/>
  <c r="AK20" i="1"/>
  <c r="AI20" i="1"/>
  <c r="AF20" i="1"/>
  <c r="AD20" i="1"/>
  <c r="AA20" i="1"/>
  <c r="Y20" i="1"/>
  <c r="Q28" i="1"/>
  <c r="AE33" i="1" s="1"/>
  <c r="P28" i="1"/>
  <c r="AE32" i="1" s="1"/>
  <c r="O28" i="1"/>
  <c r="C28" i="1"/>
  <c r="AZ19" i="1"/>
  <c r="AX19" i="1"/>
  <c r="AU19" i="1"/>
  <c r="AS19" i="1"/>
  <c r="AP19" i="1"/>
  <c r="AN19" i="1"/>
  <c r="AK19" i="1"/>
  <c r="AI19" i="1"/>
  <c r="AF19" i="1"/>
  <c r="AD19" i="1"/>
  <c r="AA19" i="1"/>
  <c r="Y19" i="1"/>
  <c r="Q21" i="1"/>
  <c r="P21" i="1"/>
  <c r="O21" i="1"/>
  <c r="Z31" i="1" s="1"/>
  <c r="AB31" i="1" s="1"/>
  <c r="C21" i="1"/>
  <c r="AZ18" i="1"/>
  <c r="AX18" i="1"/>
  <c r="AU18" i="1"/>
  <c r="AS18" i="1"/>
  <c r="AP18" i="1"/>
  <c r="AO18" i="1"/>
  <c r="AQ18" i="1" s="1"/>
  <c r="AN18" i="1"/>
  <c r="AK18" i="1"/>
  <c r="AI18" i="1"/>
  <c r="AF18" i="1"/>
  <c r="AD18" i="1"/>
  <c r="AA18" i="1"/>
  <c r="Z18" i="1"/>
  <c r="AB18" i="1" s="1"/>
  <c r="Y18" i="1"/>
  <c r="Q13" i="1"/>
  <c r="P13" i="1"/>
  <c r="O13" i="1"/>
  <c r="AY18" i="1" s="1"/>
  <c r="BA18" i="1" s="1"/>
  <c r="C13" i="1"/>
  <c r="BI17" i="1"/>
  <c r="BH17" i="1"/>
  <c r="BG17" i="1"/>
  <c r="BF17" i="1"/>
  <c r="BE17" i="1"/>
  <c r="BD17" i="1"/>
  <c r="Q14" i="1"/>
  <c r="AT20" i="1" s="1"/>
  <c r="AV20" i="1" s="1"/>
  <c r="P14" i="1"/>
  <c r="AT19" i="1" s="1"/>
  <c r="AV19" i="1" s="1"/>
  <c r="O14" i="1"/>
  <c r="AT18" i="1" s="1"/>
  <c r="AV18" i="1" s="1"/>
  <c r="C14" i="1"/>
  <c r="BA16" i="1"/>
  <c r="AZ16" i="1"/>
  <c r="AV16" i="1"/>
  <c r="AU16" i="1"/>
  <c r="AQ16" i="1"/>
  <c r="AP16" i="1"/>
  <c r="AL16" i="1"/>
  <c r="AK16" i="1"/>
  <c r="AG16" i="1"/>
  <c r="AF16" i="1"/>
  <c r="AB16" i="1"/>
  <c r="AA16" i="1"/>
  <c r="Q18" i="1"/>
  <c r="AO20" i="1" s="1"/>
  <c r="P18" i="1"/>
  <c r="AO19" i="1" s="1"/>
  <c r="O18" i="1"/>
  <c r="C18" i="1"/>
  <c r="Q22" i="1"/>
  <c r="P22" i="1"/>
  <c r="O22" i="1"/>
  <c r="AJ18" i="1" s="1"/>
  <c r="AL18" i="1" s="1"/>
  <c r="C22" i="1"/>
  <c r="Q8" i="1"/>
  <c r="AE20" i="1" s="1"/>
  <c r="AG20" i="1" s="1"/>
  <c r="P8" i="1"/>
  <c r="AE19" i="1" s="1"/>
  <c r="AG19" i="1" s="1"/>
  <c r="O8" i="1"/>
  <c r="AE18" i="1" s="1"/>
  <c r="AG18" i="1" s="1"/>
  <c r="C8" i="1"/>
  <c r="BA13" i="1"/>
  <c r="AZ13" i="1"/>
  <c r="AY13" i="1"/>
  <c r="AV13" i="1"/>
  <c r="AU13" i="1"/>
  <c r="AT13" i="1"/>
  <c r="AQ13" i="1"/>
  <c r="AP13" i="1"/>
  <c r="AO13" i="1"/>
  <c r="AL13" i="1"/>
  <c r="AK13" i="1"/>
  <c r="AJ13" i="1"/>
  <c r="AG13" i="1"/>
  <c r="AF13" i="1"/>
  <c r="AE13" i="1"/>
  <c r="AB13" i="1"/>
  <c r="AA13" i="1"/>
  <c r="Z13" i="1"/>
  <c r="Q11" i="1"/>
  <c r="Z20" i="1" s="1"/>
  <c r="AB20" i="1" s="1"/>
  <c r="P11" i="1"/>
  <c r="Z19" i="1" s="1"/>
  <c r="AB19" i="1" s="1"/>
  <c r="O11" i="1"/>
  <c r="AT5" i="1" s="1"/>
  <c r="AV5" i="1" s="1"/>
  <c r="C11" i="1"/>
  <c r="AY12" i="1"/>
  <c r="AT12" i="1"/>
  <c r="AO12" i="1"/>
  <c r="AJ12" i="1"/>
  <c r="AE12" i="1"/>
  <c r="Z12" i="1"/>
  <c r="Q19" i="1"/>
  <c r="AY7" i="1" s="1"/>
  <c r="P19" i="1"/>
  <c r="AY6" i="1" s="1"/>
  <c r="BA6" i="1" s="1"/>
  <c r="O19" i="1"/>
  <c r="AY5" i="1" s="1"/>
  <c r="BA5" i="1" s="1"/>
  <c r="C19" i="1"/>
  <c r="AY11" i="1"/>
  <c r="AT11" i="1"/>
  <c r="AO11" i="1"/>
  <c r="AJ11" i="1"/>
  <c r="AE11" i="1"/>
  <c r="Z11" i="1"/>
  <c r="Q30" i="1"/>
  <c r="P30" i="1"/>
  <c r="O30" i="1"/>
  <c r="AY44" i="1" s="1"/>
  <c r="BA44" i="1" s="1"/>
  <c r="C30" i="1"/>
  <c r="Q23" i="1"/>
  <c r="P23" i="1"/>
  <c r="O23" i="1"/>
  <c r="C23" i="1"/>
  <c r="Q24" i="1"/>
  <c r="P24" i="1"/>
  <c r="O24" i="1"/>
  <c r="AY31" i="1" s="1"/>
  <c r="BA31" i="1" s="1"/>
  <c r="C24" i="1"/>
  <c r="BA8" i="1"/>
  <c r="AZ8" i="1"/>
  <c r="AY8" i="1"/>
  <c r="AX8" i="1"/>
  <c r="AV8" i="1"/>
  <c r="AU8" i="1"/>
  <c r="AT8" i="1"/>
  <c r="AS8" i="1"/>
  <c r="AQ8" i="1"/>
  <c r="AP8" i="1"/>
  <c r="AO8" i="1"/>
  <c r="AN8" i="1"/>
  <c r="AL8" i="1"/>
  <c r="AK8" i="1"/>
  <c r="AJ8" i="1"/>
  <c r="AI8" i="1"/>
  <c r="AG8" i="1"/>
  <c r="AF8" i="1"/>
  <c r="AE8" i="1"/>
  <c r="AD8" i="1"/>
  <c r="AB8" i="1"/>
  <c r="AA8" i="1"/>
  <c r="Z8" i="1"/>
  <c r="Y8" i="1"/>
  <c r="Q29" i="1"/>
  <c r="P29" i="1"/>
  <c r="O29" i="1"/>
  <c r="C29" i="1"/>
  <c r="AZ7" i="1"/>
  <c r="AX7" i="1"/>
  <c r="AU7" i="1"/>
  <c r="AS7" i="1"/>
  <c r="AP7" i="1"/>
  <c r="AN7" i="1"/>
  <c r="AK7" i="1"/>
  <c r="AI7" i="1"/>
  <c r="AF7" i="1"/>
  <c r="AD7" i="1"/>
  <c r="AA7" i="1"/>
  <c r="Y7" i="1"/>
  <c r="Q27" i="1"/>
  <c r="P27" i="1"/>
  <c r="O27" i="1"/>
  <c r="AJ44" i="1" s="1"/>
  <c r="AL44" i="1" s="1"/>
  <c r="C27" i="1"/>
  <c r="AZ6" i="1"/>
  <c r="AX6" i="1"/>
  <c r="AU6" i="1"/>
  <c r="AS6" i="1"/>
  <c r="AP6" i="1"/>
  <c r="AN6" i="1"/>
  <c r="AK6" i="1"/>
  <c r="AI6" i="1"/>
  <c r="AF6" i="1"/>
  <c r="AD6" i="1"/>
  <c r="AA6" i="1"/>
  <c r="Y6" i="1"/>
  <c r="AZ5" i="1"/>
  <c r="AX5" i="1"/>
  <c r="AU5" i="1"/>
  <c r="AS5" i="1"/>
  <c r="AP5" i="1"/>
  <c r="AO5" i="1"/>
  <c r="AQ5" i="1" s="1"/>
  <c r="AN5" i="1"/>
  <c r="AK5" i="1"/>
  <c r="AJ5" i="1"/>
  <c r="AL5" i="1" s="1"/>
  <c r="AI5" i="1"/>
  <c r="AF5" i="1"/>
  <c r="AE5" i="1"/>
  <c r="AG5" i="1" s="1"/>
  <c r="AD5" i="1"/>
  <c r="AA5" i="1"/>
  <c r="Y5" i="1"/>
  <c r="BI4" i="1"/>
  <c r="BH4" i="1"/>
  <c r="BG4" i="1"/>
  <c r="BF4" i="1"/>
  <c r="BE4" i="1"/>
  <c r="BD4" i="1"/>
  <c r="BA3" i="1"/>
  <c r="AZ3" i="1"/>
  <c r="AV3" i="1"/>
  <c r="AU3" i="1"/>
  <c r="AQ3" i="1"/>
  <c r="AP3" i="1"/>
  <c r="AL3" i="1"/>
  <c r="AK3" i="1"/>
  <c r="AG3" i="1"/>
  <c r="AF3" i="1"/>
  <c r="AB3" i="1"/>
  <c r="AA3" i="1"/>
  <c r="AJ19" i="1" l="1"/>
  <c r="AL19" i="1" s="1"/>
  <c r="Z32" i="1"/>
  <c r="AO32" i="1"/>
  <c r="AQ32" i="1" s="1"/>
  <c r="Z7" i="1"/>
  <c r="AB7" i="1" s="1"/>
  <c r="AJ20" i="1"/>
  <c r="Z33" i="1"/>
  <c r="AO33" i="1"/>
  <c r="AO46" i="1"/>
  <c r="AQ46" i="1" s="1"/>
  <c r="AQ48" i="1" s="1"/>
  <c r="AQ49" i="1" s="1"/>
  <c r="AE6" i="1"/>
  <c r="AG6" i="1" s="1"/>
  <c r="AT6" i="1"/>
  <c r="AE7" i="1"/>
  <c r="AG7" i="1" s="1"/>
  <c r="AT7" i="1"/>
  <c r="AV7" i="1" s="1"/>
  <c r="AV9" i="1" s="1"/>
  <c r="AV10" i="1" s="1"/>
  <c r="AT31" i="1"/>
  <c r="AV31" i="1" s="1"/>
  <c r="AE44" i="1"/>
  <c r="AG44" i="1" s="1"/>
  <c r="AT44" i="1"/>
  <c r="AV44" i="1" s="1"/>
  <c r="AJ7" i="1"/>
  <c r="AT32" i="1"/>
  <c r="AV32" i="1" s="1"/>
  <c r="AT45" i="1"/>
  <c r="AV45" i="1" s="1"/>
  <c r="AT33" i="1"/>
  <c r="AV33" i="1" s="1"/>
  <c r="Z44" i="1"/>
  <c r="AB44" i="1" s="1"/>
  <c r="AT46" i="1"/>
  <c r="AO6" i="1"/>
  <c r="AQ6" i="1" s="1"/>
  <c r="AQ9" i="1" s="1"/>
  <c r="AQ10" i="1" s="1"/>
  <c r="AO7" i="1"/>
  <c r="AQ7" i="1" s="1"/>
  <c r="Z6" i="1"/>
  <c r="AB6" i="1" s="1"/>
  <c r="AB9" i="1" s="1"/>
  <c r="AB10" i="1" s="1"/>
  <c r="AJ6" i="1"/>
  <c r="AY19" i="1"/>
  <c r="Z45" i="1"/>
  <c r="AY20" i="1"/>
  <c r="BA20" i="1" s="1"/>
  <c r="BA7" i="1"/>
  <c r="BA9" i="1" s="1"/>
  <c r="BA10" i="1" s="1"/>
  <c r="AL20" i="1"/>
  <c r="AL22" i="1" s="1"/>
  <c r="AL23" i="1" s="1"/>
  <c r="AB33" i="1"/>
  <c r="AQ33" i="1"/>
  <c r="AQ35" i="1" s="1"/>
  <c r="AQ36" i="1" s="1"/>
  <c r="AL7" i="1"/>
  <c r="AL9" i="1" s="1"/>
  <c r="AV46" i="1"/>
  <c r="AV48" i="1" s="1"/>
  <c r="AV49" i="1" s="1"/>
  <c r="AQ20" i="1"/>
  <c r="AG33" i="1"/>
  <c r="AG46" i="1"/>
  <c r="AB32" i="1"/>
  <c r="AV6" i="1"/>
  <c r="AQ19" i="1"/>
  <c r="AG32" i="1"/>
  <c r="AG45" i="1"/>
  <c r="BA19" i="1"/>
  <c r="AB45" i="1"/>
  <c r="AB48" i="1" s="1"/>
  <c r="AB49" i="1" s="1"/>
  <c r="AL6" i="1"/>
  <c r="BA35" i="1"/>
  <c r="BA36" i="1" s="1"/>
  <c r="AB22" i="1"/>
  <c r="AB23" i="1" s="1"/>
  <c r="AG22" i="1"/>
  <c r="AG23" i="1" s="1"/>
  <c r="AB35" i="1"/>
  <c r="AB36" i="1" s="1"/>
  <c r="BA48" i="1"/>
  <c r="BA49" i="1" s="1"/>
  <c r="AL35" i="1"/>
  <c r="AL36" i="1"/>
  <c r="AV35" i="1"/>
  <c r="AV36" i="1" s="1"/>
  <c r="AV22" i="1"/>
  <c r="AV23" i="1" s="1"/>
  <c r="AL48" i="1"/>
  <c r="AL49" i="1" s="1"/>
  <c r="AG9" i="1" l="1"/>
  <c r="AG10" i="1" s="1"/>
  <c r="AG48" i="1"/>
  <c r="AG49" i="1" s="1"/>
  <c r="AG35" i="1"/>
  <c r="AQ22" i="1"/>
  <c r="AQ23" i="1" s="1"/>
  <c r="AL10" i="1"/>
  <c r="AG36" i="1"/>
  <c r="BA22" i="1"/>
  <c r="BA23" i="1" s="1"/>
</calcChain>
</file>

<file path=xl/sharedStrings.xml><?xml version="1.0" encoding="utf-8"?>
<sst xmlns="http://schemas.openxmlformats.org/spreadsheetml/2006/main" count="507" uniqueCount="116">
  <si>
    <t>Definitive Screening Design (DSD), 3 levels, 4 factors,                    7 fakes, 4 xtal soln. components:</t>
  </si>
  <si>
    <t>Color code:</t>
  </si>
  <si>
    <t>User entry</t>
  </si>
  <si>
    <t>Auto-computed</t>
  </si>
  <si>
    <t>Wells</t>
  </si>
  <si>
    <t>Runs</t>
  </si>
  <si>
    <t>Random</t>
  </si>
  <si>
    <t>Treatment</t>
  </si>
  <si>
    <t>A Coding</t>
  </si>
  <si>
    <t>B Coding</t>
  </si>
  <si>
    <t>C Coding</t>
  </si>
  <si>
    <t>Fake1</t>
  </si>
  <si>
    <t>Fake2</t>
  </si>
  <si>
    <t>Fake3</t>
  </si>
  <si>
    <t>Fake4</t>
  </si>
  <si>
    <t>Fake5</t>
  </si>
  <si>
    <t>Fake6</t>
  </si>
  <si>
    <t>Fake7</t>
  </si>
  <si>
    <t>A Level</t>
  </si>
  <si>
    <t>B Level</t>
  </si>
  <si>
    <t>C Level</t>
  </si>
  <si>
    <t>Lengths (microns)</t>
  </si>
  <si>
    <t>Scores</t>
  </si>
  <si>
    <t>Well 1, A1</t>
  </si>
  <si>
    <t>Well 2, A2</t>
  </si>
  <si>
    <t>Well 3, A3</t>
  </si>
  <si>
    <t>Well 4, A4</t>
  </si>
  <si>
    <t>Well 5, A5</t>
  </si>
  <si>
    <t>Well 6, A6</t>
  </si>
  <si>
    <t>Well 7, B1</t>
  </si>
  <si>
    <t>Well 8, B2</t>
  </si>
  <si>
    <t>Well 9, B3</t>
  </si>
  <si>
    <t>Well 10, B4</t>
  </si>
  <si>
    <t>Well 11, B5</t>
  </si>
  <si>
    <t>Well 12, B6</t>
  </si>
  <si>
    <t>Well 13, C1</t>
  </si>
  <si>
    <t>Well 14, C2</t>
  </si>
  <si>
    <t>Well 15, C3</t>
  </si>
  <si>
    <t>Well 16, C4</t>
  </si>
  <si>
    <t>Well 17, C5</t>
  </si>
  <si>
    <t>Well 18, C6</t>
  </si>
  <si>
    <t>Well 19, D1</t>
  </si>
  <si>
    <t>Well 20, D2</t>
  </si>
  <si>
    <t>Well 21, D3</t>
  </si>
  <si>
    <t>Well 22, D4</t>
  </si>
  <si>
    <t>Well 23, D5</t>
  </si>
  <si>
    <t>Well 24, D6</t>
  </si>
  <si>
    <t>Factor Name</t>
  </si>
  <si>
    <t>Mean</t>
  </si>
  <si>
    <t>Delta</t>
  </si>
  <si>
    <t>number of wells * volume of drop * tip loss</t>
  </si>
  <si>
    <t>Total volume of protein or nucleic acid (uL):</t>
  </si>
  <si>
    <t>Reservoir:</t>
  </si>
  <si>
    <t>60% MPD</t>
  </si>
  <si>
    <t>Volume (uL):</t>
  </si>
  <si>
    <t>350</t>
  </si>
  <si>
    <t>Stocks</t>
  </si>
  <si>
    <t>[Stock] (mM)</t>
  </si>
  <si>
    <t>[Lead] (mM)</t>
  </si>
  <si>
    <t>NaCacodylate</t>
  </si>
  <si>
    <t>Tube Vol. (uL)</t>
  </si>
  <si>
    <t>Prot or NA Vol. (uL)</t>
  </si>
  <si>
    <t>Xtal soln. Vol. (uL)</t>
  </si>
  <si>
    <t>pH</t>
  </si>
  <si>
    <t>Reagent</t>
  </si>
  <si>
    <t>ddH2O</t>
  </si>
  <si>
    <t xml:space="preserve">  </t>
  </si>
  <si>
    <t>Protein in drop (uL)</t>
  </si>
  <si>
    <t>Reservoir soln. in drop (uL)</t>
  </si>
  <si>
    <t>Reservoir (uL) in well</t>
  </si>
  <si>
    <t>Response</t>
  </si>
  <si>
    <t xml:space="preserve">Treatment: </t>
  </si>
  <si>
    <t>[Final]</t>
  </si>
  <si>
    <t>N/A</t>
  </si>
  <si>
    <t>[Stock]</t>
  </si>
  <si>
    <t xml:space="preserve"> Check:</t>
  </si>
  <si>
    <t>Vol. (uL)</t>
  </si>
  <si>
    <t>reagent</t>
  </si>
  <si>
    <t>[start]</t>
  </si>
  <si>
    <t xml:space="preserve"> check:</t>
  </si>
  <si>
    <t>[Volume (uL)</t>
  </si>
  <si>
    <t>Sample in drop (ul)</t>
  </si>
  <si>
    <t>Reservoir soln. in drop (ul)</t>
  </si>
  <si>
    <t>Reservoir (ul) in well</t>
  </si>
  <si>
    <t>[final]</t>
  </si>
  <si>
    <t>[Start]</t>
  </si>
  <si>
    <t>Protein in drop (ul)</t>
  </si>
  <si>
    <t>Volume (uL)</t>
  </si>
  <si>
    <t xml:space="preserve">Date: </t>
  </si>
  <si>
    <t>Description</t>
  </si>
  <si>
    <t>Clear</t>
  </si>
  <si>
    <t>Opaque precipitate or skin</t>
  </si>
  <si>
    <t>Gelatinous precipitant</t>
  </si>
  <si>
    <t>Phase separation (oil)</t>
  </si>
  <si>
    <t>Granular (microcrystals)</t>
  </si>
  <si>
    <t>Spherulates, urchins, dendrites)</t>
  </si>
  <si>
    <t>quasicrystals)</t>
  </si>
  <si>
    <t>1-D needles)</t>
  </si>
  <si>
    <t>2-D plates)</t>
  </si>
  <si>
    <t>Microxtals, 3-D xtals resolved)</t>
  </si>
  <si>
    <t>Fused 3-D xtals 20-100 micron)</t>
  </si>
  <si>
    <t>Fused 3-D xtals 100-200 micron)</t>
  </si>
  <si>
    <t>Fused 3-D xtals 200-400 micron)</t>
  </si>
  <si>
    <t>Fused 3-D xtals 400-600 micron)</t>
  </si>
  <si>
    <t>Fused 3-D xtals &gt; 600 microns)</t>
  </si>
  <si>
    <t>3-D xtals 20-100 micron)</t>
  </si>
  <si>
    <t>3-D xtals 100-200 microns)</t>
  </si>
  <si>
    <t>3-D xtals 200-400 microns)</t>
  </si>
  <si>
    <t>3-D xtals 400-600 microns)</t>
  </si>
  <si>
    <t>3-D xtals 600-800 micron)</t>
  </si>
  <si>
    <t>3-D xtals &gt;800 microns)</t>
  </si>
  <si>
    <t>[BaCl2]</t>
  </si>
  <si>
    <t>[Cobalt Hexammine]</t>
  </si>
  <si>
    <t>[% MPD v/v]</t>
  </si>
  <si>
    <t>To randomize the treatments, select C6 to Q30 and then go to the sort pulldown, select &lt;Custom Sort&gt;,  and sort on the &lt;random&gt; column.</t>
  </si>
  <si>
    <t>User input in gray boxes below: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</si>
</sst>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F2F2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3"/>
  <sheetViews>
    <sheetView tabSelected="1" topLeftCell="B32" zoomScale="262" zoomScaleNormal="262" workbookViewId="0">
      <selection activeCell="D38" sqref="D38"/>
    </sheetView>
  </sheetViews>
  <sheetFormatPr baseColWidth="10" defaultColWidth="8.83203125" defaultRowHeight="15" x14ac:dyDescent="0.2"/>
  <cols>
    <col min="1" max="1" width="10.83203125" customWidth="1"/>
    <col min="2" max="2" width="10" customWidth="1"/>
    <col min="3" max="3" width="14.6640625" customWidth="1"/>
    <col min="7" max="7" width="7" customWidth="1"/>
    <col min="8" max="8" width="5" customWidth="1"/>
    <col min="9" max="9" width="4.83203125" customWidth="1"/>
    <col min="10" max="10" width="5.1640625" customWidth="1"/>
    <col min="11" max="11" width="5" customWidth="1"/>
    <col min="12" max="12" width="5.1640625" customWidth="1"/>
    <col min="13" max="13" width="5" customWidth="1"/>
    <col min="14" max="14" width="5.33203125" customWidth="1"/>
    <col min="15" max="15" width="6.1640625" customWidth="1"/>
    <col min="16" max="16" width="6" customWidth="1"/>
    <col min="17" max="17" width="6.1640625" customWidth="1"/>
    <col min="25" max="25" width="20.6640625" customWidth="1"/>
    <col min="30" max="30" width="20.6640625" customWidth="1"/>
    <col min="35" max="35" width="20.6640625" customWidth="1"/>
    <col min="40" max="40" width="20.6640625" customWidth="1"/>
    <col min="45" max="45" width="20.6640625" customWidth="1"/>
    <col min="50" max="50" width="20.6640625" customWidth="1"/>
    <col min="52" max="52" width="12.6640625" customWidth="1"/>
    <col min="53" max="53" width="10.1640625" customWidth="1"/>
  </cols>
  <sheetData>
    <row r="1" spans="1:61" x14ac:dyDescent="0.2">
      <c r="A1" t="s">
        <v>0</v>
      </c>
    </row>
    <row r="3" spans="1:61" x14ac:dyDescent="0.2">
      <c r="A3" t="s">
        <v>1</v>
      </c>
      <c r="B3" s="1" t="s">
        <v>2</v>
      </c>
      <c r="C3" s="2" t="s">
        <v>3</v>
      </c>
      <c r="Y3" s="3" t="s">
        <v>23</v>
      </c>
      <c r="Z3" s="3" t="s">
        <v>71</v>
      </c>
      <c r="AA3" s="3">
        <f>VLOOKUP($A$7,$A$6:$Q$30,MATCH($D$6,$A$6:$Q$6,0),0)</f>
        <v>21</v>
      </c>
      <c r="AB3" s="3">
        <f>$B$60</f>
        <v>100</v>
      </c>
      <c r="AD3" s="3" t="s">
        <v>24</v>
      </c>
      <c r="AE3" s="3" t="s">
        <v>71</v>
      </c>
      <c r="AF3" s="3">
        <f>VLOOKUP($A$8,$A$6:$Q$30,MATCH($D$6,$A$6:$Q$6,0),0)</f>
        <v>8</v>
      </c>
      <c r="AG3" s="3">
        <f>$B$60</f>
        <v>100</v>
      </c>
      <c r="AI3" s="3" t="s">
        <v>25</v>
      </c>
      <c r="AJ3" s="3" t="s">
        <v>71</v>
      </c>
      <c r="AK3" s="3">
        <f>VLOOKUP($A$9,$A$6:$Q$30,MATCH($D$6,$A$6:$Q$6,0),0)</f>
        <v>24</v>
      </c>
      <c r="AL3" s="3">
        <f>$B$60</f>
        <v>100</v>
      </c>
      <c r="AN3" s="3" t="s">
        <v>26</v>
      </c>
      <c r="AO3" s="3" t="s">
        <v>71</v>
      </c>
      <c r="AP3" s="3">
        <f>VLOOKUP($A$10,$A$6:$Q$30,MATCH($D$6,$A$6:$Q$6,0),0)</f>
        <v>18</v>
      </c>
      <c r="AQ3" s="3">
        <f>$B$60</f>
        <v>100</v>
      </c>
      <c r="AS3" s="3" t="s">
        <v>27</v>
      </c>
      <c r="AT3" s="3" t="s">
        <v>71</v>
      </c>
      <c r="AU3" s="3">
        <f>VLOOKUP($A$11,$A$6:$Q$30,MATCH($D$6,$A$6:$Q$6,0),0)</f>
        <v>7</v>
      </c>
      <c r="AV3" s="3">
        <f>$B$60</f>
        <v>100</v>
      </c>
      <c r="AX3" s="3" t="s">
        <v>28</v>
      </c>
      <c r="AY3" s="3" t="s">
        <v>71</v>
      </c>
      <c r="AZ3" s="3">
        <f>VLOOKUP($A$12,$A$6:$Q$30,MATCH($D$6,$A$6:$Q$6,0),0)</f>
        <v>20</v>
      </c>
      <c r="BA3" s="3">
        <f>$B$60</f>
        <v>100</v>
      </c>
      <c r="BD3" s="2" t="s">
        <v>23</v>
      </c>
      <c r="BE3" s="2" t="s">
        <v>24</v>
      </c>
      <c r="BF3" s="2" t="s">
        <v>25</v>
      </c>
      <c r="BG3" s="2" t="s">
        <v>26</v>
      </c>
      <c r="BH3" s="2" t="s">
        <v>27</v>
      </c>
      <c r="BI3" s="2" t="s">
        <v>28</v>
      </c>
    </row>
    <row r="4" spans="1:61" x14ac:dyDescent="0.2">
      <c r="C4" t="s">
        <v>114</v>
      </c>
      <c r="Y4" s="3" t="s">
        <v>64</v>
      </c>
      <c r="Z4" s="3" t="s">
        <v>72</v>
      </c>
      <c r="AA4" s="3" t="s">
        <v>74</v>
      </c>
      <c r="AB4" s="3" t="s">
        <v>76</v>
      </c>
      <c r="AD4" s="3" t="s">
        <v>64</v>
      </c>
      <c r="AE4" s="3" t="s">
        <v>72</v>
      </c>
      <c r="AF4" s="3" t="s">
        <v>74</v>
      </c>
      <c r="AG4" s="3" t="s">
        <v>76</v>
      </c>
      <c r="AI4" s="3" t="s">
        <v>64</v>
      </c>
      <c r="AJ4" s="3" t="s">
        <v>72</v>
      </c>
      <c r="AK4" s="3" t="s">
        <v>74</v>
      </c>
      <c r="AL4" s="3" t="s">
        <v>76</v>
      </c>
      <c r="AN4" s="3" t="s">
        <v>64</v>
      </c>
      <c r="AO4" s="3" t="s">
        <v>72</v>
      </c>
      <c r="AP4" s="3" t="s">
        <v>74</v>
      </c>
      <c r="AQ4" s="3" t="s">
        <v>76</v>
      </c>
      <c r="AS4" s="3" t="s">
        <v>64</v>
      </c>
      <c r="AT4" s="3" t="s">
        <v>72</v>
      </c>
      <c r="AU4" s="3" t="s">
        <v>74</v>
      </c>
      <c r="AV4" s="3" t="s">
        <v>76</v>
      </c>
      <c r="AX4" s="3" t="s">
        <v>64</v>
      </c>
      <c r="AY4" s="3" t="s">
        <v>72</v>
      </c>
      <c r="AZ4" s="3" t="s">
        <v>74</v>
      </c>
      <c r="BA4" s="3" t="s">
        <v>76</v>
      </c>
      <c r="BC4" s="2" t="s">
        <v>88</v>
      </c>
      <c r="BD4" s="3">
        <f>VLOOKUP($A$7,$A$6:$Q$30,MATCH($D$6,$A$6:$Q$6,0),0)</f>
        <v>21</v>
      </c>
      <c r="BE4" s="3">
        <f>VLOOKUP($A$8,$A$6:$Q$30,MATCH($D$6,$A$6:$Q$6,0),0)</f>
        <v>8</v>
      </c>
      <c r="BF4" s="3">
        <f>VLOOKUP($A$9,$A$6:$Q$30,MATCH($D$6,$A$6:$Q$6,0),0)</f>
        <v>24</v>
      </c>
      <c r="BG4" s="3">
        <f>VLOOKUP($A$10,$A$6:$Q$30,MATCH($D$6,$A$6:$Q$6,0),0)</f>
        <v>18</v>
      </c>
      <c r="BH4" s="3">
        <f>VLOOKUP($A$11,$A$6:$Q$30,MATCH($D$6,$A$6:$Q$6,0),0)</f>
        <v>7</v>
      </c>
      <c r="BI4" s="3">
        <f>VLOOKUP($A$12,$A$6:$Q$30,MATCH($D$6,$A$6:$Q$6,0),0)</f>
        <v>20</v>
      </c>
    </row>
    <row r="5" spans="1:61" x14ac:dyDescent="0.2">
      <c r="Y5" s="3" t="str">
        <f>$A$52</f>
        <v>[BaCl2]</v>
      </c>
      <c r="Z5" s="3">
        <f>VLOOKUP($A$7,$A$6:$Q$30,MATCH($O$6,$A$6:$Q$6,0),0)</f>
        <v>50</v>
      </c>
      <c r="AA5" s="3">
        <f>$B$52</f>
        <v>500</v>
      </c>
      <c r="AB5" s="2">
        <f>($Z$5/$AA$5)*$B$60</f>
        <v>10</v>
      </c>
      <c r="AD5" s="3" t="str">
        <f>$A$52</f>
        <v>[BaCl2]</v>
      </c>
      <c r="AE5" s="3">
        <f>VLOOKUP($A$8,$A$6:$Q$30,MATCH($O$6,$A$6:$Q$6,0),0)</f>
        <v>80</v>
      </c>
      <c r="AF5" s="3">
        <f>$B$52</f>
        <v>500</v>
      </c>
      <c r="AG5" s="2">
        <f>($AE$5/$AF$5)*$B$60</f>
        <v>16</v>
      </c>
      <c r="AI5" s="3" t="str">
        <f>$A$52</f>
        <v>[BaCl2]</v>
      </c>
      <c r="AJ5" s="3">
        <f>VLOOKUP($A$9,$A$6:$Q$30,MATCH($O$6,$A$6:$Q$6,0),0)</f>
        <v>50</v>
      </c>
      <c r="AK5" s="3">
        <f>$B$52</f>
        <v>500</v>
      </c>
      <c r="AL5" s="2">
        <f>($AJ$5/$AK$5)*$B$60</f>
        <v>10</v>
      </c>
      <c r="AN5" s="3" t="str">
        <f>$A$52</f>
        <v>[BaCl2]</v>
      </c>
      <c r="AO5" s="3">
        <f>VLOOKUP($A$10,$A$6:$Q$30,MATCH($O$6,$A$6:$Q$6,0),0)</f>
        <v>20</v>
      </c>
      <c r="AP5" s="3">
        <f>$B$52</f>
        <v>500</v>
      </c>
      <c r="AQ5" s="2">
        <f>($AO$5/$AP$5)*$B$60</f>
        <v>4</v>
      </c>
      <c r="AS5" s="3" t="str">
        <f>$A$52</f>
        <v>[BaCl2]</v>
      </c>
      <c r="AT5" s="3">
        <f>VLOOKUP($A$11,$A$6:$Q$30,MATCH($O$6,$A$6:$Q$6,0),0)</f>
        <v>80</v>
      </c>
      <c r="AU5" s="3">
        <f>$B$52</f>
        <v>500</v>
      </c>
      <c r="AV5" s="2">
        <f>($AT$5/$AU$5)*$B$60</f>
        <v>16</v>
      </c>
      <c r="AX5" s="3" t="str">
        <f>$A$52</f>
        <v>[BaCl2]</v>
      </c>
      <c r="AY5" s="3">
        <f>VLOOKUP($A$12,$A$6:$Q$30,MATCH($O$6,$A$6:$Q$6,0),0)</f>
        <v>20</v>
      </c>
      <c r="AZ5" s="3">
        <f>$B$52</f>
        <v>500</v>
      </c>
      <c r="BA5" s="2">
        <f>($AY$5/$AZ$5)*$B$60</f>
        <v>4</v>
      </c>
    </row>
    <row r="6" spans="1:61" x14ac:dyDescent="0.2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O6" t="s">
        <v>18</v>
      </c>
      <c r="P6" t="s">
        <v>19</v>
      </c>
      <c r="Q6" t="s">
        <v>20</v>
      </c>
      <c r="R6" t="s">
        <v>21</v>
      </c>
      <c r="S6" t="s">
        <v>22</v>
      </c>
      <c r="Y6" s="3" t="str">
        <f>$A$53</f>
        <v>[Cobalt Hexammine]</v>
      </c>
      <c r="Z6" s="3">
        <f>VLOOKUP($A$7,$A$6:$Q$30,MATCH($P$6,$A$6:$Q$6,0),0)</f>
        <v>7</v>
      </c>
      <c r="AA6" s="3">
        <f>$B$53</f>
        <v>50</v>
      </c>
      <c r="AB6" s="2">
        <f>($Z$6/$AA$6)*$B$60</f>
        <v>14.000000000000002</v>
      </c>
      <c r="AD6" s="3" t="str">
        <f>$A$53</f>
        <v>[Cobalt Hexammine]</v>
      </c>
      <c r="AE6" s="3">
        <f>VLOOKUP($A$8,$A$6:$Q$30,MATCH($P$6,$A$6:$Q$6,0),0)</f>
        <v>12</v>
      </c>
      <c r="AF6" s="3">
        <f>$B$53</f>
        <v>50</v>
      </c>
      <c r="AG6" s="2">
        <f>($AE$6/$AF$6)*$B$60</f>
        <v>24</v>
      </c>
      <c r="AI6" s="3" t="str">
        <f>$A$53</f>
        <v>[Cobalt Hexammine]</v>
      </c>
      <c r="AJ6" s="3">
        <f>VLOOKUP($A$9,$A$6:$Q$30,MATCH($P$6,$A$6:$Q$6,0),0)</f>
        <v>7</v>
      </c>
      <c r="AK6" s="3">
        <f>$B$53</f>
        <v>50</v>
      </c>
      <c r="AL6" s="2">
        <f>($AJ$6/$AK$6)*$B$60</f>
        <v>14.000000000000002</v>
      </c>
      <c r="AN6" s="3" t="str">
        <f>$A$53</f>
        <v>[Cobalt Hexammine]</v>
      </c>
      <c r="AO6" s="3">
        <f>VLOOKUP($A$10,$A$6:$Q$30,MATCH($P$6,$A$6:$Q$6,0),0)</f>
        <v>2</v>
      </c>
      <c r="AP6" s="3">
        <f>$B$53</f>
        <v>50</v>
      </c>
      <c r="AQ6" s="2">
        <f>($AO$6/$AP$6)*$B$60</f>
        <v>4</v>
      </c>
      <c r="AS6" s="3" t="str">
        <f>$A$53</f>
        <v>[Cobalt Hexammine]</v>
      </c>
      <c r="AT6" s="3">
        <f>VLOOKUP($A$11,$A$6:$Q$30,MATCH($P$6,$A$6:$Q$6,0),0)</f>
        <v>12</v>
      </c>
      <c r="AU6" s="3">
        <f>$B$53</f>
        <v>50</v>
      </c>
      <c r="AV6" s="2">
        <f>($AT$6/$AU$6)*$B$60</f>
        <v>24</v>
      </c>
      <c r="AX6" s="3" t="str">
        <f>$A$53</f>
        <v>[Cobalt Hexammine]</v>
      </c>
      <c r="AY6" s="3">
        <f>VLOOKUP($A$12,$A$6:$Q$30,MATCH($P$6,$A$6:$Q$6,0),0)</f>
        <v>2</v>
      </c>
      <c r="AZ6" s="3">
        <f>$B$53</f>
        <v>50</v>
      </c>
      <c r="BA6" s="2">
        <f>($AY$6/$AZ$6)*$B$60</f>
        <v>4</v>
      </c>
    </row>
    <row r="7" spans="1:61" x14ac:dyDescent="0.2">
      <c r="A7" t="s">
        <v>23</v>
      </c>
      <c r="B7">
        <v>1</v>
      </c>
      <c r="C7">
        <f ca="1">RAND()</f>
        <v>0.35463420686945535</v>
      </c>
      <c r="D7">
        <v>21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$B$39 + (E7 * $C$39)</f>
        <v>50</v>
      </c>
      <c r="P7">
        <f>$B$40 + (F7 * $C$40)</f>
        <v>7</v>
      </c>
      <c r="Q7">
        <f>$B$41 + (G7 * $C$41)</f>
        <v>12.5</v>
      </c>
      <c r="Y7" s="3" t="str">
        <f>$A$54</f>
        <v>[% MPD v/v]</v>
      </c>
      <c r="Z7" s="3">
        <f>VLOOKUP($A$7,$A$6:$Q$30,MATCH($Q$6,$A$6:$Q$6,0),0)</f>
        <v>12.5</v>
      </c>
      <c r="AA7" s="3">
        <f>$B$54</f>
        <v>50</v>
      </c>
      <c r="AB7" s="2">
        <f>($Z$7/$AA$7)*$B$60</f>
        <v>25</v>
      </c>
      <c r="AD7" s="3" t="str">
        <f>$A$54</f>
        <v>[% MPD v/v]</v>
      </c>
      <c r="AE7" s="3">
        <f>VLOOKUP($A$8,$A$6:$Q$30,MATCH($Q$6,$A$6:$Q$6,0),0)</f>
        <v>5</v>
      </c>
      <c r="AF7" s="3">
        <f>$B$54</f>
        <v>50</v>
      </c>
      <c r="AG7" s="2">
        <f>($AE$7/$AF$7)*$B$60</f>
        <v>10</v>
      </c>
      <c r="AI7" s="3" t="str">
        <f>$A$54</f>
        <v>[% MPD v/v]</v>
      </c>
      <c r="AJ7" s="3">
        <f>VLOOKUP($A$9,$A$6:$Q$30,MATCH($Q$6,$A$6:$Q$6,0),0)</f>
        <v>12.5</v>
      </c>
      <c r="AK7" s="3">
        <f>$B$54</f>
        <v>50</v>
      </c>
      <c r="AL7" s="2">
        <f>($AJ$7/$AK$7)*$B$60</f>
        <v>25</v>
      </c>
      <c r="AN7" s="3" t="str">
        <f>$A$54</f>
        <v>[% MPD v/v]</v>
      </c>
      <c r="AO7" s="3">
        <f>VLOOKUP($A$10,$A$6:$Q$30,MATCH($Q$6,$A$6:$Q$6,0),0)</f>
        <v>20</v>
      </c>
      <c r="AP7" s="3">
        <f>$B$54</f>
        <v>50</v>
      </c>
      <c r="AQ7" s="2">
        <f>($AO$7/$AP$7)*$B$60</f>
        <v>40</v>
      </c>
      <c r="AS7" s="3" t="str">
        <f>$A$54</f>
        <v>[% MPD v/v]</v>
      </c>
      <c r="AT7" s="3">
        <f>VLOOKUP($A$11,$A$6:$Q$30,MATCH($Q$6,$A$6:$Q$6,0),0)</f>
        <v>5</v>
      </c>
      <c r="AU7" s="3">
        <f>$B$54</f>
        <v>50</v>
      </c>
      <c r="AV7" s="2">
        <f>($AT$7/$AU$7)*$B$60</f>
        <v>10</v>
      </c>
      <c r="AX7" s="3" t="str">
        <f>$A$54</f>
        <v>[% MPD v/v]</v>
      </c>
      <c r="AY7" s="3">
        <f>VLOOKUP($A$12,$A$6:$Q$30,MATCH($Q$6,$A$6:$Q$6,0),0)</f>
        <v>5</v>
      </c>
      <c r="AZ7" s="3">
        <f>$B$54</f>
        <v>50</v>
      </c>
      <c r="BA7" s="2">
        <f>($AY$7/$AZ$7)*$B$60</f>
        <v>10</v>
      </c>
    </row>
    <row r="8" spans="1:61" x14ac:dyDescent="0.2">
      <c r="A8" t="s">
        <v>24</v>
      </c>
      <c r="B8">
        <v>2</v>
      </c>
      <c r="C8">
        <f ca="1">RAND()</f>
        <v>0.93843084305761915</v>
      </c>
      <c r="D8">
        <v>8</v>
      </c>
      <c r="E8">
        <v>1</v>
      </c>
      <c r="F8">
        <v>1</v>
      </c>
      <c r="G8">
        <v>-1</v>
      </c>
      <c r="H8">
        <v>-1</v>
      </c>
      <c r="I8">
        <v>1</v>
      </c>
      <c r="J8">
        <v>1</v>
      </c>
      <c r="K8">
        <v>-1</v>
      </c>
      <c r="L8">
        <v>-1</v>
      </c>
      <c r="M8">
        <v>0</v>
      </c>
      <c r="N8">
        <v>1</v>
      </c>
      <c r="O8">
        <f>$B$39 + (E8 * $C$39)</f>
        <v>80</v>
      </c>
      <c r="P8">
        <f>$B$40 + (F8 * $C$40)</f>
        <v>12</v>
      </c>
      <c r="Q8">
        <f>$B$41 + (G8 * $C$41)</f>
        <v>5</v>
      </c>
      <c r="Y8" s="3" t="str">
        <f>$A$55</f>
        <v>NaCacodylate</v>
      </c>
      <c r="Z8" s="3">
        <f>$C$55</f>
        <v>40</v>
      </c>
      <c r="AA8" s="3">
        <f>$B$55</f>
        <v>500</v>
      </c>
      <c r="AB8" s="2">
        <f>($C$55/$B$55)*$B$60</f>
        <v>8</v>
      </c>
      <c r="AD8" s="3" t="str">
        <f>$A$55</f>
        <v>NaCacodylate</v>
      </c>
      <c r="AE8" s="3">
        <f>$C$55</f>
        <v>40</v>
      </c>
      <c r="AF8" s="3">
        <f>$B$55</f>
        <v>500</v>
      </c>
      <c r="AG8" s="2">
        <f>($C$55/$B$55)*$B$60</f>
        <v>8</v>
      </c>
      <c r="AI8" s="3" t="str">
        <f>$A$55</f>
        <v>NaCacodylate</v>
      </c>
      <c r="AJ8" s="3">
        <f>$C$55</f>
        <v>40</v>
      </c>
      <c r="AK8" s="3">
        <f>$B$55</f>
        <v>500</v>
      </c>
      <c r="AL8" s="2">
        <f>($C$55/$B$55)*$B$60</f>
        <v>8</v>
      </c>
      <c r="AN8" s="3" t="str">
        <f>$A$55</f>
        <v>NaCacodylate</v>
      </c>
      <c r="AO8" s="3">
        <f>$C$55</f>
        <v>40</v>
      </c>
      <c r="AP8" s="3">
        <f>$B$55</f>
        <v>500</v>
      </c>
      <c r="AQ8" s="2">
        <f>($C$55/$B$55)*$B$60</f>
        <v>8</v>
      </c>
      <c r="AS8" s="3" t="str">
        <f>$A$55</f>
        <v>NaCacodylate</v>
      </c>
      <c r="AT8" s="3">
        <f>$C$55</f>
        <v>40</v>
      </c>
      <c r="AU8" s="3">
        <f>$B$55</f>
        <v>500</v>
      </c>
      <c r="AV8" s="2">
        <f>($C$55/$B$55)*$B$60</f>
        <v>8</v>
      </c>
      <c r="AX8" s="3" t="str">
        <f>$A$55</f>
        <v>NaCacodylate</v>
      </c>
      <c r="AY8" s="3">
        <f>$C$55</f>
        <v>40</v>
      </c>
      <c r="AZ8" s="3">
        <f>$B$55</f>
        <v>500</v>
      </c>
      <c r="BA8" s="2">
        <f>($C$55/$B$55)*$B$60</f>
        <v>8</v>
      </c>
    </row>
    <row r="9" spans="1:61" x14ac:dyDescent="0.2">
      <c r="A9" t="s">
        <v>25</v>
      </c>
      <c r="B9">
        <v>3</v>
      </c>
      <c r="C9">
        <f ca="1">RAND()</f>
        <v>0.58197926724377325</v>
      </c>
      <c r="D9">
        <v>24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$B$39 + (E9 * $C$39)</f>
        <v>50</v>
      </c>
      <c r="P9">
        <f>$B$40 + (F9 * $C$40)</f>
        <v>7</v>
      </c>
      <c r="Q9">
        <f>$B$41 + (G9 * $C$41)</f>
        <v>12.5</v>
      </c>
      <c r="Y9" s="3" t="s">
        <v>65</v>
      </c>
      <c r="Z9" s="3" t="s">
        <v>73</v>
      </c>
      <c r="AA9" s="3" t="s">
        <v>73</v>
      </c>
      <c r="AB9" s="2">
        <f>$AB$3-($AB$5+$AB$6+$AB$7+$AB$8)</f>
        <v>43</v>
      </c>
      <c r="AD9" s="3" t="s">
        <v>65</v>
      </c>
      <c r="AE9" s="3" t="s">
        <v>73</v>
      </c>
      <c r="AF9" s="3" t="s">
        <v>73</v>
      </c>
      <c r="AG9" s="2">
        <f>$AG$3-($AG$5+$AG$6+$AG$7+$AG$8)</f>
        <v>42</v>
      </c>
      <c r="AI9" s="3" t="s">
        <v>65</v>
      </c>
      <c r="AJ9" s="3" t="s">
        <v>73</v>
      </c>
      <c r="AK9" s="3" t="s">
        <v>73</v>
      </c>
      <c r="AL9" s="2">
        <f>$AL$3-($AL$5+$AL$6+$AL$7+$AL$8)</f>
        <v>43</v>
      </c>
      <c r="AN9" s="3" t="s">
        <v>65</v>
      </c>
      <c r="AO9" s="3" t="s">
        <v>73</v>
      </c>
      <c r="AP9" s="3" t="s">
        <v>73</v>
      </c>
      <c r="AQ9" s="2">
        <f>$AQ$3-($AQ$5+$AQ$6+$AQ$7+$AQ$8)</f>
        <v>44</v>
      </c>
      <c r="AS9" s="3" t="s">
        <v>65</v>
      </c>
      <c r="AT9" s="3" t="s">
        <v>73</v>
      </c>
      <c r="AU9" s="3" t="s">
        <v>73</v>
      </c>
      <c r="AV9" s="2">
        <f>$AV$3-($AV$5+$AV$6+$AV$7+$AV$8)</f>
        <v>42</v>
      </c>
      <c r="AX9" s="3" t="s">
        <v>65</v>
      </c>
      <c r="AY9" s="3" t="s">
        <v>73</v>
      </c>
      <c r="AZ9" s="3" t="s">
        <v>73</v>
      </c>
      <c r="BA9" s="2">
        <f>$BA$3-($BA$5+$BA$6+$BA$7+$BA$8)</f>
        <v>74</v>
      </c>
    </row>
    <row r="10" spans="1:61" x14ac:dyDescent="0.2">
      <c r="A10" t="s">
        <v>26</v>
      </c>
      <c r="B10">
        <v>4</v>
      </c>
      <c r="C10">
        <f ca="1">RAND()</f>
        <v>0.62233095920406289</v>
      </c>
      <c r="D10">
        <v>18</v>
      </c>
      <c r="E10">
        <v>-1</v>
      </c>
      <c r="F10">
        <v>-1</v>
      </c>
      <c r="G10">
        <v>1</v>
      </c>
      <c r="H10">
        <v>1</v>
      </c>
      <c r="I10">
        <v>-1</v>
      </c>
      <c r="J10">
        <v>-1</v>
      </c>
      <c r="K10">
        <v>1</v>
      </c>
      <c r="L10">
        <v>1</v>
      </c>
      <c r="M10">
        <v>0</v>
      </c>
      <c r="N10">
        <v>-1</v>
      </c>
      <c r="O10">
        <f>$B$39 + (E10 * $C$39)</f>
        <v>20</v>
      </c>
      <c r="P10">
        <f>$B$40 + (F10 * $C$40)</f>
        <v>2</v>
      </c>
      <c r="Q10">
        <f>$B$41 + (G10 * $C$41)</f>
        <v>20</v>
      </c>
      <c r="Y10" s="3" t="s">
        <v>66</v>
      </c>
      <c r="Z10" s="3" t="s">
        <v>66</v>
      </c>
      <c r="AA10" s="3" t="s">
        <v>75</v>
      </c>
      <c r="AB10" s="3">
        <f>$AB$5+$AB$6+$AB$7+$AB$8+ABS($AB$9)</f>
        <v>100</v>
      </c>
      <c r="AD10" s="3" t="s">
        <v>66</v>
      </c>
      <c r="AE10" s="3" t="s">
        <v>66</v>
      </c>
      <c r="AF10" s="3" t="s">
        <v>75</v>
      </c>
      <c r="AG10" s="3">
        <f>$AG$5+$AG$6+$AG$7+$AG$8+ABS($AG$9)</f>
        <v>100</v>
      </c>
      <c r="AI10" s="3" t="s">
        <v>66</v>
      </c>
      <c r="AJ10" s="3" t="s">
        <v>66</v>
      </c>
      <c r="AK10" s="3" t="s">
        <v>75</v>
      </c>
      <c r="AL10" s="3">
        <f>$AL$5+$AL$6+$AL$7+$AL$8+ABS($AL$9)</f>
        <v>100</v>
      </c>
      <c r="AN10" s="3" t="s">
        <v>66</v>
      </c>
      <c r="AO10" s="3" t="s">
        <v>66</v>
      </c>
      <c r="AP10" s="3" t="s">
        <v>75</v>
      </c>
      <c r="AQ10" s="3">
        <f>$AQ$5+$AQ$6+$AQ$7+$AQ$8+ABS($AQ$9)</f>
        <v>100</v>
      </c>
      <c r="AS10" s="3" t="s">
        <v>66</v>
      </c>
      <c r="AT10" s="3" t="s">
        <v>66</v>
      </c>
      <c r="AU10" s="3" t="s">
        <v>75</v>
      </c>
      <c r="AV10" s="3">
        <f>$AV$5+$AV$6+$AV$7+$AV$8+ABS($AV$9)</f>
        <v>100</v>
      </c>
      <c r="AX10" s="3" t="s">
        <v>66</v>
      </c>
      <c r="AY10" s="3" t="s">
        <v>66</v>
      </c>
      <c r="AZ10" s="3" t="s">
        <v>75</v>
      </c>
      <c r="BA10" s="3">
        <f>$BA$5+$BA$6+$BA$7+$BA$8+ABS($BA$9)</f>
        <v>100</v>
      </c>
    </row>
    <row r="11" spans="1:61" x14ac:dyDescent="0.2">
      <c r="A11" t="s">
        <v>27</v>
      </c>
      <c r="B11">
        <v>5</v>
      </c>
      <c r="C11">
        <f ca="1">RAND()</f>
        <v>0.38977808235786116</v>
      </c>
      <c r="D11">
        <v>7</v>
      </c>
      <c r="E11">
        <v>1</v>
      </c>
      <c r="F11">
        <v>1</v>
      </c>
      <c r="G11">
        <v>-1</v>
      </c>
      <c r="H11">
        <v>1</v>
      </c>
      <c r="I11">
        <v>1</v>
      </c>
      <c r="J11">
        <v>-1</v>
      </c>
      <c r="K11">
        <v>1</v>
      </c>
      <c r="L11">
        <v>0</v>
      </c>
      <c r="M11">
        <v>-1</v>
      </c>
      <c r="N11">
        <v>-1</v>
      </c>
      <c r="O11">
        <f>$B$39 + (E11 * $C$39)</f>
        <v>80</v>
      </c>
      <c r="P11">
        <f>$B$40 + (F11 * $C$40)</f>
        <v>12</v>
      </c>
      <c r="Q11">
        <f>$B$41 + (G11 * $C$41)</f>
        <v>5</v>
      </c>
      <c r="Y11" s="3" t="s">
        <v>67</v>
      </c>
      <c r="Z11" s="2">
        <f>$B$61</f>
        <v>1</v>
      </c>
      <c r="AD11" s="3" t="s">
        <v>67</v>
      </c>
      <c r="AE11" s="2">
        <f>$B$61</f>
        <v>1</v>
      </c>
      <c r="AI11" s="3" t="s">
        <v>67</v>
      </c>
      <c r="AJ11" s="2">
        <f>$B$61</f>
        <v>1</v>
      </c>
      <c r="AN11" s="3" t="s">
        <v>67</v>
      </c>
      <c r="AO11" s="2">
        <f>$B$61</f>
        <v>1</v>
      </c>
      <c r="AS11" s="3" t="s">
        <v>67</v>
      </c>
      <c r="AT11" s="2">
        <f>$B$61</f>
        <v>1</v>
      </c>
      <c r="AX11" s="3" t="s">
        <v>67</v>
      </c>
      <c r="AY11" s="2">
        <f>$B$61</f>
        <v>1</v>
      </c>
    </row>
    <row r="12" spans="1:61" x14ac:dyDescent="0.2">
      <c r="A12" t="s">
        <v>28</v>
      </c>
      <c r="B12">
        <v>6</v>
      </c>
      <c r="C12">
        <f ca="1">RAND()</f>
        <v>0.81718777942810139</v>
      </c>
      <c r="D12">
        <v>20</v>
      </c>
      <c r="E12">
        <v>-1</v>
      </c>
      <c r="F12">
        <v>-1</v>
      </c>
      <c r="G12">
        <v>-1</v>
      </c>
      <c r="H12">
        <v>0</v>
      </c>
      <c r="I12">
        <v>1</v>
      </c>
      <c r="J12">
        <v>-1</v>
      </c>
      <c r="K12">
        <v>1</v>
      </c>
      <c r="L12">
        <v>-1</v>
      </c>
      <c r="M12">
        <v>1</v>
      </c>
      <c r="N12">
        <v>1</v>
      </c>
      <c r="O12">
        <f>$B$39 + (E12 * $C$39)</f>
        <v>20</v>
      </c>
      <c r="P12">
        <f>$B$40 + (F12 * $C$40)</f>
        <v>2</v>
      </c>
      <c r="Q12">
        <f>$B$41 + (G12 * $C$41)</f>
        <v>5</v>
      </c>
      <c r="Y12" s="3" t="s">
        <v>68</v>
      </c>
      <c r="Z12" s="2">
        <f>$B$62</f>
        <v>1</v>
      </c>
      <c r="AD12" s="3" t="s">
        <v>68</v>
      </c>
      <c r="AE12" s="2">
        <f>$B$62</f>
        <v>1</v>
      </c>
      <c r="AI12" s="3" t="s">
        <v>68</v>
      </c>
      <c r="AJ12" s="2">
        <f>$B$62</f>
        <v>1</v>
      </c>
      <c r="AN12" s="3" t="s">
        <v>68</v>
      </c>
      <c r="AO12" s="2">
        <f>$B$62</f>
        <v>1</v>
      </c>
      <c r="AS12" s="3" t="s">
        <v>68</v>
      </c>
      <c r="AT12" s="2">
        <f>$B$62</f>
        <v>1</v>
      </c>
      <c r="AX12" s="3" t="s">
        <v>68</v>
      </c>
      <c r="AY12" s="2">
        <f>$B$62</f>
        <v>1</v>
      </c>
    </row>
    <row r="13" spans="1:61" x14ac:dyDescent="0.2">
      <c r="A13" t="s">
        <v>29</v>
      </c>
      <c r="B13">
        <v>7</v>
      </c>
      <c r="C13">
        <f ca="1">RAND()</f>
        <v>0.32685056030657578</v>
      </c>
      <c r="D13">
        <v>12</v>
      </c>
      <c r="E13">
        <v>-1</v>
      </c>
      <c r="F13">
        <v>0</v>
      </c>
      <c r="G13">
        <v>1</v>
      </c>
      <c r="H13">
        <v>-1</v>
      </c>
      <c r="I13">
        <v>1</v>
      </c>
      <c r="J13">
        <v>1</v>
      </c>
      <c r="K13">
        <v>1</v>
      </c>
      <c r="L13">
        <v>-1</v>
      </c>
      <c r="M13">
        <v>-1</v>
      </c>
      <c r="N13">
        <v>-1</v>
      </c>
      <c r="O13">
        <f>$B$39 + (E13 * $C$39)</f>
        <v>20</v>
      </c>
      <c r="P13">
        <f>$B$40 + (F13 * $C$40)</f>
        <v>7</v>
      </c>
      <c r="Q13">
        <f>$B$41 + (G13 * $C$41)</f>
        <v>20</v>
      </c>
      <c r="Y13" s="3" t="s">
        <v>69</v>
      </c>
      <c r="Z13" s="3" t="str">
        <f>B48</f>
        <v>60% MPD</v>
      </c>
      <c r="AA13" s="3" t="str">
        <f>C48</f>
        <v>Volume (uL):</v>
      </c>
      <c r="AB13" s="3" t="str">
        <f>D48</f>
        <v>350</v>
      </c>
      <c r="AD13" s="3" t="s">
        <v>69</v>
      </c>
      <c r="AE13" s="3" t="str">
        <f>B48</f>
        <v>60% MPD</v>
      </c>
      <c r="AF13" s="3" t="str">
        <f>C48</f>
        <v>Volume (uL):</v>
      </c>
      <c r="AG13" s="3" t="str">
        <f>D48</f>
        <v>350</v>
      </c>
      <c r="AI13" s="3" t="s">
        <v>69</v>
      </c>
      <c r="AJ13" s="3" t="str">
        <f>B48</f>
        <v>60% MPD</v>
      </c>
      <c r="AK13" s="3" t="str">
        <f>C48</f>
        <v>Volume (uL):</v>
      </c>
      <c r="AL13" s="3" t="str">
        <f>D48</f>
        <v>350</v>
      </c>
      <c r="AN13" s="3" t="s">
        <v>69</v>
      </c>
      <c r="AO13" s="3" t="str">
        <f>B48</f>
        <v>60% MPD</v>
      </c>
      <c r="AP13" s="3" t="str">
        <f>C48</f>
        <v>Volume (uL):</v>
      </c>
      <c r="AQ13" s="3" t="str">
        <f>D48</f>
        <v>350</v>
      </c>
      <c r="AS13" s="3" t="s">
        <v>69</v>
      </c>
      <c r="AT13" s="3" t="str">
        <f>B48</f>
        <v>60% MPD</v>
      </c>
      <c r="AU13" s="3" t="str">
        <f>C48</f>
        <v>Volume (uL):</v>
      </c>
      <c r="AV13" s="3" t="str">
        <f>D48</f>
        <v>350</v>
      </c>
      <c r="AX13" s="3" t="s">
        <v>69</v>
      </c>
      <c r="AY13" s="3" t="str">
        <f>B48</f>
        <v>60% MPD</v>
      </c>
      <c r="AZ13" s="3" t="str">
        <f>C48</f>
        <v>Volume (uL):</v>
      </c>
      <c r="BA13" s="3" t="str">
        <f>D48</f>
        <v>350</v>
      </c>
    </row>
    <row r="14" spans="1:61" x14ac:dyDescent="0.2">
      <c r="A14" t="s">
        <v>30</v>
      </c>
      <c r="B14">
        <v>8</v>
      </c>
      <c r="C14">
        <f ca="1">RAND()</f>
        <v>0.68761716254730321</v>
      </c>
      <c r="D14">
        <v>11</v>
      </c>
      <c r="E14">
        <v>0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f>$B$39 + (E14 * $C$39)</f>
        <v>50</v>
      </c>
      <c r="P14">
        <f>$B$40 + (F14 * $C$40)</f>
        <v>2</v>
      </c>
      <c r="Q14">
        <f>$B$41 + (G14 * $C$41)</f>
        <v>5</v>
      </c>
      <c r="Y14" s="3" t="s">
        <v>70</v>
      </c>
      <c r="Z14" s="3"/>
      <c r="AD14" s="3" t="s">
        <v>70</v>
      </c>
      <c r="AE14" s="3"/>
      <c r="AI14" s="3" t="s">
        <v>70</v>
      </c>
      <c r="AJ14" s="3"/>
      <c r="AN14" s="3" t="s">
        <v>70</v>
      </c>
      <c r="AO14" s="3"/>
      <c r="AS14" s="3" t="s">
        <v>70</v>
      </c>
      <c r="AT14" s="3"/>
      <c r="AX14" s="3" t="s">
        <v>70</v>
      </c>
      <c r="AY14" s="3"/>
    </row>
    <row r="15" spans="1:61" x14ac:dyDescent="0.2">
      <c r="A15" t="s">
        <v>31</v>
      </c>
      <c r="B15">
        <v>9</v>
      </c>
      <c r="C15">
        <f ca="1">RAND()</f>
        <v>9.5365753854948165E-2</v>
      </c>
      <c r="D15">
        <v>15</v>
      </c>
      <c r="E15">
        <v>-1</v>
      </c>
      <c r="F15">
        <v>1</v>
      </c>
      <c r="G15">
        <v>-1</v>
      </c>
      <c r="H15">
        <v>-1</v>
      </c>
      <c r="I15">
        <v>-1</v>
      </c>
      <c r="J15">
        <v>0</v>
      </c>
      <c r="K15">
        <v>1</v>
      </c>
      <c r="L15">
        <v>1</v>
      </c>
      <c r="M15">
        <v>-1</v>
      </c>
      <c r="N15">
        <v>1</v>
      </c>
      <c r="O15">
        <f>$B$39 + (E15 * $C$39)</f>
        <v>20</v>
      </c>
      <c r="P15">
        <f>$B$40 + (F15 * $C$40)</f>
        <v>12</v>
      </c>
      <c r="Q15">
        <f>$B$41 + (G15 * $C$41)</f>
        <v>5</v>
      </c>
    </row>
    <row r="16" spans="1:61" x14ac:dyDescent="0.2">
      <c r="A16" t="s">
        <v>32</v>
      </c>
      <c r="B16">
        <v>10</v>
      </c>
      <c r="C16">
        <f ca="1">RAND()</f>
        <v>0.15220773994936365</v>
      </c>
      <c r="D16">
        <v>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$B$39 + (E16 * $C$39)</f>
        <v>50</v>
      </c>
      <c r="P16">
        <f>$B$40 + (F16 * $C$40)</f>
        <v>7</v>
      </c>
      <c r="Q16">
        <f>$B$41 + (G16 * $C$41)</f>
        <v>12.5</v>
      </c>
      <c r="Y16" s="3" t="s">
        <v>29</v>
      </c>
      <c r="Z16" s="3" t="s">
        <v>71</v>
      </c>
      <c r="AA16" s="3">
        <f>VLOOKUP($A$13,$A$6:$Q$30,MATCH($D$6,$A$6:$Q$6,0),0)</f>
        <v>12</v>
      </c>
      <c r="AB16" s="3">
        <f>$B$60</f>
        <v>100</v>
      </c>
      <c r="AD16" s="3" t="s">
        <v>30</v>
      </c>
      <c r="AE16" s="3" t="s">
        <v>71</v>
      </c>
      <c r="AF16" s="3">
        <f>VLOOKUP($A$14,$A$6:$Q$30,MATCH($D$6,$A$6:$Q$6,0),0)</f>
        <v>11</v>
      </c>
      <c r="AG16" s="3">
        <f>$B$60</f>
        <v>100</v>
      </c>
      <c r="AI16" s="3" t="s">
        <v>31</v>
      </c>
      <c r="AJ16" s="3" t="s">
        <v>71</v>
      </c>
      <c r="AK16" s="3">
        <f>VLOOKUP($A$15,$A$6:$Q$30,MATCH($D$6,$A$6:$Q$6,0),0)</f>
        <v>15</v>
      </c>
      <c r="AL16" s="3">
        <f>$B$60</f>
        <v>100</v>
      </c>
      <c r="AN16" s="3" t="s">
        <v>32</v>
      </c>
      <c r="AO16" s="3" t="s">
        <v>71</v>
      </c>
      <c r="AP16" s="3">
        <f>VLOOKUP($A$16,$A$6:$Q$30,MATCH($D$6,$A$6:$Q$6,0),0)</f>
        <v>22</v>
      </c>
      <c r="AQ16" s="3">
        <f>$B$60</f>
        <v>100</v>
      </c>
      <c r="AS16" s="3" t="s">
        <v>33</v>
      </c>
      <c r="AT16" s="3" t="s">
        <v>71</v>
      </c>
      <c r="AU16" s="3">
        <f>VLOOKUP($A$17,$A$6:$Q$30,MATCH($D$6,$A$6:$Q$6,0),0)</f>
        <v>17</v>
      </c>
      <c r="AV16" s="3">
        <f>$B$60</f>
        <v>100</v>
      </c>
      <c r="AX16" s="3" t="s">
        <v>34</v>
      </c>
      <c r="AY16" s="3" t="s">
        <v>71</v>
      </c>
      <c r="AZ16" s="3">
        <f>VLOOKUP($A$18,$A$6:$Q$30,MATCH($D$6,$A$6:$Q$6,0),0)</f>
        <v>10</v>
      </c>
      <c r="BA16" s="3">
        <f>$B$60</f>
        <v>100</v>
      </c>
      <c r="BD16" s="2" t="s">
        <v>29</v>
      </c>
      <c r="BE16" s="2" t="s">
        <v>30</v>
      </c>
      <c r="BF16" s="2" t="s">
        <v>31</v>
      </c>
      <c r="BG16" s="2" t="s">
        <v>32</v>
      </c>
      <c r="BH16" s="2" t="s">
        <v>33</v>
      </c>
      <c r="BI16" s="2" t="s">
        <v>34</v>
      </c>
    </row>
    <row r="17" spans="1:61" x14ac:dyDescent="0.2">
      <c r="A17" t="s">
        <v>33</v>
      </c>
      <c r="B17">
        <v>11</v>
      </c>
      <c r="C17">
        <f ca="1">RAND()</f>
        <v>0.64097424468985509</v>
      </c>
      <c r="D17">
        <v>17</v>
      </c>
      <c r="E17">
        <v>-1</v>
      </c>
      <c r="F17">
        <v>-1</v>
      </c>
      <c r="G17">
        <v>1</v>
      </c>
      <c r="H17">
        <v>-1</v>
      </c>
      <c r="I17">
        <v>-1</v>
      </c>
      <c r="J17">
        <v>1</v>
      </c>
      <c r="K17">
        <v>-1</v>
      </c>
      <c r="L17">
        <v>0</v>
      </c>
      <c r="M17">
        <v>1</v>
      </c>
      <c r="N17">
        <v>1</v>
      </c>
      <c r="O17">
        <f>$B$39 + (E17 * $C$39)</f>
        <v>20</v>
      </c>
      <c r="P17">
        <f>$B$40 + (F17 * $C$40)</f>
        <v>2</v>
      </c>
      <c r="Q17">
        <f>$B$41 + (G17 * $C$41)</f>
        <v>20</v>
      </c>
      <c r="Y17" s="3" t="s">
        <v>77</v>
      </c>
      <c r="Z17" s="3" t="s">
        <v>72</v>
      </c>
      <c r="AA17" s="3" t="s">
        <v>78</v>
      </c>
      <c r="AB17" s="3" t="s">
        <v>80</v>
      </c>
      <c r="AD17" s="3" t="s">
        <v>77</v>
      </c>
      <c r="AE17" s="3" t="s">
        <v>72</v>
      </c>
      <c r="AF17" s="3" t="s">
        <v>78</v>
      </c>
      <c r="AG17" s="3" t="s">
        <v>80</v>
      </c>
      <c r="AI17" s="3" t="s">
        <v>77</v>
      </c>
      <c r="AJ17" s="3" t="s">
        <v>72</v>
      </c>
      <c r="AK17" s="3" t="s">
        <v>78</v>
      </c>
      <c r="AL17" s="3" t="s">
        <v>80</v>
      </c>
      <c r="AN17" s="3" t="s">
        <v>77</v>
      </c>
      <c r="AO17" s="3" t="s">
        <v>72</v>
      </c>
      <c r="AP17" s="3" t="s">
        <v>78</v>
      </c>
      <c r="AQ17" s="3" t="s">
        <v>80</v>
      </c>
      <c r="AS17" s="3" t="s">
        <v>77</v>
      </c>
      <c r="AT17" s="3" t="s">
        <v>72</v>
      </c>
      <c r="AU17" s="3" t="s">
        <v>78</v>
      </c>
      <c r="AV17" s="3" t="s">
        <v>80</v>
      </c>
      <c r="AX17" s="3" t="s">
        <v>77</v>
      </c>
      <c r="AY17" s="3" t="s">
        <v>72</v>
      </c>
      <c r="AZ17" s="3" t="s">
        <v>78</v>
      </c>
      <c r="BA17" s="3" t="s">
        <v>80</v>
      </c>
      <c r="BC17" s="2" t="s">
        <v>88</v>
      </c>
      <c r="BD17" s="3">
        <f>VLOOKUP($A$13,$A$6:$Q$30,MATCH($D$6,$A$6:$Q$6,0),0)</f>
        <v>12</v>
      </c>
      <c r="BE17" s="3">
        <f>VLOOKUP($A$14,$A$6:$Q$30,MATCH($D$6,$A$6:$Q$6,0),0)</f>
        <v>11</v>
      </c>
      <c r="BF17" s="3">
        <f>VLOOKUP($A$15,$A$6:$Q$30,MATCH($D$6,$A$6:$Q$6,0),0)</f>
        <v>15</v>
      </c>
      <c r="BG17" s="3">
        <f>VLOOKUP($A$16,$A$6:$Q$30,MATCH($D$6,$A$6:$Q$6,0),0)</f>
        <v>22</v>
      </c>
      <c r="BH17" s="3">
        <f>VLOOKUP($A$17,$A$6:$Q$30,MATCH($D$6,$A$6:$Q$6,0),0)</f>
        <v>17</v>
      </c>
      <c r="BI17" s="3">
        <f>VLOOKUP($A$18,$A$6:$Q$30,MATCH($D$6,$A$6:$Q$6,0),0)</f>
        <v>10</v>
      </c>
    </row>
    <row r="18" spans="1:61" x14ac:dyDescent="0.2">
      <c r="A18" t="s">
        <v>34</v>
      </c>
      <c r="B18">
        <v>12</v>
      </c>
      <c r="C18">
        <f ca="1">RAND()</f>
        <v>0.89843265193664212</v>
      </c>
      <c r="D18">
        <v>10</v>
      </c>
      <c r="E18">
        <v>1</v>
      </c>
      <c r="F18">
        <v>1</v>
      </c>
      <c r="G18">
        <v>1</v>
      </c>
      <c r="H18">
        <v>0</v>
      </c>
      <c r="I18">
        <v>-1</v>
      </c>
      <c r="J18">
        <v>1</v>
      </c>
      <c r="K18">
        <v>-1</v>
      </c>
      <c r="L18">
        <v>1</v>
      </c>
      <c r="M18">
        <v>-1</v>
      </c>
      <c r="N18">
        <v>-1</v>
      </c>
      <c r="O18">
        <f>$B$39 + (E18 * $C$39)</f>
        <v>80</v>
      </c>
      <c r="P18">
        <f>$B$40 + (F18 * $C$40)</f>
        <v>12</v>
      </c>
      <c r="Q18">
        <f>$B$41 + (G18 * $C$41)</f>
        <v>20</v>
      </c>
      <c r="Y18" s="3" t="str">
        <f>$A$52</f>
        <v>[BaCl2]</v>
      </c>
      <c r="Z18" s="3">
        <f>VLOOKUP($A$13,$A$6:$Q$30,MATCH($O$6,$A$6:$Q$6,0),0)</f>
        <v>20</v>
      </c>
      <c r="AA18" s="3">
        <f>$B$52</f>
        <v>500</v>
      </c>
      <c r="AB18" s="2">
        <f>($Z$18/$AA$18)*$B$60</f>
        <v>4</v>
      </c>
      <c r="AD18" s="3" t="str">
        <f>$A$52</f>
        <v>[BaCl2]</v>
      </c>
      <c r="AE18" s="3">
        <f>VLOOKUP($A$14,$A$6:$Q$30,MATCH($O$6,$A$6:$Q$6,0),0)</f>
        <v>50</v>
      </c>
      <c r="AF18" s="3">
        <f>$B$52</f>
        <v>500</v>
      </c>
      <c r="AG18" s="2">
        <f>($AE$18/$AF$18)*$B$60</f>
        <v>10</v>
      </c>
      <c r="AI18" s="3" t="str">
        <f>$A$52</f>
        <v>[BaCl2]</v>
      </c>
      <c r="AJ18" s="3">
        <f>VLOOKUP($A$15,$A$6:$Q$30,MATCH($O$6,$A$6:$Q$6,0),0)</f>
        <v>20</v>
      </c>
      <c r="AK18" s="3">
        <f>$B$52</f>
        <v>500</v>
      </c>
      <c r="AL18" s="2">
        <f>($AJ$18/$AK$18)*$B$60</f>
        <v>4</v>
      </c>
      <c r="AN18" s="3" t="str">
        <f>$A$52</f>
        <v>[BaCl2]</v>
      </c>
      <c r="AO18" s="3">
        <f>VLOOKUP($A$16,$A$6:$Q$30,MATCH($O$6,$A$6:$Q$6,0),0)</f>
        <v>50</v>
      </c>
      <c r="AP18" s="3">
        <f>$B$52</f>
        <v>500</v>
      </c>
      <c r="AQ18" s="2">
        <f>($AO$18/$AP$18)*$B$60</f>
        <v>10</v>
      </c>
      <c r="AS18" s="3" t="str">
        <f>$A$52</f>
        <v>[BaCl2]</v>
      </c>
      <c r="AT18" s="3">
        <f>VLOOKUP($A$17,$A$6:$Q$30,MATCH($O$6,$A$6:$Q$6,0),0)</f>
        <v>20</v>
      </c>
      <c r="AU18" s="3">
        <f>$B$52</f>
        <v>500</v>
      </c>
      <c r="AV18" s="2">
        <f>($AT$18/$AU$18)*$B$60</f>
        <v>4</v>
      </c>
      <c r="AX18" s="3" t="str">
        <f>$A$52</f>
        <v>[BaCl2]</v>
      </c>
      <c r="AY18" s="3">
        <f>VLOOKUP($A$18,$A$6:$Q$30,MATCH($O$6,$A$6:$Q$6,0),0)</f>
        <v>80</v>
      </c>
      <c r="AZ18" s="3">
        <f>$B$52</f>
        <v>500</v>
      </c>
      <c r="BA18" s="2">
        <f>($AY$18/$AZ$18)*$B$60</f>
        <v>16</v>
      </c>
    </row>
    <row r="19" spans="1:61" x14ac:dyDescent="0.2">
      <c r="A19" t="s">
        <v>35</v>
      </c>
      <c r="B19">
        <v>13</v>
      </c>
      <c r="C19">
        <f ca="1">RAND()</f>
        <v>0.42524153806659182</v>
      </c>
      <c r="D19">
        <v>6</v>
      </c>
      <c r="E19">
        <v>1</v>
      </c>
      <c r="F19">
        <v>-1</v>
      </c>
      <c r="G19">
        <v>1</v>
      </c>
      <c r="H19">
        <v>-1</v>
      </c>
      <c r="I19">
        <v>1</v>
      </c>
      <c r="J19">
        <v>-1</v>
      </c>
      <c r="K19">
        <v>0</v>
      </c>
      <c r="L19">
        <v>1</v>
      </c>
      <c r="M19">
        <v>-1</v>
      </c>
      <c r="N19">
        <v>1</v>
      </c>
      <c r="O19">
        <f>$B$39 + (E19 * $C$39)</f>
        <v>80</v>
      </c>
      <c r="P19">
        <f>$B$40 + (F19 * $C$40)</f>
        <v>2</v>
      </c>
      <c r="Q19">
        <f>$B$41 + (G19 * $C$41)</f>
        <v>20</v>
      </c>
      <c r="Y19" s="3" t="str">
        <f>$A$53</f>
        <v>[Cobalt Hexammine]</v>
      </c>
      <c r="Z19" s="3">
        <f>VLOOKUP($A$13,$A$6:$Q$30,MATCH($P$6,$A$6:$Q$6,0),0)</f>
        <v>7</v>
      </c>
      <c r="AA19" s="3">
        <f>$B$53</f>
        <v>50</v>
      </c>
      <c r="AB19" s="2">
        <f>($Z$19/$AA$19)*$B$60</f>
        <v>14.000000000000002</v>
      </c>
      <c r="AD19" s="3" t="str">
        <f>$A$53</f>
        <v>[Cobalt Hexammine]</v>
      </c>
      <c r="AE19" s="3">
        <f>VLOOKUP($A$14,$A$6:$Q$30,MATCH($P$6,$A$6:$Q$6,0),0)</f>
        <v>2</v>
      </c>
      <c r="AF19" s="3">
        <f>$B$53</f>
        <v>50</v>
      </c>
      <c r="AG19" s="2">
        <f>($AE$19/$AF$19)*$B$60</f>
        <v>4</v>
      </c>
      <c r="AI19" s="3" t="str">
        <f>$A$53</f>
        <v>[Cobalt Hexammine]</v>
      </c>
      <c r="AJ19" s="3">
        <f>VLOOKUP($A$15,$A$6:$Q$30,MATCH($P$6,$A$6:$Q$6,0),0)</f>
        <v>12</v>
      </c>
      <c r="AK19" s="3">
        <f>$B$53</f>
        <v>50</v>
      </c>
      <c r="AL19" s="2">
        <f>($AJ$19/$AK$19)*$B$60</f>
        <v>24</v>
      </c>
      <c r="AN19" s="3" t="str">
        <f>$A$53</f>
        <v>[Cobalt Hexammine]</v>
      </c>
      <c r="AO19" s="3">
        <f>VLOOKUP($A$16,$A$6:$Q$30,MATCH($P$6,$A$6:$Q$6,0),0)</f>
        <v>7</v>
      </c>
      <c r="AP19" s="3">
        <f>$B$53</f>
        <v>50</v>
      </c>
      <c r="AQ19" s="2">
        <f>($AO$19/$AP$19)*$B$60</f>
        <v>14.000000000000002</v>
      </c>
      <c r="AS19" s="3" t="str">
        <f>$A$53</f>
        <v>[Cobalt Hexammine]</v>
      </c>
      <c r="AT19" s="3">
        <f>VLOOKUP($A$17,$A$6:$Q$30,MATCH($P$6,$A$6:$Q$6,0),0)</f>
        <v>2</v>
      </c>
      <c r="AU19" s="3">
        <f>$B$53</f>
        <v>50</v>
      </c>
      <c r="AV19" s="2">
        <f>($AT$19/$AU$19)*$B$60</f>
        <v>4</v>
      </c>
      <c r="AX19" s="3" t="str">
        <f>$A$53</f>
        <v>[Cobalt Hexammine]</v>
      </c>
      <c r="AY19" s="3">
        <f>VLOOKUP($A$18,$A$6:$Q$30,MATCH($P$6,$A$6:$Q$6,0),0)</f>
        <v>12</v>
      </c>
      <c r="AZ19" s="3">
        <f>$B$53</f>
        <v>50</v>
      </c>
      <c r="BA19" s="2">
        <f>($AY$19/$AZ$19)*$B$60</f>
        <v>24</v>
      </c>
    </row>
    <row r="20" spans="1:61" x14ac:dyDescent="0.2">
      <c r="A20" t="s">
        <v>36</v>
      </c>
      <c r="B20">
        <v>14</v>
      </c>
      <c r="C20">
        <f ca="1">RAND()</f>
        <v>0.90663699412077647</v>
      </c>
      <c r="D20">
        <v>23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$B$39 + (E20 * $C$39)</f>
        <v>50</v>
      </c>
      <c r="P20">
        <f>$B$40 + (F20 * $C$40)</f>
        <v>7</v>
      </c>
      <c r="Q20">
        <f>$B$41 + (G20 * $C$41)</f>
        <v>12.5</v>
      </c>
      <c r="Y20" s="3" t="str">
        <f>$A$54</f>
        <v>[% MPD v/v]</v>
      </c>
      <c r="Z20" s="3">
        <f>VLOOKUP($A$13,$A$6:$Q$30,MATCH($Q$6,$A$6:$Q$6,0),0)</f>
        <v>20</v>
      </c>
      <c r="AA20" s="3">
        <f>$B$54</f>
        <v>50</v>
      </c>
      <c r="AB20" s="2">
        <f>($Z$20/$AA$20)*$B$60</f>
        <v>40</v>
      </c>
      <c r="AD20" s="3" t="str">
        <f>$A$54</f>
        <v>[% MPD v/v]</v>
      </c>
      <c r="AE20" s="3">
        <f>VLOOKUP($A$14,$A$6:$Q$30,MATCH($Q$6,$A$6:$Q$6,0),0)</f>
        <v>5</v>
      </c>
      <c r="AF20" s="3">
        <f>$B$54</f>
        <v>50</v>
      </c>
      <c r="AG20" s="2">
        <f>($AE$20/$AF$20)*$B$60</f>
        <v>10</v>
      </c>
      <c r="AI20" s="3" t="str">
        <f>$A$54</f>
        <v>[% MPD v/v]</v>
      </c>
      <c r="AJ20" s="3">
        <f>VLOOKUP($A$15,$A$6:$Q$30,MATCH($Q$6,$A$6:$Q$6,0),0)</f>
        <v>5</v>
      </c>
      <c r="AK20" s="3">
        <f>$B$54</f>
        <v>50</v>
      </c>
      <c r="AL20" s="2">
        <f>($AJ$20/$AK$20)*$B$60</f>
        <v>10</v>
      </c>
      <c r="AN20" s="3" t="str">
        <f>$A$54</f>
        <v>[% MPD v/v]</v>
      </c>
      <c r="AO20" s="3">
        <f>VLOOKUP($A$16,$A$6:$Q$30,MATCH($Q$6,$A$6:$Q$6,0),0)</f>
        <v>12.5</v>
      </c>
      <c r="AP20" s="3">
        <f>$B$54</f>
        <v>50</v>
      </c>
      <c r="AQ20" s="2">
        <f>($AO$20/$AP$20)*$B$60</f>
        <v>25</v>
      </c>
      <c r="AS20" s="3" t="str">
        <f>$A$54</f>
        <v>[% MPD v/v]</v>
      </c>
      <c r="AT20" s="3">
        <f>VLOOKUP($A$17,$A$6:$Q$30,MATCH($Q$6,$A$6:$Q$6,0),0)</f>
        <v>20</v>
      </c>
      <c r="AU20" s="3">
        <f>$B$54</f>
        <v>50</v>
      </c>
      <c r="AV20" s="2">
        <f>($AT$20/$AU$20)*$B$60</f>
        <v>40</v>
      </c>
      <c r="AX20" s="3" t="str">
        <f>$A$54</f>
        <v>[% MPD v/v]</v>
      </c>
      <c r="AY20" s="3">
        <f>VLOOKUP($A$18,$A$6:$Q$30,MATCH($Q$6,$A$6:$Q$6,0),0)</f>
        <v>20</v>
      </c>
      <c r="AZ20" s="3">
        <f>$B$54</f>
        <v>50</v>
      </c>
      <c r="BA20" s="2">
        <f>($AY$20/$AZ$20)*$B$60</f>
        <v>40</v>
      </c>
    </row>
    <row r="21" spans="1:61" x14ac:dyDescent="0.2">
      <c r="A21" t="s">
        <v>37</v>
      </c>
      <c r="B21">
        <v>15</v>
      </c>
      <c r="C21">
        <f ca="1">RAND()</f>
        <v>0.43079112168766798</v>
      </c>
      <c r="D21">
        <v>13</v>
      </c>
      <c r="E21">
        <v>-1</v>
      </c>
      <c r="F21">
        <v>1</v>
      </c>
      <c r="G21">
        <v>0</v>
      </c>
      <c r="H21">
        <v>-1</v>
      </c>
      <c r="I21">
        <v>1</v>
      </c>
      <c r="J21">
        <v>-1</v>
      </c>
      <c r="K21">
        <v>-1</v>
      </c>
      <c r="L21">
        <v>1</v>
      </c>
      <c r="M21">
        <v>1</v>
      </c>
      <c r="N21">
        <v>-1</v>
      </c>
      <c r="O21">
        <f>$B$39 + (E21 * $C$39)</f>
        <v>20</v>
      </c>
      <c r="P21">
        <f>$B$40 + (F21 * $C$40)</f>
        <v>12</v>
      </c>
      <c r="Q21">
        <f>$B$41 + (G21 * $C$41)</f>
        <v>12.5</v>
      </c>
      <c r="Y21" s="3" t="str">
        <f>$A$55</f>
        <v>NaCacodylate</v>
      </c>
      <c r="Z21" s="3">
        <f>$C$55</f>
        <v>40</v>
      </c>
      <c r="AA21" s="3">
        <f>$B$55</f>
        <v>500</v>
      </c>
      <c r="AB21" s="2">
        <f>($C$55/$B$55)*$B$60</f>
        <v>8</v>
      </c>
      <c r="AD21" s="3" t="str">
        <f>$A$55</f>
        <v>NaCacodylate</v>
      </c>
      <c r="AE21" s="3">
        <f>$C$55</f>
        <v>40</v>
      </c>
      <c r="AF21" s="3">
        <f>$B$55</f>
        <v>500</v>
      </c>
      <c r="AG21" s="2">
        <f>($C$55/$B$55)*$B$60</f>
        <v>8</v>
      </c>
      <c r="AI21" s="3" t="str">
        <f>$A$55</f>
        <v>NaCacodylate</v>
      </c>
      <c r="AJ21" s="3">
        <f>$C$55</f>
        <v>40</v>
      </c>
      <c r="AK21" s="3">
        <f>$B$55</f>
        <v>500</v>
      </c>
      <c r="AL21" s="2">
        <f>($C$55/$B$55)*$B$60</f>
        <v>8</v>
      </c>
      <c r="AN21" s="3" t="str">
        <f>$A$55</f>
        <v>NaCacodylate</v>
      </c>
      <c r="AO21" s="3">
        <f>$C$55</f>
        <v>40</v>
      </c>
      <c r="AP21" s="3">
        <f>$B$55</f>
        <v>500</v>
      </c>
      <c r="AQ21" s="2">
        <f>($C$55/$B$55)*$B$60</f>
        <v>8</v>
      </c>
      <c r="AS21" s="3" t="str">
        <f>$A$55</f>
        <v>NaCacodylate</v>
      </c>
      <c r="AT21" s="3">
        <f>$C$55</f>
        <v>40</v>
      </c>
      <c r="AU21" s="3">
        <f>$B$55</f>
        <v>500</v>
      </c>
      <c r="AV21" s="2">
        <f>($C$55/$B$55)*$B$60</f>
        <v>8</v>
      </c>
      <c r="AX21" s="3" t="str">
        <f>$A$55</f>
        <v>NaCacodylate</v>
      </c>
      <c r="AY21" s="3">
        <f>$C$55</f>
        <v>40</v>
      </c>
      <c r="AZ21" s="3">
        <f>$B$55</f>
        <v>500</v>
      </c>
      <c r="BA21" s="2">
        <f>($C$55/$B$55)*$B$60</f>
        <v>8</v>
      </c>
    </row>
    <row r="22" spans="1:61" x14ac:dyDescent="0.2">
      <c r="A22" t="s">
        <v>38</v>
      </c>
      <c r="B22">
        <v>16</v>
      </c>
      <c r="C22">
        <f ca="1">RAND()</f>
        <v>9.3978103552629921E-3</v>
      </c>
      <c r="D22">
        <v>9</v>
      </c>
      <c r="E22">
        <v>1</v>
      </c>
      <c r="F22">
        <v>1</v>
      </c>
      <c r="G22">
        <v>1</v>
      </c>
      <c r="H22">
        <v>-1</v>
      </c>
      <c r="I22">
        <v>-1</v>
      </c>
      <c r="J22">
        <v>-1</v>
      </c>
      <c r="K22">
        <v>1</v>
      </c>
      <c r="L22">
        <v>-1</v>
      </c>
      <c r="M22">
        <v>1</v>
      </c>
      <c r="N22">
        <v>0</v>
      </c>
      <c r="O22">
        <f>$B$39 + (E22 * $C$39)</f>
        <v>80</v>
      </c>
      <c r="P22">
        <f>$B$40 + (F22 * $C$40)</f>
        <v>12</v>
      </c>
      <c r="Q22">
        <f>$B$41 + (G22 * $C$41)</f>
        <v>20</v>
      </c>
      <c r="Y22" s="3" t="s">
        <v>65</v>
      </c>
      <c r="Z22" s="3" t="s">
        <v>73</v>
      </c>
      <c r="AA22" s="3" t="s">
        <v>73</v>
      </c>
      <c r="AB22" s="2">
        <f>$AB$16-($AB$18+$AB$19+$AB$20+$AB$21)</f>
        <v>34</v>
      </c>
      <c r="AD22" s="3" t="s">
        <v>65</v>
      </c>
      <c r="AE22" s="3" t="s">
        <v>73</v>
      </c>
      <c r="AF22" s="3" t="s">
        <v>73</v>
      </c>
      <c r="AG22" s="2">
        <f>$AG$16-($AG$18+$AG$19+$AG$20+$AG$21)</f>
        <v>68</v>
      </c>
      <c r="AI22" s="3" t="s">
        <v>65</v>
      </c>
      <c r="AJ22" s="3" t="s">
        <v>73</v>
      </c>
      <c r="AK22" s="3" t="s">
        <v>73</v>
      </c>
      <c r="AL22" s="2">
        <f>$AL$16-($AL$18+$AL$19+$AL$20+$AL$21)</f>
        <v>54</v>
      </c>
      <c r="AN22" s="3" t="s">
        <v>65</v>
      </c>
      <c r="AO22" s="3" t="s">
        <v>73</v>
      </c>
      <c r="AP22" s="3" t="s">
        <v>73</v>
      </c>
      <c r="AQ22" s="2">
        <f>$AQ$16-($AQ$18+$AQ$19+$AQ$20+$AQ$21)</f>
        <v>43</v>
      </c>
      <c r="AS22" s="3" t="s">
        <v>65</v>
      </c>
      <c r="AT22" s="3" t="s">
        <v>73</v>
      </c>
      <c r="AU22" s="3" t="s">
        <v>73</v>
      </c>
      <c r="AV22" s="2">
        <f>$AV$16-($AV$18+$AV$19+$AV$20+$AV$21)</f>
        <v>44</v>
      </c>
      <c r="AX22" s="3" t="s">
        <v>65</v>
      </c>
      <c r="AY22" s="3" t="s">
        <v>73</v>
      </c>
      <c r="AZ22" s="3" t="s">
        <v>73</v>
      </c>
      <c r="BA22" s="2">
        <f>$BA$16-($BA$18+$BA$19+$BA$20+$BA$21)</f>
        <v>12</v>
      </c>
    </row>
    <row r="23" spans="1:61" x14ac:dyDescent="0.2">
      <c r="A23" t="s">
        <v>39</v>
      </c>
      <c r="B23">
        <v>17</v>
      </c>
      <c r="C23">
        <f ca="1">RAND()</f>
        <v>0.58433548050471074</v>
      </c>
      <c r="D23">
        <v>4</v>
      </c>
      <c r="E23">
        <v>1</v>
      </c>
      <c r="F23">
        <v>-1</v>
      </c>
      <c r="G23">
        <v>-1</v>
      </c>
      <c r="H23">
        <v>-1</v>
      </c>
      <c r="I23">
        <v>0</v>
      </c>
      <c r="J23">
        <v>1</v>
      </c>
      <c r="K23">
        <v>1</v>
      </c>
      <c r="L23">
        <v>1</v>
      </c>
      <c r="M23">
        <v>1</v>
      </c>
      <c r="N23">
        <v>-1</v>
      </c>
      <c r="O23">
        <f>$B$39 + (E23 * $C$39)</f>
        <v>80</v>
      </c>
      <c r="P23">
        <f>$B$40 + (F23 * $C$40)</f>
        <v>2</v>
      </c>
      <c r="Q23">
        <f>$B$41 + (G23 * $C$41)</f>
        <v>5</v>
      </c>
      <c r="Y23" s="3" t="s">
        <v>66</v>
      </c>
      <c r="Z23" s="3" t="s">
        <v>66</v>
      </c>
      <c r="AA23" s="3" t="s">
        <v>79</v>
      </c>
      <c r="AB23" s="3">
        <f>$AB$18+$AB$19+$AB$20+$AB$21+ABS($AB$22)</f>
        <v>100</v>
      </c>
      <c r="AD23" s="3" t="s">
        <v>66</v>
      </c>
      <c r="AE23" s="3" t="s">
        <v>66</v>
      </c>
      <c r="AF23" s="3" t="s">
        <v>79</v>
      </c>
      <c r="AG23" s="3">
        <f>$AG$18+$AG$19+$AG$20+$AG$21+ABS($AG$22)</f>
        <v>100</v>
      </c>
      <c r="AI23" s="3" t="s">
        <v>66</v>
      </c>
      <c r="AJ23" s="3" t="s">
        <v>66</v>
      </c>
      <c r="AK23" s="3" t="s">
        <v>79</v>
      </c>
      <c r="AL23" s="3">
        <f>$AL$18+$AL$19+$AL$20+$AL$21+ABS($AL$22)</f>
        <v>100</v>
      </c>
      <c r="AN23" s="3" t="s">
        <v>66</v>
      </c>
      <c r="AO23" s="3" t="s">
        <v>66</v>
      </c>
      <c r="AP23" s="3" t="s">
        <v>79</v>
      </c>
      <c r="AQ23" s="3">
        <f>$AQ$18+$AQ$19+$AQ$20+$AQ$21+ABS($AQ$22)</f>
        <v>100</v>
      </c>
      <c r="AS23" s="3" t="s">
        <v>66</v>
      </c>
      <c r="AT23" s="3" t="s">
        <v>66</v>
      </c>
      <c r="AU23" s="3" t="s">
        <v>79</v>
      </c>
      <c r="AV23" s="3">
        <f>$AV$18+$AV$19+$AV$20+$AV$21+ABS($AV$22)</f>
        <v>100</v>
      </c>
      <c r="AX23" s="3" t="s">
        <v>66</v>
      </c>
      <c r="AY23" s="3" t="s">
        <v>66</v>
      </c>
      <c r="AZ23" s="3" t="s">
        <v>79</v>
      </c>
      <c r="BA23" s="3">
        <f>$BA$18+$BA$19+$BA$20+$BA$21+ABS($BA$22)</f>
        <v>100</v>
      </c>
    </row>
    <row r="24" spans="1:61" x14ac:dyDescent="0.2">
      <c r="A24" t="s">
        <v>40</v>
      </c>
      <c r="B24">
        <v>18</v>
      </c>
      <c r="C24">
        <f ca="1">RAND()</f>
        <v>0.83236850491541947</v>
      </c>
      <c r="D24">
        <v>3</v>
      </c>
      <c r="E24">
        <v>1</v>
      </c>
      <c r="F24">
        <v>-1</v>
      </c>
      <c r="G24">
        <v>0</v>
      </c>
      <c r="H24">
        <v>1</v>
      </c>
      <c r="I24">
        <v>-1</v>
      </c>
      <c r="J24">
        <v>1</v>
      </c>
      <c r="K24">
        <v>1</v>
      </c>
      <c r="L24">
        <v>-1</v>
      </c>
      <c r="M24">
        <v>-1</v>
      </c>
      <c r="N24">
        <v>1</v>
      </c>
      <c r="O24">
        <f>$B$39 + (E24 * $C$39)</f>
        <v>80</v>
      </c>
      <c r="P24">
        <f>$B$40 + (F24 * $C$40)</f>
        <v>2</v>
      </c>
      <c r="Q24">
        <f>$B$41 + (G24 * $C$41)</f>
        <v>12.5</v>
      </c>
      <c r="Y24" s="3" t="s">
        <v>67</v>
      </c>
      <c r="Z24" s="2">
        <f>$B$61</f>
        <v>1</v>
      </c>
      <c r="AD24" s="3" t="s">
        <v>67</v>
      </c>
      <c r="AE24" s="2">
        <f>$B$61</f>
        <v>1</v>
      </c>
      <c r="AI24" s="3" t="s">
        <v>67</v>
      </c>
      <c r="AJ24" s="2">
        <f>$B$61</f>
        <v>1</v>
      </c>
      <c r="AN24" s="3" t="s">
        <v>67</v>
      </c>
      <c r="AO24" s="2">
        <f>$B$61</f>
        <v>1</v>
      </c>
      <c r="AS24" s="3" t="s">
        <v>67</v>
      </c>
      <c r="AT24" s="2">
        <f>$B$61</f>
        <v>1</v>
      </c>
      <c r="AX24" s="3" t="s">
        <v>67</v>
      </c>
      <c r="AY24" s="2">
        <f>$B$61</f>
        <v>1</v>
      </c>
    </row>
    <row r="25" spans="1:61" x14ac:dyDescent="0.2">
      <c r="A25" t="s">
        <v>41</v>
      </c>
      <c r="B25">
        <v>19</v>
      </c>
      <c r="C25">
        <f ca="1">RAND()</f>
        <v>0.83481049526029483</v>
      </c>
      <c r="D25">
        <v>16</v>
      </c>
      <c r="E25">
        <v>-1</v>
      </c>
      <c r="F25">
        <v>1</v>
      </c>
      <c r="G25">
        <v>-1</v>
      </c>
      <c r="H25">
        <v>1</v>
      </c>
      <c r="I25">
        <v>-1</v>
      </c>
      <c r="J25">
        <v>1</v>
      </c>
      <c r="K25">
        <v>0</v>
      </c>
      <c r="L25">
        <v>-1</v>
      </c>
      <c r="M25">
        <v>1</v>
      </c>
      <c r="N25">
        <v>-1</v>
      </c>
      <c r="O25">
        <f>$B$39 + (E25 * $C$39)</f>
        <v>20</v>
      </c>
      <c r="P25">
        <f>$B$40 + (F25 * $C$40)</f>
        <v>12</v>
      </c>
      <c r="Q25">
        <f>$B$41 + (G25 * $C$41)</f>
        <v>5</v>
      </c>
      <c r="Y25" s="3" t="s">
        <v>68</v>
      </c>
      <c r="Z25" s="2">
        <f>$B$62</f>
        <v>1</v>
      </c>
      <c r="AD25" s="3" t="s">
        <v>68</v>
      </c>
      <c r="AE25" s="2">
        <f>$B$62</f>
        <v>1</v>
      </c>
      <c r="AI25" s="3" t="s">
        <v>68</v>
      </c>
      <c r="AJ25" s="2">
        <f>$B$62</f>
        <v>1</v>
      </c>
      <c r="AN25" s="3" t="s">
        <v>68</v>
      </c>
      <c r="AO25" s="2">
        <f>$B$62</f>
        <v>1</v>
      </c>
      <c r="AS25" s="3" t="s">
        <v>68</v>
      </c>
      <c r="AT25" s="2">
        <f>$B$62</f>
        <v>1</v>
      </c>
      <c r="AX25" s="3" t="s">
        <v>68</v>
      </c>
      <c r="AY25" s="2">
        <f>$B$62</f>
        <v>1</v>
      </c>
    </row>
    <row r="26" spans="1:61" x14ac:dyDescent="0.2">
      <c r="A26" t="s">
        <v>42</v>
      </c>
      <c r="B26">
        <v>20</v>
      </c>
      <c r="C26">
        <f ca="1">RAND()</f>
        <v>0.12364983672700036</v>
      </c>
      <c r="D26">
        <v>19</v>
      </c>
      <c r="E26">
        <v>-1</v>
      </c>
      <c r="F26">
        <v>-1</v>
      </c>
      <c r="G26">
        <v>-1</v>
      </c>
      <c r="H26">
        <v>1</v>
      </c>
      <c r="I26">
        <v>1</v>
      </c>
      <c r="J26">
        <v>1</v>
      </c>
      <c r="K26">
        <v>-1</v>
      </c>
      <c r="L26">
        <v>1</v>
      </c>
      <c r="M26">
        <v>-1</v>
      </c>
      <c r="N26">
        <v>0</v>
      </c>
      <c r="O26">
        <f>$B$39 + (E26 * $C$39)</f>
        <v>20</v>
      </c>
      <c r="P26">
        <f>$B$40 + (F26 * $C$40)</f>
        <v>2</v>
      </c>
      <c r="Q26">
        <f>$B$41 + (G26 * $C$41)</f>
        <v>5</v>
      </c>
      <c r="Y26" s="3" t="s">
        <v>69</v>
      </c>
      <c r="Z26" s="3" t="str">
        <f>B48</f>
        <v>60% MPD</v>
      </c>
      <c r="AA26" s="3" t="str">
        <f>D48</f>
        <v>350</v>
      </c>
      <c r="AD26" s="3" t="s">
        <v>69</v>
      </c>
      <c r="AE26" s="3" t="str">
        <f>B48</f>
        <v>60% MPD</v>
      </c>
      <c r="AF26" s="3" t="str">
        <f>D48</f>
        <v>350</v>
      </c>
      <c r="AI26" s="3" t="s">
        <v>69</v>
      </c>
      <c r="AJ26" s="3" t="str">
        <f>B48</f>
        <v>60% MPD</v>
      </c>
      <c r="AK26" s="3" t="str">
        <f>D48</f>
        <v>350</v>
      </c>
      <c r="AN26" s="3" t="s">
        <v>69</v>
      </c>
      <c r="AO26" s="3" t="str">
        <f>B48</f>
        <v>60% MPD</v>
      </c>
      <c r="AP26" s="3" t="str">
        <f>D48</f>
        <v>350</v>
      </c>
      <c r="AS26" s="3" t="s">
        <v>69</v>
      </c>
      <c r="AT26" s="3" t="str">
        <f>B48</f>
        <v>60% MPD</v>
      </c>
      <c r="AU26" s="3" t="str">
        <f>D48</f>
        <v>350</v>
      </c>
      <c r="AX26" s="3" t="s">
        <v>69</v>
      </c>
      <c r="AY26" s="3" t="str">
        <f>B48</f>
        <v>60% MPD</v>
      </c>
      <c r="AZ26" s="3" t="str">
        <f>D48</f>
        <v>350</v>
      </c>
    </row>
    <row r="27" spans="1:61" x14ac:dyDescent="0.2">
      <c r="A27" t="s">
        <v>43</v>
      </c>
      <c r="B27">
        <v>21</v>
      </c>
      <c r="C27">
        <f ca="1">RAND()</f>
        <v>0.7792227346970213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f>$B$39 + (E27 * $C$39)</f>
        <v>50</v>
      </c>
      <c r="P27">
        <f>$B$40 + (F27 * $C$40)</f>
        <v>12</v>
      </c>
      <c r="Q27">
        <f>$B$41 + (G27 * $C$41)</f>
        <v>20</v>
      </c>
      <c r="Y27" s="3" t="s">
        <v>70</v>
      </c>
      <c r="Z27" s="3"/>
      <c r="AD27" s="3" t="s">
        <v>70</v>
      </c>
      <c r="AE27" s="3"/>
      <c r="AI27" s="3" t="s">
        <v>70</v>
      </c>
      <c r="AJ27" s="3"/>
      <c r="AN27" s="3" t="s">
        <v>70</v>
      </c>
      <c r="AO27" s="3"/>
      <c r="AS27" s="3" t="s">
        <v>70</v>
      </c>
      <c r="AT27" s="3"/>
      <c r="AX27" s="3" t="s">
        <v>70</v>
      </c>
      <c r="AY27" s="3"/>
    </row>
    <row r="28" spans="1:61" x14ac:dyDescent="0.2">
      <c r="A28" t="s">
        <v>44</v>
      </c>
      <c r="B28">
        <v>22</v>
      </c>
      <c r="C28">
        <f ca="1">RAND()</f>
        <v>1.9799956713133504E-2</v>
      </c>
      <c r="D28">
        <v>14</v>
      </c>
      <c r="E28">
        <v>-1</v>
      </c>
      <c r="F28">
        <v>1</v>
      </c>
      <c r="G28">
        <v>1</v>
      </c>
      <c r="H28">
        <v>1</v>
      </c>
      <c r="I28">
        <v>0</v>
      </c>
      <c r="J28">
        <v>-1</v>
      </c>
      <c r="K28">
        <v>-1</v>
      </c>
      <c r="L28">
        <v>-1</v>
      </c>
      <c r="M28">
        <v>-1</v>
      </c>
      <c r="N28">
        <v>1</v>
      </c>
      <c r="O28">
        <f>$B$39 + (E28 * $C$39)</f>
        <v>20</v>
      </c>
      <c r="P28">
        <f>$B$40 + (F28 * $C$40)</f>
        <v>12</v>
      </c>
      <c r="Q28">
        <f>$B$41 + (G28 * $C$41)</f>
        <v>20</v>
      </c>
    </row>
    <row r="29" spans="1:61" x14ac:dyDescent="0.2">
      <c r="A29" t="s">
        <v>45</v>
      </c>
      <c r="B29">
        <v>23</v>
      </c>
      <c r="C29">
        <f ca="1">RAND()</f>
        <v>0.67558068746431932</v>
      </c>
      <c r="D29">
        <v>2</v>
      </c>
      <c r="E29">
        <v>1</v>
      </c>
      <c r="F29">
        <v>0</v>
      </c>
      <c r="G29">
        <v>-1</v>
      </c>
      <c r="H29">
        <v>1</v>
      </c>
      <c r="I29">
        <v>-1</v>
      </c>
      <c r="J29">
        <v>-1</v>
      </c>
      <c r="K29">
        <v>-1</v>
      </c>
      <c r="L29">
        <v>1</v>
      </c>
      <c r="M29">
        <v>1</v>
      </c>
      <c r="N29">
        <v>1</v>
      </c>
      <c r="O29">
        <f>$B$39 + (E29 * $C$39)</f>
        <v>80</v>
      </c>
      <c r="P29">
        <f>$B$40 + (F29 * $C$40)</f>
        <v>7</v>
      </c>
      <c r="Q29">
        <f>$B$41 + (G29 * $C$41)</f>
        <v>5</v>
      </c>
      <c r="Y29" s="3" t="s">
        <v>35</v>
      </c>
      <c r="Z29" s="3" t="s">
        <v>71</v>
      </c>
      <c r="AA29" s="3">
        <f>VLOOKUP($A$19,$A$6:$Q$30,MATCH($D$6,$A$6:$Q$6,0),0)</f>
        <v>6</v>
      </c>
      <c r="AB29" s="3">
        <f>$B$60</f>
        <v>100</v>
      </c>
      <c r="AD29" s="3" t="s">
        <v>36</v>
      </c>
      <c r="AE29" s="3" t="s">
        <v>71</v>
      </c>
      <c r="AF29" s="3">
        <f>VLOOKUP($A$20,$A$6:$Q$30,MATCH($D$6,$A$6:$Q$6,0),0)</f>
        <v>23</v>
      </c>
      <c r="AG29" s="3">
        <f>$B$60</f>
        <v>100</v>
      </c>
      <c r="AI29" s="3" t="s">
        <v>37</v>
      </c>
      <c r="AJ29" s="3" t="s">
        <v>71</v>
      </c>
      <c r="AK29" s="3">
        <f>VLOOKUP($A$21,$A$6:$Q$30,MATCH($D$6,$A$6:$Q$6,0),0)</f>
        <v>13</v>
      </c>
      <c r="AL29" s="3">
        <f>$B$60</f>
        <v>100</v>
      </c>
      <c r="AN29" s="3" t="s">
        <v>38</v>
      </c>
      <c r="AO29" s="3" t="s">
        <v>71</v>
      </c>
      <c r="AP29" s="3">
        <f>VLOOKUP($A$22,$A$6:$Q$30,MATCH($D$6,$A$6:$Q$6,0),0)</f>
        <v>9</v>
      </c>
      <c r="AQ29" s="3">
        <f>$B$60</f>
        <v>100</v>
      </c>
      <c r="AS29" s="3" t="s">
        <v>39</v>
      </c>
      <c r="AT29" s="3" t="s">
        <v>71</v>
      </c>
      <c r="AU29" s="3">
        <f>VLOOKUP($A$23,$A$6:$Q$30,MATCH($D$6,$A$6:$Q$6,0),0)</f>
        <v>4</v>
      </c>
      <c r="AV29" s="3">
        <f>$B$60</f>
        <v>100</v>
      </c>
      <c r="AX29" s="3" t="s">
        <v>40</v>
      </c>
      <c r="AY29" s="3" t="s">
        <v>71</v>
      </c>
      <c r="AZ29" s="3">
        <f>VLOOKUP($A$24,$A$6:$Q$30,MATCH($D$6,$A$6:$Q$6,0),0)</f>
        <v>3</v>
      </c>
      <c r="BA29" s="3">
        <f>$B$60</f>
        <v>100</v>
      </c>
      <c r="BD29" s="2" t="s">
        <v>35</v>
      </c>
      <c r="BE29" s="2" t="s">
        <v>36</v>
      </c>
      <c r="BF29" s="2" t="s">
        <v>37</v>
      </c>
      <c r="BG29" s="2" t="s">
        <v>38</v>
      </c>
      <c r="BH29" s="2" t="s">
        <v>39</v>
      </c>
      <c r="BI29" s="2" t="s">
        <v>40</v>
      </c>
    </row>
    <row r="30" spans="1:61" x14ac:dyDescent="0.2">
      <c r="A30" t="s">
        <v>46</v>
      </c>
      <c r="B30">
        <v>24</v>
      </c>
      <c r="C30">
        <f ca="1">RAND()</f>
        <v>0.13658939690158067</v>
      </c>
      <c r="D30">
        <v>5</v>
      </c>
      <c r="E30">
        <v>1</v>
      </c>
      <c r="F30">
        <v>-1</v>
      </c>
      <c r="G30">
        <v>1</v>
      </c>
      <c r="H30">
        <v>1</v>
      </c>
      <c r="I30">
        <v>1</v>
      </c>
      <c r="J30">
        <v>0</v>
      </c>
      <c r="K30">
        <v>-1</v>
      </c>
      <c r="L30">
        <v>-1</v>
      </c>
      <c r="M30">
        <v>1</v>
      </c>
      <c r="N30">
        <v>-1</v>
      </c>
      <c r="O30">
        <f>$B$39 + (E30 * $C$39)</f>
        <v>80</v>
      </c>
      <c r="P30">
        <f>$B$40 + (F30 * $C$40)</f>
        <v>2</v>
      </c>
      <c r="Q30">
        <f>$B$41 + (G30 * $C$41)</f>
        <v>20</v>
      </c>
      <c r="Y30" s="3" t="s">
        <v>64</v>
      </c>
      <c r="Z30" s="3" t="s">
        <v>84</v>
      </c>
      <c r="AA30" s="3" t="s">
        <v>85</v>
      </c>
      <c r="AB30" s="3" t="s">
        <v>76</v>
      </c>
      <c r="AD30" s="3" t="s">
        <v>64</v>
      </c>
      <c r="AE30" s="3" t="s">
        <v>84</v>
      </c>
      <c r="AF30" s="3" t="s">
        <v>85</v>
      </c>
      <c r="AG30" s="3" t="s">
        <v>76</v>
      </c>
      <c r="AI30" s="3" t="s">
        <v>64</v>
      </c>
      <c r="AJ30" s="3" t="s">
        <v>84</v>
      </c>
      <c r="AK30" s="3" t="s">
        <v>85</v>
      </c>
      <c r="AL30" s="3" t="s">
        <v>76</v>
      </c>
      <c r="AN30" s="3" t="s">
        <v>64</v>
      </c>
      <c r="AO30" s="3" t="s">
        <v>84</v>
      </c>
      <c r="AP30" s="3" t="s">
        <v>85</v>
      </c>
      <c r="AQ30" s="3" t="s">
        <v>76</v>
      </c>
      <c r="AS30" s="3" t="s">
        <v>64</v>
      </c>
      <c r="AT30" s="3" t="s">
        <v>84</v>
      </c>
      <c r="AU30" s="3" t="s">
        <v>85</v>
      </c>
      <c r="AV30" s="3" t="s">
        <v>76</v>
      </c>
      <c r="AX30" s="3" t="s">
        <v>64</v>
      </c>
      <c r="AY30" s="3" t="s">
        <v>84</v>
      </c>
      <c r="AZ30" s="3" t="s">
        <v>85</v>
      </c>
      <c r="BA30" s="3" t="s">
        <v>76</v>
      </c>
      <c r="BC30" s="2" t="s">
        <v>88</v>
      </c>
      <c r="BD30" s="3">
        <f>VLOOKUP($A$19,$A$6:$Q$30,MATCH($D$6,$A$6:$Q$6,0),0)</f>
        <v>6</v>
      </c>
      <c r="BE30" s="3">
        <f>VLOOKUP($A$20,$A$6:$Q$30,MATCH($D$6,$A$6:$Q$6,0),0)</f>
        <v>23</v>
      </c>
      <c r="BF30" s="3">
        <f>VLOOKUP($A$21,$A$6:$Q$30,MATCH($D$6,$A$6:$Q$6,0),0)</f>
        <v>13</v>
      </c>
      <c r="BG30" s="3">
        <f>VLOOKUP($A$22,$A$6:$Q$30,MATCH($D$6,$A$6:$Q$6,0),0)</f>
        <v>9</v>
      </c>
      <c r="BH30" s="3">
        <f>VLOOKUP($A$23,$A$6:$Q$30,MATCH($D$6,$A$6:$Q$6,0),0)</f>
        <v>4</v>
      </c>
      <c r="BI30" s="3">
        <f>VLOOKUP($A$24,$A$6:$Q$30,MATCH($D$6,$A$6:$Q$6,0),0)</f>
        <v>3</v>
      </c>
    </row>
    <row r="31" spans="1:61" x14ac:dyDescent="0.2">
      <c r="Y31" s="3" t="str">
        <f>$A$52</f>
        <v>[BaCl2]</v>
      </c>
      <c r="Z31" s="3">
        <f>VLOOKUP($A$19,$A$6:$Q$30,MATCH($O$6,$A$6:$Q$6,0),0)</f>
        <v>80</v>
      </c>
      <c r="AA31" s="3">
        <f>$B$52</f>
        <v>500</v>
      </c>
      <c r="AB31" s="2">
        <f>($Z$31/$AA$31)*$B$60</f>
        <v>16</v>
      </c>
      <c r="AD31" s="3" t="str">
        <f>$A$52</f>
        <v>[BaCl2]</v>
      </c>
      <c r="AE31" s="3">
        <f>VLOOKUP($A$20,$A$6:$Q$30,MATCH($O$6,$A$6:$Q$6,0),0)</f>
        <v>50</v>
      </c>
      <c r="AF31" s="3">
        <f>$B$52</f>
        <v>500</v>
      </c>
      <c r="AG31" s="2">
        <f>($AE$31/$AF$31)*$B$60</f>
        <v>10</v>
      </c>
      <c r="AI31" s="3" t="str">
        <f>$A$52</f>
        <v>[BaCl2]</v>
      </c>
      <c r="AJ31" s="3">
        <f>VLOOKUP($A$21,$A$6:$Q$30,MATCH($O$6,$A$6:$Q$6,0),0)</f>
        <v>20</v>
      </c>
      <c r="AK31" s="3">
        <f>$B$52</f>
        <v>500</v>
      </c>
      <c r="AL31" s="2">
        <f>($AJ$31/$AK$31)*$B$60</f>
        <v>4</v>
      </c>
      <c r="AN31" s="3" t="str">
        <f>$A$52</f>
        <v>[BaCl2]</v>
      </c>
      <c r="AO31" s="3">
        <f>VLOOKUP($A$22,$A$6:$Q$30,MATCH($O$6,$A$6:$Q$6,0),0)</f>
        <v>80</v>
      </c>
      <c r="AP31" s="3">
        <f>$B$52</f>
        <v>500</v>
      </c>
      <c r="AQ31" s="2">
        <f>($AO$31/$AP$31)*$B$60</f>
        <v>16</v>
      </c>
      <c r="AS31" s="3" t="str">
        <f>$A$52</f>
        <v>[BaCl2]</v>
      </c>
      <c r="AT31" s="3">
        <f>VLOOKUP($A$23,$A$6:$Q$30,MATCH($O$6,$A$6:$Q$6,0),0)</f>
        <v>80</v>
      </c>
      <c r="AU31" s="3">
        <f>$B$52</f>
        <v>500</v>
      </c>
      <c r="AV31" s="2">
        <f>($AT$31/$AU$31)*$B$60</f>
        <v>16</v>
      </c>
      <c r="AX31" s="3" t="str">
        <f>$A$52</f>
        <v>[BaCl2]</v>
      </c>
      <c r="AY31" s="3">
        <f>VLOOKUP($A$24,$A$6:$Q$30,MATCH($O$6,$A$6:$Q$6,0),0)</f>
        <v>80</v>
      </c>
      <c r="AZ31" s="3">
        <f>$B$52</f>
        <v>500</v>
      </c>
      <c r="BA31" s="2">
        <f>($AY$31/$AZ$31)*$B$60</f>
        <v>16</v>
      </c>
    </row>
    <row r="32" spans="1:61" x14ac:dyDescent="0.2">
      <c r="Y32" s="3" t="str">
        <f>$A$53</f>
        <v>[Cobalt Hexammine]</v>
      </c>
      <c r="Z32" s="3">
        <f>VLOOKUP($A$19,$A$6:$Q$30,MATCH($P$6,$A$6:$Q$6,0),0)</f>
        <v>2</v>
      </c>
      <c r="AA32" s="3">
        <f>$B$53</f>
        <v>50</v>
      </c>
      <c r="AB32" s="2">
        <f>($Z$32/$AA$32)*$B$60</f>
        <v>4</v>
      </c>
      <c r="AD32" s="3" t="str">
        <f>$A$53</f>
        <v>[Cobalt Hexammine]</v>
      </c>
      <c r="AE32" s="3">
        <f>VLOOKUP($A$20,$A$6:$Q$30,MATCH($P$6,$A$6:$Q$6,0),0)</f>
        <v>7</v>
      </c>
      <c r="AF32" s="3">
        <f>$B$53</f>
        <v>50</v>
      </c>
      <c r="AG32" s="2">
        <f>($AE$32/$AF$32)*$B$60</f>
        <v>14.000000000000002</v>
      </c>
      <c r="AI32" s="3" t="str">
        <f>$A$53</f>
        <v>[Cobalt Hexammine]</v>
      </c>
      <c r="AJ32" s="3">
        <f>VLOOKUP($A$21,$A$6:$Q$30,MATCH($P$6,$A$6:$Q$6,0),0)</f>
        <v>12</v>
      </c>
      <c r="AK32" s="3">
        <f>$B$53</f>
        <v>50</v>
      </c>
      <c r="AL32" s="2">
        <f>($AJ$32/$AK$32)*$B$60</f>
        <v>24</v>
      </c>
      <c r="AN32" s="3" t="str">
        <f>$A$53</f>
        <v>[Cobalt Hexammine]</v>
      </c>
      <c r="AO32" s="3">
        <f>VLOOKUP($A$22,$A$6:$Q$30,MATCH($P$6,$A$6:$Q$6,0),0)</f>
        <v>12</v>
      </c>
      <c r="AP32" s="3">
        <f>$B$53</f>
        <v>50</v>
      </c>
      <c r="AQ32" s="2">
        <f>($AO$32/$AP$32)*$B$60</f>
        <v>24</v>
      </c>
      <c r="AS32" s="3" t="str">
        <f>$A$53</f>
        <v>[Cobalt Hexammine]</v>
      </c>
      <c r="AT32" s="3">
        <f>VLOOKUP($A$23,$A$6:$Q$30,MATCH($P$6,$A$6:$Q$6,0),0)</f>
        <v>2</v>
      </c>
      <c r="AU32" s="3">
        <f>$B$53</f>
        <v>50</v>
      </c>
      <c r="AV32" s="2">
        <f>($AT$32/$AU$32)*$B$60</f>
        <v>4</v>
      </c>
      <c r="AX32" s="3" t="str">
        <f>$A$53</f>
        <v>[Cobalt Hexammine]</v>
      </c>
      <c r="AY32" s="3">
        <f>VLOOKUP($A$24,$A$6:$Q$30,MATCH($P$6,$A$6:$Q$6,0),0)</f>
        <v>2</v>
      </c>
      <c r="AZ32" s="3">
        <f>$B$53</f>
        <v>50</v>
      </c>
      <c r="BA32" s="2">
        <f>($AY$32/$AZ$32)*$B$60</f>
        <v>4</v>
      </c>
    </row>
    <row r="33" spans="1:61" x14ac:dyDescent="0.2">
      <c r="Y33" s="3" t="str">
        <f>$A$54</f>
        <v>[% MPD v/v]</v>
      </c>
      <c r="Z33" s="3">
        <f>VLOOKUP($A$19,$A$6:$Q$30,MATCH($Q$6,$A$6:$Q$6,0),0)</f>
        <v>20</v>
      </c>
      <c r="AA33" s="3">
        <f>$B$54</f>
        <v>50</v>
      </c>
      <c r="AB33" s="2">
        <f>($Z$33/$AA$33)*$B$60</f>
        <v>40</v>
      </c>
      <c r="AD33" s="3" t="str">
        <f>$A$54</f>
        <v>[% MPD v/v]</v>
      </c>
      <c r="AE33" s="3">
        <f>VLOOKUP($A$20,$A$6:$Q$30,MATCH($Q$6,$A$6:$Q$6,0),0)</f>
        <v>12.5</v>
      </c>
      <c r="AF33" s="3">
        <f>$B$54</f>
        <v>50</v>
      </c>
      <c r="AG33" s="2">
        <f>($AE$33/$AF$33)*$B$60</f>
        <v>25</v>
      </c>
      <c r="AI33" s="3" t="str">
        <f>$A$54</f>
        <v>[% MPD v/v]</v>
      </c>
      <c r="AJ33" s="3">
        <f>VLOOKUP($A$21,$A$6:$Q$30,MATCH($Q$6,$A$6:$Q$6,0),0)</f>
        <v>12.5</v>
      </c>
      <c r="AK33" s="3">
        <f>$B$54</f>
        <v>50</v>
      </c>
      <c r="AL33" s="2">
        <f>($AJ$33/$AK$33)*$B$60</f>
        <v>25</v>
      </c>
      <c r="AN33" s="3" t="str">
        <f>$A$54</f>
        <v>[% MPD v/v]</v>
      </c>
      <c r="AO33" s="3">
        <f>VLOOKUP($A$22,$A$6:$Q$30,MATCH($Q$6,$A$6:$Q$6,0),0)</f>
        <v>20</v>
      </c>
      <c r="AP33" s="3">
        <f>$B$54</f>
        <v>50</v>
      </c>
      <c r="AQ33" s="2">
        <f>($AO$33/$AP$33)*$B$60</f>
        <v>40</v>
      </c>
      <c r="AS33" s="3" t="str">
        <f>$A$54</f>
        <v>[% MPD v/v]</v>
      </c>
      <c r="AT33" s="3">
        <f>VLOOKUP($A$23,$A$6:$Q$30,MATCH($Q$6,$A$6:$Q$6,0),0)</f>
        <v>5</v>
      </c>
      <c r="AU33" s="3">
        <f>$B$54</f>
        <v>50</v>
      </c>
      <c r="AV33" s="2">
        <f>($AT$33/$AU$33)*$B$60</f>
        <v>10</v>
      </c>
      <c r="AX33" s="3" t="str">
        <f>$A$54</f>
        <v>[% MPD v/v]</v>
      </c>
      <c r="AY33" s="3">
        <f>VLOOKUP($A$24,$A$6:$Q$30,MATCH($Q$6,$A$6:$Q$6,0),0)</f>
        <v>12.5</v>
      </c>
      <c r="AZ33" s="3">
        <f>$B$54</f>
        <v>50</v>
      </c>
      <c r="BA33" s="2">
        <f>($AY$33/$AZ$33)*$B$60</f>
        <v>25</v>
      </c>
    </row>
    <row r="34" spans="1:61" x14ac:dyDescent="0.2">
      <c r="Y34" s="3" t="str">
        <f>$A$55</f>
        <v>NaCacodylate</v>
      </c>
      <c r="Z34" s="3">
        <f>$C$55</f>
        <v>40</v>
      </c>
      <c r="AA34" s="3">
        <f>$B$55</f>
        <v>500</v>
      </c>
      <c r="AB34" s="2">
        <f>($C$55/$B$55)*$B$60</f>
        <v>8</v>
      </c>
      <c r="AD34" s="3" t="str">
        <f>$A$55</f>
        <v>NaCacodylate</v>
      </c>
      <c r="AE34" s="3">
        <f>$C$55</f>
        <v>40</v>
      </c>
      <c r="AF34" s="3">
        <f>$B$55</f>
        <v>500</v>
      </c>
      <c r="AG34" s="2">
        <f>($C$55/$B$55)*$B$60</f>
        <v>8</v>
      </c>
      <c r="AI34" s="3" t="str">
        <f>$A$55</f>
        <v>NaCacodylate</v>
      </c>
      <c r="AJ34" s="3">
        <f>$C$55</f>
        <v>40</v>
      </c>
      <c r="AK34" s="3">
        <f>$B$55</f>
        <v>500</v>
      </c>
      <c r="AL34" s="2">
        <f>($C$55/$B$55)*$B$60</f>
        <v>8</v>
      </c>
      <c r="AN34" s="3" t="str">
        <f>$A$55</f>
        <v>NaCacodylate</v>
      </c>
      <c r="AO34" s="3">
        <f>$C$55</f>
        <v>40</v>
      </c>
      <c r="AP34" s="3">
        <f>$B$55</f>
        <v>500</v>
      </c>
      <c r="AQ34" s="2">
        <f>($C$55/$B$55)*$B$60</f>
        <v>8</v>
      </c>
      <c r="AS34" s="3" t="str">
        <f>$A$55</f>
        <v>NaCacodylate</v>
      </c>
      <c r="AT34" s="3">
        <f>$C$55</f>
        <v>40</v>
      </c>
      <c r="AU34" s="3">
        <f>$B$55</f>
        <v>500</v>
      </c>
      <c r="AV34" s="2">
        <f>($C$55/$B$55)*$B$60</f>
        <v>8</v>
      </c>
      <c r="AX34" s="3" t="str">
        <f>$A$55</f>
        <v>NaCacodylate</v>
      </c>
      <c r="AY34" s="3">
        <f>$C$55</f>
        <v>40</v>
      </c>
      <c r="AZ34" s="3">
        <f>$B$55</f>
        <v>500</v>
      </c>
      <c r="BA34" s="2">
        <f>($C$55/$B$55)*$B$60</f>
        <v>8</v>
      </c>
    </row>
    <row r="35" spans="1:61" x14ac:dyDescent="0.2">
      <c r="Y35" s="3" t="s">
        <v>65</v>
      </c>
      <c r="Z35" s="3" t="s">
        <v>73</v>
      </c>
      <c r="AA35" s="3" t="s">
        <v>73</v>
      </c>
      <c r="AB35" s="2">
        <f>$AB$29-($AB$31+$AB$32+$AB$33+$AB$34)</f>
        <v>32</v>
      </c>
      <c r="AD35" s="3" t="s">
        <v>65</v>
      </c>
      <c r="AE35" s="3" t="s">
        <v>73</v>
      </c>
      <c r="AF35" s="3" t="s">
        <v>73</v>
      </c>
      <c r="AG35" s="2">
        <f>$AG$29-($AG$31+$AG$32+$AG$33+$AG$34)</f>
        <v>43</v>
      </c>
      <c r="AI35" s="3" t="s">
        <v>65</v>
      </c>
      <c r="AJ35" s="3" t="s">
        <v>73</v>
      </c>
      <c r="AK35" s="3" t="s">
        <v>73</v>
      </c>
      <c r="AL35" s="2">
        <f>$AL$29-($AL$31+$AL$32+$AL$33+$AL$34)</f>
        <v>39</v>
      </c>
      <c r="AN35" s="3" t="s">
        <v>65</v>
      </c>
      <c r="AO35" s="3" t="s">
        <v>73</v>
      </c>
      <c r="AP35" s="3" t="s">
        <v>73</v>
      </c>
      <c r="AQ35" s="2">
        <f>$AQ$29-($AQ$31+$AQ$32+$AQ$33+$AQ$34)</f>
        <v>12</v>
      </c>
      <c r="AS35" s="3" t="s">
        <v>65</v>
      </c>
      <c r="AT35" s="3" t="s">
        <v>73</v>
      </c>
      <c r="AU35" s="3" t="s">
        <v>73</v>
      </c>
      <c r="AV35" s="2">
        <f>$AV$29-($AV$31+$AV$32+$AV$33+$AV$34)</f>
        <v>62</v>
      </c>
      <c r="AX35" s="3" t="s">
        <v>65</v>
      </c>
      <c r="AY35" s="3" t="s">
        <v>73</v>
      </c>
      <c r="AZ35" s="3" t="s">
        <v>73</v>
      </c>
      <c r="BA35" s="2">
        <f>$BA$29-($BA$31+$BA$32+$BA$33+$BA$34)</f>
        <v>47</v>
      </c>
    </row>
    <row r="36" spans="1:61" x14ac:dyDescent="0.2">
      <c r="B36" t="s">
        <v>115</v>
      </c>
      <c r="Y36" s="3" t="s">
        <v>66</v>
      </c>
      <c r="Z36" s="3" t="s">
        <v>66</v>
      </c>
      <c r="AA36" s="3" t="s">
        <v>79</v>
      </c>
      <c r="AB36" s="3">
        <f>$AB$31+$AB$32+$AB$33+$AB$34+ABS($AB$35)</f>
        <v>100</v>
      </c>
      <c r="AD36" s="3" t="s">
        <v>66</v>
      </c>
      <c r="AE36" s="3" t="s">
        <v>66</v>
      </c>
      <c r="AF36" s="3" t="s">
        <v>79</v>
      </c>
      <c r="AG36" s="3">
        <f>$AG$31+$AG$32+$AG$33+$AG$34+ABS($AG$35)</f>
        <v>100</v>
      </c>
      <c r="AI36" s="3" t="s">
        <v>66</v>
      </c>
      <c r="AJ36" s="3" t="s">
        <v>66</v>
      </c>
      <c r="AK36" s="3" t="s">
        <v>79</v>
      </c>
      <c r="AL36" s="3">
        <f>$AL$31+$AL$32+$AL$33+$AL$34+ABS($AL$35)</f>
        <v>100</v>
      </c>
      <c r="AN36" s="3" t="s">
        <v>66</v>
      </c>
      <c r="AO36" s="3" t="s">
        <v>66</v>
      </c>
      <c r="AP36" s="3" t="s">
        <v>79</v>
      </c>
      <c r="AQ36" s="3">
        <f>$AQ$31+$AQ$32+$AQ$33+$AQ$34+ABS($AQ$35)</f>
        <v>100</v>
      </c>
      <c r="AS36" s="3" t="s">
        <v>66</v>
      </c>
      <c r="AT36" s="3" t="s">
        <v>66</v>
      </c>
      <c r="AU36" s="3" t="s">
        <v>79</v>
      </c>
      <c r="AV36" s="3">
        <f>$AV$31+$AV$32+$AV$33+$AV$34+ABS($AV$35)</f>
        <v>100</v>
      </c>
      <c r="AX36" s="3" t="s">
        <v>66</v>
      </c>
      <c r="AY36" s="3" t="s">
        <v>66</v>
      </c>
      <c r="AZ36" s="3" t="s">
        <v>79</v>
      </c>
      <c r="BA36" s="3">
        <f>$BA$31+$BA$32+$BA$33+$BA$34+ABS($BA$35)</f>
        <v>100</v>
      </c>
    </row>
    <row r="37" spans="1:61" x14ac:dyDescent="0.2">
      <c r="Y37" s="3" t="s">
        <v>81</v>
      </c>
      <c r="Z37" s="2">
        <f>$B$61</f>
        <v>1</v>
      </c>
      <c r="AD37" s="3" t="s">
        <v>81</v>
      </c>
      <c r="AE37" s="2">
        <f>$B$61</f>
        <v>1</v>
      </c>
      <c r="AI37" s="3" t="s">
        <v>81</v>
      </c>
      <c r="AJ37" s="2">
        <f>$B$61</f>
        <v>1</v>
      </c>
      <c r="AN37" s="3" t="s">
        <v>81</v>
      </c>
      <c r="AO37" s="2">
        <f>$B$61</f>
        <v>1</v>
      </c>
      <c r="AS37" s="3" t="s">
        <v>81</v>
      </c>
      <c r="AT37" s="2">
        <f>$B$61</f>
        <v>1</v>
      </c>
      <c r="AX37" s="3" t="s">
        <v>81</v>
      </c>
      <c r="AY37" s="2">
        <f>$B$61</f>
        <v>1</v>
      </c>
    </row>
    <row r="38" spans="1:61" x14ac:dyDescent="0.2">
      <c r="A38" t="s">
        <v>47</v>
      </c>
      <c r="B38" t="s">
        <v>48</v>
      </c>
      <c r="C38" t="s">
        <v>49</v>
      </c>
      <c r="Y38" s="3" t="s">
        <v>82</v>
      </c>
      <c r="Z38" s="2">
        <f>$B$62</f>
        <v>1</v>
      </c>
      <c r="AD38" s="3" t="s">
        <v>82</v>
      </c>
      <c r="AE38" s="2">
        <f>$B$62</f>
        <v>1</v>
      </c>
      <c r="AI38" s="3" t="s">
        <v>82</v>
      </c>
      <c r="AJ38" s="2">
        <f>$B$62</f>
        <v>1</v>
      </c>
      <c r="AN38" s="3" t="s">
        <v>82</v>
      </c>
      <c r="AO38" s="2">
        <f>$B$62</f>
        <v>1</v>
      </c>
      <c r="AS38" s="3" t="s">
        <v>82</v>
      </c>
      <c r="AT38" s="2">
        <f>$B$62</f>
        <v>1</v>
      </c>
      <c r="AX38" s="3" t="s">
        <v>82</v>
      </c>
      <c r="AY38" s="2">
        <f>$B$62</f>
        <v>1</v>
      </c>
    </row>
    <row r="39" spans="1:61" x14ac:dyDescent="0.2">
      <c r="A39" t="s">
        <v>111</v>
      </c>
      <c r="B39" s="1">
        <v>50</v>
      </c>
      <c r="C39" s="1">
        <v>30</v>
      </c>
      <c r="Y39" s="3" t="s">
        <v>83</v>
      </c>
      <c r="Z39" s="3" t="str">
        <f>B48</f>
        <v>60% MPD</v>
      </c>
      <c r="AA39" s="3" t="str">
        <f>C48</f>
        <v>Volume (uL):</v>
      </c>
      <c r="AB39" s="3" t="str">
        <f>D48</f>
        <v>350</v>
      </c>
      <c r="AD39" s="3" t="s">
        <v>83</v>
      </c>
      <c r="AE39" s="3" t="str">
        <f>B48</f>
        <v>60% MPD</v>
      </c>
      <c r="AF39" s="3" t="str">
        <f>C48</f>
        <v>Volume (uL):</v>
      </c>
      <c r="AG39" s="3" t="str">
        <f>D48</f>
        <v>350</v>
      </c>
      <c r="AI39" s="3" t="s">
        <v>83</v>
      </c>
      <c r="AJ39" s="3" t="str">
        <f>B48</f>
        <v>60% MPD</v>
      </c>
      <c r="AK39" s="3" t="str">
        <f>C48</f>
        <v>Volume (uL):</v>
      </c>
      <c r="AL39" s="3" t="str">
        <f>D48</f>
        <v>350</v>
      </c>
      <c r="AN39" s="3" t="s">
        <v>83</v>
      </c>
      <c r="AO39" s="3" t="str">
        <f>B48</f>
        <v>60% MPD</v>
      </c>
      <c r="AP39" s="3" t="str">
        <f>C48</f>
        <v>Volume (uL):</v>
      </c>
      <c r="AQ39" s="3" t="str">
        <f>D48</f>
        <v>350</v>
      </c>
      <c r="AS39" s="3" t="s">
        <v>83</v>
      </c>
      <c r="AT39" s="3" t="str">
        <f>B48</f>
        <v>60% MPD</v>
      </c>
      <c r="AU39" s="3" t="str">
        <f>C48</f>
        <v>Volume (uL):</v>
      </c>
      <c r="AV39" s="3" t="str">
        <f>D48</f>
        <v>350</v>
      </c>
      <c r="AX39" s="3" t="s">
        <v>83</v>
      </c>
      <c r="AY39" s="3" t="str">
        <f>B48</f>
        <v>60% MPD</v>
      </c>
      <c r="AZ39" s="3" t="str">
        <f>C48</f>
        <v>Volume (uL):</v>
      </c>
      <c r="BA39" s="3" t="str">
        <f>D48</f>
        <v>350</v>
      </c>
    </row>
    <row r="40" spans="1:61" x14ac:dyDescent="0.2">
      <c r="A40" t="s">
        <v>112</v>
      </c>
      <c r="B40" s="1">
        <v>7</v>
      </c>
      <c r="C40" s="1">
        <v>5</v>
      </c>
      <c r="Y40" s="3" t="s">
        <v>70</v>
      </c>
      <c r="Z40" s="3"/>
      <c r="AD40" s="3" t="s">
        <v>70</v>
      </c>
      <c r="AE40" s="3"/>
      <c r="AI40" s="3" t="s">
        <v>70</v>
      </c>
      <c r="AJ40" s="3"/>
      <c r="AN40" s="3" t="s">
        <v>70</v>
      </c>
      <c r="AO40" s="3"/>
      <c r="AS40" s="3" t="s">
        <v>70</v>
      </c>
      <c r="AT40" s="3"/>
      <c r="AX40" s="3" t="s">
        <v>70</v>
      </c>
      <c r="AY40" s="3"/>
    </row>
    <row r="41" spans="1:61" x14ac:dyDescent="0.2">
      <c r="A41" t="s">
        <v>113</v>
      </c>
      <c r="B41" s="1">
        <v>12.5</v>
      </c>
      <c r="C41" s="1">
        <v>7.5</v>
      </c>
    </row>
    <row r="42" spans="1:61" x14ac:dyDescent="0.2">
      <c r="Y42" s="3" t="s">
        <v>41</v>
      </c>
      <c r="Z42" s="3" t="s">
        <v>71</v>
      </c>
      <c r="AA42" s="3">
        <f>VLOOKUP($A$25,$A$6:$Q$30,MATCH($D$6,$A$6:$Q$6,0),0)</f>
        <v>16</v>
      </c>
      <c r="AB42" s="3">
        <f>$B$60</f>
        <v>100</v>
      </c>
      <c r="AD42" s="3" t="s">
        <v>42</v>
      </c>
      <c r="AE42" s="3" t="s">
        <v>71</v>
      </c>
      <c r="AF42" s="3">
        <f>VLOOKUP($A$26,$A$6:$Q$30,MATCH($D$6,$A$6:$Q$6,0),0)</f>
        <v>19</v>
      </c>
      <c r="AG42" s="3">
        <f>$B$60</f>
        <v>100</v>
      </c>
      <c r="AI42" s="3" t="s">
        <v>43</v>
      </c>
      <c r="AJ42" s="3" t="s">
        <v>71</v>
      </c>
      <c r="AK42" s="3">
        <f>VLOOKUP($A$27,$A$6:$Q$30,MATCH($D$6,$A$6:$Q$6,0),0)</f>
        <v>1</v>
      </c>
      <c r="AL42" s="3">
        <f>$B$60</f>
        <v>100</v>
      </c>
      <c r="AN42" s="3" t="s">
        <v>44</v>
      </c>
      <c r="AO42" s="3" t="s">
        <v>71</v>
      </c>
      <c r="AP42" s="3">
        <f>VLOOKUP($A$28,$A$6:$Q$30,MATCH($D$6,$A$6:$Q$6,0),0)</f>
        <v>14</v>
      </c>
      <c r="AQ42" s="3">
        <f>$B$60</f>
        <v>100</v>
      </c>
      <c r="AS42" s="3" t="s">
        <v>45</v>
      </c>
      <c r="AT42" s="3" t="s">
        <v>71</v>
      </c>
      <c r="AU42" s="3">
        <f>VLOOKUP($A$29,$A$6:$Q$30,MATCH($D$6,$A$6:$Q$6,0),0)</f>
        <v>2</v>
      </c>
      <c r="AV42" s="3">
        <f>$B$60</f>
        <v>100</v>
      </c>
      <c r="AX42" s="3" t="s">
        <v>46</v>
      </c>
      <c r="AY42" s="3" t="s">
        <v>71</v>
      </c>
      <c r="AZ42" s="3">
        <f>VLOOKUP($A$30,$A$6:$Q$30,MATCH($D$6,$A$6:$Q$6,0),0)</f>
        <v>5</v>
      </c>
      <c r="BA42" s="3">
        <f>$B$60</f>
        <v>100</v>
      </c>
      <c r="BD42" s="2" t="s">
        <v>41</v>
      </c>
      <c r="BE42" s="2" t="s">
        <v>42</v>
      </c>
      <c r="BF42" s="2" t="s">
        <v>43</v>
      </c>
      <c r="BG42" s="2" t="s">
        <v>44</v>
      </c>
      <c r="BH42" s="2" t="s">
        <v>45</v>
      </c>
      <c r="BI42" s="2" t="s">
        <v>46</v>
      </c>
    </row>
    <row r="43" spans="1:61" x14ac:dyDescent="0.2">
      <c r="Y43" s="3" t="s">
        <v>77</v>
      </c>
      <c r="Z43" s="3" t="s">
        <v>84</v>
      </c>
      <c r="AA43" s="3" t="s">
        <v>85</v>
      </c>
      <c r="AB43" s="3" t="s">
        <v>87</v>
      </c>
      <c r="AD43" s="3" t="s">
        <v>77</v>
      </c>
      <c r="AE43" s="3" t="s">
        <v>84</v>
      </c>
      <c r="AF43" s="3" t="s">
        <v>85</v>
      </c>
      <c r="AG43" s="3" t="s">
        <v>87</v>
      </c>
      <c r="AI43" s="3" t="s">
        <v>77</v>
      </c>
      <c r="AJ43" s="3" t="s">
        <v>84</v>
      </c>
      <c r="AK43" s="3" t="s">
        <v>85</v>
      </c>
      <c r="AL43" s="3" t="s">
        <v>87</v>
      </c>
      <c r="AN43" s="3" t="s">
        <v>77</v>
      </c>
      <c r="AO43" s="3" t="s">
        <v>84</v>
      </c>
      <c r="AP43" s="3" t="s">
        <v>85</v>
      </c>
      <c r="AQ43" s="3" t="s">
        <v>87</v>
      </c>
      <c r="AS43" s="3" t="s">
        <v>77</v>
      </c>
      <c r="AT43" s="3" t="s">
        <v>84</v>
      </c>
      <c r="AU43" s="3" t="s">
        <v>85</v>
      </c>
      <c r="AV43" s="3" t="s">
        <v>87</v>
      </c>
      <c r="AX43" s="3" t="s">
        <v>77</v>
      </c>
      <c r="AY43" s="3" t="s">
        <v>84</v>
      </c>
      <c r="AZ43" s="3" t="s">
        <v>85</v>
      </c>
      <c r="BA43" s="3" t="s">
        <v>87</v>
      </c>
      <c r="BC43" s="2" t="s">
        <v>88</v>
      </c>
      <c r="BD43" s="3">
        <f>VLOOKUP($A$25,$A$6:$Q$30,MATCH($D$6,$A$6:$Q$6,0),0)</f>
        <v>16</v>
      </c>
      <c r="BE43" s="3">
        <f>VLOOKUP($A$26,$A$6:$Q$30,MATCH($D$6,$A$6:$Q$6,0),0)</f>
        <v>19</v>
      </c>
      <c r="BF43" s="3">
        <f>VLOOKUP($A$27,$A$6:$Q$30,MATCH($D$6,$A$6:$Q$6,0),0)</f>
        <v>1</v>
      </c>
      <c r="BG43" s="3">
        <f>VLOOKUP($A$28,$A$6:$Q$30,MATCH($D$6,$A$6:$Q$6,0),0)</f>
        <v>14</v>
      </c>
      <c r="BH43" s="3">
        <f>VLOOKUP($A$29,$A$6:$Q$30,MATCH($D$6,$A$6:$Q$6,0),0)</f>
        <v>2</v>
      </c>
      <c r="BI43" s="3">
        <f>VLOOKUP($A$30,$A$6:$Q$30,MATCH($D$6,$A$6:$Q$6,0),0)</f>
        <v>5</v>
      </c>
    </row>
    <row r="44" spans="1:61" x14ac:dyDescent="0.2">
      <c r="Y44" s="3" t="str">
        <f>$A$52</f>
        <v>[BaCl2]</v>
      </c>
      <c r="Z44" s="3">
        <f>VLOOKUP($A$25,$A$6:$Q$30,MATCH($O$6,$A$6:$Q$6,0),0)</f>
        <v>20</v>
      </c>
      <c r="AA44" s="3">
        <f>$B$52</f>
        <v>500</v>
      </c>
      <c r="AB44" s="2">
        <f>($Z$44/$AA$44)*$B$60</f>
        <v>4</v>
      </c>
      <c r="AD44" s="3" t="str">
        <f>$A$52</f>
        <v>[BaCl2]</v>
      </c>
      <c r="AE44" s="3">
        <f>VLOOKUP($A$26,$A$6:$Q$30,MATCH($O$6,$A$6:$Q$6,0),0)</f>
        <v>20</v>
      </c>
      <c r="AF44" s="3">
        <f>$B$52</f>
        <v>500</v>
      </c>
      <c r="AG44" s="2">
        <f>($AE$44/$AF$44)*$B$60</f>
        <v>4</v>
      </c>
      <c r="AI44" s="3" t="str">
        <f>$A$52</f>
        <v>[BaCl2]</v>
      </c>
      <c r="AJ44" s="3">
        <f>VLOOKUP($A$27,$A$6:$Q$30,MATCH($O$6,$A$6:$Q$6,0),0)</f>
        <v>50</v>
      </c>
      <c r="AK44" s="3">
        <f>$B$52</f>
        <v>500</v>
      </c>
      <c r="AL44" s="2">
        <f>($AJ$44/$AK$44)*$B$60</f>
        <v>10</v>
      </c>
      <c r="AN44" s="3" t="str">
        <f>$A$52</f>
        <v>[BaCl2]</v>
      </c>
      <c r="AO44" s="3">
        <f>VLOOKUP($A$28,$A$6:$Q$30,MATCH($O$6,$A$6:$Q$6,0),0)</f>
        <v>20</v>
      </c>
      <c r="AP44" s="3">
        <f>$B$52</f>
        <v>500</v>
      </c>
      <c r="AQ44" s="2">
        <f>($AO$44/$AP$44)*$B$60</f>
        <v>4</v>
      </c>
      <c r="AS44" s="3" t="str">
        <f>$A$52</f>
        <v>[BaCl2]</v>
      </c>
      <c r="AT44" s="3">
        <f>VLOOKUP($A$29,$A$6:$Q$30,MATCH($O$6,$A$6:$Q$6,0),0)</f>
        <v>80</v>
      </c>
      <c r="AU44" s="3">
        <f>$B$52</f>
        <v>500</v>
      </c>
      <c r="AV44" s="2">
        <f>($AT$44/$AU$44)*$B$60</f>
        <v>16</v>
      </c>
      <c r="AX44" s="3" t="str">
        <f>$A$52</f>
        <v>[BaCl2]</v>
      </c>
      <c r="AY44" s="3">
        <f>VLOOKUP($A$30,$A$6:$Q$30,MATCH($O$6,$A$6:$Q$6,0),0)</f>
        <v>80</v>
      </c>
      <c r="AZ44" s="3">
        <f>$B$52</f>
        <v>500</v>
      </c>
      <c r="BA44" s="2">
        <f>($AY$44/$AZ$44)*$B$60</f>
        <v>16</v>
      </c>
    </row>
    <row r="45" spans="1:61" x14ac:dyDescent="0.2">
      <c r="Y45" s="3" t="str">
        <f>$A$53</f>
        <v>[Cobalt Hexammine]</v>
      </c>
      <c r="Z45" s="3">
        <f>VLOOKUP($A$25,$A$6:$Q$30,MATCH($P$6,$A$6:$Q$6,0),0)</f>
        <v>12</v>
      </c>
      <c r="AA45" s="3">
        <f>$B$53</f>
        <v>50</v>
      </c>
      <c r="AB45" s="2">
        <f>($Z$45/$AA$45)*$B$60</f>
        <v>24</v>
      </c>
      <c r="AD45" s="3" t="str">
        <f>$A$53</f>
        <v>[Cobalt Hexammine]</v>
      </c>
      <c r="AE45" s="3">
        <f>VLOOKUP($A$26,$A$6:$Q$30,MATCH($P$6,$A$6:$Q$6,0),0)</f>
        <v>2</v>
      </c>
      <c r="AF45" s="3">
        <f>$B$53</f>
        <v>50</v>
      </c>
      <c r="AG45" s="2">
        <f>($AE$45/$AF$45)*$B$60</f>
        <v>4</v>
      </c>
      <c r="AI45" s="3" t="str">
        <f>$A$53</f>
        <v>[Cobalt Hexammine]</v>
      </c>
      <c r="AJ45" s="3">
        <f>VLOOKUP($A$27,$A$6:$Q$30,MATCH($P$6,$A$6:$Q$6,0),0)</f>
        <v>12</v>
      </c>
      <c r="AK45" s="3">
        <f>$B$53</f>
        <v>50</v>
      </c>
      <c r="AL45" s="2">
        <f>($AJ$45/$AK$45)*$B$60</f>
        <v>24</v>
      </c>
      <c r="AN45" s="3" t="str">
        <f>$A$53</f>
        <v>[Cobalt Hexammine]</v>
      </c>
      <c r="AO45" s="3">
        <f>VLOOKUP($A$28,$A$6:$Q$30,MATCH($P$6,$A$6:$Q$6,0),0)</f>
        <v>12</v>
      </c>
      <c r="AP45" s="3">
        <f>$B$53</f>
        <v>50</v>
      </c>
      <c r="AQ45" s="2">
        <f>($AO$45/$AP$45)*$B$60</f>
        <v>24</v>
      </c>
      <c r="AS45" s="3" t="str">
        <f>$A$53</f>
        <v>[Cobalt Hexammine]</v>
      </c>
      <c r="AT45" s="3">
        <f>VLOOKUP($A$29,$A$6:$Q$30,MATCH($P$6,$A$6:$Q$6,0),0)</f>
        <v>7</v>
      </c>
      <c r="AU45" s="3">
        <f>$B$53</f>
        <v>50</v>
      </c>
      <c r="AV45" s="2">
        <f>($AT$45/$AU$45)*$B$60</f>
        <v>14.000000000000002</v>
      </c>
      <c r="AX45" s="3" t="str">
        <f>$A$53</f>
        <v>[Cobalt Hexammine]</v>
      </c>
      <c r="AY45" s="3">
        <f>VLOOKUP($A$30,$A$6:$Q$30,MATCH($P$6,$A$6:$Q$6,0),0)</f>
        <v>2</v>
      </c>
      <c r="AZ45" s="3">
        <f>$B$53</f>
        <v>50</v>
      </c>
      <c r="BA45" s="2">
        <f>($AY$45/$AZ$45)*$B$60</f>
        <v>4</v>
      </c>
    </row>
    <row r="46" spans="1:61" x14ac:dyDescent="0.2">
      <c r="A46" t="s">
        <v>50</v>
      </c>
      <c r="Y46" s="3" t="str">
        <f>$A$54</f>
        <v>[% MPD v/v]</v>
      </c>
      <c r="Z46" s="3">
        <f>VLOOKUP($A$25,$A$6:$Q$30,MATCH($Q$6,$A$6:$Q$6,0),0)</f>
        <v>5</v>
      </c>
      <c r="AA46" s="3">
        <f>$B$54</f>
        <v>50</v>
      </c>
      <c r="AB46" s="2">
        <f>($Z$46/$AA$46)*$B$60</f>
        <v>10</v>
      </c>
      <c r="AD46" s="3" t="str">
        <f>$A$54</f>
        <v>[% MPD v/v]</v>
      </c>
      <c r="AE46" s="3">
        <f>VLOOKUP($A$26,$A$6:$Q$30,MATCH($Q$6,$A$6:$Q$6,0),0)</f>
        <v>5</v>
      </c>
      <c r="AF46" s="3">
        <f>$B$54</f>
        <v>50</v>
      </c>
      <c r="AG46" s="2">
        <f>($AE$46/$AF$46)*$B$60</f>
        <v>10</v>
      </c>
      <c r="AI46" s="3" t="str">
        <f>$A$54</f>
        <v>[% MPD v/v]</v>
      </c>
      <c r="AJ46" s="3">
        <f>VLOOKUP($A$27,$A$6:$Q$30,MATCH($Q$6,$A$6:$Q$6,0),0)</f>
        <v>20</v>
      </c>
      <c r="AK46" s="3">
        <f>$B$54</f>
        <v>50</v>
      </c>
      <c r="AL46" s="2">
        <f>($AJ$46/$AK$46)*$B$60</f>
        <v>40</v>
      </c>
      <c r="AN46" s="3" t="str">
        <f>$A$54</f>
        <v>[% MPD v/v]</v>
      </c>
      <c r="AO46" s="3">
        <f>VLOOKUP($A$28,$A$6:$Q$30,MATCH($Q$6,$A$6:$Q$6,0),0)</f>
        <v>20</v>
      </c>
      <c r="AP46" s="3">
        <f>$B$54</f>
        <v>50</v>
      </c>
      <c r="AQ46" s="2">
        <f>($AO$46/$AP$46)*$B$60</f>
        <v>40</v>
      </c>
      <c r="AS46" s="3" t="str">
        <f>$A$54</f>
        <v>[% MPD v/v]</v>
      </c>
      <c r="AT46" s="3">
        <f>VLOOKUP($A$29,$A$6:$Q$30,MATCH($Q$6,$A$6:$Q$6,0),0)</f>
        <v>5</v>
      </c>
      <c r="AU46" s="3">
        <f>$B$54</f>
        <v>50</v>
      </c>
      <c r="AV46" s="2">
        <f>($AT$46/$AU$46)*$B$60</f>
        <v>10</v>
      </c>
      <c r="AX46" s="3" t="str">
        <f>$A$54</f>
        <v>[% MPD v/v]</v>
      </c>
      <c r="AY46" s="3">
        <f>VLOOKUP($A$30,$A$6:$Q$30,MATCH($Q$6,$A$6:$Q$6,0),0)</f>
        <v>20</v>
      </c>
      <c r="AZ46" s="3">
        <f>$B$54</f>
        <v>50</v>
      </c>
      <c r="BA46" s="2">
        <f>($AY$46/$AZ$46)*$B$60</f>
        <v>40</v>
      </c>
    </row>
    <row r="47" spans="1:61" x14ac:dyDescent="0.2">
      <c r="A47" t="s">
        <v>51</v>
      </c>
      <c r="B47">
        <f>$B$61*1.1*$B$30</f>
        <v>26.400000000000002</v>
      </c>
      <c r="Y47" s="3" t="str">
        <f>$A$55</f>
        <v>NaCacodylate</v>
      </c>
      <c r="Z47" s="3">
        <f>$C$55</f>
        <v>40</v>
      </c>
      <c r="AA47" s="3">
        <f>$B$55</f>
        <v>500</v>
      </c>
      <c r="AB47" s="2">
        <f>($C$55/$B$55)*$B$60</f>
        <v>8</v>
      </c>
      <c r="AD47" s="3" t="str">
        <f>$A$55</f>
        <v>NaCacodylate</v>
      </c>
      <c r="AE47" s="3">
        <f>$C$55</f>
        <v>40</v>
      </c>
      <c r="AF47" s="3">
        <f>$B$55</f>
        <v>500</v>
      </c>
      <c r="AG47" s="2">
        <f>($C$55/$B$55)*$B$60</f>
        <v>8</v>
      </c>
      <c r="AI47" s="3" t="str">
        <f>$A$55</f>
        <v>NaCacodylate</v>
      </c>
      <c r="AJ47" s="3">
        <f>$C$55</f>
        <v>40</v>
      </c>
      <c r="AK47" s="3">
        <f>$B$55</f>
        <v>500</v>
      </c>
      <c r="AL47" s="2">
        <f>($C$55/$B$55)*$B$60</f>
        <v>8</v>
      </c>
      <c r="AN47" s="3" t="str">
        <f>$A$55</f>
        <v>NaCacodylate</v>
      </c>
      <c r="AO47" s="3">
        <f>$C$55</f>
        <v>40</v>
      </c>
      <c r="AP47" s="3">
        <f>$B$55</f>
        <v>500</v>
      </c>
      <c r="AQ47" s="2">
        <f>($C$55/$B$55)*$B$60</f>
        <v>8</v>
      </c>
      <c r="AS47" s="3" t="str">
        <f>$A$55</f>
        <v>NaCacodylate</v>
      </c>
      <c r="AT47" s="3">
        <f>$C$55</f>
        <v>40</v>
      </c>
      <c r="AU47" s="3">
        <f>$B$55</f>
        <v>500</v>
      </c>
      <c r="AV47" s="2">
        <f>($C$55/$B$55)*$B$60</f>
        <v>8</v>
      </c>
      <c r="AX47" s="3" t="str">
        <f>$A$55</f>
        <v>NaCacodylate</v>
      </c>
      <c r="AY47" s="3">
        <f>$C$55</f>
        <v>40</v>
      </c>
      <c r="AZ47" s="3">
        <f>$B$55</f>
        <v>500</v>
      </c>
      <c r="BA47" s="2">
        <f>($C$55/$B$55)*$B$60</f>
        <v>8</v>
      </c>
    </row>
    <row r="48" spans="1:61" x14ac:dyDescent="0.2">
      <c r="A48" t="s">
        <v>52</v>
      </c>
      <c r="B48" s="3" t="s">
        <v>53</v>
      </c>
      <c r="C48" s="3" t="s">
        <v>54</v>
      </c>
      <c r="D48" s="3" t="s">
        <v>55</v>
      </c>
      <c r="Y48" s="3" t="s">
        <v>65</v>
      </c>
      <c r="Z48" s="3" t="s">
        <v>73</v>
      </c>
      <c r="AA48" s="3" t="s">
        <v>73</v>
      </c>
      <c r="AB48" s="2">
        <f>$AB$42-($AB$44+$AB$45+$AB$46+$AB$47)</f>
        <v>54</v>
      </c>
      <c r="AD48" s="3" t="s">
        <v>65</v>
      </c>
      <c r="AE48" s="3" t="s">
        <v>73</v>
      </c>
      <c r="AF48" s="3" t="s">
        <v>73</v>
      </c>
      <c r="AG48" s="2">
        <f>$AG$42-($AG$44+$AG$45+$AG$46+$AG$47)</f>
        <v>74</v>
      </c>
      <c r="AI48" s="3" t="s">
        <v>65</v>
      </c>
      <c r="AJ48" s="3" t="s">
        <v>73</v>
      </c>
      <c r="AK48" s="3" t="s">
        <v>73</v>
      </c>
      <c r="AL48" s="2">
        <f>$AL$42-($AL$44+$AL$45+$AL$46+$AL$47)</f>
        <v>18</v>
      </c>
      <c r="AN48" s="3" t="s">
        <v>65</v>
      </c>
      <c r="AO48" s="3" t="s">
        <v>73</v>
      </c>
      <c r="AP48" s="3" t="s">
        <v>73</v>
      </c>
      <c r="AQ48" s="2">
        <f>$AQ$42-($AQ$44+$AQ$45+$AQ$46+$AQ$47)</f>
        <v>24</v>
      </c>
      <c r="AS48" s="3" t="s">
        <v>65</v>
      </c>
      <c r="AT48" s="3" t="s">
        <v>73</v>
      </c>
      <c r="AU48" s="3" t="s">
        <v>73</v>
      </c>
      <c r="AV48" s="2">
        <f>$AV$42-($AV$44+$AV$45+$AV$46+$AV$47)</f>
        <v>52</v>
      </c>
      <c r="AX48" s="3" t="s">
        <v>65</v>
      </c>
      <c r="AY48" s="3" t="s">
        <v>73</v>
      </c>
      <c r="AZ48" s="3" t="s">
        <v>73</v>
      </c>
      <c r="BA48" s="2">
        <f>$BA$42-($BA$44+$BA$45+$BA$46+$BA$47)</f>
        <v>32</v>
      </c>
    </row>
    <row r="49" spans="1:53" x14ac:dyDescent="0.2">
      <c r="Y49" s="3" t="s">
        <v>66</v>
      </c>
      <c r="Z49" s="3" t="s">
        <v>66</v>
      </c>
      <c r="AA49" s="3" t="s">
        <v>79</v>
      </c>
      <c r="AB49" s="3">
        <f>SUM(AB44:AB48)</f>
        <v>100</v>
      </c>
      <c r="AD49" s="3" t="s">
        <v>66</v>
      </c>
      <c r="AE49" s="3" t="s">
        <v>66</v>
      </c>
      <c r="AF49" s="3" t="s">
        <v>79</v>
      </c>
      <c r="AG49" s="3">
        <f>SUM(AG44:AG48)</f>
        <v>100</v>
      </c>
      <c r="AI49" s="3" t="s">
        <v>66</v>
      </c>
      <c r="AJ49" s="3" t="s">
        <v>66</v>
      </c>
      <c r="AK49" s="3" t="s">
        <v>79</v>
      </c>
      <c r="AL49" s="3">
        <f>SUM(AL44:AL48)</f>
        <v>100</v>
      </c>
      <c r="AN49" s="3" t="s">
        <v>66</v>
      </c>
      <c r="AO49" s="3" t="s">
        <v>66</v>
      </c>
      <c r="AP49" s="3" t="s">
        <v>79</v>
      </c>
      <c r="AQ49" s="3">
        <f>SUM(AQ44:AQ48)</f>
        <v>100</v>
      </c>
      <c r="AS49" s="3" t="s">
        <v>66</v>
      </c>
      <c r="AT49" s="3" t="s">
        <v>66</v>
      </c>
      <c r="AU49" s="3" t="s">
        <v>79</v>
      </c>
      <c r="AV49" s="3">
        <f>SUM(AV44:AV48)</f>
        <v>100</v>
      </c>
      <c r="AX49" s="3" t="s">
        <v>66</v>
      </c>
      <c r="AY49" s="3" t="s">
        <v>66</v>
      </c>
      <c r="AZ49" s="3" t="s">
        <v>79</v>
      </c>
      <c r="BA49" s="3">
        <f>SUM(BA44:BA48)</f>
        <v>100</v>
      </c>
    </row>
    <row r="50" spans="1:53" x14ac:dyDescent="0.2">
      <c r="Y50" s="3" t="s">
        <v>86</v>
      </c>
      <c r="Z50" s="2">
        <f>$B$61</f>
        <v>1</v>
      </c>
      <c r="AD50" s="3" t="s">
        <v>86</v>
      </c>
      <c r="AE50" s="2">
        <f>$B$61</f>
        <v>1</v>
      </c>
      <c r="AI50" s="3" t="s">
        <v>86</v>
      </c>
      <c r="AJ50" s="2">
        <f>$B$61</f>
        <v>1</v>
      </c>
      <c r="AN50" s="3" t="s">
        <v>86</v>
      </c>
      <c r="AO50" s="2">
        <f>$B$61</f>
        <v>1</v>
      </c>
      <c r="AS50" s="3" t="s">
        <v>86</v>
      </c>
      <c r="AT50" s="2">
        <f>$B$61</f>
        <v>1</v>
      </c>
      <c r="AX50" s="3" t="s">
        <v>86</v>
      </c>
      <c r="AY50" s="2">
        <f>$B$61</f>
        <v>1</v>
      </c>
    </row>
    <row r="51" spans="1:53" x14ac:dyDescent="0.2">
      <c r="A51" t="s">
        <v>56</v>
      </c>
      <c r="B51" t="s">
        <v>57</v>
      </c>
      <c r="C51" t="s">
        <v>58</v>
      </c>
      <c r="Y51" s="3" t="s">
        <v>82</v>
      </c>
      <c r="Z51" s="2">
        <f>$B$62</f>
        <v>1</v>
      </c>
      <c r="AD51" s="3" t="s">
        <v>82</v>
      </c>
      <c r="AE51" s="2">
        <f>$B$62</f>
        <v>1</v>
      </c>
      <c r="AI51" s="3" t="s">
        <v>82</v>
      </c>
      <c r="AJ51" s="2">
        <f>$B$62</f>
        <v>1</v>
      </c>
      <c r="AN51" s="3" t="s">
        <v>82</v>
      </c>
      <c r="AO51" s="2">
        <f>$B$62</f>
        <v>1</v>
      </c>
      <c r="AS51" s="3" t="s">
        <v>82</v>
      </c>
      <c r="AT51" s="2">
        <f>$B$62</f>
        <v>1</v>
      </c>
      <c r="AX51" s="3" t="s">
        <v>82</v>
      </c>
      <c r="AY51" s="2">
        <f>$B$62</f>
        <v>1</v>
      </c>
    </row>
    <row r="52" spans="1:53" x14ac:dyDescent="0.2">
      <c r="A52" t="s">
        <v>111</v>
      </c>
      <c r="B52" s="1">
        <v>500</v>
      </c>
      <c r="C52" s="1">
        <v>50</v>
      </c>
      <c r="Y52" s="3" t="s">
        <v>83</v>
      </c>
      <c r="Z52" s="3" t="str">
        <f>B48</f>
        <v>60% MPD</v>
      </c>
      <c r="AA52" s="3" t="str">
        <f>C48</f>
        <v>Volume (uL):</v>
      </c>
      <c r="AB52" s="3" t="str">
        <f>D48</f>
        <v>350</v>
      </c>
      <c r="AD52" s="3" t="s">
        <v>83</v>
      </c>
      <c r="AE52" s="3" t="str">
        <f>B48</f>
        <v>60% MPD</v>
      </c>
      <c r="AF52" s="3" t="str">
        <f>C48</f>
        <v>Volume (uL):</v>
      </c>
      <c r="AG52" s="3" t="str">
        <f>D48</f>
        <v>350</v>
      </c>
      <c r="AI52" s="3" t="s">
        <v>83</v>
      </c>
      <c r="AJ52" s="3" t="str">
        <f>B48</f>
        <v>60% MPD</v>
      </c>
      <c r="AK52" s="3" t="str">
        <f>C48</f>
        <v>Volume (uL):</v>
      </c>
      <c r="AL52" s="3" t="str">
        <f>D48</f>
        <v>350</v>
      </c>
      <c r="AN52" s="3" t="s">
        <v>83</v>
      </c>
      <c r="AO52" s="3" t="str">
        <f>B48</f>
        <v>60% MPD</v>
      </c>
      <c r="AP52" s="3" t="str">
        <f>C48</f>
        <v>Volume (uL):</v>
      </c>
      <c r="AQ52" s="3" t="str">
        <f>D48</f>
        <v>350</v>
      </c>
      <c r="AS52" s="3" t="s">
        <v>83</v>
      </c>
      <c r="AT52" s="3" t="str">
        <f>B48</f>
        <v>60% MPD</v>
      </c>
      <c r="AU52" s="3" t="str">
        <f>C48</f>
        <v>Volume (uL):</v>
      </c>
      <c r="AV52" s="3" t="str">
        <f>D48</f>
        <v>350</v>
      </c>
      <c r="AX52" s="3" t="s">
        <v>83</v>
      </c>
      <c r="AY52" s="3" t="str">
        <f>B48</f>
        <v>60% MPD</v>
      </c>
      <c r="AZ52" s="3" t="str">
        <f>C48</f>
        <v>Volume (uL):</v>
      </c>
      <c r="BA52" s="3" t="str">
        <f>D48</f>
        <v>350</v>
      </c>
    </row>
    <row r="53" spans="1:53" x14ac:dyDescent="0.2">
      <c r="A53" t="s">
        <v>112</v>
      </c>
      <c r="B53" s="1">
        <v>50</v>
      </c>
      <c r="C53" s="1">
        <v>7</v>
      </c>
      <c r="Y53" s="3" t="s">
        <v>70</v>
      </c>
      <c r="Z53" s="3"/>
      <c r="AD53" s="3" t="s">
        <v>70</v>
      </c>
      <c r="AE53" s="3"/>
      <c r="AI53" s="3" t="s">
        <v>70</v>
      </c>
      <c r="AJ53" s="3"/>
      <c r="AN53" s="3" t="s">
        <v>70</v>
      </c>
      <c r="AO53" s="3"/>
      <c r="AS53" s="3" t="s">
        <v>70</v>
      </c>
      <c r="AT53" s="3"/>
      <c r="AX53" s="3" t="s">
        <v>70</v>
      </c>
      <c r="AY53" s="3"/>
    </row>
    <row r="54" spans="1:53" x14ac:dyDescent="0.2">
      <c r="A54" t="s">
        <v>113</v>
      </c>
      <c r="B54" s="1">
        <v>50</v>
      </c>
      <c r="C54" s="1">
        <v>12.5</v>
      </c>
    </row>
    <row r="55" spans="1:53" x14ac:dyDescent="0.2">
      <c r="A55" t="s">
        <v>59</v>
      </c>
      <c r="B55" s="1">
        <v>500</v>
      </c>
      <c r="C55" s="1">
        <v>40</v>
      </c>
    </row>
    <row r="60" spans="1:53" x14ac:dyDescent="0.2">
      <c r="A60" t="s">
        <v>60</v>
      </c>
      <c r="B60" s="1">
        <v>100</v>
      </c>
    </row>
    <row r="61" spans="1:53" x14ac:dyDescent="0.2">
      <c r="A61" t="s">
        <v>61</v>
      </c>
      <c r="B61" s="1">
        <v>1</v>
      </c>
    </row>
    <row r="62" spans="1:53" x14ac:dyDescent="0.2">
      <c r="A62" t="s">
        <v>62</v>
      </c>
      <c r="B62" s="1">
        <v>1</v>
      </c>
    </row>
    <row r="63" spans="1:53" x14ac:dyDescent="0.2">
      <c r="A63" t="s">
        <v>63</v>
      </c>
      <c r="B63" s="1">
        <v>6.7</v>
      </c>
    </row>
    <row r="82" spans="1:2" x14ac:dyDescent="0.2">
      <c r="A82" s="2" t="s">
        <v>89</v>
      </c>
      <c r="B82" s="2" t="s">
        <v>89</v>
      </c>
    </row>
    <row r="83" spans="1:2" x14ac:dyDescent="0.2">
      <c r="A83" s="3" t="s">
        <v>90</v>
      </c>
      <c r="B83" s="3">
        <v>0</v>
      </c>
    </row>
    <row r="84" spans="1:2" x14ac:dyDescent="0.2">
      <c r="A84" s="3" t="s">
        <v>91</v>
      </c>
      <c r="B84" s="3">
        <v>1</v>
      </c>
    </row>
    <row r="85" spans="1:2" x14ac:dyDescent="0.2">
      <c r="A85" s="3" t="s">
        <v>92</v>
      </c>
      <c r="B85" s="3">
        <v>2</v>
      </c>
    </row>
    <row r="86" spans="1:2" x14ac:dyDescent="0.2">
      <c r="A86" s="3" t="s">
        <v>93</v>
      </c>
      <c r="B86" s="3">
        <v>3</v>
      </c>
    </row>
    <row r="87" spans="1:2" x14ac:dyDescent="0.2">
      <c r="A87" s="3" t="s">
        <v>94</v>
      </c>
      <c r="B87" s="3">
        <v>4</v>
      </c>
    </row>
    <row r="88" spans="1:2" x14ac:dyDescent="0.2">
      <c r="A88" s="3" t="s">
        <v>95</v>
      </c>
      <c r="B88" s="3">
        <v>5</v>
      </c>
    </row>
    <row r="89" spans="1:2" x14ac:dyDescent="0.2">
      <c r="A89" s="3" t="s">
        <v>96</v>
      </c>
      <c r="B89" s="3">
        <v>6</v>
      </c>
    </row>
    <row r="90" spans="1:2" x14ac:dyDescent="0.2">
      <c r="A90" s="3" t="s">
        <v>97</v>
      </c>
      <c r="B90" s="3">
        <v>7</v>
      </c>
    </row>
    <row r="91" spans="1:2" x14ac:dyDescent="0.2">
      <c r="A91" s="3" t="s">
        <v>98</v>
      </c>
      <c r="B91" s="3">
        <v>8</v>
      </c>
    </row>
    <row r="92" spans="1:2" x14ac:dyDescent="0.2">
      <c r="A92" s="3" t="s">
        <v>99</v>
      </c>
      <c r="B92" s="3">
        <v>9</v>
      </c>
    </row>
    <row r="93" spans="1:2" x14ac:dyDescent="0.2">
      <c r="A93" s="3" t="s">
        <v>100</v>
      </c>
      <c r="B93" s="3">
        <v>10</v>
      </c>
    </row>
    <row r="94" spans="1:2" x14ac:dyDescent="0.2">
      <c r="A94" s="3" t="s">
        <v>101</v>
      </c>
      <c r="B94" s="3">
        <v>11</v>
      </c>
    </row>
    <row r="95" spans="1:2" x14ac:dyDescent="0.2">
      <c r="A95" s="3" t="s">
        <v>102</v>
      </c>
      <c r="B95" s="3">
        <v>12</v>
      </c>
    </row>
    <row r="96" spans="1:2" x14ac:dyDescent="0.2">
      <c r="A96" s="3" t="s">
        <v>103</v>
      </c>
      <c r="B96" s="3">
        <v>13</v>
      </c>
    </row>
    <row r="97" spans="1:2" x14ac:dyDescent="0.2">
      <c r="A97" s="3" t="s">
        <v>104</v>
      </c>
      <c r="B97" s="3">
        <v>14</v>
      </c>
    </row>
    <row r="98" spans="1:2" x14ac:dyDescent="0.2">
      <c r="A98" s="3" t="s">
        <v>105</v>
      </c>
      <c r="B98" s="3">
        <v>15</v>
      </c>
    </row>
    <row r="99" spans="1:2" x14ac:dyDescent="0.2">
      <c r="A99" s="3" t="s">
        <v>106</v>
      </c>
      <c r="B99" s="3">
        <v>16</v>
      </c>
    </row>
    <row r="100" spans="1:2" x14ac:dyDescent="0.2">
      <c r="A100" s="3" t="s">
        <v>107</v>
      </c>
      <c r="B100" s="3">
        <v>17</v>
      </c>
    </row>
    <row r="101" spans="1:2" x14ac:dyDescent="0.2">
      <c r="A101" s="3" t="s">
        <v>108</v>
      </c>
      <c r="B101" s="3">
        <v>18</v>
      </c>
    </row>
    <row r="102" spans="1:2" x14ac:dyDescent="0.2">
      <c r="A102" s="3" t="s">
        <v>109</v>
      </c>
      <c r="B102" s="3">
        <v>19</v>
      </c>
    </row>
    <row r="103" spans="1:2" x14ac:dyDescent="0.2">
      <c r="A103" s="3" t="s">
        <v>110</v>
      </c>
      <c r="B103" s="3">
        <v>20</v>
      </c>
    </row>
  </sheetData>
  <sortState ref="C7:Q30">
    <sortCondition ref="C7:C30"/>
  </sortState>
  <conditionalFormatting sqref="AA14">
    <cfRule type="cellIs" dxfId="287" priority="3" operator="lessThan">
      <formula>0</formula>
    </cfRule>
    <cfRule type="cellIs" dxfId="286" priority="15" operator="lessThan">
      <formula>0</formula>
    </cfRule>
    <cfRule type="cellIs" dxfId="285" priority="27" operator="lessThan">
      <formula>0</formula>
    </cfRule>
    <cfRule type="cellIs" dxfId="284" priority="39" operator="lessThan">
      <formula>0</formula>
    </cfRule>
    <cfRule type="cellIs" dxfId="283" priority="51" operator="lessThan">
      <formula>0</formula>
    </cfRule>
    <cfRule type="cellIs" dxfId="282" priority="63" operator="lessThan">
      <formula>0</formula>
    </cfRule>
  </conditionalFormatting>
  <conditionalFormatting sqref="AA15">
    <cfRule type="cellIs" dxfId="281" priority="9" operator="greaterThan">
      <formula>$B$60</formula>
    </cfRule>
    <cfRule type="cellIs" dxfId="280" priority="21" operator="greaterThan">
      <formula>$B$60</formula>
    </cfRule>
    <cfRule type="cellIs" dxfId="279" priority="33" operator="greaterThan">
      <formula>$B$60</formula>
    </cfRule>
    <cfRule type="cellIs" dxfId="278" priority="45" operator="greaterThan">
      <formula>$B$60</formula>
    </cfRule>
    <cfRule type="cellIs" dxfId="277" priority="57" operator="greaterThan">
      <formula>$B$60</formula>
    </cfRule>
    <cfRule type="cellIs" dxfId="276" priority="69" operator="greaterThan">
      <formula>$B$60</formula>
    </cfRule>
  </conditionalFormatting>
  <conditionalFormatting sqref="AA27">
    <cfRule type="cellIs" dxfId="275" priority="75" operator="lessThan">
      <formula>0</formula>
    </cfRule>
    <cfRule type="cellIs" dxfId="274" priority="87" operator="lessThan">
      <formula>0</formula>
    </cfRule>
    <cfRule type="cellIs" dxfId="273" priority="99" operator="lessThan">
      <formula>0</formula>
    </cfRule>
    <cfRule type="cellIs" dxfId="272" priority="111" operator="lessThan">
      <formula>0</formula>
    </cfRule>
    <cfRule type="cellIs" dxfId="271" priority="123" operator="lessThan">
      <formula>0</formula>
    </cfRule>
    <cfRule type="cellIs" dxfId="270" priority="135" operator="lessThan">
      <formula>0</formula>
    </cfRule>
  </conditionalFormatting>
  <conditionalFormatting sqref="AA28">
    <cfRule type="cellIs" dxfId="269" priority="81" operator="greaterThan">
      <formula>$B$60</formula>
    </cfRule>
    <cfRule type="cellIs" dxfId="268" priority="93" operator="greaterThan">
      <formula>$B$60</formula>
    </cfRule>
    <cfRule type="cellIs" dxfId="267" priority="105" operator="greaterThan">
      <formula>$B$60</formula>
    </cfRule>
    <cfRule type="cellIs" dxfId="266" priority="117" operator="greaterThan">
      <formula>$B$60</formula>
    </cfRule>
    <cfRule type="cellIs" dxfId="265" priority="129" operator="greaterThan">
      <formula>$B$60</formula>
    </cfRule>
    <cfRule type="cellIs" dxfId="264" priority="141" operator="greaterThan">
      <formula>$B$60</formula>
    </cfRule>
  </conditionalFormatting>
  <conditionalFormatting sqref="AA40">
    <cfRule type="cellIs" dxfId="263" priority="147" operator="lessThan">
      <formula>0</formula>
    </cfRule>
    <cfRule type="cellIs" dxfId="262" priority="159" operator="lessThan">
      <formula>0</formula>
    </cfRule>
    <cfRule type="cellIs" dxfId="261" priority="171" operator="lessThan">
      <formula>0</formula>
    </cfRule>
    <cfRule type="cellIs" dxfId="260" priority="183" operator="lessThan">
      <formula>0</formula>
    </cfRule>
    <cfRule type="cellIs" dxfId="259" priority="195" operator="lessThan">
      <formula>0</formula>
    </cfRule>
    <cfRule type="cellIs" dxfId="258" priority="207" operator="lessThan">
      <formula>0</formula>
    </cfRule>
  </conditionalFormatting>
  <conditionalFormatting sqref="AA41">
    <cfRule type="cellIs" dxfId="257" priority="153" operator="greaterThan">
      <formula>$B$60</formula>
    </cfRule>
    <cfRule type="cellIs" dxfId="256" priority="165" operator="greaterThan">
      <formula>$B$60</formula>
    </cfRule>
    <cfRule type="cellIs" dxfId="255" priority="177" operator="greaterThan">
      <formula>$B$60</formula>
    </cfRule>
    <cfRule type="cellIs" dxfId="254" priority="189" operator="greaterThan">
      <formula>$B$60</formula>
    </cfRule>
    <cfRule type="cellIs" dxfId="253" priority="201" operator="greaterThan">
      <formula>$B$60</formula>
    </cfRule>
    <cfRule type="cellIs" dxfId="252" priority="213" operator="greaterThan">
      <formula>$B$60</formula>
    </cfRule>
  </conditionalFormatting>
  <conditionalFormatting sqref="AA53">
    <cfRule type="cellIs" dxfId="251" priority="219" operator="lessThan">
      <formula>0</formula>
    </cfRule>
    <cfRule type="cellIs" dxfId="250" priority="231" operator="lessThan">
      <formula>0</formula>
    </cfRule>
    <cfRule type="cellIs" dxfId="249" priority="243" operator="lessThan">
      <formula>0</formula>
    </cfRule>
    <cfRule type="cellIs" dxfId="248" priority="255" operator="lessThan">
      <formula>0</formula>
    </cfRule>
    <cfRule type="cellIs" dxfId="247" priority="267" operator="lessThan">
      <formula>0</formula>
    </cfRule>
    <cfRule type="cellIs" dxfId="246" priority="279" operator="lessThan">
      <formula>0</formula>
    </cfRule>
  </conditionalFormatting>
  <conditionalFormatting sqref="AA54">
    <cfRule type="cellIs" dxfId="245" priority="225" operator="greaterThan">
      <formula>$B$60</formula>
    </cfRule>
    <cfRule type="cellIs" dxfId="244" priority="237" operator="greaterThan">
      <formula>$B$60</formula>
    </cfRule>
    <cfRule type="cellIs" dxfId="243" priority="249" operator="greaterThan">
      <formula>$B$60</formula>
    </cfRule>
    <cfRule type="cellIs" dxfId="242" priority="261" operator="greaterThan">
      <formula>$B$60</formula>
    </cfRule>
    <cfRule type="cellIs" dxfId="241" priority="273" operator="greaterThan">
      <formula>$B$60</formula>
    </cfRule>
    <cfRule type="cellIs" dxfId="240" priority="285" operator="greaterThan">
      <formula>$B$60</formula>
    </cfRule>
  </conditionalFormatting>
  <conditionalFormatting sqref="AF14">
    <cfRule type="cellIs" dxfId="239" priority="4" operator="lessThan">
      <formula>0</formula>
    </cfRule>
    <cfRule type="cellIs" dxfId="238" priority="16" operator="lessThan">
      <formula>0</formula>
    </cfRule>
    <cfRule type="cellIs" dxfId="237" priority="28" operator="lessThan">
      <formula>0</formula>
    </cfRule>
    <cfRule type="cellIs" dxfId="236" priority="40" operator="lessThan">
      <formula>0</formula>
    </cfRule>
    <cfRule type="cellIs" dxfId="235" priority="52" operator="lessThan">
      <formula>0</formula>
    </cfRule>
    <cfRule type="cellIs" dxfId="234" priority="64" operator="lessThan">
      <formula>0</formula>
    </cfRule>
  </conditionalFormatting>
  <conditionalFormatting sqref="AF15">
    <cfRule type="cellIs" dxfId="233" priority="10" operator="greaterThan">
      <formula>$B$60</formula>
    </cfRule>
    <cfRule type="cellIs" dxfId="232" priority="22" operator="greaterThan">
      <formula>$B$60</formula>
    </cfRule>
    <cfRule type="cellIs" dxfId="231" priority="34" operator="greaterThan">
      <formula>$B$60</formula>
    </cfRule>
    <cfRule type="cellIs" dxfId="230" priority="46" operator="greaterThan">
      <formula>$B$60</formula>
    </cfRule>
    <cfRule type="cellIs" dxfId="229" priority="58" operator="greaterThan">
      <formula>$B$60</formula>
    </cfRule>
    <cfRule type="cellIs" dxfId="228" priority="70" operator="greaterThan">
      <formula>$B$60</formula>
    </cfRule>
  </conditionalFormatting>
  <conditionalFormatting sqref="AF27">
    <cfRule type="cellIs" dxfId="227" priority="76" operator="lessThan">
      <formula>0</formula>
    </cfRule>
    <cfRule type="cellIs" dxfId="226" priority="88" operator="lessThan">
      <formula>0</formula>
    </cfRule>
    <cfRule type="cellIs" dxfId="225" priority="100" operator="lessThan">
      <formula>0</formula>
    </cfRule>
    <cfRule type="cellIs" dxfId="224" priority="112" operator="lessThan">
      <formula>0</formula>
    </cfRule>
    <cfRule type="cellIs" dxfId="223" priority="124" operator="lessThan">
      <formula>0</formula>
    </cfRule>
    <cfRule type="cellIs" dxfId="222" priority="136" operator="lessThan">
      <formula>0</formula>
    </cfRule>
  </conditionalFormatting>
  <conditionalFormatting sqref="AF28">
    <cfRule type="cellIs" dxfId="221" priority="82" operator="greaterThan">
      <formula>$B$60</formula>
    </cfRule>
    <cfRule type="cellIs" dxfId="220" priority="94" operator="greaterThan">
      <formula>$B$60</formula>
    </cfRule>
    <cfRule type="cellIs" dxfId="219" priority="106" operator="greaterThan">
      <formula>$B$60</formula>
    </cfRule>
    <cfRule type="cellIs" dxfId="218" priority="118" operator="greaterThan">
      <formula>$B$60</formula>
    </cfRule>
    <cfRule type="cellIs" dxfId="217" priority="130" operator="greaterThan">
      <formula>$B$60</formula>
    </cfRule>
    <cfRule type="cellIs" dxfId="216" priority="142" operator="greaterThan">
      <formula>$B$60</formula>
    </cfRule>
  </conditionalFormatting>
  <conditionalFormatting sqref="AF40">
    <cfRule type="cellIs" dxfId="215" priority="148" operator="lessThan">
      <formula>0</formula>
    </cfRule>
    <cfRule type="cellIs" dxfId="214" priority="160" operator="lessThan">
      <formula>0</formula>
    </cfRule>
    <cfRule type="cellIs" dxfId="213" priority="172" operator="lessThan">
      <formula>0</formula>
    </cfRule>
    <cfRule type="cellIs" dxfId="212" priority="184" operator="lessThan">
      <formula>0</formula>
    </cfRule>
    <cfRule type="cellIs" dxfId="211" priority="196" operator="lessThan">
      <formula>0</formula>
    </cfRule>
    <cfRule type="cellIs" dxfId="210" priority="208" operator="lessThan">
      <formula>0</formula>
    </cfRule>
  </conditionalFormatting>
  <conditionalFormatting sqref="AF41">
    <cfRule type="cellIs" dxfId="209" priority="154" operator="greaterThan">
      <formula>$B$60</formula>
    </cfRule>
    <cfRule type="cellIs" dxfId="208" priority="166" operator="greaterThan">
      <formula>$B$60</formula>
    </cfRule>
    <cfRule type="cellIs" dxfId="207" priority="178" operator="greaterThan">
      <formula>$B$60</formula>
    </cfRule>
    <cfRule type="cellIs" dxfId="206" priority="190" operator="greaterThan">
      <formula>$B$60</formula>
    </cfRule>
    <cfRule type="cellIs" dxfId="205" priority="202" operator="greaterThan">
      <formula>$B$60</formula>
    </cfRule>
    <cfRule type="cellIs" dxfId="204" priority="214" operator="greaterThan">
      <formula>$B$60</formula>
    </cfRule>
  </conditionalFormatting>
  <conditionalFormatting sqref="AF53">
    <cfRule type="cellIs" dxfId="203" priority="220" operator="lessThan">
      <formula>0</formula>
    </cfRule>
    <cfRule type="cellIs" dxfId="202" priority="232" operator="lessThan">
      <formula>0</formula>
    </cfRule>
    <cfRule type="cellIs" dxfId="201" priority="244" operator="lessThan">
      <formula>0</formula>
    </cfRule>
    <cfRule type="cellIs" dxfId="200" priority="256" operator="lessThan">
      <formula>0</formula>
    </cfRule>
    <cfRule type="cellIs" dxfId="199" priority="268" operator="lessThan">
      <formula>0</formula>
    </cfRule>
    <cfRule type="cellIs" dxfId="198" priority="280" operator="lessThan">
      <formula>0</formula>
    </cfRule>
  </conditionalFormatting>
  <conditionalFormatting sqref="AF54">
    <cfRule type="cellIs" dxfId="197" priority="226" operator="greaterThan">
      <formula>$B$60</formula>
    </cfRule>
    <cfRule type="cellIs" dxfId="196" priority="238" operator="greaterThan">
      <formula>$B$60</formula>
    </cfRule>
    <cfRule type="cellIs" dxfId="195" priority="250" operator="greaterThan">
      <formula>$B$60</formula>
    </cfRule>
    <cfRule type="cellIs" dxfId="194" priority="262" operator="greaterThan">
      <formula>$B$60</formula>
    </cfRule>
    <cfRule type="cellIs" dxfId="193" priority="274" operator="greaterThan">
      <formula>$B$60</formula>
    </cfRule>
    <cfRule type="cellIs" dxfId="192" priority="286" operator="greaterThan">
      <formula>$B$60</formula>
    </cfRule>
  </conditionalFormatting>
  <conditionalFormatting sqref="AK14">
    <cfRule type="cellIs" dxfId="191" priority="5" operator="lessThan">
      <formula>0</formula>
    </cfRule>
    <cfRule type="cellIs" dxfId="190" priority="17" operator="lessThan">
      <formula>0</formula>
    </cfRule>
    <cfRule type="cellIs" dxfId="189" priority="29" operator="lessThan">
      <formula>0</formula>
    </cfRule>
    <cfRule type="cellIs" dxfId="188" priority="41" operator="lessThan">
      <formula>0</formula>
    </cfRule>
    <cfRule type="cellIs" dxfId="187" priority="53" operator="lessThan">
      <formula>0</formula>
    </cfRule>
    <cfRule type="cellIs" dxfId="186" priority="65" operator="lessThan">
      <formula>0</formula>
    </cfRule>
  </conditionalFormatting>
  <conditionalFormatting sqref="AK15">
    <cfRule type="cellIs" dxfId="185" priority="11" operator="greaterThan">
      <formula>$B$60</formula>
    </cfRule>
    <cfRule type="cellIs" dxfId="184" priority="23" operator="greaterThan">
      <formula>$B$60</formula>
    </cfRule>
    <cfRule type="cellIs" dxfId="183" priority="35" operator="greaterThan">
      <formula>$B$60</formula>
    </cfRule>
    <cfRule type="cellIs" dxfId="182" priority="47" operator="greaterThan">
      <formula>$B$60</formula>
    </cfRule>
    <cfRule type="cellIs" dxfId="181" priority="59" operator="greaterThan">
      <formula>$B$60</formula>
    </cfRule>
    <cfRule type="cellIs" dxfId="180" priority="71" operator="greaterThan">
      <formula>$B$60</formula>
    </cfRule>
  </conditionalFormatting>
  <conditionalFormatting sqref="AK27">
    <cfRule type="cellIs" dxfId="179" priority="77" operator="lessThan">
      <formula>0</formula>
    </cfRule>
    <cfRule type="cellIs" dxfId="178" priority="89" operator="lessThan">
      <formula>0</formula>
    </cfRule>
    <cfRule type="cellIs" dxfId="177" priority="101" operator="lessThan">
      <formula>0</formula>
    </cfRule>
    <cfRule type="cellIs" dxfId="176" priority="113" operator="lessThan">
      <formula>0</formula>
    </cfRule>
    <cfRule type="cellIs" dxfId="175" priority="125" operator="lessThan">
      <formula>0</formula>
    </cfRule>
    <cfRule type="cellIs" dxfId="174" priority="137" operator="lessThan">
      <formula>0</formula>
    </cfRule>
  </conditionalFormatting>
  <conditionalFormatting sqref="AK28">
    <cfRule type="cellIs" dxfId="173" priority="83" operator="greaterThan">
      <formula>$B60</formula>
    </cfRule>
    <cfRule type="cellIs" dxfId="172" priority="95" operator="greaterThan">
      <formula>$B60</formula>
    </cfRule>
    <cfRule type="cellIs" dxfId="171" priority="107" operator="greaterThan">
      <formula>$B60</formula>
    </cfRule>
    <cfRule type="cellIs" dxfId="170" priority="119" operator="greaterThan">
      <formula>$B60</formula>
    </cfRule>
    <cfRule type="cellIs" dxfId="169" priority="131" operator="greaterThan">
      <formula>$B60</formula>
    </cfRule>
    <cfRule type="cellIs" dxfId="168" priority="143" operator="greaterThan">
      <formula>$B60</formula>
    </cfRule>
  </conditionalFormatting>
  <conditionalFormatting sqref="AK40">
    <cfRule type="cellIs" dxfId="167" priority="149" operator="lessThan">
      <formula>0</formula>
    </cfRule>
    <cfRule type="cellIs" dxfId="166" priority="161" operator="lessThan">
      <formula>0</formula>
    </cfRule>
    <cfRule type="cellIs" dxfId="165" priority="173" operator="lessThan">
      <formula>0</formula>
    </cfRule>
    <cfRule type="cellIs" dxfId="164" priority="185" operator="lessThan">
      <formula>0</formula>
    </cfRule>
    <cfRule type="cellIs" dxfId="163" priority="197" operator="lessThan">
      <formula>0</formula>
    </cfRule>
    <cfRule type="cellIs" dxfId="162" priority="209" operator="lessThan">
      <formula>0</formula>
    </cfRule>
  </conditionalFormatting>
  <conditionalFormatting sqref="AK41">
    <cfRule type="cellIs" dxfId="161" priority="155" operator="greaterThan">
      <formula>$B$60</formula>
    </cfRule>
    <cfRule type="cellIs" dxfId="160" priority="167" operator="greaterThan">
      <formula>$B$60</formula>
    </cfRule>
    <cfRule type="cellIs" dxfId="159" priority="179" operator="greaterThan">
      <formula>$B$60</formula>
    </cfRule>
    <cfRule type="cellIs" dxfId="158" priority="191" operator="greaterThan">
      <formula>$B$60</formula>
    </cfRule>
    <cfRule type="cellIs" dxfId="157" priority="203" operator="greaterThan">
      <formula>$B$60</formula>
    </cfRule>
    <cfRule type="cellIs" dxfId="156" priority="215" operator="greaterThan">
      <formula>$B$60</formula>
    </cfRule>
  </conditionalFormatting>
  <conditionalFormatting sqref="AK53">
    <cfRule type="cellIs" dxfId="155" priority="221" operator="lessThan">
      <formula>0</formula>
    </cfRule>
    <cfRule type="cellIs" dxfId="154" priority="233" operator="lessThan">
      <formula>0</formula>
    </cfRule>
    <cfRule type="cellIs" dxfId="153" priority="245" operator="lessThan">
      <formula>0</formula>
    </cfRule>
    <cfRule type="cellIs" dxfId="152" priority="257" operator="lessThan">
      <formula>0</formula>
    </cfRule>
    <cfRule type="cellIs" dxfId="151" priority="269" operator="lessThan">
      <formula>0</formula>
    </cfRule>
    <cfRule type="cellIs" dxfId="150" priority="281" operator="lessThan">
      <formula>0</formula>
    </cfRule>
  </conditionalFormatting>
  <conditionalFormatting sqref="AK54">
    <cfRule type="cellIs" dxfId="149" priority="227" operator="greaterThan">
      <formula>$B$60</formula>
    </cfRule>
    <cfRule type="cellIs" dxfId="148" priority="239" operator="greaterThan">
      <formula>$B$60</formula>
    </cfRule>
    <cfRule type="cellIs" dxfId="147" priority="251" operator="greaterThan">
      <formula>$B$60</formula>
    </cfRule>
    <cfRule type="cellIs" dxfId="146" priority="263" operator="greaterThan">
      <formula>$B$60</formula>
    </cfRule>
    <cfRule type="cellIs" dxfId="145" priority="275" operator="greaterThan">
      <formula>$B$60</formula>
    </cfRule>
    <cfRule type="cellIs" dxfId="144" priority="287" operator="greaterThan">
      <formula>$B$60</formula>
    </cfRule>
  </conditionalFormatting>
  <conditionalFormatting sqref="AP14">
    <cfRule type="cellIs" dxfId="143" priority="6" operator="lessThan">
      <formula>0</formula>
    </cfRule>
    <cfRule type="cellIs" dxfId="142" priority="18" operator="lessThan">
      <formula>0</formula>
    </cfRule>
    <cfRule type="cellIs" dxfId="141" priority="30" operator="lessThan">
      <formula>0</formula>
    </cfRule>
    <cfRule type="cellIs" dxfId="140" priority="42" operator="lessThan">
      <formula>0</formula>
    </cfRule>
    <cfRule type="cellIs" dxfId="139" priority="54" operator="lessThan">
      <formula>0</formula>
    </cfRule>
    <cfRule type="cellIs" dxfId="138" priority="66" operator="lessThan">
      <formula>0</formula>
    </cfRule>
  </conditionalFormatting>
  <conditionalFormatting sqref="AP15">
    <cfRule type="cellIs" dxfId="137" priority="12" operator="greaterThan">
      <formula>$B$60</formula>
    </cfRule>
    <cfRule type="cellIs" dxfId="136" priority="24" operator="greaterThan">
      <formula>$B$60</formula>
    </cfRule>
    <cfRule type="cellIs" dxfId="135" priority="36" operator="greaterThan">
      <formula>$B$60</formula>
    </cfRule>
    <cfRule type="cellIs" dxfId="134" priority="48" operator="greaterThan">
      <formula>$B$60</formula>
    </cfRule>
    <cfRule type="cellIs" dxfId="133" priority="60" operator="greaterThan">
      <formula>$B$60</formula>
    </cfRule>
    <cfRule type="cellIs" dxfId="132" priority="72" operator="greaterThan">
      <formula>$B$60</formula>
    </cfRule>
  </conditionalFormatting>
  <conditionalFormatting sqref="AP27">
    <cfRule type="cellIs" dxfId="131" priority="78" operator="lessThan">
      <formula>0</formula>
    </cfRule>
    <cfRule type="cellIs" dxfId="130" priority="90" operator="lessThan">
      <formula>0</formula>
    </cfRule>
    <cfRule type="cellIs" dxfId="129" priority="102" operator="lessThan">
      <formula>0</formula>
    </cfRule>
    <cfRule type="cellIs" dxfId="128" priority="114" operator="lessThan">
      <formula>0</formula>
    </cfRule>
    <cfRule type="cellIs" dxfId="127" priority="126" operator="lessThan">
      <formula>0</formula>
    </cfRule>
    <cfRule type="cellIs" dxfId="126" priority="138" operator="lessThan">
      <formula>0</formula>
    </cfRule>
  </conditionalFormatting>
  <conditionalFormatting sqref="AP28">
    <cfRule type="cellIs" dxfId="125" priority="84" operator="greaterThan">
      <formula>$B$60</formula>
    </cfRule>
    <cfRule type="cellIs" dxfId="124" priority="96" operator="greaterThan">
      <formula>$B$60</formula>
    </cfRule>
    <cfRule type="cellIs" dxfId="123" priority="108" operator="greaterThan">
      <formula>$B$60</formula>
    </cfRule>
    <cfRule type="cellIs" dxfId="122" priority="120" operator="greaterThan">
      <formula>$B$60</formula>
    </cfRule>
    <cfRule type="cellIs" dxfId="121" priority="132" operator="greaterThan">
      <formula>$B$60</formula>
    </cfRule>
    <cfRule type="cellIs" dxfId="120" priority="144" operator="greaterThan">
      <formula>$B$60</formula>
    </cfRule>
  </conditionalFormatting>
  <conditionalFormatting sqref="AP40">
    <cfRule type="cellIs" dxfId="119" priority="150" operator="lessThan">
      <formula>0</formula>
    </cfRule>
    <cfRule type="cellIs" dxfId="118" priority="162" operator="lessThan">
      <formula>0</formula>
    </cfRule>
    <cfRule type="cellIs" dxfId="117" priority="174" operator="lessThan">
      <formula>0</formula>
    </cfRule>
    <cfRule type="cellIs" dxfId="116" priority="186" operator="lessThan">
      <formula>0</formula>
    </cfRule>
    <cfRule type="cellIs" dxfId="115" priority="198" operator="lessThan">
      <formula>0</formula>
    </cfRule>
    <cfRule type="cellIs" dxfId="114" priority="210" operator="lessThan">
      <formula>0</formula>
    </cfRule>
  </conditionalFormatting>
  <conditionalFormatting sqref="AP41">
    <cfRule type="cellIs" dxfId="113" priority="156" operator="greaterThan">
      <formula>$B$60</formula>
    </cfRule>
    <cfRule type="cellIs" dxfId="112" priority="168" operator="greaterThan">
      <formula>$B$60</formula>
    </cfRule>
    <cfRule type="cellIs" dxfId="111" priority="180" operator="greaterThan">
      <formula>$B$60</formula>
    </cfRule>
    <cfRule type="cellIs" dxfId="110" priority="192" operator="greaterThan">
      <formula>$B$60</formula>
    </cfRule>
    <cfRule type="cellIs" dxfId="109" priority="204" operator="greaterThan">
      <formula>$B$60</formula>
    </cfRule>
    <cfRule type="cellIs" dxfId="108" priority="216" operator="greaterThan">
      <formula>$B$60</formula>
    </cfRule>
  </conditionalFormatting>
  <conditionalFormatting sqref="AP53">
    <cfRule type="cellIs" dxfId="107" priority="222" operator="lessThan">
      <formula>0</formula>
    </cfRule>
    <cfRule type="cellIs" dxfId="106" priority="234" operator="lessThan">
      <formula>0</formula>
    </cfRule>
    <cfRule type="cellIs" dxfId="105" priority="246" operator="lessThan">
      <formula>0</formula>
    </cfRule>
    <cfRule type="cellIs" dxfId="104" priority="258" operator="lessThan">
      <formula>0</formula>
    </cfRule>
    <cfRule type="cellIs" dxfId="103" priority="270" operator="lessThan">
      <formula>0</formula>
    </cfRule>
    <cfRule type="cellIs" dxfId="102" priority="282" operator="lessThan">
      <formula>0</formula>
    </cfRule>
  </conditionalFormatting>
  <conditionalFormatting sqref="AP54">
    <cfRule type="cellIs" dxfId="101" priority="228" operator="greaterThan">
      <formula>$B$60</formula>
    </cfRule>
    <cfRule type="cellIs" dxfId="100" priority="240" operator="greaterThan">
      <formula>$B$60</formula>
    </cfRule>
    <cfRule type="cellIs" dxfId="99" priority="252" operator="greaterThan">
      <formula>$B$60</formula>
    </cfRule>
    <cfRule type="cellIs" dxfId="98" priority="264" operator="greaterThan">
      <formula>$B$60</formula>
    </cfRule>
    <cfRule type="cellIs" dxfId="97" priority="276" operator="greaterThan">
      <formula>$B$60</formula>
    </cfRule>
    <cfRule type="cellIs" dxfId="96" priority="288" operator="greaterThan">
      <formula>$B$60</formula>
    </cfRule>
  </conditionalFormatting>
  <conditionalFormatting sqref="Q14">
    <cfRule type="cellIs" dxfId="95" priority="1" operator="lessThan">
      <formula>0</formula>
    </cfRule>
    <cfRule type="cellIs" dxfId="94" priority="13" operator="lessThan">
      <formula>0</formula>
    </cfRule>
    <cfRule type="cellIs" dxfId="93" priority="25" operator="lessThan">
      <formula>0</formula>
    </cfRule>
    <cfRule type="cellIs" dxfId="92" priority="37" operator="lessThan">
      <formula>0</formula>
    </cfRule>
    <cfRule type="cellIs" dxfId="91" priority="49" operator="lessThan">
      <formula>0</formula>
    </cfRule>
    <cfRule type="cellIs" dxfId="90" priority="61" operator="lessThan">
      <formula>0</formula>
    </cfRule>
  </conditionalFormatting>
  <conditionalFormatting sqref="Q15">
    <cfRule type="cellIs" dxfId="89" priority="7" operator="greaterThan">
      <formula>$B$60</formula>
    </cfRule>
    <cfRule type="cellIs" dxfId="88" priority="19" operator="greaterThan">
      <formula>$B$60</formula>
    </cfRule>
    <cfRule type="cellIs" dxfId="87" priority="31" operator="greaterThan">
      <formula>$B$60</formula>
    </cfRule>
    <cfRule type="cellIs" dxfId="86" priority="43" operator="greaterThan">
      <formula>$B$60</formula>
    </cfRule>
    <cfRule type="cellIs" dxfId="85" priority="55" operator="greaterThan">
      <formula>$B$60</formula>
    </cfRule>
    <cfRule type="cellIs" dxfId="84" priority="67" operator="greaterThan">
      <formula>$B$60</formula>
    </cfRule>
  </conditionalFormatting>
  <conditionalFormatting sqref="Q27">
    <cfRule type="cellIs" dxfId="83" priority="73" operator="lessThan">
      <formula>0</formula>
    </cfRule>
    <cfRule type="cellIs" dxfId="82" priority="85" operator="lessThan">
      <formula>0</formula>
    </cfRule>
    <cfRule type="cellIs" dxfId="81" priority="97" operator="lessThan">
      <formula>0</formula>
    </cfRule>
    <cfRule type="cellIs" dxfId="80" priority="109" operator="lessThan">
      <formula>0</formula>
    </cfRule>
    <cfRule type="cellIs" dxfId="79" priority="121" operator="lessThan">
      <formula>0</formula>
    </cfRule>
    <cfRule type="cellIs" dxfId="78" priority="133" operator="lessThan">
      <formula>0</formula>
    </cfRule>
  </conditionalFormatting>
  <conditionalFormatting sqref="Q28">
    <cfRule type="cellIs" dxfId="77" priority="79" operator="greaterThan">
      <formula>$B$60</formula>
    </cfRule>
    <cfRule type="cellIs" dxfId="76" priority="91" operator="greaterThan">
      <formula>$B$60</formula>
    </cfRule>
    <cfRule type="cellIs" dxfId="75" priority="103" operator="greaterThan">
      <formula>$B$60</formula>
    </cfRule>
    <cfRule type="cellIs" dxfId="74" priority="115" operator="greaterThan">
      <formula>$B$60</formula>
    </cfRule>
    <cfRule type="cellIs" dxfId="73" priority="127" operator="greaterThan">
      <formula>$B$60</formula>
    </cfRule>
    <cfRule type="cellIs" dxfId="72" priority="139" operator="greaterThan">
      <formula>$B$60</formula>
    </cfRule>
  </conditionalFormatting>
  <conditionalFormatting sqref="Q40">
    <cfRule type="cellIs" dxfId="71" priority="145" operator="lessThan">
      <formula>0</formula>
    </cfRule>
    <cfRule type="cellIs" dxfId="70" priority="157" operator="lessThan">
      <formula>0</formula>
    </cfRule>
    <cfRule type="cellIs" dxfId="69" priority="169" operator="lessThan">
      <formula>0</formula>
    </cfRule>
    <cfRule type="cellIs" dxfId="68" priority="181" operator="lessThan">
      <formula>0</formula>
    </cfRule>
    <cfRule type="cellIs" dxfId="67" priority="193" operator="lessThan">
      <formula>0</formula>
    </cfRule>
    <cfRule type="cellIs" dxfId="66" priority="205" operator="lessThan">
      <formula>0</formula>
    </cfRule>
  </conditionalFormatting>
  <conditionalFormatting sqref="Q41">
    <cfRule type="cellIs" dxfId="65" priority="151" operator="greaterThan">
      <formula>$B$60</formula>
    </cfRule>
    <cfRule type="cellIs" dxfId="64" priority="163" operator="greaterThan">
      <formula>$B$60</formula>
    </cfRule>
    <cfRule type="cellIs" dxfId="63" priority="175" operator="greaterThan">
      <formula>$B$60</formula>
    </cfRule>
    <cfRule type="cellIs" dxfId="62" priority="187" operator="greaterThan">
      <formula>$B$60</formula>
    </cfRule>
    <cfRule type="cellIs" dxfId="61" priority="199" operator="greaterThan">
      <formula>$B$60</formula>
    </cfRule>
    <cfRule type="cellIs" dxfId="60" priority="211" operator="greaterThan">
      <formula>$B$60</formula>
    </cfRule>
  </conditionalFormatting>
  <conditionalFormatting sqref="Q53">
    <cfRule type="cellIs" dxfId="59" priority="217" operator="lessThan">
      <formula>0</formula>
    </cfRule>
    <cfRule type="cellIs" dxfId="58" priority="229" operator="lessThan">
      <formula>0</formula>
    </cfRule>
    <cfRule type="cellIs" dxfId="57" priority="241" operator="lessThan">
      <formula>0</formula>
    </cfRule>
    <cfRule type="cellIs" dxfId="56" priority="253" operator="lessThan">
      <formula>0</formula>
    </cfRule>
    <cfRule type="cellIs" dxfId="55" priority="265" operator="lessThan">
      <formula>0</formula>
    </cfRule>
    <cfRule type="cellIs" dxfId="54" priority="277" operator="lessThan">
      <formula>0</formula>
    </cfRule>
  </conditionalFormatting>
  <conditionalFormatting sqref="Q54">
    <cfRule type="cellIs" dxfId="53" priority="223" operator="greaterThan">
      <formula>$B$60</formula>
    </cfRule>
    <cfRule type="cellIs" dxfId="52" priority="235" operator="greaterThan">
      <formula>$B$60</formula>
    </cfRule>
    <cfRule type="cellIs" dxfId="51" priority="247" operator="greaterThan">
      <formula>$B$60</formula>
    </cfRule>
    <cfRule type="cellIs" dxfId="50" priority="259" operator="greaterThan">
      <formula>$B$60</formula>
    </cfRule>
    <cfRule type="cellIs" dxfId="49" priority="271" operator="greaterThan">
      <formula>$B$60</formula>
    </cfRule>
    <cfRule type="cellIs" dxfId="48" priority="283" operator="greaterThan">
      <formula>$B$60</formula>
    </cfRule>
  </conditionalFormatting>
  <conditionalFormatting sqref="V14">
    <cfRule type="cellIs" dxfId="47" priority="2" operator="lessThan">
      <formula>0</formula>
    </cfRule>
    <cfRule type="cellIs" dxfId="46" priority="14" operator="lessThan">
      <formula>0</formula>
    </cfRule>
    <cfRule type="cellIs" dxfId="45" priority="26" operator="lessThan">
      <formula>0</formula>
    </cfRule>
    <cfRule type="cellIs" dxfId="44" priority="38" operator="lessThan">
      <formula>0</formula>
    </cfRule>
    <cfRule type="cellIs" dxfId="43" priority="50" operator="lessThan">
      <formula>0</formula>
    </cfRule>
    <cfRule type="cellIs" dxfId="42" priority="62" operator="lessThan">
      <formula>0</formula>
    </cfRule>
  </conditionalFormatting>
  <conditionalFormatting sqref="V15">
    <cfRule type="cellIs" dxfId="41" priority="8" operator="greaterThan">
      <formula>$B$60</formula>
    </cfRule>
    <cfRule type="cellIs" dxfId="40" priority="20" operator="greaterThan">
      <formula>$B$60</formula>
    </cfRule>
    <cfRule type="cellIs" dxfId="39" priority="32" operator="greaterThan">
      <formula>$B$60</formula>
    </cfRule>
    <cfRule type="cellIs" dxfId="38" priority="44" operator="greaterThan">
      <formula>$B$60</formula>
    </cfRule>
    <cfRule type="cellIs" dxfId="37" priority="56" operator="greaterThan">
      <formula>$B$60</formula>
    </cfRule>
    <cfRule type="cellIs" dxfId="36" priority="68" operator="greaterThan">
      <formula>$B$60</formula>
    </cfRule>
  </conditionalFormatting>
  <conditionalFormatting sqref="V27">
    <cfRule type="cellIs" dxfId="35" priority="74" operator="lessThan">
      <formula>0</formula>
    </cfRule>
    <cfRule type="cellIs" dxfId="34" priority="86" operator="lessThan">
      <formula>0</formula>
    </cfRule>
    <cfRule type="cellIs" dxfId="33" priority="98" operator="lessThan">
      <formula>0</formula>
    </cfRule>
    <cfRule type="cellIs" dxfId="32" priority="110" operator="lessThan">
      <formula>0</formula>
    </cfRule>
    <cfRule type="cellIs" dxfId="31" priority="122" operator="lessThan">
      <formula>0</formula>
    </cfRule>
    <cfRule type="cellIs" dxfId="30" priority="134" operator="lessThan">
      <formula>0</formula>
    </cfRule>
  </conditionalFormatting>
  <conditionalFormatting sqref="V28">
    <cfRule type="cellIs" dxfId="29" priority="80" operator="greaterThan">
      <formula>$B$60</formula>
    </cfRule>
    <cfRule type="cellIs" dxfId="28" priority="92" operator="greaterThan">
      <formula>$B$60</formula>
    </cfRule>
    <cfRule type="cellIs" dxfId="27" priority="104" operator="greaterThan">
      <formula>$B$60</formula>
    </cfRule>
    <cfRule type="cellIs" dxfId="26" priority="116" operator="greaterThan">
      <formula>$B$60</formula>
    </cfRule>
    <cfRule type="cellIs" dxfId="25" priority="128" operator="greaterThan">
      <formula>$B$60</formula>
    </cfRule>
    <cfRule type="cellIs" dxfId="24" priority="140" operator="greaterThan">
      <formula>$B$60</formula>
    </cfRule>
  </conditionalFormatting>
  <conditionalFormatting sqref="V40">
    <cfRule type="cellIs" dxfId="23" priority="146" operator="lessThan">
      <formula>0</formula>
    </cfRule>
    <cfRule type="cellIs" dxfId="22" priority="158" operator="lessThan">
      <formula>0</formula>
    </cfRule>
    <cfRule type="cellIs" dxfId="21" priority="170" operator="lessThan">
      <formula>0</formula>
    </cfRule>
    <cfRule type="cellIs" dxfId="20" priority="182" operator="lessThan">
      <formula>0</formula>
    </cfRule>
    <cfRule type="cellIs" dxfId="19" priority="194" operator="lessThan">
      <formula>0</formula>
    </cfRule>
    <cfRule type="cellIs" dxfId="18" priority="206" operator="lessThan">
      <formula>0</formula>
    </cfRule>
  </conditionalFormatting>
  <conditionalFormatting sqref="V41">
    <cfRule type="cellIs" dxfId="17" priority="152" operator="greaterThan">
      <formula>$B$60</formula>
    </cfRule>
    <cfRule type="cellIs" dxfId="16" priority="164" operator="greaterThan">
      <formula>$B$60</formula>
    </cfRule>
    <cfRule type="cellIs" dxfId="15" priority="176" operator="greaterThan">
      <formula>$B$60</formula>
    </cfRule>
    <cfRule type="cellIs" dxfId="14" priority="188" operator="greaterThan">
      <formula>$B$60</formula>
    </cfRule>
    <cfRule type="cellIs" dxfId="13" priority="200" operator="greaterThan">
      <formula>$B$60</formula>
    </cfRule>
    <cfRule type="cellIs" dxfId="12" priority="212" operator="greaterThan">
      <formula>$B$60</formula>
    </cfRule>
  </conditionalFormatting>
  <conditionalFormatting sqref="V53">
    <cfRule type="cellIs" dxfId="11" priority="218" operator="lessThan">
      <formula>0</formula>
    </cfRule>
    <cfRule type="cellIs" dxfId="10" priority="230" operator="lessThan">
      <formula>0</formula>
    </cfRule>
    <cfRule type="cellIs" dxfId="9" priority="242" operator="lessThan">
      <formula>0</formula>
    </cfRule>
    <cfRule type="cellIs" dxfId="8" priority="254" operator="lessThan">
      <formula>0</formula>
    </cfRule>
    <cfRule type="cellIs" dxfId="7" priority="266" operator="lessThan">
      <formula>0</formula>
    </cfRule>
    <cfRule type="cellIs" dxfId="6" priority="278" operator="lessThan">
      <formula>0</formula>
    </cfRule>
  </conditionalFormatting>
  <conditionalFormatting sqref="V54">
    <cfRule type="cellIs" dxfId="5" priority="224" operator="greaterThan">
      <formula>$B$60</formula>
    </cfRule>
    <cfRule type="cellIs" dxfId="4" priority="236" operator="greaterThan">
      <formula>$B$60</formula>
    </cfRule>
    <cfRule type="cellIs" dxfId="3" priority="248" operator="greaterThan">
      <formula>$B$60</formula>
    </cfRule>
    <cfRule type="cellIs" dxfId="2" priority="260" operator="greaterThan">
      <formula>$B$60</formula>
    </cfRule>
    <cfRule type="cellIs" dxfId="1" priority="272" operator="greaterThan">
      <formula>$B$60</formula>
    </cfRule>
    <cfRule type="cellIs" dxfId="0" priority="284" operator="greaterThan">
      <formula>$B$60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Blaine H. M. Mooers</cp:lastModifiedBy>
  <dcterms:created xsi:type="dcterms:W3CDTF">2023-03-30T03:33:10Z</dcterms:created>
  <dcterms:modified xsi:type="dcterms:W3CDTF">2023-07-08T12:12:01Z</dcterms:modified>
</cp:coreProperties>
</file>