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ster of Data Science\08202023\"/>
    </mc:Choice>
  </mc:AlternateContent>
  <bookViews>
    <workbookView xWindow="0" yWindow="0" windowWidth="25200" windowHeight="11985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4" l="1"/>
  <c r="A24" i="4"/>
  <c r="C15" i="5"/>
  <c r="C14" i="5"/>
  <c r="C29" i="7" l="1"/>
  <c r="C25" i="7"/>
  <c r="C21" i="7"/>
  <c r="C17" i="7"/>
  <c r="H21" i="6"/>
  <c r="H20" i="6"/>
  <c r="H18" i="6"/>
  <c r="H16" i="6"/>
  <c r="H15" i="6"/>
  <c r="C13" i="5"/>
  <c r="C12" i="5"/>
  <c r="C11" i="5"/>
  <c r="D5" i="5"/>
  <c r="D6" i="5"/>
  <c r="D7" i="5"/>
  <c r="D8" i="5"/>
  <c r="D9" i="5"/>
  <c r="D4" i="5"/>
  <c r="A21" i="4"/>
  <c r="B25" i="3"/>
  <c r="B22" i="3"/>
  <c r="B23" i="2"/>
  <c r="B20" i="2"/>
  <c r="B17" i="2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D15" i="1" l="1"/>
  <c r="E15" i="1"/>
  <c r="C22" i="1"/>
  <c r="E22" i="1"/>
  <c r="D18" i="1"/>
  <c r="E18" i="1"/>
  <c r="D14" i="1"/>
  <c r="E14" i="1"/>
  <c r="D10" i="1"/>
  <c r="E10" i="1"/>
  <c r="C21" i="1"/>
  <c r="E21" i="1"/>
  <c r="D17" i="1"/>
  <c r="E17" i="1"/>
  <c r="C9" i="1"/>
  <c r="E9" i="1"/>
  <c r="C16" i="1"/>
  <c r="E16" i="1"/>
  <c r="D12" i="1"/>
  <c r="E12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<sst xmlns="http://schemas.openxmlformats.org/spreadsheetml/2006/main" count="216" uniqueCount="163">
  <si>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</si>
  <si>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</si>
  <si>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</si>
  <si>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</si>
  <si>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</si>
  <si>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</si>
  <si>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</si>
  <si>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</si>
  <si>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</si>
  <si>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</si>
  <si>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</si>
  <si>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</si>
  <si>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</si>
  <si>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</si>
  <si>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</si>
  <si>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</si>
  <si>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</si>
  <si>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</si>
  <si>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</si>
  <si>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</si>
  <si>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</si>
  <si>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</si>
  <si>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</si>
  <si>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</si>
  <si>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</si>
  <si>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</si>
  <si>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</si>
  <si>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</si>
  <si>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</si>
  <si>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</si>
  <si>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</si>
  <si>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</si>
  <si>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</si>
  <si>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</si>
  <si>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</si>
  <si>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</si>
  <si>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</si>
  <si>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</si>
  <si>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</si>
  <si>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</si>
  <si>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</si>
  <si>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</si>
  <si>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</si>
  <si>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</si>
  <si>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</si>
  <si>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</si>
  <si>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</si>
  <si>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</si>
  <si>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</si>
  <si>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</si>
  <si>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</si>
  <si>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</si>
  <si>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</si>
  <si>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</si>
  <si>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</si>
  <si>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</si>
  <si>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</si>
  <si>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</si>
  <si>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</si>
  <si>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</si>
  <si>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</si>
  <si>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</si>
  <si>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</si>
  <si>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</si>
  <si>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</si>
  <si>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</si>
  <si>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</si>
  <si>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</si>
  <si>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</si>
  <si>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</si>
  <si>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</si>
  <si>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</si>
  <si>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</si>
  <si>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</si>
  <si>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</si>
  <si>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</si>
  <si>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</si>
  <si>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</si>
  <si>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</si>
  <si>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</si>
  <si>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</si>
  <si>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</si>
  <si>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</si>
  <si>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</si>
  <si>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</si>
  <si>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</si>
  <si>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</si>
  <si>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</si>
  <si>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</si>
  <si>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</si>
  <si>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</si>
  <si>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</si>
  <si>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</si>
  <si>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</si>
  <si>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</si>
  <si>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</si>
  <si>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</si>
  <si>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</si>
  <si>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</si>
  <si>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</si>
  <si>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</si>
  <si>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</si>
  <si>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</si>
  <si>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</si>
  <si>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</si>
  <si>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</si>
  <si>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</si>
  <si>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</si>
  <si>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</si>
  <si>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</si>
  <si>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</si>
  <si>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</si>
  <si>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</si>
  <si>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</si>
  <si>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</si>
  <si>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</si>
  <si>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</si>
  <si>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</si>
  <si>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</si>
  <si>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</si>
  <si>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</si>
  <si>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</si>
  <si>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</si>
  <si>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</si>
  <si>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</si>
  <si>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</si>
  <si>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</si>
  <si>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</si>
  <si>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</si>
  <si>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</si>
  <si>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</si>
  <si>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</si>
  <si>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</si>
  <si>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</si>
  <si>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</si>
  <si>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</si>
  <si>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</si>
  <si>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</si>
  <si>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</si>
  <si>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</si>
  <si>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</si>
  <si>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</si>
  <si>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</si>
  <si>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</si>
  <si>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</si>
  <si>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</si>
  <si>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</si>
  <si>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</si>
  <si>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</si>
  <si>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</si>
  <si>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</si>
  <si>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</si>
  <si>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</si>
  <si>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</si>
  <si>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</si>
  <si>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</si>
  <si>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</si>
  <si>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</si>
  <si>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</si>
  <si>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Index number</t>
  </si>
  <si>
    <t>Domain</t>
  </si>
  <si>
    <t>Email id</t>
  </si>
  <si>
    <t>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</si>
</sst>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"/>
  <sheetViews>
    <sheetView showGridLines="0" tabSelected="1" topLeftCell="I5" workbookViewId="0">
      <selection activeCell="N25" sqref="N25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8" width="12.42578125" customWidth="1"/>
    <col min="9" max="9" width="22.140625" bestFit="1" customWidth="1"/>
    <col min="10" max="10" width="34.140625" bestFit="1" customWidth="1"/>
    <col min="11" max="11" width="23.28515625" customWidth="1"/>
    <col min="12" max="12" width="15" bestFit="1" customWidth="1"/>
    <col min="13" max="13" width="32.42578125" customWidth="1"/>
  </cols>
  <sheetData>
    <row r="1" spans="1:18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23.25" x14ac:dyDescent="0.35">
      <c r="A5" s="8" t="s">
        <v>25</v>
      </c>
      <c r="B5" s="8"/>
    </row>
    <row r="8" spans="1:18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/>
      <c r="J8" s="1" t="s">
        <v>23</v>
      </c>
      <c r="K8" s="1" t="s">
        <v>159</v>
      </c>
      <c r="L8" s="1" t="s">
        <v>160</v>
      </c>
      <c r="M8" s="66" t="s">
        <v>161</v>
      </c>
    </row>
    <row r="9" spans="1:18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>
        <f>IF(G9="Transgender",3,IF(G9="Female",2,1))</f>
        <v>3</v>
      </c>
      <c r="I9" s="4" t="str">
        <f>LOWER(SUBSTITUTE(A9," ",""))</f>
        <v>rahulroy</v>
      </c>
      <c r="J9" s="64" t="s">
        <v>144</v>
      </c>
      <c r="K9" s="4">
        <v>3</v>
      </c>
      <c r="L9" s="64" t="str">
        <f>VLOOKUP(K9,$N$14:O19,2,0)</f>
        <v>reddiff.com</v>
      </c>
      <c r="M9" s="4" t="str">
        <f>CONCATENATE(I9,"@",L9)</f>
        <v>rahulroy@reddiff.com</v>
      </c>
      <c r="N9" t="s">
        <v>138</v>
      </c>
    </row>
    <row r="10" spans="1:18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>
        <f t="shared" ref="H10:H23" si="5">IF(G10="Transgender",3,IF(G10="Female",2,1))</f>
        <v>2</v>
      </c>
      <c r="I10" s="4" t="str">
        <f t="shared" ref="I10:I23" si="6">LOWER(SUBSTITUTE(A10," ",""))</f>
        <v>sanjibdasgupta</v>
      </c>
      <c r="J10" s="64" t="s">
        <v>148</v>
      </c>
      <c r="K10" s="4">
        <v>1</v>
      </c>
      <c r="L10" s="64" t="str">
        <f>VLOOKUP(K10,$N$14:O20,2,0)</f>
        <v>gmail.com</v>
      </c>
      <c r="M10" s="4" t="str">
        <f t="shared" ref="M10:M23" si="7">CONCATENATE(I10,"@",L10)</f>
        <v>sanjibdasgupta@gmail.com</v>
      </c>
      <c r="N10">
        <v>1</v>
      </c>
      <c r="O10" t="s">
        <v>133</v>
      </c>
    </row>
    <row r="11" spans="1:18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>
        <f t="shared" si="5"/>
        <v>2</v>
      </c>
      <c r="I11" s="4" t="str">
        <f t="shared" si="6"/>
        <v>manishanandi</v>
      </c>
      <c r="J11" s="64" t="s">
        <v>149</v>
      </c>
      <c r="K11" s="4">
        <v>5</v>
      </c>
      <c r="L11" s="64" t="str">
        <f>VLOOKUP(K11,$N$14:O21,2,0)</f>
        <v>topmentor.com</v>
      </c>
      <c r="M11" s="4" t="str">
        <f t="shared" si="7"/>
        <v>manishanandi@topmentor.com</v>
      </c>
      <c r="N11">
        <v>2</v>
      </c>
      <c r="O11" t="s">
        <v>134</v>
      </c>
    </row>
    <row r="12" spans="1:18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>
        <f t="shared" si="5"/>
        <v>3</v>
      </c>
      <c r="I12" s="4" t="str">
        <f t="shared" si="6"/>
        <v>gookulshetu</v>
      </c>
      <c r="J12" s="64" t="s">
        <v>150</v>
      </c>
      <c r="K12" s="4">
        <v>5</v>
      </c>
      <c r="L12" s="64" t="str">
        <f>VLOOKUP(K12,$N$14:O22,2,0)</f>
        <v>topmentor.com</v>
      </c>
      <c r="M12" s="4" t="str">
        <f t="shared" si="7"/>
        <v>gookulshetu@topmentor.com</v>
      </c>
      <c r="N12">
        <v>3</v>
      </c>
      <c r="O12" t="s">
        <v>135</v>
      </c>
    </row>
    <row r="13" spans="1:18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8">RIGHT(A13,LEN(A13)-D13)</f>
        <v>Krishna</v>
      </c>
      <c r="F13" s="4" t="str">
        <f t="shared" si="1"/>
        <v>Roy</v>
      </c>
      <c r="G13" s="4" t="s">
        <v>135</v>
      </c>
      <c r="H13" s="4">
        <f t="shared" si="5"/>
        <v>3</v>
      </c>
      <c r="I13" s="4" t="str">
        <f t="shared" si="6"/>
        <v>mukulroykrishna</v>
      </c>
      <c r="J13" s="64" t="s">
        <v>151</v>
      </c>
      <c r="K13" s="4">
        <v>4</v>
      </c>
      <c r="L13" s="64" t="str">
        <f>VLOOKUP(K13,$N$14:O23,2,0)</f>
        <v>outlook.com</v>
      </c>
      <c r="M13" s="4" t="str">
        <f t="shared" si="7"/>
        <v>mukulroykrishna@outlook.com</v>
      </c>
    </row>
    <row r="14" spans="1:18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>
        <f t="shared" si="5"/>
        <v>1</v>
      </c>
      <c r="I14" s="4" t="str">
        <f t="shared" si="6"/>
        <v>avaflorez</v>
      </c>
      <c r="J14" s="64" t="s">
        <v>152</v>
      </c>
      <c r="K14" s="4">
        <v>3</v>
      </c>
      <c r="L14" s="64" t="str">
        <f>VLOOKUP(K14,$N$14:O24,2,0)</f>
        <v>reddiff.com</v>
      </c>
      <c r="M14" s="4" t="str">
        <f t="shared" si="7"/>
        <v>avaflorez@reddiff.com</v>
      </c>
      <c r="N14" t="s">
        <v>138</v>
      </c>
    </row>
    <row r="15" spans="1:18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9">RIGHT(A15,LEN(A15)-B15)</f>
        <v>Srikrishna</v>
      </c>
      <c r="F15" s="4" t="str">
        <f t="shared" si="1"/>
        <v xml:space="preserve"> </v>
      </c>
      <c r="G15" s="4" t="s">
        <v>133</v>
      </c>
      <c r="H15" s="4">
        <f t="shared" si="5"/>
        <v>1</v>
      </c>
      <c r="I15" s="4" t="str">
        <f t="shared" si="6"/>
        <v>jaxksonsrikrishna</v>
      </c>
      <c r="J15" s="64" t="s">
        <v>153</v>
      </c>
      <c r="K15" s="4">
        <v>3</v>
      </c>
      <c r="L15" s="64" t="str">
        <f>VLOOKUP(K15,$N$14:O25,2,0)</f>
        <v>reddiff.com</v>
      </c>
      <c r="M15" s="4" t="str">
        <f t="shared" si="7"/>
        <v>jaxksonsrikrishna@reddiff.com</v>
      </c>
      <c r="N15">
        <v>1</v>
      </c>
      <c r="O15" t="s">
        <v>139</v>
      </c>
    </row>
    <row r="16" spans="1:18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9"/>
        <v>Shetu</v>
      </c>
      <c r="F16" s="4" t="str">
        <f t="shared" si="1"/>
        <v xml:space="preserve"> </v>
      </c>
      <c r="G16" s="4" t="s">
        <v>134</v>
      </c>
      <c r="H16" s="4">
        <f t="shared" si="5"/>
        <v>2</v>
      </c>
      <c r="I16" s="4" t="str">
        <f t="shared" si="6"/>
        <v>arjunshetu</v>
      </c>
      <c r="J16" s="64" t="s">
        <v>154</v>
      </c>
      <c r="K16" s="4">
        <v>3</v>
      </c>
      <c r="L16" s="64" t="str">
        <f>VLOOKUP(K16,$N$14:O26,2,0)</f>
        <v>reddiff.com</v>
      </c>
      <c r="M16" s="4" t="str">
        <f t="shared" si="7"/>
        <v>arjunshetu@reddiff.com</v>
      </c>
      <c r="N16">
        <v>2</v>
      </c>
      <c r="O16" t="s">
        <v>140</v>
      </c>
    </row>
    <row r="17" spans="1:15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9"/>
        <v>Khanna</v>
      </c>
      <c r="F17" s="4" t="str">
        <f t="shared" si="1"/>
        <v xml:space="preserve"> </v>
      </c>
      <c r="G17" s="4" t="s">
        <v>134</v>
      </c>
      <c r="H17" s="4">
        <f t="shared" si="5"/>
        <v>2</v>
      </c>
      <c r="I17" s="4" t="str">
        <f t="shared" si="6"/>
        <v>supratimkhanna</v>
      </c>
      <c r="J17" s="64" t="s">
        <v>155</v>
      </c>
      <c r="K17" s="4">
        <v>5</v>
      </c>
      <c r="L17" s="64" t="str">
        <f>VLOOKUP(K17,$N$14:O27,2,0)</f>
        <v>topmentor.com</v>
      </c>
      <c r="M17" s="4" t="str">
        <f t="shared" si="7"/>
        <v>supratimkhanna@topmentor.com</v>
      </c>
      <c r="N17">
        <v>3</v>
      </c>
      <c r="O17" t="s">
        <v>143</v>
      </c>
    </row>
    <row r="18" spans="1:15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9"/>
        <v>Srivastava</v>
      </c>
      <c r="F18" s="4" t="str">
        <f t="shared" si="1"/>
        <v xml:space="preserve"> </v>
      </c>
      <c r="G18" s="4" t="s">
        <v>135</v>
      </c>
      <c r="H18" s="4">
        <f t="shared" si="5"/>
        <v>3</v>
      </c>
      <c r="I18" s="4" t="str">
        <f t="shared" si="6"/>
        <v>nandusrivastava</v>
      </c>
      <c r="J18" s="64" t="s">
        <v>145</v>
      </c>
      <c r="K18" s="4">
        <v>2</v>
      </c>
      <c r="L18" s="64" t="str">
        <f>VLOOKUP(K18,$N$14:O28,2,0)</f>
        <v>yahoo.com</v>
      </c>
      <c r="M18" s="4" t="str">
        <f t="shared" si="7"/>
        <v>nandusrivastava@yahoo.com</v>
      </c>
      <c r="N18">
        <v>4</v>
      </c>
      <c r="O18" t="s">
        <v>141</v>
      </c>
    </row>
    <row r="19" spans="1:15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8"/>
        <v>Tendulkar</v>
      </c>
      <c r="F19" s="4" t="str">
        <f t="shared" si="1"/>
        <v>Ramesh</v>
      </c>
      <c r="G19" s="4" t="s">
        <v>135</v>
      </c>
      <c r="H19" s="4">
        <f t="shared" si="5"/>
        <v>3</v>
      </c>
      <c r="I19" s="4" t="str">
        <f t="shared" si="6"/>
        <v>sachinrameshtendulkar</v>
      </c>
      <c r="J19" s="64" t="s">
        <v>156</v>
      </c>
      <c r="K19" s="4">
        <v>3</v>
      </c>
      <c r="L19" s="64" t="str">
        <f>VLOOKUP(K19,$N$14:O29,2,0)</f>
        <v>reddiff.com</v>
      </c>
      <c r="M19" s="4" t="str">
        <f t="shared" si="7"/>
        <v>sachinrameshtendulkar@reddiff.com</v>
      </c>
      <c r="N19">
        <v>5</v>
      </c>
      <c r="O19" t="s">
        <v>142</v>
      </c>
    </row>
    <row r="20" spans="1:15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8"/>
        <v>Ram</v>
      </c>
      <c r="F20" s="4" t="str">
        <f t="shared" si="1"/>
        <v>Sethu</v>
      </c>
      <c r="G20" s="4" t="s">
        <v>135</v>
      </c>
      <c r="H20" s="4">
        <f t="shared" si="5"/>
        <v>3</v>
      </c>
      <c r="I20" s="4" t="str">
        <f t="shared" si="6"/>
        <v>keyasethuram</v>
      </c>
      <c r="J20" s="64" t="s">
        <v>157</v>
      </c>
      <c r="K20" s="4">
        <v>4</v>
      </c>
      <c r="L20" s="64" t="str">
        <f>VLOOKUP(K20,$N$14:O30,2,0)</f>
        <v>outlook.com</v>
      </c>
      <c r="M20" s="4" t="str">
        <f t="shared" si="7"/>
        <v>keyasethuram@outlook.com</v>
      </c>
    </row>
    <row r="21" spans="1:15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>
        <f t="shared" si="5"/>
        <v>1</v>
      </c>
      <c r="I21" s="4" t="str">
        <f t="shared" si="6"/>
        <v>subraminamroy</v>
      </c>
      <c r="J21" s="64" t="s">
        <v>158</v>
      </c>
      <c r="K21" s="4">
        <v>2</v>
      </c>
      <c r="L21" s="64" t="str">
        <f>VLOOKUP(K21,$N$14:O31,2,0)</f>
        <v>yahoo.com</v>
      </c>
      <c r="M21" s="4" t="str">
        <f t="shared" si="7"/>
        <v>subraminamroy@yahoo.com</v>
      </c>
    </row>
    <row r="22" spans="1:15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>
        <f t="shared" si="5"/>
        <v>1</v>
      </c>
      <c r="I22" s="4" t="str">
        <f t="shared" si="6"/>
        <v>tbalakrishna</v>
      </c>
      <c r="J22" s="64" t="s">
        <v>146</v>
      </c>
      <c r="K22" s="4">
        <v>2</v>
      </c>
      <c r="L22" s="64" t="str">
        <f>VLOOKUP(K22,$N$14:O32,2,0)</f>
        <v>yahoo.com</v>
      </c>
      <c r="M22" s="4" t="str">
        <f t="shared" si="7"/>
        <v>tbalakrishna@yahoo.com</v>
      </c>
    </row>
    <row r="23" spans="1:15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8"/>
        <v>Subhasish</v>
      </c>
      <c r="F23" s="4" t="str">
        <f t="shared" si="1"/>
        <v>N</v>
      </c>
      <c r="G23" s="4" t="s">
        <v>134</v>
      </c>
      <c r="H23" s="4">
        <f t="shared" si="5"/>
        <v>2</v>
      </c>
      <c r="I23" s="4" t="str">
        <f t="shared" si="6"/>
        <v>ansubhasish</v>
      </c>
      <c r="J23" s="64" t="s">
        <v>147</v>
      </c>
      <c r="K23" s="4">
        <v>5</v>
      </c>
      <c r="L23" s="64" t="str">
        <f>VLOOKUP(K23,$N$14:O33,2,0)</f>
        <v>topmentor.com</v>
      </c>
      <c r="M23" s="4" t="str">
        <f t="shared" si="7"/>
        <v>ansubhasish@topmentor.com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6"/>
  <sheetViews>
    <sheetView showGridLines="0" workbookViewId="0">
      <selection activeCell="G26" sqref="G26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>COUNTA(A5:A11)</f>
        <v>7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25"/>
  <sheetViews>
    <sheetView showGridLines="0" workbookViewId="0">
      <selection activeCell="B26" sqref="B26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showGridLines="0" workbookViewId="0">
      <selection activeCell="O28" sqref="O28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8"/>
      <c r="B2" s="68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8"/>
      <c r="B14" s="68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9"/>
      <c r="B16" s="69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70">
        <f>COUNT(B3:B13)</f>
        <v>2</v>
      </c>
      <c r="B18" s="70"/>
      <c r="C18" s="14"/>
      <c r="D18" s="13"/>
      <c r="E18" s="5"/>
      <c r="F18" s="5"/>
      <c r="G18" s="5"/>
    </row>
    <row r="19" spans="1:7" ht="18.75" x14ac:dyDescent="0.3">
      <c r="A19" s="69"/>
      <c r="B19" s="69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70">
        <f>COUNTBLANK(B3:B13)</f>
        <v>4</v>
      </c>
      <c r="B21" s="70"/>
      <c r="C21" s="14"/>
      <c r="D21" s="13"/>
      <c r="E21" s="5"/>
      <c r="F21" s="5"/>
      <c r="G21" s="5"/>
    </row>
    <row r="22" spans="1:7" ht="18.75" x14ac:dyDescent="0.3">
      <c r="A22" s="69"/>
      <c r="B22" s="69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70">
        <f>SUMPRODUCT(--NOT(ISNUMBER(B3:B13)))</f>
        <v>9</v>
      </c>
      <c r="B24" s="70"/>
      <c r="C24" s="14"/>
      <c r="D24" s="13"/>
      <c r="E24" s="5"/>
      <c r="F24" s="5"/>
      <c r="G24" s="5"/>
    </row>
    <row r="25" spans="1:7" ht="18.75" x14ac:dyDescent="0.3">
      <c r="A25" s="69"/>
      <c r="B25" s="69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1">
        <f>ROWS(B3:B13*COLUMNS(B3:B13))</f>
        <v>11</v>
      </c>
      <c r="B27" s="71"/>
      <c r="C27" s="14"/>
      <c r="D27" s="13"/>
      <c r="E27" s="5"/>
      <c r="F27" s="5"/>
      <c r="G27" s="5"/>
    </row>
    <row r="28" spans="1:7" x14ac:dyDescent="0.25">
      <c r="A28" s="68"/>
      <c r="B28" s="68"/>
      <c r="C28" s="9"/>
      <c r="D28" s="9"/>
    </row>
    <row r="29" spans="1:7" x14ac:dyDescent="0.25">
      <c r="A29" s="67"/>
      <c r="B29" s="67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5"/>
  <sheetViews>
    <sheetView showGridLines="0" workbookViewId="0">
      <selection activeCell="C31" sqref="C31"/>
    </sheetView>
  </sheetViews>
  <sheetFormatPr defaultRowHeight="15" x14ac:dyDescent="0.25"/>
  <cols>
    <col min="2" max="2" width="73.7109375" customWidth="1"/>
    <col min="3" max="3" width="19" customWidth="1"/>
    <col min="4" max="4" width="8.42578125" bestFit="1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  <c r="D4">
        <f>_xlfn.RANK.EQ(C4,$C$4:$C$9,0)</f>
        <v>2</v>
      </c>
    </row>
    <row r="5" spans="1:4" x14ac:dyDescent="0.25">
      <c r="A5" s="40"/>
      <c r="B5" s="41" t="s">
        <v>81</v>
      </c>
      <c r="C5" s="45">
        <v>120</v>
      </c>
      <c r="D5">
        <f t="shared" ref="D5:D9" si="0">_xlfn.RANK.EQ(C5,$C$4:$C$9,0)</f>
        <v>5</v>
      </c>
    </row>
    <row r="6" spans="1:4" x14ac:dyDescent="0.25">
      <c r="A6" s="40"/>
      <c r="B6" s="41" t="s">
        <v>82</v>
      </c>
      <c r="C6" s="45">
        <v>156</v>
      </c>
      <c r="D6">
        <f t="shared" si="0"/>
        <v>4</v>
      </c>
    </row>
    <row r="7" spans="1:4" x14ac:dyDescent="0.25">
      <c r="A7" s="40"/>
      <c r="B7" s="41" t="s">
        <v>83</v>
      </c>
      <c r="C7" s="45">
        <v>190</v>
      </c>
      <c r="D7">
        <f t="shared" si="0"/>
        <v>3</v>
      </c>
    </row>
    <row r="8" spans="1:4" x14ac:dyDescent="0.25">
      <c r="A8" s="40"/>
      <c r="B8" s="41" t="s">
        <v>84</v>
      </c>
      <c r="C8" s="45">
        <v>320</v>
      </c>
      <c r="D8">
        <f t="shared" si="0"/>
        <v>1</v>
      </c>
    </row>
    <row r="9" spans="1:4" x14ac:dyDescent="0.25">
      <c r="A9" s="40"/>
      <c r="B9" s="41" t="s">
        <v>85</v>
      </c>
      <c r="C9" s="45">
        <v>89</v>
      </c>
      <c r="D9">
        <f t="shared" si="0"/>
        <v>6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AVERAGE(C11:C12)</f>
        <v>204.5</v>
      </c>
    </row>
    <row r="14" spans="1:4" ht="15.75" thickBot="1" x14ac:dyDescent="0.3">
      <c r="A14" s="42">
        <v>1.4</v>
      </c>
      <c r="B14" s="43" t="s">
        <v>90</v>
      </c>
      <c r="C14" s="39" t="str">
        <f>LARGE(C4:C9,2)&amp;" , "&amp;LARGE(C4:C9,3)</f>
        <v>200 , 190</v>
      </c>
      <c r="D14" s="62"/>
    </row>
    <row r="15" spans="1:4" ht="15.75" thickBot="1" x14ac:dyDescent="0.3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2"/>
  <sheetViews>
    <sheetView showGridLines="0" workbookViewId="0">
      <selection activeCell="F32" sqref="F32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2"/>
      <c r="B12" s="72"/>
      <c r="C12" s="21"/>
      <c r="D12" s="21"/>
      <c r="E12" s="21"/>
      <c r="F12" s="21"/>
      <c r="G12" s="21"/>
      <c r="H12" s="21"/>
      <c r="I12" s="21"/>
    </row>
    <row r="13" spans="1:9" x14ac:dyDescent="0.25">
      <c r="A13" s="72"/>
      <c r="B13" s="72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SUMIF($D$2:$D$11,"Yes",$C$2:$C$11)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SUMIF($D$2:$D$11,"No",$C$2:$C$11)</f>
        <v>27000</v>
      </c>
      <c r="I16" s="21"/>
    </row>
    <row r="17" spans="1:9" ht="19.5" thickBot="1" x14ac:dyDescent="0.35">
      <c r="A17" s="73"/>
      <c r="B17" s="73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9.5" thickBot="1" x14ac:dyDescent="0.35">
      <c r="A19" s="73"/>
      <c r="B19" s="73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SUMIF($C$2:$C$11,"&gt;10000",$C$2:$C$11)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SUMIF($C$2:$C$11,"&lt;9500",$C$2:$C$11)</f>
        <v>31000</v>
      </c>
      <c r="I21" s="21"/>
    </row>
    <row r="22" spans="1:9" ht="18.75" x14ac:dyDescent="0.3">
      <c r="A22" s="73"/>
      <c r="B22" s="73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9"/>
  <sheetViews>
    <sheetView showGridLines="0" workbookViewId="0">
      <selection activeCell="F31" sqref="F31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5"/>
      <c r="B12" s="75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4"/>
      <c r="B14" s="74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4"/>
      <c r="B16" s="74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SUMIF(D2:D11,"USA",E2:E11)</f>
        <v>67</v>
      </c>
      <c r="D17" s="23"/>
      <c r="E17" s="54"/>
      <c r="F17" s="54"/>
    </row>
    <row r="18" spans="1:6" ht="15.75" x14ac:dyDescent="0.25">
      <c r="A18" s="74"/>
      <c r="B18" s="74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4"/>
      <c r="B20" s="74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SUMIF(C2:C11,"Figure Skating",E2:E11)</f>
        <v>5</v>
      </c>
      <c r="D21" s="23"/>
      <c r="E21" s="54"/>
      <c r="F21" s="54"/>
    </row>
    <row r="22" spans="1:6" ht="15.75" x14ac:dyDescent="0.25">
      <c r="A22" s="74"/>
      <c r="B22" s="74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4"/>
      <c r="B24" s="74"/>
      <c r="C24" s="60" t="s">
        <v>128</v>
      </c>
      <c r="D24" s="60"/>
      <c r="E24" s="54"/>
      <c r="F24" s="54"/>
    </row>
    <row r="25" spans="1:6" ht="15.75" x14ac:dyDescent="0.25">
      <c r="A25" s="23" t="s">
        <v>107</v>
      </c>
      <c r="B25" s="22" t="s">
        <v>129</v>
      </c>
      <c r="C25" s="61">
        <f>SUMIF(D2:D11,A25,E2:E11)+SUMIF(D2:D11,A26,E2:E11)</f>
        <v>75</v>
      </c>
      <c r="D25" s="23"/>
      <c r="E25" s="54"/>
      <c r="F25" s="54"/>
    </row>
    <row r="26" spans="1:6" x14ac:dyDescent="0.25">
      <c r="A26" s="75" t="s">
        <v>162</v>
      </c>
      <c r="B26" s="75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4"/>
      <c r="B28" s="74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My</cp:lastModifiedBy>
  <dcterms:created xsi:type="dcterms:W3CDTF">2023-02-28T05:02:53Z</dcterms:created>
  <dcterms:modified xsi:type="dcterms:W3CDTF">2023-09-08T16:38:16Z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