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yenm\OneDrive\Desktop\DataClass\excel-challenge\"/>
    </mc:Choice>
  </mc:AlternateContent>
  <xr:revisionPtr revIDLastSave="0" documentId="13_ncr:1_{2F322C03-4A0E-490F-9EED-D2CE68A265B4}" xr6:coauthVersionLast="47" xr6:coauthVersionMax="47" xr10:uidLastSave="{00000000-0000-0000-0000-000000000000}"/>
  <bookViews>
    <workbookView xWindow="-108" yWindow="-108" windowWidth="23256" windowHeight="12456" tabRatio="798" activeTab="5" xr2:uid="{00000000-000D-0000-FFFF-FFFF00000000}"/>
  </bookViews>
  <sheets>
    <sheet name="Crowdfunding" sheetId="1" r:id="rId1"/>
    <sheet name="Pivot 1" sheetId="3" r:id="rId2"/>
    <sheet name="Pivot 2" sheetId="4" r:id="rId3"/>
    <sheet name="Pivot 3" sheetId="6" r:id="rId4"/>
    <sheet name="Goal Analysis" sheetId="5" r:id="rId5"/>
    <sheet name="Stat Analysis" sheetId="8" r:id="rId6"/>
    <sheet name="Crowdfunding (2)" sheetId="7" r:id="rId7"/>
  </sheets>
  <definedNames>
    <definedName name="_xlnm._FilterDatabase" localSheetId="6" hidden="1">'Crowdfunding (2)'!$A$1:$T$1001</definedName>
    <definedName name="_xlnm._FilterDatabase" localSheetId="5" hidden="1">'Stat Analysis'!$A$1:$B$566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8" l="1"/>
  <c r="I7" i="8"/>
  <c r="I6" i="8"/>
  <c r="I5" i="8"/>
  <c r="I4" i="8"/>
  <c r="I3" i="8"/>
  <c r="D5" i="8"/>
  <c r="D4" i="8"/>
  <c r="I2" i="8"/>
  <c r="D7" i="8" l="1"/>
  <c r="D3" i="8"/>
  <c r="D2" i="8"/>
  <c r="I3" i="5"/>
  <c r="I4" i="5"/>
  <c r="I5" i="5"/>
  <c r="I6" i="5"/>
  <c r="I7" i="5"/>
  <c r="I8" i="5"/>
  <c r="I9" i="5"/>
  <c r="I10" i="5"/>
  <c r="I11" i="5"/>
  <c r="I12" i="5"/>
  <c r="I13" i="5"/>
  <c r="I2" i="5"/>
  <c r="H3" i="5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13" i="5"/>
  <c r="E12" i="5"/>
  <c r="E11" i="5"/>
  <c r="E10" i="5"/>
  <c r="E9" i="5"/>
  <c r="E8" i="5"/>
  <c r="E7" i="5"/>
  <c r="E6" i="5"/>
  <c r="E5" i="5"/>
  <c r="E4" i="5"/>
  <c r="E3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O1001" i="7"/>
  <c r="M1001" i="7"/>
  <c r="H1001" i="7"/>
  <c r="F1001" i="7"/>
  <c r="O1000" i="7"/>
  <c r="M1000" i="7"/>
  <c r="H1000" i="7"/>
  <c r="F1000" i="7"/>
  <c r="O999" i="7"/>
  <c r="M999" i="7"/>
  <c r="H999" i="7"/>
  <c r="F999" i="7"/>
  <c r="O998" i="7"/>
  <c r="M998" i="7"/>
  <c r="H998" i="7"/>
  <c r="F998" i="7"/>
  <c r="O997" i="7"/>
  <c r="M997" i="7"/>
  <c r="H997" i="7"/>
  <c r="F997" i="7"/>
  <c r="O996" i="7"/>
  <c r="M996" i="7"/>
  <c r="H996" i="7"/>
  <c r="F996" i="7"/>
  <c r="O995" i="7"/>
  <c r="M995" i="7"/>
  <c r="H995" i="7"/>
  <c r="F995" i="7"/>
  <c r="O994" i="7"/>
  <c r="M994" i="7"/>
  <c r="H994" i="7"/>
  <c r="F994" i="7"/>
  <c r="O993" i="7"/>
  <c r="M993" i="7"/>
  <c r="H993" i="7"/>
  <c r="F993" i="7"/>
  <c r="O992" i="7"/>
  <c r="M992" i="7"/>
  <c r="H992" i="7"/>
  <c r="F992" i="7"/>
  <c r="O991" i="7"/>
  <c r="M991" i="7"/>
  <c r="H991" i="7"/>
  <c r="F991" i="7"/>
  <c r="O990" i="7"/>
  <c r="M990" i="7"/>
  <c r="H990" i="7"/>
  <c r="F990" i="7"/>
  <c r="O989" i="7"/>
  <c r="M989" i="7"/>
  <c r="H989" i="7"/>
  <c r="F989" i="7"/>
  <c r="O988" i="7"/>
  <c r="M988" i="7"/>
  <c r="H988" i="7"/>
  <c r="F988" i="7"/>
  <c r="O987" i="7"/>
  <c r="M987" i="7"/>
  <c r="H987" i="7"/>
  <c r="F987" i="7"/>
  <c r="O986" i="7"/>
  <c r="M986" i="7"/>
  <c r="H986" i="7"/>
  <c r="F986" i="7"/>
  <c r="O985" i="7"/>
  <c r="M985" i="7"/>
  <c r="H985" i="7"/>
  <c r="F985" i="7"/>
  <c r="O984" i="7"/>
  <c r="M984" i="7"/>
  <c r="H984" i="7"/>
  <c r="F984" i="7"/>
  <c r="O983" i="7"/>
  <c r="M983" i="7"/>
  <c r="H983" i="7"/>
  <c r="F983" i="7"/>
  <c r="O982" i="7"/>
  <c r="M982" i="7"/>
  <c r="H982" i="7"/>
  <c r="F982" i="7"/>
  <c r="O981" i="7"/>
  <c r="M981" i="7"/>
  <c r="H981" i="7"/>
  <c r="F981" i="7"/>
  <c r="O980" i="7"/>
  <c r="M980" i="7"/>
  <c r="H980" i="7"/>
  <c r="F980" i="7"/>
  <c r="O979" i="7"/>
  <c r="M979" i="7"/>
  <c r="H979" i="7"/>
  <c r="F979" i="7"/>
  <c r="O978" i="7"/>
  <c r="M978" i="7"/>
  <c r="H978" i="7"/>
  <c r="F978" i="7"/>
  <c r="O977" i="7"/>
  <c r="M977" i="7"/>
  <c r="H977" i="7"/>
  <c r="F977" i="7"/>
  <c r="O976" i="7"/>
  <c r="M976" i="7"/>
  <c r="H976" i="7"/>
  <c r="F976" i="7"/>
  <c r="O975" i="7"/>
  <c r="M975" i="7"/>
  <c r="H975" i="7"/>
  <c r="F975" i="7"/>
  <c r="O974" i="7"/>
  <c r="M974" i="7"/>
  <c r="H974" i="7"/>
  <c r="F974" i="7"/>
  <c r="O973" i="7"/>
  <c r="M973" i="7"/>
  <c r="H973" i="7"/>
  <c r="F973" i="7"/>
  <c r="O972" i="7"/>
  <c r="M972" i="7"/>
  <c r="H972" i="7"/>
  <c r="F972" i="7"/>
  <c r="O971" i="7"/>
  <c r="M971" i="7"/>
  <c r="H971" i="7"/>
  <c r="F971" i="7"/>
  <c r="O970" i="7"/>
  <c r="M970" i="7"/>
  <c r="H970" i="7"/>
  <c r="F970" i="7"/>
  <c r="O969" i="7"/>
  <c r="M969" i="7"/>
  <c r="H969" i="7"/>
  <c r="F969" i="7"/>
  <c r="O968" i="7"/>
  <c r="M968" i="7"/>
  <c r="H968" i="7"/>
  <c r="F968" i="7"/>
  <c r="O967" i="7"/>
  <c r="M967" i="7"/>
  <c r="H967" i="7"/>
  <c r="F967" i="7"/>
  <c r="O966" i="7"/>
  <c r="M966" i="7"/>
  <c r="H966" i="7"/>
  <c r="F966" i="7"/>
  <c r="O965" i="7"/>
  <c r="M965" i="7"/>
  <c r="H965" i="7"/>
  <c r="F965" i="7"/>
  <c r="O964" i="7"/>
  <c r="M964" i="7"/>
  <c r="H964" i="7"/>
  <c r="F964" i="7"/>
  <c r="O963" i="7"/>
  <c r="M963" i="7"/>
  <c r="H963" i="7"/>
  <c r="F963" i="7"/>
  <c r="O962" i="7"/>
  <c r="M962" i="7"/>
  <c r="H962" i="7"/>
  <c r="F962" i="7"/>
  <c r="O961" i="7"/>
  <c r="M961" i="7"/>
  <c r="H961" i="7"/>
  <c r="F961" i="7"/>
  <c r="O960" i="7"/>
  <c r="M960" i="7"/>
  <c r="H960" i="7"/>
  <c r="F960" i="7"/>
  <c r="O959" i="7"/>
  <c r="M959" i="7"/>
  <c r="H959" i="7"/>
  <c r="F959" i="7"/>
  <c r="O958" i="7"/>
  <c r="M958" i="7"/>
  <c r="H958" i="7"/>
  <c r="F958" i="7"/>
  <c r="O957" i="7"/>
  <c r="M957" i="7"/>
  <c r="H957" i="7"/>
  <c r="F957" i="7"/>
  <c r="O956" i="7"/>
  <c r="M956" i="7"/>
  <c r="H956" i="7"/>
  <c r="F956" i="7"/>
  <c r="O955" i="7"/>
  <c r="M955" i="7"/>
  <c r="H955" i="7"/>
  <c r="F955" i="7"/>
  <c r="O954" i="7"/>
  <c r="M954" i="7"/>
  <c r="H954" i="7"/>
  <c r="F954" i="7"/>
  <c r="O953" i="7"/>
  <c r="M953" i="7"/>
  <c r="H953" i="7"/>
  <c r="F953" i="7"/>
  <c r="O952" i="7"/>
  <c r="M952" i="7"/>
  <c r="H952" i="7"/>
  <c r="F952" i="7"/>
  <c r="O951" i="7"/>
  <c r="M951" i="7"/>
  <c r="H951" i="7"/>
  <c r="F951" i="7"/>
  <c r="O950" i="7"/>
  <c r="M950" i="7"/>
  <c r="H950" i="7"/>
  <c r="F950" i="7"/>
  <c r="O949" i="7"/>
  <c r="M949" i="7"/>
  <c r="H949" i="7"/>
  <c r="F949" i="7"/>
  <c r="O948" i="7"/>
  <c r="M948" i="7"/>
  <c r="H948" i="7"/>
  <c r="F948" i="7"/>
  <c r="O947" i="7"/>
  <c r="M947" i="7"/>
  <c r="H947" i="7"/>
  <c r="F947" i="7"/>
  <c r="O946" i="7"/>
  <c r="M946" i="7"/>
  <c r="H946" i="7"/>
  <c r="F946" i="7"/>
  <c r="O945" i="7"/>
  <c r="M945" i="7"/>
  <c r="H945" i="7"/>
  <c r="F945" i="7"/>
  <c r="O944" i="7"/>
  <c r="M944" i="7"/>
  <c r="H944" i="7"/>
  <c r="F944" i="7"/>
  <c r="O943" i="7"/>
  <c r="M943" i="7"/>
  <c r="H943" i="7"/>
  <c r="F943" i="7"/>
  <c r="O942" i="7"/>
  <c r="M942" i="7"/>
  <c r="H942" i="7"/>
  <c r="F942" i="7"/>
  <c r="O941" i="7"/>
  <c r="M941" i="7"/>
  <c r="H941" i="7"/>
  <c r="F941" i="7"/>
  <c r="O940" i="7"/>
  <c r="M940" i="7"/>
  <c r="H940" i="7"/>
  <c r="F940" i="7"/>
  <c r="O939" i="7"/>
  <c r="M939" i="7"/>
  <c r="H939" i="7"/>
  <c r="F939" i="7"/>
  <c r="O938" i="7"/>
  <c r="M938" i="7"/>
  <c r="H938" i="7"/>
  <c r="F938" i="7"/>
  <c r="O937" i="7"/>
  <c r="M937" i="7"/>
  <c r="H937" i="7"/>
  <c r="F937" i="7"/>
  <c r="O936" i="7"/>
  <c r="M936" i="7"/>
  <c r="H936" i="7"/>
  <c r="F936" i="7"/>
  <c r="O935" i="7"/>
  <c r="M935" i="7"/>
  <c r="H935" i="7"/>
  <c r="F935" i="7"/>
  <c r="O934" i="7"/>
  <c r="M934" i="7"/>
  <c r="H934" i="7"/>
  <c r="F934" i="7"/>
  <c r="O933" i="7"/>
  <c r="M933" i="7"/>
  <c r="H933" i="7"/>
  <c r="F933" i="7"/>
  <c r="O932" i="7"/>
  <c r="M932" i="7"/>
  <c r="H932" i="7"/>
  <c r="F932" i="7"/>
  <c r="O931" i="7"/>
  <c r="M931" i="7"/>
  <c r="H931" i="7"/>
  <c r="F931" i="7"/>
  <c r="O930" i="7"/>
  <c r="M930" i="7"/>
  <c r="H930" i="7"/>
  <c r="F930" i="7"/>
  <c r="O929" i="7"/>
  <c r="M929" i="7"/>
  <c r="H929" i="7"/>
  <c r="F929" i="7"/>
  <c r="O928" i="7"/>
  <c r="M928" i="7"/>
  <c r="H928" i="7"/>
  <c r="F928" i="7"/>
  <c r="O927" i="7"/>
  <c r="M927" i="7"/>
  <c r="H927" i="7"/>
  <c r="F927" i="7"/>
  <c r="O926" i="7"/>
  <c r="M926" i="7"/>
  <c r="H926" i="7"/>
  <c r="F926" i="7"/>
  <c r="O925" i="7"/>
  <c r="M925" i="7"/>
  <c r="H925" i="7"/>
  <c r="F925" i="7"/>
  <c r="O924" i="7"/>
  <c r="M924" i="7"/>
  <c r="H924" i="7"/>
  <c r="F924" i="7"/>
  <c r="O923" i="7"/>
  <c r="M923" i="7"/>
  <c r="H923" i="7"/>
  <c r="F923" i="7"/>
  <c r="O922" i="7"/>
  <c r="M922" i="7"/>
  <c r="H922" i="7"/>
  <c r="F922" i="7"/>
  <c r="O921" i="7"/>
  <c r="M921" i="7"/>
  <c r="H921" i="7"/>
  <c r="F921" i="7"/>
  <c r="O920" i="7"/>
  <c r="M920" i="7"/>
  <c r="H920" i="7"/>
  <c r="F920" i="7"/>
  <c r="O919" i="7"/>
  <c r="M919" i="7"/>
  <c r="H919" i="7"/>
  <c r="F919" i="7"/>
  <c r="O918" i="7"/>
  <c r="M918" i="7"/>
  <c r="H918" i="7"/>
  <c r="F918" i="7"/>
  <c r="O917" i="7"/>
  <c r="M917" i="7"/>
  <c r="H917" i="7"/>
  <c r="F917" i="7"/>
  <c r="O916" i="7"/>
  <c r="M916" i="7"/>
  <c r="H916" i="7"/>
  <c r="F916" i="7"/>
  <c r="O915" i="7"/>
  <c r="M915" i="7"/>
  <c r="H915" i="7"/>
  <c r="F915" i="7"/>
  <c r="O914" i="7"/>
  <c r="M914" i="7"/>
  <c r="H914" i="7"/>
  <c r="F914" i="7"/>
  <c r="O913" i="7"/>
  <c r="M913" i="7"/>
  <c r="H913" i="7"/>
  <c r="F913" i="7"/>
  <c r="O912" i="7"/>
  <c r="M912" i="7"/>
  <c r="H912" i="7"/>
  <c r="F912" i="7"/>
  <c r="O911" i="7"/>
  <c r="M911" i="7"/>
  <c r="H911" i="7"/>
  <c r="F911" i="7"/>
  <c r="O910" i="7"/>
  <c r="M910" i="7"/>
  <c r="H910" i="7"/>
  <c r="F910" i="7"/>
  <c r="O909" i="7"/>
  <c r="M909" i="7"/>
  <c r="H909" i="7"/>
  <c r="F909" i="7"/>
  <c r="O908" i="7"/>
  <c r="M908" i="7"/>
  <c r="H908" i="7"/>
  <c r="F908" i="7"/>
  <c r="O907" i="7"/>
  <c r="M907" i="7"/>
  <c r="H907" i="7"/>
  <c r="F907" i="7"/>
  <c r="O906" i="7"/>
  <c r="M906" i="7"/>
  <c r="H906" i="7"/>
  <c r="F906" i="7"/>
  <c r="O905" i="7"/>
  <c r="M905" i="7"/>
  <c r="H905" i="7"/>
  <c r="F905" i="7"/>
  <c r="O904" i="7"/>
  <c r="M904" i="7"/>
  <c r="H904" i="7"/>
  <c r="F904" i="7"/>
  <c r="O903" i="7"/>
  <c r="M903" i="7"/>
  <c r="H903" i="7"/>
  <c r="F903" i="7"/>
  <c r="O902" i="7"/>
  <c r="M902" i="7"/>
  <c r="H902" i="7"/>
  <c r="F902" i="7"/>
  <c r="O901" i="7"/>
  <c r="M901" i="7"/>
  <c r="H901" i="7"/>
  <c r="F901" i="7"/>
  <c r="O900" i="7"/>
  <c r="M900" i="7"/>
  <c r="H900" i="7"/>
  <c r="F900" i="7"/>
  <c r="O899" i="7"/>
  <c r="M899" i="7"/>
  <c r="H899" i="7"/>
  <c r="F899" i="7"/>
  <c r="O898" i="7"/>
  <c r="M898" i="7"/>
  <c r="H898" i="7"/>
  <c r="F898" i="7"/>
  <c r="O897" i="7"/>
  <c r="M897" i="7"/>
  <c r="H897" i="7"/>
  <c r="F897" i="7"/>
  <c r="O896" i="7"/>
  <c r="M896" i="7"/>
  <c r="H896" i="7"/>
  <c r="F896" i="7"/>
  <c r="O895" i="7"/>
  <c r="M895" i="7"/>
  <c r="H895" i="7"/>
  <c r="F895" i="7"/>
  <c r="O894" i="7"/>
  <c r="M894" i="7"/>
  <c r="H894" i="7"/>
  <c r="F894" i="7"/>
  <c r="O893" i="7"/>
  <c r="M893" i="7"/>
  <c r="H893" i="7"/>
  <c r="F893" i="7"/>
  <c r="O892" i="7"/>
  <c r="M892" i="7"/>
  <c r="H892" i="7"/>
  <c r="F892" i="7"/>
  <c r="O891" i="7"/>
  <c r="M891" i="7"/>
  <c r="H891" i="7"/>
  <c r="F891" i="7"/>
  <c r="O890" i="7"/>
  <c r="M890" i="7"/>
  <c r="H890" i="7"/>
  <c r="F890" i="7"/>
  <c r="O889" i="7"/>
  <c r="M889" i="7"/>
  <c r="H889" i="7"/>
  <c r="F889" i="7"/>
  <c r="O888" i="7"/>
  <c r="M888" i="7"/>
  <c r="H888" i="7"/>
  <c r="F888" i="7"/>
  <c r="O887" i="7"/>
  <c r="M887" i="7"/>
  <c r="H887" i="7"/>
  <c r="F887" i="7"/>
  <c r="O886" i="7"/>
  <c r="M886" i="7"/>
  <c r="H886" i="7"/>
  <c r="F886" i="7"/>
  <c r="O885" i="7"/>
  <c r="M885" i="7"/>
  <c r="H885" i="7"/>
  <c r="F885" i="7"/>
  <c r="O884" i="7"/>
  <c r="M884" i="7"/>
  <c r="H884" i="7"/>
  <c r="F884" i="7"/>
  <c r="O883" i="7"/>
  <c r="M883" i="7"/>
  <c r="H883" i="7"/>
  <c r="F883" i="7"/>
  <c r="O882" i="7"/>
  <c r="M882" i="7"/>
  <c r="H882" i="7"/>
  <c r="F882" i="7"/>
  <c r="O881" i="7"/>
  <c r="M881" i="7"/>
  <c r="H881" i="7"/>
  <c r="F881" i="7"/>
  <c r="O880" i="7"/>
  <c r="M880" i="7"/>
  <c r="H880" i="7"/>
  <c r="F880" i="7"/>
  <c r="O879" i="7"/>
  <c r="M879" i="7"/>
  <c r="H879" i="7"/>
  <c r="F879" i="7"/>
  <c r="O878" i="7"/>
  <c r="M878" i="7"/>
  <c r="H878" i="7"/>
  <c r="F878" i="7"/>
  <c r="O877" i="7"/>
  <c r="M877" i="7"/>
  <c r="H877" i="7"/>
  <c r="F877" i="7"/>
  <c r="O876" i="7"/>
  <c r="M876" i="7"/>
  <c r="H876" i="7"/>
  <c r="F876" i="7"/>
  <c r="O875" i="7"/>
  <c r="M875" i="7"/>
  <c r="H875" i="7"/>
  <c r="F875" i="7"/>
  <c r="O874" i="7"/>
  <c r="M874" i="7"/>
  <c r="H874" i="7"/>
  <c r="F874" i="7"/>
  <c r="O873" i="7"/>
  <c r="M873" i="7"/>
  <c r="H873" i="7"/>
  <c r="F873" i="7"/>
  <c r="O872" i="7"/>
  <c r="M872" i="7"/>
  <c r="H872" i="7"/>
  <c r="F872" i="7"/>
  <c r="O871" i="7"/>
  <c r="M871" i="7"/>
  <c r="H871" i="7"/>
  <c r="F871" i="7"/>
  <c r="O870" i="7"/>
  <c r="M870" i="7"/>
  <c r="H870" i="7"/>
  <c r="F870" i="7"/>
  <c r="O869" i="7"/>
  <c r="M869" i="7"/>
  <c r="H869" i="7"/>
  <c r="F869" i="7"/>
  <c r="O868" i="7"/>
  <c r="M868" i="7"/>
  <c r="H868" i="7"/>
  <c r="F868" i="7"/>
  <c r="O867" i="7"/>
  <c r="M867" i="7"/>
  <c r="H867" i="7"/>
  <c r="F867" i="7"/>
  <c r="O866" i="7"/>
  <c r="M866" i="7"/>
  <c r="H866" i="7"/>
  <c r="F866" i="7"/>
  <c r="O865" i="7"/>
  <c r="M865" i="7"/>
  <c r="H865" i="7"/>
  <c r="F865" i="7"/>
  <c r="O864" i="7"/>
  <c r="M864" i="7"/>
  <c r="H864" i="7"/>
  <c r="F864" i="7"/>
  <c r="O863" i="7"/>
  <c r="M863" i="7"/>
  <c r="H863" i="7"/>
  <c r="F863" i="7"/>
  <c r="O862" i="7"/>
  <c r="M862" i="7"/>
  <c r="H862" i="7"/>
  <c r="F862" i="7"/>
  <c r="O861" i="7"/>
  <c r="M861" i="7"/>
  <c r="H861" i="7"/>
  <c r="F861" i="7"/>
  <c r="O860" i="7"/>
  <c r="M860" i="7"/>
  <c r="H860" i="7"/>
  <c r="F860" i="7"/>
  <c r="O859" i="7"/>
  <c r="M859" i="7"/>
  <c r="H859" i="7"/>
  <c r="F859" i="7"/>
  <c r="O858" i="7"/>
  <c r="M858" i="7"/>
  <c r="H858" i="7"/>
  <c r="F858" i="7"/>
  <c r="O857" i="7"/>
  <c r="M857" i="7"/>
  <c r="H857" i="7"/>
  <c r="F857" i="7"/>
  <c r="O856" i="7"/>
  <c r="M856" i="7"/>
  <c r="H856" i="7"/>
  <c r="F856" i="7"/>
  <c r="O855" i="7"/>
  <c r="M855" i="7"/>
  <c r="H855" i="7"/>
  <c r="F855" i="7"/>
  <c r="O854" i="7"/>
  <c r="M854" i="7"/>
  <c r="H854" i="7"/>
  <c r="F854" i="7"/>
  <c r="O853" i="7"/>
  <c r="M853" i="7"/>
  <c r="H853" i="7"/>
  <c r="F853" i="7"/>
  <c r="O852" i="7"/>
  <c r="M852" i="7"/>
  <c r="H852" i="7"/>
  <c r="F852" i="7"/>
  <c r="O851" i="7"/>
  <c r="M851" i="7"/>
  <c r="H851" i="7"/>
  <c r="F851" i="7"/>
  <c r="O850" i="7"/>
  <c r="M850" i="7"/>
  <c r="H850" i="7"/>
  <c r="F850" i="7"/>
  <c r="O849" i="7"/>
  <c r="M849" i="7"/>
  <c r="H849" i="7"/>
  <c r="F849" i="7"/>
  <c r="O848" i="7"/>
  <c r="M848" i="7"/>
  <c r="H848" i="7"/>
  <c r="F848" i="7"/>
  <c r="O847" i="7"/>
  <c r="M847" i="7"/>
  <c r="H847" i="7"/>
  <c r="F847" i="7"/>
  <c r="O846" i="7"/>
  <c r="M846" i="7"/>
  <c r="H846" i="7"/>
  <c r="F846" i="7"/>
  <c r="O845" i="7"/>
  <c r="M845" i="7"/>
  <c r="H845" i="7"/>
  <c r="F845" i="7"/>
  <c r="O844" i="7"/>
  <c r="M844" i="7"/>
  <c r="H844" i="7"/>
  <c r="F844" i="7"/>
  <c r="O843" i="7"/>
  <c r="M843" i="7"/>
  <c r="H843" i="7"/>
  <c r="F843" i="7"/>
  <c r="O842" i="7"/>
  <c r="M842" i="7"/>
  <c r="H842" i="7"/>
  <c r="F842" i="7"/>
  <c r="O841" i="7"/>
  <c r="M841" i="7"/>
  <c r="H841" i="7"/>
  <c r="F841" i="7"/>
  <c r="O840" i="7"/>
  <c r="M840" i="7"/>
  <c r="H840" i="7"/>
  <c r="F840" i="7"/>
  <c r="O839" i="7"/>
  <c r="M839" i="7"/>
  <c r="H839" i="7"/>
  <c r="F839" i="7"/>
  <c r="O838" i="7"/>
  <c r="M838" i="7"/>
  <c r="H838" i="7"/>
  <c r="F838" i="7"/>
  <c r="O837" i="7"/>
  <c r="M837" i="7"/>
  <c r="H837" i="7"/>
  <c r="F837" i="7"/>
  <c r="O836" i="7"/>
  <c r="M836" i="7"/>
  <c r="H836" i="7"/>
  <c r="F836" i="7"/>
  <c r="O835" i="7"/>
  <c r="M835" i="7"/>
  <c r="H835" i="7"/>
  <c r="F835" i="7"/>
  <c r="O834" i="7"/>
  <c r="M834" i="7"/>
  <c r="H834" i="7"/>
  <c r="F834" i="7"/>
  <c r="O833" i="7"/>
  <c r="M833" i="7"/>
  <c r="H833" i="7"/>
  <c r="F833" i="7"/>
  <c r="O832" i="7"/>
  <c r="M832" i="7"/>
  <c r="H832" i="7"/>
  <c r="F832" i="7"/>
  <c r="O831" i="7"/>
  <c r="M831" i="7"/>
  <c r="H831" i="7"/>
  <c r="F831" i="7"/>
  <c r="O830" i="7"/>
  <c r="M830" i="7"/>
  <c r="H830" i="7"/>
  <c r="F830" i="7"/>
  <c r="O829" i="7"/>
  <c r="M829" i="7"/>
  <c r="H829" i="7"/>
  <c r="F829" i="7"/>
  <c r="O828" i="7"/>
  <c r="M828" i="7"/>
  <c r="H828" i="7"/>
  <c r="F828" i="7"/>
  <c r="O827" i="7"/>
  <c r="M827" i="7"/>
  <c r="H827" i="7"/>
  <c r="F827" i="7"/>
  <c r="O826" i="7"/>
  <c r="M826" i="7"/>
  <c r="H826" i="7"/>
  <c r="F826" i="7"/>
  <c r="O825" i="7"/>
  <c r="M825" i="7"/>
  <c r="H825" i="7"/>
  <c r="F825" i="7"/>
  <c r="O824" i="7"/>
  <c r="M824" i="7"/>
  <c r="H824" i="7"/>
  <c r="F824" i="7"/>
  <c r="O823" i="7"/>
  <c r="M823" i="7"/>
  <c r="H823" i="7"/>
  <c r="F823" i="7"/>
  <c r="O822" i="7"/>
  <c r="M822" i="7"/>
  <c r="H822" i="7"/>
  <c r="F822" i="7"/>
  <c r="O821" i="7"/>
  <c r="M821" i="7"/>
  <c r="H821" i="7"/>
  <c r="F821" i="7"/>
  <c r="O820" i="7"/>
  <c r="M820" i="7"/>
  <c r="H820" i="7"/>
  <c r="F820" i="7"/>
  <c r="O819" i="7"/>
  <c r="M819" i="7"/>
  <c r="H819" i="7"/>
  <c r="F819" i="7"/>
  <c r="O818" i="7"/>
  <c r="M818" i="7"/>
  <c r="H818" i="7"/>
  <c r="F818" i="7"/>
  <c r="O817" i="7"/>
  <c r="M817" i="7"/>
  <c r="H817" i="7"/>
  <c r="F817" i="7"/>
  <c r="O816" i="7"/>
  <c r="M816" i="7"/>
  <c r="H816" i="7"/>
  <c r="F816" i="7"/>
  <c r="O815" i="7"/>
  <c r="M815" i="7"/>
  <c r="H815" i="7"/>
  <c r="F815" i="7"/>
  <c r="O814" i="7"/>
  <c r="M814" i="7"/>
  <c r="H814" i="7"/>
  <c r="F814" i="7"/>
  <c r="O813" i="7"/>
  <c r="M813" i="7"/>
  <c r="H813" i="7"/>
  <c r="F813" i="7"/>
  <c r="O812" i="7"/>
  <c r="M812" i="7"/>
  <c r="H812" i="7"/>
  <c r="F812" i="7"/>
  <c r="O811" i="7"/>
  <c r="M811" i="7"/>
  <c r="H811" i="7"/>
  <c r="F811" i="7"/>
  <c r="O810" i="7"/>
  <c r="M810" i="7"/>
  <c r="H810" i="7"/>
  <c r="F810" i="7"/>
  <c r="O809" i="7"/>
  <c r="M809" i="7"/>
  <c r="H809" i="7"/>
  <c r="F809" i="7"/>
  <c r="O808" i="7"/>
  <c r="M808" i="7"/>
  <c r="H808" i="7"/>
  <c r="F808" i="7"/>
  <c r="O807" i="7"/>
  <c r="M807" i="7"/>
  <c r="H807" i="7"/>
  <c r="F807" i="7"/>
  <c r="O806" i="7"/>
  <c r="M806" i="7"/>
  <c r="H806" i="7"/>
  <c r="F806" i="7"/>
  <c r="O805" i="7"/>
  <c r="M805" i="7"/>
  <c r="H805" i="7"/>
  <c r="F805" i="7"/>
  <c r="O804" i="7"/>
  <c r="M804" i="7"/>
  <c r="H804" i="7"/>
  <c r="F804" i="7"/>
  <c r="O803" i="7"/>
  <c r="M803" i="7"/>
  <c r="H803" i="7"/>
  <c r="F803" i="7"/>
  <c r="O802" i="7"/>
  <c r="M802" i="7"/>
  <c r="H802" i="7"/>
  <c r="F802" i="7"/>
  <c r="O801" i="7"/>
  <c r="M801" i="7"/>
  <c r="H801" i="7"/>
  <c r="F801" i="7"/>
  <c r="O800" i="7"/>
  <c r="M800" i="7"/>
  <c r="H800" i="7"/>
  <c r="F800" i="7"/>
  <c r="O799" i="7"/>
  <c r="M799" i="7"/>
  <c r="H799" i="7"/>
  <c r="F799" i="7"/>
  <c r="O798" i="7"/>
  <c r="M798" i="7"/>
  <c r="H798" i="7"/>
  <c r="F798" i="7"/>
  <c r="O797" i="7"/>
  <c r="M797" i="7"/>
  <c r="H797" i="7"/>
  <c r="F797" i="7"/>
  <c r="O796" i="7"/>
  <c r="M796" i="7"/>
  <c r="H796" i="7"/>
  <c r="F796" i="7"/>
  <c r="O795" i="7"/>
  <c r="M795" i="7"/>
  <c r="H795" i="7"/>
  <c r="F795" i="7"/>
  <c r="O794" i="7"/>
  <c r="M794" i="7"/>
  <c r="H794" i="7"/>
  <c r="F794" i="7"/>
  <c r="O793" i="7"/>
  <c r="M793" i="7"/>
  <c r="H793" i="7"/>
  <c r="F793" i="7"/>
  <c r="O792" i="7"/>
  <c r="M792" i="7"/>
  <c r="H792" i="7"/>
  <c r="F792" i="7"/>
  <c r="O791" i="7"/>
  <c r="M791" i="7"/>
  <c r="H791" i="7"/>
  <c r="F791" i="7"/>
  <c r="O790" i="7"/>
  <c r="M790" i="7"/>
  <c r="H790" i="7"/>
  <c r="F790" i="7"/>
  <c r="O789" i="7"/>
  <c r="M789" i="7"/>
  <c r="H789" i="7"/>
  <c r="F789" i="7"/>
  <c r="O788" i="7"/>
  <c r="M788" i="7"/>
  <c r="H788" i="7"/>
  <c r="F788" i="7"/>
  <c r="O787" i="7"/>
  <c r="M787" i="7"/>
  <c r="H787" i="7"/>
  <c r="F787" i="7"/>
  <c r="O786" i="7"/>
  <c r="M786" i="7"/>
  <c r="H786" i="7"/>
  <c r="F786" i="7"/>
  <c r="O785" i="7"/>
  <c r="M785" i="7"/>
  <c r="H785" i="7"/>
  <c r="F785" i="7"/>
  <c r="O784" i="7"/>
  <c r="M784" i="7"/>
  <c r="H784" i="7"/>
  <c r="F784" i="7"/>
  <c r="O783" i="7"/>
  <c r="M783" i="7"/>
  <c r="H783" i="7"/>
  <c r="F783" i="7"/>
  <c r="O782" i="7"/>
  <c r="M782" i="7"/>
  <c r="H782" i="7"/>
  <c r="F782" i="7"/>
  <c r="O781" i="7"/>
  <c r="M781" i="7"/>
  <c r="H781" i="7"/>
  <c r="F781" i="7"/>
  <c r="O780" i="7"/>
  <c r="M780" i="7"/>
  <c r="H780" i="7"/>
  <c r="F780" i="7"/>
  <c r="O779" i="7"/>
  <c r="M779" i="7"/>
  <c r="H779" i="7"/>
  <c r="F779" i="7"/>
  <c r="O778" i="7"/>
  <c r="M778" i="7"/>
  <c r="H778" i="7"/>
  <c r="F778" i="7"/>
  <c r="O777" i="7"/>
  <c r="M777" i="7"/>
  <c r="H777" i="7"/>
  <c r="F777" i="7"/>
  <c r="O776" i="7"/>
  <c r="M776" i="7"/>
  <c r="H776" i="7"/>
  <c r="F776" i="7"/>
  <c r="O775" i="7"/>
  <c r="M775" i="7"/>
  <c r="H775" i="7"/>
  <c r="F775" i="7"/>
  <c r="O774" i="7"/>
  <c r="M774" i="7"/>
  <c r="H774" i="7"/>
  <c r="F774" i="7"/>
  <c r="O773" i="7"/>
  <c r="M773" i="7"/>
  <c r="H773" i="7"/>
  <c r="F773" i="7"/>
  <c r="O772" i="7"/>
  <c r="M772" i="7"/>
  <c r="H772" i="7"/>
  <c r="F772" i="7"/>
  <c r="O771" i="7"/>
  <c r="M771" i="7"/>
  <c r="H771" i="7"/>
  <c r="F771" i="7"/>
  <c r="O770" i="7"/>
  <c r="M770" i="7"/>
  <c r="H770" i="7"/>
  <c r="F770" i="7"/>
  <c r="O769" i="7"/>
  <c r="M769" i="7"/>
  <c r="H769" i="7"/>
  <c r="F769" i="7"/>
  <c r="O768" i="7"/>
  <c r="M768" i="7"/>
  <c r="H768" i="7"/>
  <c r="F768" i="7"/>
  <c r="O767" i="7"/>
  <c r="M767" i="7"/>
  <c r="H767" i="7"/>
  <c r="F767" i="7"/>
  <c r="O766" i="7"/>
  <c r="M766" i="7"/>
  <c r="H766" i="7"/>
  <c r="F766" i="7"/>
  <c r="O765" i="7"/>
  <c r="M765" i="7"/>
  <c r="H765" i="7"/>
  <c r="F765" i="7"/>
  <c r="O764" i="7"/>
  <c r="M764" i="7"/>
  <c r="H764" i="7"/>
  <c r="F764" i="7"/>
  <c r="O763" i="7"/>
  <c r="M763" i="7"/>
  <c r="H763" i="7"/>
  <c r="F763" i="7"/>
  <c r="O762" i="7"/>
  <c r="M762" i="7"/>
  <c r="H762" i="7"/>
  <c r="F762" i="7"/>
  <c r="O761" i="7"/>
  <c r="M761" i="7"/>
  <c r="H761" i="7"/>
  <c r="F761" i="7"/>
  <c r="O760" i="7"/>
  <c r="M760" i="7"/>
  <c r="H760" i="7"/>
  <c r="F760" i="7"/>
  <c r="O759" i="7"/>
  <c r="M759" i="7"/>
  <c r="H759" i="7"/>
  <c r="F759" i="7"/>
  <c r="O758" i="7"/>
  <c r="M758" i="7"/>
  <c r="H758" i="7"/>
  <c r="F758" i="7"/>
  <c r="O757" i="7"/>
  <c r="M757" i="7"/>
  <c r="H757" i="7"/>
  <c r="F757" i="7"/>
  <c r="O756" i="7"/>
  <c r="M756" i="7"/>
  <c r="H756" i="7"/>
  <c r="F756" i="7"/>
  <c r="O755" i="7"/>
  <c r="M755" i="7"/>
  <c r="H755" i="7"/>
  <c r="F755" i="7"/>
  <c r="O754" i="7"/>
  <c r="M754" i="7"/>
  <c r="H754" i="7"/>
  <c r="F754" i="7"/>
  <c r="O753" i="7"/>
  <c r="M753" i="7"/>
  <c r="H753" i="7"/>
  <c r="F753" i="7"/>
  <c r="O752" i="7"/>
  <c r="M752" i="7"/>
  <c r="H752" i="7"/>
  <c r="F752" i="7"/>
  <c r="O751" i="7"/>
  <c r="M751" i="7"/>
  <c r="H751" i="7"/>
  <c r="F751" i="7"/>
  <c r="O750" i="7"/>
  <c r="M750" i="7"/>
  <c r="H750" i="7"/>
  <c r="F750" i="7"/>
  <c r="O749" i="7"/>
  <c r="M749" i="7"/>
  <c r="H749" i="7"/>
  <c r="F749" i="7"/>
  <c r="O748" i="7"/>
  <c r="M748" i="7"/>
  <c r="H748" i="7"/>
  <c r="F748" i="7"/>
  <c r="O747" i="7"/>
  <c r="M747" i="7"/>
  <c r="H747" i="7"/>
  <c r="F747" i="7"/>
  <c r="O746" i="7"/>
  <c r="M746" i="7"/>
  <c r="H746" i="7"/>
  <c r="F746" i="7"/>
  <c r="O745" i="7"/>
  <c r="M745" i="7"/>
  <c r="H745" i="7"/>
  <c r="F745" i="7"/>
  <c r="O744" i="7"/>
  <c r="M744" i="7"/>
  <c r="H744" i="7"/>
  <c r="F744" i="7"/>
  <c r="O743" i="7"/>
  <c r="M743" i="7"/>
  <c r="H743" i="7"/>
  <c r="F743" i="7"/>
  <c r="O742" i="7"/>
  <c r="M742" i="7"/>
  <c r="H742" i="7"/>
  <c r="F742" i="7"/>
  <c r="O741" i="7"/>
  <c r="M741" i="7"/>
  <c r="H741" i="7"/>
  <c r="F741" i="7"/>
  <c r="O740" i="7"/>
  <c r="M740" i="7"/>
  <c r="H740" i="7"/>
  <c r="F740" i="7"/>
  <c r="O739" i="7"/>
  <c r="M739" i="7"/>
  <c r="H739" i="7"/>
  <c r="F739" i="7"/>
  <c r="O738" i="7"/>
  <c r="M738" i="7"/>
  <c r="H738" i="7"/>
  <c r="F738" i="7"/>
  <c r="O737" i="7"/>
  <c r="M737" i="7"/>
  <c r="H737" i="7"/>
  <c r="F737" i="7"/>
  <c r="O736" i="7"/>
  <c r="M736" i="7"/>
  <c r="H736" i="7"/>
  <c r="F736" i="7"/>
  <c r="O735" i="7"/>
  <c r="M735" i="7"/>
  <c r="H735" i="7"/>
  <c r="F735" i="7"/>
  <c r="O734" i="7"/>
  <c r="M734" i="7"/>
  <c r="H734" i="7"/>
  <c r="F734" i="7"/>
  <c r="O733" i="7"/>
  <c r="M733" i="7"/>
  <c r="H733" i="7"/>
  <c r="F733" i="7"/>
  <c r="O732" i="7"/>
  <c r="M732" i="7"/>
  <c r="H732" i="7"/>
  <c r="F732" i="7"/>
  <c r="O731" i="7"/>
  <c r="M731" i="7"/>
  <c r="H731" i="7"/>
  <c r="F731" i="7"/>
  <c r="O730" i="7"/>
  <c r="M730" i="7"/>
  <c r="H730" i="7"/>
  <c r="F730" i="7"/>
  <c r="O729" i="7"/>
  <c r="M729" i="7"/>
  <c r="H729" i="7"/>
  <c r="F729" i="7"/>
  <c r="O728" i="7"/>
  <c r="M728" i="7"/>
  <c r="H728" i="7"/>
  <c r="F728" i="7"/>
  <c r="O727" i="7"/>
  <c r="M727" i="7"/>
  <c r="H727" i="7"/>
  <c r="F727" i="7"/>
  <c r="O726" i="7"/>
  <c r="M726" i="7"/>
  <c r="H726" i="7"/>
  <c r="F726" i="7"/>
  <c r="O725" i="7"/>
  <c r="M725" i="7"/>
  <c r="H725" i="7"/>
  <c r="F725" i="7"/>
  <c r="O724" i="7"/>
  <c r="M724" i="7"/>
  <c r="H724" i="7"/>
  <c r="F724" i="7"/>
  <c r="O723" i="7"/>
  <c r="M723" i="7"/>
  <c r="H723" i="7"/>
  <c r="F723" i="7"/>
  <c r="O722" i="7"/>
  <c r="M722" i="7"/>
  <c r="H722" i="7"/>
  <c r="F722" i="7"/>
  <c r="O721" i="7"/>
  <c r="M721" i="7"/>
  <c r="H721" i="7"/>
  <c r="F721" i="7"/>
  <c r="O720" i="7"/>
  <c r="M720" i="7"/>
  <c r="H720" i="7"/>
  <c r="F720" i="7"/>
  <c r="O719" i="7"/>
  <c r="M719" i="7"/>
  <c r="H719" i="7"/>
  <c r="F719" i="7"/>
  <c r="O718" i="7"/>
  <c r="M718" i="7"/>
  <c r="H718" i="7"/>
  <c r="F718" i="7"/>
  <c r="O717" i="7"/>
  <c r="M717" i="7"/>
  <c r="H717" i="7"/>
  <c r="F717" i="7"/>
  <c r="O716" i="7"/>
  <c r="M716" i="7"/>
  <c r="H716" i="7"/>
  <c r="F716" i="7"/>
  <c r="O715" i="7"/>
  <c r="M715" i="7"/>
  <c r="H715" i="7"/>
  <c r="F715" i="7"/>
  <c r="O714" i="7"/>
  <c r="M714" i="7"/>
  <c r="H714" i="7"/>
  <c r="F714" i="7"/>
  <c r="O713" i="7"/>
  <c r="M713" i="7"/>
  <c r="H713" i="7"/>
  <c r="F713" i="7"/>
  <c r="O712" i="7"/>
  <c r="M712" i="7"/>
  <c r="H712" i="7"/>
  <c r="F712" i="7"/>
  <c r="O711" i="7"/>
  <c r="M711" i="7"/>
  <c r="H711" i="7"/>
  <c r="F711" i="7"/>
  <c r="O710" i="7"/>
  <c r="M710" i="7"/>
  <c r="H710" i="7"/>
  <c r="F710" i="7"/>
  <c r="O709" i="7"/>
  <c r="M709" i="7"/>
  <c r="H709" i="7"/>
  <c r="F709" i="7"/>
  <c r="O708" i="7"/>
  <c r="M708" i="7"/>
  <c r="H708" i="7"/>
  <c r="F708" i="7"/>
  <c r="O707" i="7"/>
  <c r="M707" i="7"/>
  <c r="H707" i="7"/>
  <c r="F707" i="7"/>
  <c r="O706" i="7"/>
  <c r="M706" i="7"/>
  <c r="H706" i="7"/>
  <c r="F706" i="7"/>
  <c r="O705" i="7"/>
  <c r="M705" i="7"/>
  <c r="H705" i="7"/>
  <c r="F705" i="7"/>
  <c r="O704" i="7"/>
  <c r="M704" i="7"/>
  <c r="H704" i="7"/>
  <c r="F704" i="7"/>
  <c r="O703" i="7"/>
  <c r="M703" i="7"/>
  <c r="H703" i="7"/>
  <c r="F703" i="7"/>
  <c r="O702" i="7"/>
  <c r="M702" i="7"/>
  <c r="H702" i="7"/>
  <c r="F702" i="7"/>
  <c r="O701" i="7"/>
  <c r="M701" i="7"/>
  <c r="H701" i="7"/>
  <c r="F701" i="7"/>
  <c r="O700" i="7"/>
  <c r="M700" i="7"/>
  <c r="H700" i="7"/>
  <c r="F700" i="7"/>
  <c r="O699" i="7"/>
  <c r="M699" i="7"/>
  <c r="H699" i="7"/>
  <c r="F699" i="7"/>
  <c r="O698" i="7"/>
  <c r="M698" i="7"/>
  <c r="H698" i="7"/>
  <c r="F698" i="7"/>
  <c r="O697" i="7"/>
  <c r="M697" i="7"/>
  <c r="H697" i="7"/>
  <c r="F697" i="7"/>
  <c r="O696" i="7"/>
  <c r="M696" i="7"/>
  <c r="H696" i="7"/>
  <c r="F696" i="7"/>
  <c r="O695" i="7"/>
  <c r="M695" i="7"/>
  <c r="H695" i="7"/>
  <c r="F695" i="7"/>
  <c r="O694" i="7"/>
  <c r="M694" i="7"/>
  <c r="H694" i="7"/>
  <c r="F694" i="7"/>
  <c r="O693" i="7"/>
  <c r="M693" i="7"/>
  <c r="H693" i="7"/>
  <c r="F693" i="7"/>
  <c r="O692" i="7"/>
  <c r="M692" i="7"/>
  <c r="H692" i="7"/>
  <c r="F692" i="7"/>
  <c r="O691" i="7"/>
  <c r="M691" i="7"/>
  <c r="H691" i="7"/>
  <c r="F691" i="7"/>
  <c r="O690" i="7"/>
  <c r="M690" i="7"/>
  <c r="H690" i="7"/>
  <c r="F690" i="7"/>
  <c r="O689" i="7"/>
  <c r="M689" i="7"/>
  <c r="H689" i="7"/>
  <c r="F689" i="7"/>
  <c r="O688" i="7"/>
  <c r="M688" i="7"/>
  <c r="H688" i="7"/>
  <c r="F688" i="7"/>
  <c r="O687" i="7"/>
  <c r="M687" i="7"/>
  <c r="H687" i="7"/>
  <c r="F687" i="7"/>
  <c r="O686" i="7"/>
  <c r="M686" i="7"/>
  <c r="H686" i="7"/>
  <c r="F686" i="7"/>
  <c r="O685" i="7"/>
  <c r="M685" i="7"/>
  <c r="H685" i="7"/>
  <c r="F685" i="7"/>
  <c r="O684" i="7"/>
  <c r="M684" i="7"/>
  <c r="H684" i="7"/>
  <c r="F684" i="7"/>
  <c r="O683" i="7"/>
  <c r="M683" i="7"/>
  <c r="H683" i="7"/>
  <c r="F683" i="7"/>
  <c r="O682" i="7"/>
  <c r="M682" i="7"/>
  <c r="H682" i="7"/>
  <c r="F682" i="7"/>
  <c r="O681" i="7"/>
  <c r="M681" i="7"/>
  <c r="H681" i="7"/>
  <c r="F681" i="7"/>
  <c r="O680" i="7"/>
  <c r="M680" i="7"/>
  <c r="H680" i="7"/>
  <c r="F680" i="7"/>
  <c r="O679" i="7"/>
  <c r="M679" i="7"/>
  <c r="H679" i="7"/>
  <c r="F679" i="7"/>
  <c r="O678" i="7"/>
  <c r="M678" i="7"/>
  <c r="H678" i="7"/>
  <c r="F678" i="7"/>
  <c r="O677" i="7"/>
  <c r="M677" i="7"/>
  <c r="H677" i="7"/>
  <c r="F677" i="7"/>
  <c r="O676" i="7"/>
  <c r="M676" i="7"/>
  <c r="H676" i="7"/>
  <c r="F676" i="7"/>
  <c r="O675" i="7"/>
  <c r="M675" i="7"/>
  <c r="H675" i="7"/>
  <c r="F675" i="7"/>
  <c r="O674" i="7"/>
  <c r="M674" i="7"/>
  <c r="H674" i="7"/>
  <c r="F674" i="7"/>
  <c r="O673" i="7"/>
  <c r="M673" i="7"/>
  <c r="H673" i="7"/>
  <c r="F673" i="7"/>
  <c r="O672" i="7"/>
  <c r="M672" i="7"/>
  <c r="H672" i="7"/>
  <c r="F672" i="7"/>
  <c r="O671" i="7"/>
  <c r="M671" i="7"/>
  <c r="H671" i="7"/>
  <c r="F671" i="7"/>
  <c r="O670" i="7"/>
  <c r="M670" i="7"/>
  <c r="H670" i="7"/>
  <c r="F670" i="7"/>
  <c r="O669" i="7"/>
  <c r="M669" i="7"/>
  <c r="H669" i="7"/>
  <c r="F669" i="7"/>
  <c r="O668" i="7"/>
  <c r="M668" i="7"/>
  <c r="H668" i="7"/>
  <c r="F668" i="7"/>
  <c r="O667" i="7"/>
  <c r="M667" i="7"/>
  <c r="H667" i="7"/>
  <c r="F667" i="7"/>
  <c r="O666" i="7"/>
  <c r="M666" i="7"/>
  <c r="H666" i="7"/>
  <c r="F666" i="7"/>
  <c r="O665" i="7"/>
  <c r="M665" i="7"/>
  <c r="H665" i="7"/>
  <c r="F665" i="7"/>
  <c r="O664" i="7"/>
  <c r="M664" i="7"/>
  <c r="H664" i="7"/>
  <c r="F664" i="7"/>
  <c r="O663" i="7"/>
  <c r="M663" i="7"/>
  <c r="H663" i="7"/>
  <c r="F663" i="7"/>
  <c r="O662" i="7"/>
  <c r="M662" i="7"/>
  <c r="H662" i="7"/>
  <c r="F662" i="7"/>
  <c r="O661" i="7"/>
  <c r="M661" i="7"/>
  <c r="H661" i="7"/>
  <c r="F661" i="7"/>
  <c r="O660" i="7"/>
  <c r="M660" i="7"/>
  <c r="H660" i="7"/>
  <c r="F660" i="7"/>
  <c r="O659" i="7"/>
  <c r="M659" i="7"/>
  <c r="H659" i="7"/>
  <c r="F659" i="7"/>
  <c r="O658" i="7"/>
  <c r="M658" i="7"/>
  <c r="H658" i="7"/>
  <c r="F658" i="7"/>
  <c r="O657" i="7"/>
  <c r="M657" i="7"/>
  <c r="H657" i="7"/>
  <c r="F657" i="7"/>
  <c r="O656" i="7"/>
  <c r="M656" i="7"/>
  <c r="H656" i="7"/>
  <c r="F656" i="7"/>
  <c r="O655" i="7"/>
  <c r="M655" i="7"/>
  <c r="H655" i="7"/>
  <c r="F655" i="7"/>
  <c r="O654" i="7"/>
  <c r="M654" i="7"/>
  <c r="H654" i="7"/>
  <c r="F654" i="7"/>
  <c r="O653" i="7"/>
  <c r="M653" i="7"/>
  <c r="H653" i="7"/>
  <c r="F653" i="7"/>
  <c r="O652" i="7"/>
  <c r="M652" i="7"/>
  <c r="H652" i="7"/>
  <c r="F652" i="7"/>
  <c r="O651" i="7"/>
  <c r="M651" i="7"/>
  <c r="H651" i="7"/>
  <c r="F651" i="7"/>
  <c r="O650" i="7"/>
  <c r="M650" i="7"/>
  <c r="H650" i="7"/>
  <c r="F650" i="7"/>
  <c r="O649" i="7"/>
  <c r="M649" i="7"/>
  <c r="H649" i="7"/>
  <c r="F649" i="7"/>
  <c r="O648" i="7"/>
  <c r="M648" i="7"/>
  <c r="H648" i="7"/>
  <c r="F648" i="7"/>
  <c r="O647" i="7"/>
  <c r="M647" i="7"/>
  <c r="H647" i="7"/>
  <c r="F647" i="7"/>
  <c r="O646" i="7"/>
  <c r="M646" i="7"/>
  <c r="H646" i="7"/>
  <c r="F646" i="7"/>
  <c r="O645" i="7"/>
  <c r="M645" i="7"/>
  <c r="H645" i="7"/>
  <c r="F645" i="7"/>
  <c r="O644" i="7"/>
  <c r="M644" i="7"/>
  <c r="H644" i="7"/>
  <c r="F644" i="7"/>
  <c r="O643" i="7"/>
  <c r="M643" i="7"/>
  <c r="H643" i="7"/>
  <c r="F643" i="7"/>
  <c r="O642" i="7"/>
  <c r="M642" i="7"/>
  <c r="H642" i="7"/>
  <c r="F642" i="7"/>
  <c r="O641" i="7"/>
  <c r="M641" i="7"/>
  <c r="H641" i="7"/>
  <c r="F641" i="7"/>
  <c r="O640" i="7"/>
  <c r="M640" i="7"/>
  <c r="H640" i="7"/>
  <c r="F640" i="7"/>
  <c r="O639" i="7"/>
  <c r="M639" i="7"/>
  <c r="H639" i="7"/>
  <c r="F639" i="7"/>
  <c r="O638" i="7"/>
  <c r="M638" i="7"/>
  <c r="H638" i="7"/>
  <c r="F638" i="7"/>
  <c r="O637" i="7"/>
  <c r="M637" i="7"/>
  <c r="H637" i="7"/>
  <c r="F637" i="7"/>
  <c r="O636" i="7"/>
  <c r="M636" i="7"/>
  <c r="H636" i="7"/>
  <c r="F636" i="7"/>
  <c r="O635" i="7"/>
  <c r="M635" i="7"/>
  <c r="H635" i="7"/>
  <c r="F635" i="7"/>
  <c r="O634" i="7"/>
  <c r="M634" i="7"/>
  <c r="H634" i="7"/>
  <c r="F634" i="7"/>
  <c r="O633" i="7"/>
  <c r="M633" i="7"/>
  <c r="H633" i="7"/>
  <c r="F633" i="7"/>
  <c r="O632" i="7"/>
  <c r="M632" i="7"/>
  <c r="H632" i="7"/>
  <c r="F632" i="7"/>
  <c r="O631" i="7"/>
  <c r="M631" i="7"/>
  <c r="H631" i="7"/>
  <c r="F631" i="7"/>
  <c r="O630" i="7"/>
  <c r="M630" i="7"/>
  <c r="H630" i="7"/>
  <c r="F630" i="7"/>
  <c r="O629" i="7"/>
  <c r="M629" i="7"/>
  <c r="H629" i="7"/>
  <c r="F629" i="7"/>
  <c r="O628" i="7"/>
  <c r="M628" i="7"/>
  <c r="H628" i="7"/>
  <c r="F628" i="7"/>
  <c r="O627" i="7"/>
  <c r="M627" i="7"/>
  <c r="H627" i="7"/>
  <c r="F627" i="7"/>
  <c r="O626" i="7"/>
  <c r="M626" i="7"/>
  <c r="H626" i="7"/>
  <c r="F626" i="7"/>
  <c r="O625" i="7"/>
  <c r="M625" i="7"/>
  <c r="H625" i="7"/>
  <c r="F625" i="7"/>
  <c r="O624" i="7"/>
  <c r="M624" i="7"/>
  <c r="H624" i="7"/>
  <c r="F624" i="7"/>
  <c r="O623" i="7"/>
  <c r="M623" i="7"/>
  <c r="H623" i="7"/>
  <c r="F623" i="7"/>
  <c r="O622" i="7"/>
  <c r="M622" i="7"/>
  <c r="H622" i="7"/>
  <c r="F622" i="7"/>
  <c r="O621" i="7"/>
  <c r="M621" i="7"/>
  <c r="H621" i="7"/>
  <c r="F621" i="7"/>
  <c r="O620" i="7"/>
  <c r="M620" i="7"/>
  <c r="H620" i="7"/>
  <c r="F620" i="7"/>
  <c r="O619" i="7"/>
  <c r="M619" i="7"/>
  <c r="H619" i="7"/>
  <c r="F619" i="7"/>
  <c r="O618" i="7"/>
  <c r="M618" i="7"/>
  <c r="H618" i="7"/>
  <c r="F618" i="7"/>
  <c r="O617" i="7"/>
  <c r="M617" i="7"/>
  <c r="H617" i="7"/>
  <c r="F617" i="7"/>
  <c r="O616" i="7"/>
  <c r="M616" i="7"/>
  <c r="H616" i="7"/>
  <c r="F616" i="7"/>
  <c r="O615" i="7"/>
  <c r="M615" i="7"/>
  <c r="H615" i="7"/>
  <c r="F615" i="7"/>
  <c r="O614" i="7"/>
  <c r="M614" i="7"/>
  <c r="H614" i="7"/>
  <c r="F614" i="7"/>
  <c r="O613" i="7"/>
  <c r="M613" i="7"/>
  <c r="H613" i="7"/>
  <c r="F613" i="7"/>
  <c r="O612" i="7"/>
  <c r="M612" i="7"/>
  <c r="H612" i="7"/>
  <c r="F612" i="7"/>
  <c r="O611" i="7"/>
  <c r="M611" i="7"/>
  <c r="H611" i="7"/>
  <c r="F611" i="7"/>
  <c r="O610" i="7"/>
  <c r="M610" i="7"/>
  <c r="H610" i="7"/>
  <c r="F610" i="7"/>
  <c r="O609" i="7"/>
  <c r="M609" i="7"/>
  <c r="H609" i="7"/>
  <c r="F609" i="7"/>
  <c r="O608" i="7"/>
  <c r="M608" i="7"/>
  <c r="H608" i="7"/>
  <c r="F608" i="7"/>
  <c r="O607" i="7"/>
  <c r="M607" i="7"/>
  <c r="H607" i="7"/>
  <c r="F607" i="7"/>
  <c r="O606" i="7"/>
  <c r="M606" i="7"/>
  <c r="H606" i="7"/>
  <c r="F606" i="7"/>
  <c r="O605" i="7"/>
  <c r="M605" i="7"/>
  <c r="H605" i="7"/>
  <c r="F605" i="7"/>
  <c r="O604" i="7"/>
  <c r="M604" i="7"/>
  <c r="H604" i="7"/>
  <c r="F604" i="7"/>
  <c r="O603" i="7"/>
  <c r="M603" i="7"/>
  <c r="H603" i="7"/>
  <c r="F603" i="7"/>
  <c r="O602" i="7"/>
  <c r="M602" i="7"/>
  <c r="H602" i="7"/>
  <c r="F602" i="7"/>
  <c r="O601" i="7"/>
  <c r="M601" i="7"/>
  <c r="H601" i="7"/>
  <c r="F601" i="7"/>
  <c r="O600" i="7"/>
  <c r="M600" i="7"/>
  <c r="H600" i="7"/>
  <c r="F600" i="7"/>
  <c r="O599" i="7"/>
  <c r="M599" i="7"/>
  <c r="H599" i="7"/>
  <c r="F599" i="7"/>
  <c r="O598" i="7"/>
  <c r="M598" i="7"/>
  <c r="H598" i="7"/>
  <c r="F598" i="7"/>
  <c r="O597" i="7"/>
  <c r="M597" i="7"/>
  <c r="H597" i="7"/>
  <c r="F597" i="7"/>
  <c r="O596" i="7"/>
  <c r="M596" i="7"/>
  <c r="H596" i="7"/>
  <c r="F596" i="7"/>
  <c r="O595" i="7"/>
  <c r="M595" i="7"/>
  <c r="H595" i="7"/>
  <c r="F595" i="7"/>
  <c r="O594" i="7"/>
  <c r="M594" i="7"/>
  <c r="H594" i="7"/>
  <c r="F594" i="7"/>
  <c r="O593" i="7"/>
  <c r="M593" i="7"/>
  <c r="H593" i="7"/>
  <c r="F593" i="7"/>
  <c r="O592" i="7"/>
  <c r="M592" i="7"/>
  <c r="H592" i="7"/>
  <c r="F592" i="7"/>
  <c r="O591" i="7"/>
  <c r="M591" i="7"/>
  <c r="H591" i="7"/>
  <c r="F591" i="7"/>
  <c r="O590" i="7"/>
  <c r="M590" i="7"/>
  <c r="H590" i="7"/>
  <c r="F590" i="7"/>
  <c r="O589" i="7"/>
  <c r="M589" i="7"/>
  <c r="H589" i="7"/>
  <c r="F589" i="7"/>
  <c r="O588" i="7"/>
  <c r="M588" i="7"/>
  <c r="H588" i="7"/>
  <c r="F588" i="7"/>
  <c r="O587" i="7"/>
  <c r="M587" i="7"/>
  <c r="H587" i="7"/>
  <c r="F587" i="7"/>
  <c r="O586" i="7"/>
  <c r="M586" i="7"/>
  <c r="H586" i="7"/>
  <c r="F586" i="7"/>
  <c r="O585" i="7"/>
  <c r="M585" i="7"/>
  <c r="H585" i="7"/>
  <c r="F585" i="7"/>
  <c r="O584" i="7"/>
  <c r="M584" i="7"/>
  <c r="H584" i="7"/>
  <c r="F584" i="7"/>
  <c r="O583" i="7"/>
  <c r="M583" i="7"/>
  <c r="H583" i="7"/>
  <c r="F583" i="7"/>
  <c r="O582" i="7"/>
  <c r="M582" i="7"/>
  <c r="H582" i="7"/>
  <c r="F582" i="7"/>
  <c r="O581" i="7"/>
  <c r="M581" i="7"/>
  <c r="H581" i="7"/>
  <c r="F581" i="7"/>
  <c r="O580" i="7"/>
  <c r="M580" i="7"/>
  <c r="H580" i="7"/>
  <c r="F580" i="7"/>
  <c r="O579" i="7"/>
  <c r="M579" i="7"/>
  <c r="H579" i="7"/>
  <c r="F579" i="7"/>
  <c r="O578" i="7"/>
  <c r="M578" i="7"/>
  <c r="H578" i="7"/>
  <c r="F578" i="7"/>
  <c r="O577" i="7"/>
  <c r="M577" i="7"/>
  <c r="H577" i="7"/>
  <c r="F577" i="7"/>
  <c r="O576" i="7"/>
  <c r="M576" i="7"/>
  <c r="H576" i="7"/>
  <c r="F576" i="7"/>
  <c r="O575" i="7"/>
  <c r="M575" i="7"/>
  <c r="H575" i="7"/>
  <c r="F575" i="7"/>
  <c r="O574" i="7"/>
  <c r="M574" i="7"/>
  <c r="H574" i="7"/>
  <c r="F574" i="7"/>
  <c r="O573" i="7"/>
  <c r="M573" i="7"/>
  <c r="H573" i="7"/>
  <c r="F573" i="7"/>
  <c r="O572" i="7"/>
  <c r="M572" i="7"/>
  <c r="H572" i="7"/>
  <c r="F572" i="7"/>
  <c r="O571" i="7"/>
  <c r="M571" i="7"/>
  <c r="H571" i="7"/>
  <c r="F571" i="7"/>
  <c r="O570" i="7"/>
  <c r="M570" i="7"/>
  <c r="H570" i="7"/>
  <c r="F570" i="7"/>
  <c r="O569" i="7"/>
  <c r="M569" i="7"/>
  <c r="H569" i="7"/>
  <c r="F569" i="7"/>
  <c r="O568" i="7"/>
  <c r="M568" i="7"/>
  <c r="H568" i="7"/>
  <c r="F568" i="7"/>
  <c r="O567" i="7"/>
  <c r="M567" i="7"/>
  <c r="H567" i="7"/>
  <c r="F567" i="7"/>
  <c r="O566" i="7"/>
  <c r="M566" i="7"/>
  <c r="H566" i="7"/>
  <c r="F566" i="7"/>
  <c r="O565" i="7"/>
  <c r="M565" i="7"/>
  <c r="H565" i="7"/>
  <c r="F565" i="7"/>
  <c r="O564" i="7"/>
  <c r="M564" i="7"/>
  <c r="H564" i="7"/>
  <c r="F564" i="7"/>
  <c r="O563" i="7"/>
  <c r="M563" i="7"/>
  <c r="H563" i="7"/>
  <c r="F563" i="7"/>
  <c r="O562" i="7"/>
  <c r="M562" i="7"/>
  <c r="H562" i="7"/>
  <c r="F562" i="7"/>
  <c r="O561" i="7"/>
  <c r="M561" i="7"/>
  <c r="H561" i="7"/>
  <c r="F561" i="7"/>
  <c r="O560" i="7"/>
  <c r="M560" i="7"/>
  <c r="H560" i="7"/>
  <c r="F560" i="7"/>
  <c r="O559" i="7"/>
  <c r="M559" i="7"/>
  <c r="H559" i="7"/>
  <c r="F559" i="7"/>
  <c r="O558" i="7"/>
  <c r="M558" i="7"/>
  <c r="H558" i="7"/>
  <c r="F558" i="7"/>
  <c r="O557" i="7"/>
  <c r="M557" i="7"/>
  <c r="H557" i="7"/>
  <c r="F557" i="7"/>
  <c r="O556" i="7"/>
  <c r="M556" i="7"/>
  <c r="H556" i="7"/>
  <c r="F556" i="7"/>
  <c r="O555" i="7"/>
  <c r="M555" i="7"/>
  <c r="H555" i="7"/>
  <c r="F555" i="7"/>
  <c r="O554" i="7"/>
  <c r="M554" i="7"/>
  <c r="H554" i="7"/>
  <c r="F554" i="7"/>
  <c r="O553" i="7"/>
  <c r="M553" i="7"/>
  <c r="H553" i="7"/>
  <c r="F553" i="7"/>
  <c r="O552" i="7"/>
  <c r="M552" i="7"/>
  <c r="H552" i="7"/>
  <c r="F552" i="7"/>
  <c r="O551" i="7"/>
  <c r="M551" i="7"/>
  <c r="H551" i="7"/>
  <c r="F551" i="7"/>
  <c r="O550" i="7"/>
  <c r="M550" i="7"/>
  <c r="H550" i="7"/>
  <c r="F550" i="7"/>
  <c r="O549" i="7"/>
  <c r="M549" i="7"/>
  <c r="H549" i="7"/>
  <c r="F549" i="7"/>
  <c r="O548" i="7"/>
  <c r="M548" i="7"/>
  <c r="H548" i="7"/>
  <c r="F548" i="7"/>
  <c r="O547" i="7"/>
  <c r="M547" i="7"/>
  <c r="H547" i="7"/>
  <c r="F547" i="7"/>
  <c r="O546" i="7"/>
  <c r="M546" i="7"/>
  <c r="H546" i="7"/>
  <c r="F546" i="7"/>
  <c r="O545" i="7"/>
  <c r="M545" i="7"/>
  <c r="H545" i="7"/>
  <c r="F545" i="7"/>
  <c r="O544" i="7"/>
  <c r="M544" i="7"/>
  <c r="H544" i="7"/>
  <c r="F544" i="7"/>
  <c r="O543" i="7"/>
  <c r="M543" i="7"/>
  <c r="H543" i="7"/>
  <c r="F543" i="7"/>
  <c r="O542" i="7"/>
  <c r="M542" i="7"/>
  <c r="H542" i="7"/>
  <c r="F542" i="7"/>
  <c r="O541" i="7"/>
  <c r="M541" i="7"/>
  <c r="H541" i="7"/>
  <c r="F541" i="7"/>
  <c r="O540" i="7"/>
  <c r="M540" i="7"/>
  <c r="H540" i="7"/>
  <c r="F540" i="7"/>
  <c r="O539" i="7"/>
  <c r="M539" i="7"/>
  <c r="H539" i="7"/>
  <c r="F539" i="7"/>
  <c r="O538" i="7"/>
  <c r="M538" i="7"/>
  <c r="H538" i="7"/>
  <c r="F538" i="7"/>
  <c r="O537" i="7"/>
  <c r="M537" i="7"/>
  <c r="H537" i="7"/>
  <c r="F537" i="7"/>
  <c r="O536" i="7"/>
  <c r="M536" i="7"/>
  <c r="H536" i="7"/>
  <c r="F536" i="7"/>
  <c r="O535" i="7"/>
  <c r="M535" i="7"/>
  <c r="H535" i="7"/>
  <c r="F535" i="7"/>
  <c r="O534" i="7"/>
  <c r="M534" i="7"/>
  <c r="H534" i="7"/>
  <c r="F534" i="7"/>
  <c r="O533" i="7"/>
  <c r="M533" i="7"/>
  <c r="H533" i="7"/>
  <c r="F533" i="7"/>
  <c r="O532" i="7"/>
  <c r="M532" i="7"/>
  <c r="H532" i="7"/>
  <c r="F532" i="7"/>
  <c r="O531" i="7"/>
  <c r="M531" i="7"/>
  <c r="H531" i="7"/>
  <c r="F531" i="7"/>
  <c r="O530" i="7"/>
  <c r="M530" i="7"/>
  <c r="H530" i="7"/>
  <c r="F530" i="7"/>
  <c r="O529" i="7"/>
  <c r="M529" i="7"/>
  <c r="H529" i="7"/>
  <c r="F529" i="7"/>
  <c r="O528" i="7"/>
  <c r="M528" i="7"/>
  <c r="H528" i="7"/>
  <c r="F528" i="7"/>
  <c r="O527" i="7"/>
  <c r="M527" i="7"/>
  <c r="H527" i="7"/>
  <c r="F527" i="7"/>
  <c r="O526" i="7"/>
  <c r="M526" i="7"/>
  <c r="H526" i="7"/>
  <c r="F526" i="7"/>
  <c r="O525" i="7"/>
  <c r="M525" i="7"/>
  <c r="H525" i="7"/>
  <c r="F525" i="7"/>
  <c r="O524" i="7"/>
  <c r="M524" i="7"/>
  <c r="H524" i="7"/>
  <c r="F524" i="7"/>
  <c r="O523" i="7"/>
  <c r="M523" i="7"/>
  <c r="H523" i="7"/>
  <c r="F523" i="7"/>
  <c r="O522" i="7"/>
  <c r="M522" i="7"/>
  <c r="H522" i="7"/>
  <c r="F522" i="7"/>
  <c r="O521" i="7"/>
  <c r="M521" i="7"/>
  <c r="H521" i="7"/>
  <c r="F521" i="7"/>
  <c r="O520" i="7"/>
  <c r="M520" i="7"/>
  <c r="H520" i="7"/>
  <c r="F520" i="7"/>
  <c r="O519" i="7"/>
  <c r="M519" i="7"/>
  <c r="H519" i="7"/>
  <c r="F519" i="7"/>
  <c r="O518" i="7"/>
  <c r="M518" i="7"/>
  <c r="H518" i="7"/>
  <c r="F518" i="7"/>
  <c r="O517" i="7"/>
  <c r="M517" i="7"/>
  <c r="H517" i="7"/>
  <c r="F517" i="7"/>
  <c r="O516" i="7"/>
  <c r="M516" i="7"/>
  <c r="H516" i="7"/>
  <c r="F516" i="7"/>
  <c r="O515" i="7"/>
  <c r="M515" i="7"/>
  <c r="H515" i="7"/>
  <c r="F515" i="7"/>
  <c r="O514" i="7"/>
  <c r="M514" i="7"/>
  <c r="H514" i="7"/>
  <c r="F514" i="7"/>
  <c r="O513" i="7"/>
  <c r="M513" i="7"/>
  <c r="H513" i="7"/>
  <c r="F513" i="7"/>
  <c r="O512" i="7"/>
  <c r="M512" i="7"/>
  <c r="H512" i="7"/>
  <c r="F512" i="7"/>
  <c r="O511" i="7"/>
  <c r="M511" i="7"/>
  <c r="H511" i="7"/>
  <c r="F511" i="7"/>
  <c r="O510" i="7"/>
  <c r="M510" i="7"/>
  <c r="H510" i="7"/>
  <c r="F510" i="7"/>
  <c r="O509" i="7"/>
  <c r="M509" i="7"/>
  <c r="H509" i="7"/>
  <c r="F509" i="7"/>
  <c r="O508" i="7"/>
  <c r="M508" i="7"/>
  <c r="H508" i="7"/>
  <c r="F508" i="7"/>
  <c r="O507" i="7"/>
  <c r="M507" i="7"/>
  <c r="H507" i="7"/>
  <c r="F507" i="7"/>
  <c r="O506" i="7"/>
  <c r="M506" i="7"/>
  <c r="H506" i="7"/>
  <c r="F506" i="7"/>
  <c r="O505" i="7"/>
  <c r="M505" i="7"/>
  <c r="H505" i="7"/>
  <c r="F505" i="7"/>
  <c r="O504" i="7"/>
  <c r="M504" i="7"/>
  <c r="H504" i="7"/>
  <c r="F504" i="7"/>
  <c r="O503" i="7"/>
  <c r="M503" i="7"/>
  <c r="H503" i="7"/>
  <c r="F503" i="7"/>
  <c r="O502" i="7"/>
  <c r="M502" i="7"/>
  <c r="H502" i="7"/>
  <c r="F502" i="7"/>
  <c r="O501" i="7"/>
  <c r="M501" i="7"/>
  <c r="H501" i="7"/>
  <c r="F501" i="7"/>
  <c r="O500" i="7"/>
  <c r="M500" i="7"/>
  <c r="H500" i="7"/>
  <c r="F500" i="7"/>
  <c r="O499" i="7"/>
  <c r="M499" i="7"/>
  <c r="H499" i="7"/>
  <c r="F499" i="7"/>
  <c r="O498" i="7"/>
  <c r="M498" i="7"/>
  <c r="H498" i="7"/>
  <c r="F498" i="7"/>
  <c r="O497" i="7"/>
  <c r="M497" i="7"/>
  <c r="H497" i="7"/>
  <c r="F497" i="7"/>
  <c r="O496" i="7"/>
  <c r="M496" i="7"/>
  <c r="H496" i="7"/>
  <c r="F496" i="7"/>
  <c r="O495" i="7"/>
  <c r="M495" i="7"/>
  <c r="H495" i="7"/>
  <c r="F495" i="7"/>
  <c r="O494" i="7"/>
  <c r="M494" i="7"/>
  <c r="H494" i="7"/>
  <c r="F494" i="7"/>
  <c r="O493" i="7"/>
  <c r="M493" i="7"/>
  <c r="H493" i="7"/>
  <c r="F493" i="7"/>
  <c r="O492" i="7"/>
  <c r="M492" i="7"/>
  <c r="H492" i="7"/>
  <c r="F492" i="7"/>
  <c r="O491" i="7"/>
  <c r="M491" i="7"/>
  <c r="H491" i="7"/>
  <c r="F491" i="7"/>
  <c r="O490" i="7"/>
  <c r="M490" i="7"/>
  <c r="H490" i="7"/>
  <c r="F490" i="7"/>
  <c r="O489" i="7"/>
  <c r="M489" i="7"/>
  <c r="H489" i="7"/>
  <c r="F489" i="7"/>
  <c r="O488" i="7"/>
  <c r="M488" i="7"/>
  <c r="H488" i="7"/>
  <c r="F488" i="7"/>
  <c r="O487" i="7"/>
  <c r="M487" i="7"/>
  <c r="H487" i="7"/>
  <c r="F487" i="7"/>
  <c r="O486" i="7"/>
  <c r="M486" i="7"/>
  <c r="H486" i="7"/>
  <c r="F486" i="7"/>
  <c r="O485" i="7"/>
  <c r="M485" i="7"/>
  <c r="H485" i="7"/>
  <c r="F485" i="7"/>
  <c r="O484" i="7"/>
  <c r="M484" i="7"/>
  <c r="H484" i="7"/>
  <c r="F484" i="7"/>
  <c r="O483" i="7"/>
  <c r="M483" i="7"/>
  <c r="H483" i="7"/>
  <c r="F483" i="7"/>
  <c r="O482" i="7"/>
  <c r="M482" i="7"/>
  <c r="H482" i="7"/>
  <c r="F482" i="7"/>
  <c r="O481" i="7"/>
  <c r="M481" i="7"/>
  <c r="H481" i="7"/>
  <c r="F481" i="7"/>
  <c r="O480" i="7"/>
  <c r="M480" i="7"/>
  <c r="H480" i="7"/>
  <c r="F480" i="7"/>
  <c r="O479" i="7"/>
  <c r="M479" i="7"/>
  <c r="H479" i="7"/>
  <c r="F479" i="7"/>
  <c r="O478" i="7"/>
  <c r="M478" i="7"/>
  <c r="H478" i="7"/>
  <c r="F478" i="7"/>
  <c r="O477" i="7"/>
  <c r="M477" i="7"/>
  <c r="H477" i="7"/>
  <c r="F477" i="7"/>
  <c r="O476" i="7"/>
  <c r="M476" i="7"/>
  <c r="H476" i="7"/>
  <c r="F476" i="7"/>
  <c r="O475" i="7"/>
  <c r="M475" i="7"/>
  <c r="H475" i="7"/>
  <c r="F475" i="7"/>
  <c r="O474" i="7"/>
  <c r="M474" i="7"/>
  <c r="H474" i="7"/>
  <c r="F474" i="7"/>
  <c r="O473" i="7"/>
  <c r="M473" i="7"/>
  <c r="H473" i="7"/>
  <c r="F473" i="7"/>
  <c r="O472" i="7"/>
  <c r="M472" i="7"/>
  <c r="H472" i="7"/>
  <c r="F472" i="7"/>
  <c r="O471" i="7"/>
  <c r="M471" i="7"/>
  <c r="H471" i="7"/>
  <c r="F471" i="7"/>
  <c r="O470" i="7"/>
  <c r="M470" i="7"/>
  <c r="H470" i="7"/>
  <c r="F470" i="7"/>
  <c r="O469" i="7"/>
  <c r="M469" i="7"/>
  <c r="H469" i="7"/>
  <c r="F469" i="7"/>
  <c r="O468" i="7"/>
  <c r="M468" i="7"/>
  <c r="H468" i="7"/>
  <c r="F468" i="7"/>
  <c r="O467" i="7"/>
  <c r="M467" i="7"/>
  <c r="H467" i="7"/>
  <c r="F467" i="7"/>
  <c r="O466" i="7"/>
  <c r="M466" i="7"/>
  <c r="H466" i="7"/>
  <c r="F466" i="7"/>
  <c r="O465" i="7"/>
  <c r="M465" i="7"/>
  <c r="H465" i="7"/>
  <c r="F465" i="7"/>
  <c r="O464" i="7"/>
  <c r="M464" i="7"/>
  <c r="H464" i="7"/>
  <c r="F464" i="7"/>
  <c r="O463" i="7"/>
  <c r="M463" i="7"/>
  <c r="H463" i="7"/>
  <c r="F463" i="7"/>
  <c r="O462" i="7"/>
  <c r="M462" i="7"/>
  <c r="H462" i="7"/>
  <c r="F462" i="7"/>
  <c r="O461" i="7"/>
  <c r="M461" i="7"/>
  <c r="H461" i="7"/>
  <c r="F461" i="7"/>
  <c r="O460" i="7"/>
  <c r="M460" i="7"/>
  <c r="H460" i="7"/>
  <c r="F460" i="7"/>
  <c r="O459" i="7"/>
  <c r="M459" i="7"/>
  <c r="H459" i="7"/>
  <c r="F459" i="7"/>
  <c r="O458" i="7"/>
  <c r="M458" i="7"/>
  <c r="H458" i="7"/>
  <c r="F458" i="7"/>
  <c r="O457" i="7"/>
  <c r="M457" i="7"/>
  <c r="H457" i="7"/>
  <c r="F457" i="7"/>
  <c r="O456" i="7"/>
  <c r="M456" i="7"/>
  <c r="H456" i="7"/>
  <c r="F456" i="7"/>
  <c r="O455" i="7"/>
  <c r="M455" i="7"/>
  <c r="H455" i="7"/>
  <c r="F455" i="7"/>
  <c r="O454" i="7"/>
  <c r="M454" i="7"/>
  <c r="H454" i="7"/>
  <c r="F454" i="7"/>
  <c r="O453" i="7"/>
  <c r="M453" i="7"/>
  <c r="H453" i="7"/>
  <c r="F453" i="7"/>
  <c r="O452" i="7"/>
  <c r="M452" i="7"/>
  <c r="H452" i="7"/>
  <c r="F452" i="7"/>
  <c r="O451" i="7"/>
  <c r="M451" i="7"/>
  <c r="H451" i="7"/>
  <c r="F451" i="7"/>
  <c r="O450" i="7"/>
  <c r="M450" i="7"/>
  <c r="H450" i="7"/>
  <c r="F450" i="7"/>
  <c r="O449" i="7"/>
  <c r="M449" i="7"/>
  <c r="H449" i="7"/>
  <c r="F449" i="7"/>
  <c r="O448" i="7"/>
  <c r="M448" i="7"/>
  <c r="H448" i="7"/>
  <c r="F448" i="7"/>
  <c r="O447" i="7"/>
  <c r="M447" i="7"/>
  <c r="H447" i="7"/>
  <c r="F447" i="7"/>
  <c r="O446" i="7"/>
  <c r="M446" i="7"/>
  <c r="H446" i="7"/>
  <c r="F446" i="7"/>
  <c r="O445" i="7"/>
  <c r="M445" i="7"/>
  <c r="H445" i="7"/>
  <c r="F445" i="7"/>
  <c r="O444" i="7"/>
  <c r="M444" i="7"/>
  <c r="H444" i="7"/>
  <c r="F444" i="7"/>
  <c r="O443" i="7"/>
  <c r="M443" i="7"/>
  <c r="H443" i="7"/>
  <c r="F443" i="7"/>
  <c r="O442" i="7"/>
  <c r="M442" i="7"/>
  <c r="H442" i="7"/>
  <c r="F442" i="7"/>
  <c r="O441" i="7"/>
  <c r="M441" i="7"/>
  <c r="H441" i="7"/>
  <c r="F441" i="7"/>
  <c r="O440" i="7"/>
  <c r="M440" i="7"/>
  <c r="H440" i="7"/>
  <c r="F440" i="7"/>
  <c r="O439" i="7"/>
  <c r="M439" i="7"/>
  <c r="H439" i="7"/>
  <c r="F439" i="7"/>
  <c r="O438" i="7"/>
  <c r="M438" i="7"/>
  <c r="H438" i="7"/>
  <c r="F438" i="7"/>
  <c r="O437" i="7"/>
  <c r="M437" i="7"/>
  <c r="H437" i="7"/>
  <c r="F437" i="7"/>
  <c r="O436" i="7"/>
  <c r="M436" i="7"/>
  <c r="H436" i="7"/>
  <c r="F436" i="7"/>
  <c r="O435" i="7"/>
  <c r="M435" i="7"/>
  <c r="H435" i="7"/>
  <c r="F435" i="7"/>
  <c r="O434" i="7"/>
  <c r="M434" i="7"/>
  <c r="H434" i="7"/>
  <c r="F434" i="7"/>
  <c r="O433" i="7"/>
  <c r="M433" i="7"/>
  <c r="H433" i="7"/>
  <c r="F433" i="7"/>
  <c r="O432" i="7"/>
  <c r="M432" i="7"/>
  <c r="H432" i="7"/>
  <c r="F432" i="7"/>
  <c r="O431" i="7"/>
  <c r="M431" i="7"/>
  <c r="H431" i="7"/>
  <c r="F431" i="7"/>
  <c r="O430" i="7"/>
  <c r="M430" i="7"/>
  <c r="H430" i="7"/>
  <c r="F430" i="7"/>
  <c r="O429" i="7"/>
  <c r="M429" i="7"/>
  <c r="H429" i="7"/>
  <c r="F429" i="7"/>
  <c r="O428" i="7"/>
  <c r="M428" i="7"/>
  <c r="H428" i="7"/>
  <c r="F428" i="7"/>
  <c r="O427" i="7"/>
  <c r="M427" i="7"/>
  <c r="H427" i="7"/>
  <c r="F427" i="7"/>
  <c r="O426" i="7"/>
  <c r="M426" i="7"/>
  <c r="H426" i="7"/>
  <c r="F426" i="7"/>
  <c r="O425" i="7"/>
  <c r="M425" i="7"/>
  <c r="H425" i="7"/>
  <c r="F425" i="7"/>
  <c r="O424" i="7"/>
  <c r="M424" i="7"/>
  <c r="H424" i="7"/>
  <c r="F424" i="7"/>
  <c r="O423" i="7"/>
  <c r="M423" i="7"/>
  <c r="H423" i="7"/>
  <c r="F423" i="7"/>
  <c r="O422" i="7"/>
  <c r="M422" i="7"/>
  <c r="H422" i="7"/>
  <c r="F422" i="7"/>
  <c r="O421" i="7"/>
  <c r="M421" i="7"/>
  <c r="H421" i="7"/>
  <c r="F421" i="7"/>
  <c r="O420" i="7"/>
  <c r="M420" i="7"/>
  <c r="H420" i="7"/>
  <c r="F420" i="7"/>
  <c r="O419" i="7"/>
  <c r="M419" i="7"/>
  <c r="H419" i="7"/>
  <c r="F419" i="7"/>
  <c r="O418" i="7"/>
  <c r="M418" i="7"/>
  <c r="H418" i="7"/>
  <c r="F418" i="7"/>
  <c r="O417" i="7"/>
  <c r="M417" i="7"/>
  <c r="H417" i="7"/>
  <c r="F417" i="7"/>
  <c r="O416" i="7"/>
  <c r="M416" i="7"/>
  <c r="H416" i="7"/>
  <c r="F416" i="7"/>
  <c r="O415" i="7"/>
  <c r="M415" i="7"/>
  <c r="H415" i="7"/>
  <c r="F415" i="7"/>
  <c r="O414" i="7"/>
  <c r="M414" i="7"/>
  <c r="H414" i="7"/>
  <c r="F414" i="7"/>
  <c r="O413" i="7"/>
  <c r="M413" i="7"/>
  <c r="H413" i="7"/>
  <c r="F413" i="7"/>
  <c r="O412" i="7"/>
  <c r="M412" i="7"/>
  <c r="H412" i="7"/>
  <c r="F412" i="7"/>
  <c r="O411" i="7"/>
  <c r="M411" i="7"/>
  <c r="H411" i="7"/>
  <c r="F411" i="7"/>
  <c r="O410" i="7"/>
  <c r="M410" i="7"/>
  <c r="H410" i="7"/>
  <c r="F410" i="7"/>
  <c r="O409" i="7"/>
  <c r="M409" i="7"/>
  <c r="H409" i="7"/>
  <c r="F409" i="7"/>
  <c r="O408" i="7"/>
  <c r="M408" i="7"/>
  <c r="H408" i="7"/>
  <c r="F408" i="7"/>
  <c r="O407" i="7"/>
  <c r="M407" i="7"/>
  <c r="H407" i="7"/>
  <c r="F407" i="7"/>
  <c r="O406" i="7"/>
  <c r="M406" i="7"/>
  <c r="H406" i="7"/>
  <c r="F406" i="7"/>
  <c r="O405" i="7"/>
  <c r="M405" i="7"/>
  <c r="H405" i="7"/>
  <c r="F405" i="7"/>
  <c r="O404" i="7"/>
  <c r="M404" i="7"/>
  <c r="H404" i="7"/>
  <c r="F404" i="7"/>
  <c r="O403" i="7"/>
  <c r="M403" i="7"/>
  <c r="H403" i="7"/>
  <c r="F403" i="7"/>
  <c r="O402" i="7"/>
  <c r="M402" i="7"/>
  <c r="H402" i="7"/>
  <c r="F402" i="7"/>
  <c r="O401" i="7"/>
  <c r="M401" i="7"/>
  <c r="H401" i="7"/>
  <c r="F401" i="7"/>
  <c r="O400" i="7"/>
  <c r="M400" i="7"/>
  <c r="H400" i="7"/>
  <c r="F400" i="7"/>
  <c r="O399" i="7"/>
  <c r="M399" i="7"/>
  <c r="H399" i="7"/>
  <c r="F399" i="7"/>
  <c r="O398" i="7"/>
  <c r="M398" i="7"/>
  <c r="H398" i="7"/>
  <c r="F398" i="7"/>
  <c r="O397" i="7"/>
  <c r="M397" i="7"/>
  <c r="H397" i="7"/>
  <c r="F397" i="7"/>
  <c r="O396" i="7"/>
  <c r="M396" i="7"/>
  <c r="H396" i="7"/>
  <c r="F396" i="7"/>
  <c r="O395" i="7"/>
  <c r="M395" i="7"/>
  <c r="H395" i="7"/>
  <c r="F395" i="7"/>
  <c r="O394" i="7"/>
  <c r="M394" i="7"/>
  <c r="H394" i="7"/>
  <c r="F394" i="7"/>
  <c r="O393" i="7"/>
  <c r="M393" i="7"/>
  <c r="H393" i="7"/>
  <c r="F393" i="7"/>
  <c r="O392" i="7"/>
  <c r="M392" i="7"/>
  <c r="H392" i="7"/>
  <c r="F392" i="7"/>
  <c r="O391" i="7"/>
  <c r="M391" i="7"/>
  <c r="H391" i="7"/>
  <c r="F391" i="7"/>
  <c r="O390" i="7"/>
  <c r="M390" i="7"/>
  <c r="H390" i="7"/>
  <c r="F390" i="7"/>
  <c r="O389" i="7"/>
  <c r="M389" i="7"/>
  <c r="H389" i="7"/>
  <c r="F389" i="7"/>
  <c r="O388" i="7"/>
  <c r="M388" i="7"/>
  <c r="H388" i="7"/>
  <c r="F388" i="7"/>
  <c r="O387" i="7"/>
  <c r="M387" i="7"/>
  <c r="H387" i="7"/>
  <c r="F387" i="7"/>
  <c r="O386" i="7"/>
  <c r="M386" i="7"/>
  <c r="H386" i="7"/>
  <c r="F386" i="7"/>
  <c r="O385" i="7"/>
  <c r="M385" i="7"/>
  <c r="H385" i="7"/>
  <c r="F385" i="7"/>
  <c r="O384" i="7"/>
  <c r="M384" i="7"/>
  <c r="H384" i="7"/>
  <c r="F384" i="7"/>
  <c r="O383" i="7"/>
  <c r="M383" i="7"/>
  <c r="H383" i="7"/>
  <c r="F383" i="7"/>
  <c r="O382" i="7"/>
  <c r="M382" i="7"/>
  <c r="H382" i="7"/>
  <c r="F382" i="7"/>
  <c r="O381" i="7"/>
  <c r="M381" i="7"/>
  <c r="H381" i="7"/>
  <c r="F381" i="7"/>
  <c r="O380" i="7"/>
  <c r="M380" i="7"/>
  <c r="H380" i="7"/>
  <c r="F380" i="7"/>
  <c r="O379" i="7"/>
  <c r="M379" i="7"/>
  <c r="H379" i="7"/>
  <c r="F379" i="7"/>
  <c r="O378" i="7"/>
  <c r="M378" i="7"/>
  <c r="H378" i="7"/>
  <c r="F378" i="7"/>
  <c r="O377" i="7"/>
  <c r="M377" i="7"/>
  <c r="H377" i="7"/>
  <c r="F377" i="7"/>
  <c r="O376" i="7"/>
  <c r="M376" i="7"/>
  <c r="H376" i="7"/>
  <c r="F376" i="7"/>
  <c r="O375" i="7"/>
  <c r="M375" i="7"/>
  <c r="H375" i="7"/>
  <c r="F375" i="7"/>
  <c r="O374" i="7"/>
  <c r="M374" i="7"/>
  <c r="H374" i="7"/>
  <c r="F374" i="7"/>
  <c r="O373" i="7"/>
  <c r="M373" i="7"/>
  <c r="H373" i="7"/>
  <c r="F373" i="7"/>
  <c r="O372" i="7"/>
  <c r="M372" i="7"/>
  <c r="H372" i="7"/>
  <c r="F372" i="7"/>
  <c r="O371" i="7"/>
  <c r="M371" i="7"/>
  <c r="H371" i="7"/>
  <c r="F371" i="7"/>
  <c r="O370" i="7"/>
  <c r="M370" i="7"/>
  <c r="H370" i="7"/>
  <c r="F370" i="7"/>
  <c r="O369" i="7"/>
  <c r="M369" i="7"/>
  <c r="H369" i="7"/>
  <c r="F369" i="7"/>
  <c r="O368" i="7"/>
  <c r="M368" i="7"/>
  <c r="H368" i="7"/>
  <c r="F368" i="7"/>
  <c r="O367" i="7"/>
  <c r="M367" i="7"/>
  <c r="H367" i="7"/>
  <c r="F367" i="7"/>
  <c r="O366" i="7"/>
  <c r="M366" i="7"/>
  <c r="H366" i="7"/>
  <c r="F366" i="7"/>
  <c r="O365" i="7"/>
  <c r="M365" i="7"/>
  <c r="H365" i="7"/>
  <c r="F365" i="7"/>
  <c r="O364" i="7"/>
  <c r="M364" i="7"/>
  <c r="H364" i="7"/>
  <c r="F364" i="7"/>
  <c r="O363" i="7"/>
  <c r="M363" i="7"/>
  <c r="H363" i="7"/>
  <c r="F363" i="7"/>
  <c r="O362" i="7"/>
  <c r="M362" i="7"/>
  <c r="H362" i="7"/>
  <c r="F362" i="7"/>
  <c r="O361" i="7"/>
  <c r="M361" i="7"/>
  <c r="H361" i="7"/>
  <c r="F361" i="7"/>
  <c r="O360" i="7"/>
  <c r="M360" i="7"/>
  <c r="H360" i="7"/>
  <c r="F360" i="7"/>
  <c r="O359" i="7"/>
  <c r="M359" i="7"/>
  <c r="H359" i="7"/>
  <c r="F359" i="7"/>
  <c r="O358" i="7"/>
  <c r="M358" i="7"/>
  <c r="H358" i="7"/>
  <c r="F358" i="7"/>
  <c r="O357" i="7"/>
  <c r="M357" i="7"/>
  <c r="H357" i="7"/>
  <c r="F357" i="7"/>
  <c r="O356" i="7"/>
  <c r="M356" i="7"/>
  <c r="H356" i="7"/>
  <c r="F356" i="7"/>
  <c r="O355" i="7"/>
  <c r="M355" i="7"/>
  <c r="H355" i="7"/>
  <c r="F355" i="7"/>
  <c r="O354" i="7"/>
  <c r="M354" i="7"/>
  <c r="H354" i="7"/>
  <c r="F354" i="7"/>
  <c r="O353" i="7"/>
  <c r="M353" i="7"/>
  <c r="H353" i="7"/>
  <c r="F353" i="7"/>
  <c r="O352" i="7"/>
  <c r="M352" i="7"/>
  <c r="H352" i="7"/>
  <c r="F352" i="7"/>
  <c r="O351" i="7"/>
  <c r="M351" i="7"/>
  <c r="H351" i="7"/>
  <c r="F351" i="7"/>
  <c r="O350" i="7"/>
  <c r="M350" i="7"/>
  <c r="H350" i="7"/>
  <c r="F350" i="7"/>
  <c r="O349" i="7"/>
  <c r="M349" i="7"/>
  <c r="H349" i="7"/>
  <c r="F349" i="7"/>
  <c r="O348" i="7"/>
  <c r="M348" i="7"/>
  <c r="H348" i="7"/>
  <c r="F348" i="7"/>
  <c r="O347" i="7"/>
  <c r="M347" i="7"/>
  <c r="H347" i="7"/>
  <c r="F347" i="7"/>
  <c r="O346" i="7"/>
  <c r="M346" i="7"/>
  <c r="H346" i="7"/>
  <c r="F346" i="7"/>
  <c r="O345" i="7"/>
  <c r="M345" i="7"/>
  <c r="H345" i="7"/>
  <c r="F345" i="7"/>
  <c r="O344" i="7"/>
  <c r="M344" i="7"/>
  <c r="H344" i="7"/>
  <c r="F344" i="7"/>
  <c r="O343" i="7"/>
  <c r="M343" i="7"/>
  <c r="H343" i="7"/>
  <c r="F343" i="7"/>
  <c r="O342" i="7"/>
  <c r="M342" i="7"/>
  <c r="H342" i="7"/>
  <c r="F342" i="7"/>
  <c r="O341" i="7"/>
  <c r="M341" i="7"/>
  <c r="H341" i="7"/>
  <c r="F341" i="7"/>
  <c r="O340" i="7"/>
  <c r="M340" i="7"/>
  <c r="H340" i="7"/>
  <c r="F340" i="7"/>
  <c r="O339" i="7"/>
  <c r="M339" i="7"/>
  <c r="H339" i="7"/>
  <c r="F339" i="7"/>
  <c r="O338" i="7"/>
  <c r="M338" i="7"/>
  <c r="H338" i="7"/>
  <c r="F338" i="7"/>
  <c r="O337" i="7"/>
  <c r="M337" i="7"/>
  <c r="H337" i="7"/>
  <c r="F337" i="7"/>
  <c r="O336" i="7"/>
  <c r="M336" i="7"/>
  <c r="H336" i="7"/>
  <c r="F336" i="7"/>
  <c r="O335" i="7"/>
  <c r="M335" i="7"/>
  <c r="H335" i="7"/>
  <c r="F335" i="7"/>
  <c r="O334" i="7"/>
  <c r="M334" i="7"/>
  <c r="H334" i="7"/>
  <c r="F334" i="7"/>
  <c r="O333" i="7"/>
  <c r="M333" i="7"/>
  <c r="H333" i="7"/>
  <c r="F333" i="7"/>
  <c r="O332" i="7"/>
  <c r="M332" i="7"/>
  <c r="H332" i="7"/>
  <c r="F332" i="7"/>
  <c r="O331" i="7"/>
  <c r="M331" i="7"/>
  <c r="H331" i="7"/>
  <c r="F331" i="7"/>
  <c r="O330" i="7"/>
  <c r="M330" i="7"/>
  <c r="H330" i="7"/>
  <c r="F330" i="7"/>
  <c r="O329" i="7"/>
  <c r="M329" i="7"/>
  <c r="H329" i="7"/>
  <c r="F329" i="7"/>
  <c r="O328" i="7"/>
  <c r="M328" i="7"/>
  <c r="H328" i="7"/>
  <c r="F328" i="7"/>
  <c r="O327" i="7"/>
  <c r="M327" i="7"/>
  <c r="H327" i="7"/>
  <c r="F327" i="7"/>
  <c r="O326" i="7"/>
  <c r="M326" i="7"/>
  <c r="H326" i="7"/>
  <c r="F326" i="7"/>
  <c r="O325" i="7"/>
  <c r="M325" i="7"/>
  <c r="H325" i="7"/>
  <c r="F325" i="7"/>
  <c r="O324" i="7"/>
  <c r="M324" i="7"/>
  <c r="H324" i="7"/>
  <c r="F324" i="7"/>
  <c r="O323" i="7"/>
  <c r="M323" i="7"/>
  <c r="H323" i="7"/>
  <c r="F323" i="7"/>
  <c r="O322" i="7"/>
  <c r="M322" i="7"/>
  <c r="H322" i="7"/>
  <c r="F322" i="7"/>
  <c r="O321" i="7"/>
  <c r="M321" i="7"/>
  <c r="H321" i="7"/>
  <c r="F321" i="7"/>
  <c r="O320" i="7"/>
  <c r="M320" i="7"/>
  <c r="H320" i="7"/>
  <c r="F320" i="7"/>
  <c r="O319" i="7"/>
  <c r="M319" i="7"/>
  <c r="H319" i="7"/>
  <c r="F319" i="7"/>
  <c r="O318" i="7"/>
  <c r="M318" i="7"/>
  <c r="H318" i="7"/>
  <c r="F318" i="7"/>
  <c r="O317" i="7"/>
  <c r="M317" i="7"/>
  <c r="H317" i="7"/>
  <c r="F317" i="7"/>
  <c r="O316" i="7"/>
  <c r="M316" i="7"/>
  <c r="H316" i="7"/>
  <c r="F316" i="7"/>
  <c r="O315" i="7"/>
  <c r="M315" i="7"/>
  <c r="H315" i="7"/>
  <c r="F315" i="7"/>
  <c r="O314" i="7"/>
  <c r="M314" i="7"/>
  <c r="H314" i="7"/>
  <c r="F314" i="7"/>
  <c r="O313" i="7"/>
  <c r="M313" i="7"/>
  <c r="H313" i="7"/>
  <c r="F313" i="7"/>
  <c r="O312" i="7"/>
  <c r="M312" i="7"/>
  <c r="H312" i="7"/>
  <c r="F312" i="7"/>
  <c r="O311" i="7"/>
  <c r="M311" i="7"/>
  <c r="H311" i="7"/>
  <c r="F311" i="7"/>
  <c r="O310" i="7"/>
  <c r="M310" i="7"/>
  <c r="H310" i="7"/>
  <c r="F310" i="7"/>
  <c r="O309" i="7"/>
  <c r="M309" i="7"/>
  <c r="H309" i="7"/>
  <c r="F309" i="7"/>
  <c r="O308" i="7"/>
  <c r="M308" i="7"/>
  <c r="H308" i="7"/>
  <c r="F308" i="7"/>
  <c r="O307" i="7"/>
  <c r="M307" i="7"/>
  <c r="H307" i="7"/>
  <c r="F307" i="7"/>
  <c r="O306" i="7"/>
  <c r="M306" i="7"/>
  <c r="H306" i="7"/>
  <c r="F306" i="7"/>
  <c r="O305" i="7"/>
  <c r="M305" i="7"/>
  <c r="H305" i="7"/>
  <c r="F305" i="7"/>
  <c r="O304" i="7"/>
  <c r="M304" i="7"/>
  <c r="H304" i="7"/>
  <c r="F304" i="7"/>
  <c r="O303" i="7"/>
  <c r="M303" i="7"/>
  <c r="H303" i="7"/>
  <c r="F303" i="7"/>
  <c r="O302" i="7"/>
  <c r="M302" i="7"/>
  <c r="H302" i="7"/>
  <c r="F302" i="7"/>
  <c r="O301" i="7"/>
  <c r="M301" i="7"/>
  <c r="H301" i="7"/>
  <c r="F301" i="7"/>
  <c r="O300" i="7"/>
  <c r="M300" i="7"/>
  <c r="H300" i="7"/>
  <c r="F300" i="7"/>
  <c r="O299" i="7"/>
  <c r="M299" i="7"/>
  <c r="H299" i="7"/>
  <c r="F299" i="7"/>
  <c r="O298" i="7"/>
  <c r="M298" i="7"/>
  <c r="H298" i="7"/>
  <c r="F298" i="7"/>
  <c r="O297" i="7"/>
  <c r="M297" i="7"/>
  <c r="H297" i="7"/>
  <c r="F297" i="7"/>
  <c r="O296" i="7"/>
  <c r="M296" i="7"/>
  <c r="H296" i="7"/>
  <c r="F296" i="7"/>
  <c r="O295" i="7"/>
  <c r="M295" i="7"/>
  <c r="H295" i="7"/>
  <c r="F295" i="7"/>
  <c r="O294" i="7"/>
  <c r="M294" i="7"/>
  <c r="H294" i="7"/>
  <c r="F294" i="7"/>
  <c r="O293" i="7"/>
  <c r="M293" i="7"/>
  <c r="H293" i="7"/>
  <c r="F293" i="7"/>
  <c r="O292" i="7"/>
  <c r="M292" i="7"/>
  <c r="H292" i="7"/>
  <c r="F292" i="7"/>
  <c r="O291" i="7"/>
  <c r="M291" i="7"/>
  <c r="H291" i="7"/>
  <c r="F291" i="7"/>
  <c r="O290" i="7"/>
  <c r="M290" i="7"/>
  <c r="H290" i="7"/>
  <c r="F290" i="7"/>
  <c r="O289" i="7"/>
  <c r="M289" i="7"/>
  <c r="H289" i="7"/>
  <c r="F289" i="7"/>
  <c r="O288" i="7"/>
  <c r="M288" i="7"/>
  <c r="H288" i="7"/>
  <c r="F288" i="7"/>
  <c r="O287" i="7"/>
  <c r="M287" i="7"/>
  <c r="H287" i="7"/>
  <c r="F287" i="7"/>
  <c r="O286" i="7"/>
  <c r="M286" i="7"/>
  <c r="H286" i="7"/>
  <c r="F286" i="7"/>
  <c r="O285" i="7"/>
  <c r="M285" i="7"/>
  <c r="H285" i="7"/>
  <c r="F285" i="7"/>
  <c r="O284" i="7"/>
  <c r="M284" i="7"/>
  <c r="H284" i="7"/>
  <c r="F284" i="7"/>
  <c r="O283" i="7"/>
  <c r="M283" i="7"/>
  <c r="H283" i="7"/>
  <c r="F283" i="7"/>
  <c r="O282" i="7"/>
  <c r="M282" i="7"/>
  <c r="H282" i="7"/>
  <c r="F282" i="7"/>
  <c r="O281" i="7"/>
  <c r="M281" i="7"/>
  <c r="H281" i="7"/>
  <c r="F281" i="7"/>
  <c r="O280" i="7"/>
  <c r="M280" i="7"/>
  <c r="H280" i="7"/>
  <c r="F280" i="7"/>
  <c r="O279" i="7"/>
  <c r="M279" i="7"/>
  <c r="H279" i="7"/>
  <c r="F279" i="7"/>
  <c r="O278" i="7"/>
  <c r="M278" i="7"/>
  <c r="H278" i="7"/>
  <c r="F278" i="7"/>
  <c r="O277" i="7"/>
  <c r="M277" i="7"/>
  <c r="H277" i="7"/>
  <c r="F277" i="7"/>
  <c r="O276" i="7"/>
  <c r="M276" i="7"/>
  <c r="H276" i="7"/>
  <c r="F276" i="7"/>
  <c r="O275" i="7"/>
  <c r="M275" i="7"/>
  <c r="H275" i="7"/>
  <c r="F275" i="7"/>
  <c r="O274" i="7"/>
  <c r="M274" i="7"/>
  <c r="H274" i="7"/>
  <c r="F274" i="7"/>
  <c r="O273" i="7"/>
  <c r="M273" i="7"/>
  <c r="H273" i="7"/>
  <c r="F273" i="7"/>
  <c r="O272" i="7"/>
  <c r="M272" i="7"/>
  <c r="H272" i="7"/>
  <c r="F272" i="7"/>
  <c r="O271" i="7"/>
  <c r="M271" i="7"/>
  <c r="H271" i="7"/>
  <c r="F271" i="7"/>
  <c r="O270" i="7"/>
  <c r="M270" i="7"/>
  <c r="H270" i="7"/>
  <c r="F270" i="7"/>
  <c r="O269" i="7"/>
  <c r="M269" i="7"/>
  <c r="H269" i="7"/>
  <c r="F269" i="7"/>
  <c r="O268" i="7"/>
  <c r="M268" i="7"/>
  <c r="H268" i="7"/>
  <c r="F268" i="7"/>
  <c r="O267" i="7"/>
  <c r="M267" i="7"/>
  <c r="H267" i="7"/>
  <c r="F267" i="7"/>
  <c r="O266" i="7"/>
  <c r="M266" i="7"/>
  <c r="H266" i="7"/>
  <c r="F266" i="7"/>
  <c r="O265" i="7"/>
  <c r="M265" i="7"/>
  <c r="H265" i="7"/>
  <c r="F265" i="7"/>
  <c r="O264" i="7"/>
  <c r="M264" i="7"/>
  <c r="H264" i="7"/>
  <c r="F264" i="7"/>
  <c r="O263" i="7"/>
  <c r="M263" i="7"/>
  <c r="H263" i="7"/>
  <c r="F263" i="7"/>
  <c r="O262" i="7"/>
  <c r="M262" i="7"/>
  <c r="H262" i="7"/>
  <c r="F262" i="7"/>
  <c r="O261" i="7"/>
  <c r="M261" i="7"/>
  <c r="H261" i="7"/>
  <c r="F261" i="7"/>
  <c r="O260" i="7"/>
  <c r="M260" i="7"/>
  <c r="H260" i="7"/>
  <c r="F260" i="7"/>
  <c r="O259" i="7"/>
  <c r="M259" i="7"/>
  <c r="H259" i="7"/>
  <c r="F259" i="7"/>
  <c r="O258" i="7"/>
  <c r="M258" i="7"/>
  <c r="H258" i="7"/>
  <c r="F258" i="7"/>
  <c r="O257" i="7"/>
  <c r="M257" i="7"/>
  <c r="H257" i="7"/>
  <c r="F257" i="7"/>
  <c r="O256" i="7"/>
  <c r="M256" i="7"/>
  <c r="H256" i="7"/>
  <c r="F256" i="7"/>
  <c r="O255" i="7"/>
  <c r="M255" i="7"/>
  <c r="H255" i="7"/>
  <c r="F255" i="7"/>
  <c r="O254" i="7"/>
  <c r="M254" i="7"/>
  <c r="H254" i="7"/>
  <c r="F254" i="7"/>
  <c r="O253" i="7"/>
  <c r="M253" i="7"/>
  <c r="H253" i="7"/>
  <c r="F253" i="7"/>
  <c r="O252" i="7"/>
  <c r="M252" i="7"/>
  <c r="H252" i="7"/>
  <c r="F252" i="7"/>
  <c r="O251" i="7"/>
  <c r="M251" i="7"/>
  <c r="H251" i="7"/>
  <c r="F251" i="7"/>
  <c r="O250" i="7"/>
  <c r="M250" i="7"/>
  <c r="H250" i="7"/>
  <c r="F250" i="7"/>
  <c r="O249" i="7"/>
  <c r="M249" i="7"/>
  <c r="H249" i="7"/>
  <c r="F249" i="7"/>
  <c r="O248" i="7"/>
  <c r="M248" i="7"/>
  <c r="H248" i="7"/>
  <c r="F248" i="7"/>
  <c r="O247" i="7"/>
  <c r="M247" i="7"/>
  <c r="H247" i="7"/>
  <c r="F247" i="7"/>
  <c r="O246" i="7"/>
  <c r="M246" i="7"/>
  <c r="H246" i="7"/>
  <c r="F246" i="7"/>
  <c r="O245" i="7"/>
  <c r="M245" i="7"/>
  <c r="H245" i="7"/>
  <c r="F245" i="7"/>
  <c r="O244" i="7"/>
  <c r="M244" i="7"/>
  <c r="H244" i="7"/>
  <c r="F244" i="7"/>
  <c r="O243" i="7"/>
  <c r="M243" i="7"/>
  <c r="H243" i="7"/>
  <c r="F243" i="7"/>
  <c r="O242" i="7"/>
  <c r="M242" i="7"/>
  <c r="H242" i="7"/>
  <c r="F242" i="7"/>
  <c r="O241" i="7"/>
  <c r="M241" i="7"/>
  <c r="H241" i="7"/>
  <c r="F241" i="7"/>
  <c r="O240" i="7"/>
  <c r="M240" i="7"/>
  <c r="H240" i="7"/>
  <c r="F240" i="7"/>
  <c r="O239" i="7"/>
  <c r="M239" i="7"/>
  <c r="H239" i="7"/>
  <c r="F239" i="7"/>
  <c r="O238" i="7"/>
  <c r="M238" i="7"/>
  <c r="H238" i="7"/>
  <c r="F238" i="7"/>
  <c r="O237" i="7"/>
  <c r="M237" i="7"/>
  <c r="H237" i="7"/>
  <c r="F237" i="7"/>
  <c r="O236" i="7"/>
  <c r="M236" i="7"/>
  <c r="H236" i="7"/>
  <c r="F236" i="7"/>
  <c r="O235" i="7"/>
  <c r="M235" i="7"/>
  <c r="H235" i="7"/>
  <c r="F235" i="7"/>
  <c r="O234" i="7"/>
  <c r="M234" i="7"/>
  <c r="H234" i="7"/>
  <c r="F234" i="7"/>
  <c r="O233" i="7"/>
  <c r="M233" i="7"/>
  <c r="H233" i="7"/>
  <c r="F233" i="7"/>
  <c r="O232" i="7"/>
  <c r="M232" i="7"/>
  <c r="H232" i="7"/>
  <c r="F232" i="7"/>
  <c r="O231" i="7"/>
  <c r="M231" i="7"/>
  <c r="H231" i="7"/>
  <c r="F231" i="7"/>
  <c r="O230" i="7"/>
  <c r="M230" i="7"/>
  <c r="H230" i="7"/>
  <c r="F230" i="7"/>
  <c r="O229" i="7"/>
  <c r="M229" i="7"/>
  <c r="H229" i="7"/>
  <c r="F229" i="7"/>
  <c r="O228" i="7"/>
  <c r="M228" i="7"/>
  <c r="H228" i="7"/>
  <c r="F228" i="7"/>
  <c r="O227" i="7"/>
  <c r="M227" i="7"/>
  <c r="H227" i="7"/>
  <c r="F227" i="7"/>
  <c r="O226" i="7"/>
  <c r="M226" i="7"/>
  <c r="H226" i="7"/>
  <c r="F226" i="7"/>
  <c r="O225" i="7"/>
  <c r="M225" i="7"/>
  <c r="H225" i="7"/>
  <c r="F225" i="7"/>
  <c r="O224" i="7"/>
  <c r="M224" i="7"/>
  <c r="H224" i="7"/>
  <c r="F224" i="7"/>
  <c r="O223" i="7"/>
  <c r="M223" i="7"/>
  <c r="H223" i="7"/>
  <c r="F223" i="7"/>
  <c r="O222" i="7"/>
  <c r="M222" i="7"/>
  <c r="H222" i="7"/>
  <c r="F222" i="7"/>
  <c r="O221" i="7"/>
  <c r="M221" i="7"/>
  <c r="H221" i="7"/>
  <c r="F221" i="7"/>
  <c r="O220" i="7"/>
  <c r="M220" i="7"/>
  <c r="H220" i="7"/>
  <c r="F220" i="7"/>
  <c r="O219" i="7"/>
  <c r="M219" i="7"/>
  <c r="H219" i="7"/>
  <c r="F219" i="7"/>
  <c r="O218" i="7"/>
  <c r="M218" i="7"/>
  <c r="H218" i="7"/>
  <c r="F218" i="7"/>
  <c r="O217" i="7"/>
  <c r="M217" i="7"/>
  <c r="H217" i="7"/>
  <c r="F217" i="7"/>
  <c r="O216" i="7"/>
  <c r="M216" i="7"/>
  <c r="H216" i="7"/>
  <c r="F216" i="7"/>
  <c r="O215" i="7"/>
  <c r="M215" i="7"/>
  <c r="H215" i="7"/>
  <c r="F215" i="7"/>
  <c r="O214" i="7"/>
  <c r="M214" i="7"/>
  <c r="H214" i="7"/>
  <c r="F214" i="7"/>
  <c r="O213" i="7"/>
  <c r="M213" i="7"/>
  <c r="H213" i="7"/>
  <c r="F213" i="7"/>
  <c r="O212" i="7"/>
  <c r="M212" i="7"/>
  <c r="H212" i="7"/>
  <c r="F212" i="7"/>
  <c r="O211" i="7"/>
  <c r="M211" i="7"/>
  <c r="H211" i="7"/>
  <c r="F211" i="7"/>
  <c r="O210" i="7"/>
  <c r="M210" i="7"/>
  <c r="H210" i="7"/>
  <c r="F210" i="7"/>
  <c r="O209" i="7"/>
  <c r="M209" i="7"/>
  <c r="H209" i="7"/>
  <c r="F209" i="7"/>
  <c r="O208" i="7"/>
  <c r="M208" i="7"/>
  <c r="H208" i="7"/>
  <c r="F208" i="7"/>
  <c r="O207" i="7"/>
  <c r="M207" i="7"/>
  <c r="H207" i="7"/>
  <c r="F207" i="7"/>
  <c r="O206" i="7"/>
  <c r="M206" i="7"/>
  <c r="H206" i="7"/>
  <c r="F206" i="7"/>
  <c r="O205" i="7"/>
  <c r="M205" i="7"/>
  <c r="H205" i="7"/>
  <c r="F205" i="7"/>
  <c r="O204" i="7"/>
  <c r="M204" i="7"/>
  <c r="H204" i="7"/>
  <c r="F204" i="7"/>
  <c r="O203" i="7"/>
  <c r="M203" i="7"/>
  <c r="H203" i="7"/>
  <c r="F203" i="7"/>
  <c r="O202" i="7"/>
  <c r="M202" i="7"/>
  <c r="H202" i="7"/>
  <c r="F202" i="7"/>
  <c r="O201" i="7"/>
  <c r="M201" i="7"/>
  <c r="H201" i="7"/>
  <c r="F201" i="7"/>
  <c r="O200" i="7"/>
  <c r="M200" i="7"/>
  <c r="H200" i="7"/>
  <c r="F200" i="7"/>
  <c r="O199" i="7"/>
  <c r="M199" i="7"/>
  <c r="H199" i="7"/>
  <c r="F199" i="7"/>
  <c r="O198" i="7"/>
  <c r="M198" i="7"/>
  <c r="H198" i="7"/>
  <c r="F198" i="7"/>
  <c r="O197" i="7"/>
  <c r="M197" i="7"/>
  <c r="H197" i="7"/>
  <c r="F197" i="7"/>
  <c r="O196" i="7"/>
  <c r="M196" i="7"/>
  <c r="H196" i="7"/>
  <c r="F196" i="7"/>
  <c r="O195" i="7"/>
  <c r="M195" i="7"/>
  <c r="H195" i="7"/>
  <c r="F195" i="7"/>
  <c r="O194" i="7"/>
  <c r="M194" i="7"/>
  <c r="H194" i="7"/>
  <c r="F194" i="7"/>
  <c r="O193" i="7"/>
  <c r="M193" i="7"/>
  <c r="H193" i="7"/>
  <c r="F193" i="7"/>
  <c r="O192" i="7"/>
  <c r="M192" i="7"/>
  <c r="H192" i="7"/>
  <c r="F192" i="7"/>
  <c r="O191" i="7"/>
  <c r="M191" i="7"/>
  <c r="H191" i="7"/>
  <c r="F191" i="7"/>
  <c r="O190" i="7"/>
  <c r="M190" i="7"/>
  <c r="H190" i="7"/>
  <c r="F190" i="7"/>
  <c r="O189" i="7"/>
  <c r="M189" i="7"/>
  <c r="H189" i="7"/>
  <c r="F189" i="7"/>
  <c r="O188" i="7"/>
  <c r="M188" i="7"/>
  <c r="H188" i="7"/>
  <c r="F188" i="7"/>
  <c r="O187" i="7"/>
  <c r="M187" i="7"/>
  <c r="H187" i="7"/>
  <c r="F187" i="7"/>
  <c r="O186" i="7"/>
  <c r="M186" i="7"/>
  <c r="H186" i="7"/>
  <c r="F186" i="7"/>
  <c r="O185" i="7"/>
  <c r="M185" i="7"/>
  <c r="H185" i="7"/>
  <c r="F185" i="7"/>
  <c r="O184" i="7"/>
  <c r="M184" i="7"/>
  <c r="H184" i="7"/>
  <c r="F184" i="7"/>
  <c r="O183" i="7"/>
  <c r="M183" i="7"/>
  <c r="H183" i="7"/>
  <c r="F183" i="7"/>
  <c r="O182" i="7"/>
  <c r="M182" i="7"/>
  <c r="H182" i="7"/>
  <c r="F182" i="7"/>
  <c r="O181" i="7"/>
  <c r="M181" i="7"/>
  <c r="H181" i="7"/>
  <c r="F181" i="7"/>
  <c r="O180" i="7"/>
  <c r="M180" i="7"/>
  <c r="H180" i="7"/>
  <c r="F180" i="7"/>
  <c r="O179" i="7"/>
  <c r="M179" i="7"/>
  <c r="H179" i="7"/>
  <c r="F179" i="7"/>
  <c r="O178" i="7"/>
  <c r="M178" i="7"/>
  <c r="H178" i="7"/>
  <c r="F178" i="7"/>
  <c r="O177" i="7"/>
  <c r="M177" i="7"/>
  <c r="H177" i="7"/>
  <c r="F177" i="7"/>
  <c r="O176" i="7"/>
  <c r="M176" i="7"/>
  <c r="H176" i="7"/>
  <c r="F176" i="7"/>
  <c r="O175" i="7"/>
  <c r="M175" i="7"/>
  <c r="H175" i="7"/>
  <c r="F175" i="7"/>
  <c r="O174" i="7"/>
  <c r="M174" i="7"/>
  <c r="H174" i="7"/>
  <c r="F174" i="7"/>
  <c r="O173" i="7"/>
  <c r="M173" i="7"/>
  <c r="H173" i="7"/>
  <c r="F173" i="7"/>
  <c r="O172" i="7"/>
  <c r="M172" i="7"/>
  <c r="H172" i="7"/>
  <c r="F172" i="7"/>
  <c r="O171" i="7"/>
  <c r="M171" i="7"/>
  <c r="H171" i="7"/>
  <c r="F171" i="7"/>
  <c r="O170" i="7"/>
  <c r="M170" i="7"/>
  <c r="H170" i="7"/>
  <c r="F170" i="7"/>
  <c r="O169" i="7"/>
  <c r="M169" i="7"/>
  <c r="H169" i="7"/>
  <c r="F169" i="7"/>
  <c r="O168" i="7"/>
  <c r="M168" i="7"/>
  <c r="H168" i="7"/>
  <c r="F168" i="7"/>
  <c r="O167" i="7"/>
  <c r="M167" i="7"/>
  <c r="H167" i="7"/>
  <c r="F167" i="7"/>
  <c r="O166" i="7"/>
  <c r="M166" i="7"/>
  <c r="H166" i="7"/>
  <c r="F166" i="7"/>
  <c r="O165" i="7"/>
  <c r="M165" i="7"/>
  <c r="H165" i="7"/>
  <c r="F165" i="7"/>
  <c r="O164" i="7"/>
  <c r="M164" i="7"/>
  <c r="H164" i="7"/>
  <c r="F164" i="7"/>
  <c r="O163" i="7"/>
  <c r="M163" i="7"/>
  <c r="H163" i="7"/>
  <c r="F163" i="7"/>
  <c r="O162" i="7"/>
  <c r="M162" i="7"/>
  <c r="H162" i="7"/>
  <c r="F162" i="7"/>
  <c r="O161" i="7"/>
  <c r="M161" i="7"/>
  <c r="H161" i="7"/>
  <c r="F161" i="7"/>
  <c r="O160" i="7"/>
  <c r="M160" i="7"/>
  <c r="H160" i="7"/>
  <c r="F160" i="7"/>
  <c r="O159" i="7"/>
  <c r="M159" i="7"/>
  <c r="H159" i="7"/>
  <c r="F159" i="7"/>
  <c r="O158" i="7"/>
  <c r="M158" i="7"/>
  <c r="H158" i="7"/>
  <c r="F158" i="7"/>
  <c r="O157" i="7"/>
  <c r="M157" i="7"/>
  <c r="H157" i="7"/>
  <c r="F157" i="7"/>
  <c r="O156" i="7"/>
  <c r="M156" i="7"/>
  <c r="H156" i="7"/>
  <c r="F156" i="7"/>
  <c r="O155" i="7"/>
  <c r="M155" i="7"/>
  <c r="H155" i="7"/>
  <c r="F155" i="7"/>
  <c r="O154" i="7"/>
  <c r="M154" i="7"/>
  <c r="H154" i="7"/>
  <c r="F154" i="7"/>
  <c r="O153" i="7"/>
  <c r="M153" i="7"/>
  <c r="H153" i="7"/>
  <c r="F153" i="7"/>
  <c r="O152" i="7"/>
  <c r="M152" i="7"/>
  <c r="H152" i="7"/>
  <c r="F152" i="7"/>
  <c r="O151" i="7"/>
  <c r="M151" i="7"/>
  <c r="H151" i="7"/>
  <c r="F151" i="7"/>
  <c r="O150" i="7"/>
  <c r="M150" i="7"/>
  <c r="H150" i="7"/>
  <c r="F150" i="7"/>
  <c r="O149" i="7"/>
  <c r="M149" i="7"/>
  <c r="H149" i="7"/>
  <c r="F149" i="7"/>
  <c r="O148" i="7"/>
  <c r="M148" i="7"/>
  <c r="H148" i="7"/>
  <c r="F148" i="7"/>
  <c r="O147" i="7"/>
  <c r="M147" i="7"/>
  <c r="H147" i="7"/>
  <c r="F147" i="7"/>
  <c r="O146" i="7"/>
  <c r="M146" i="7"/>
  <c r="H146" i="7"/>
  <c r="F146" i="7"/>
  <c r="O145" i="7"/>
  <c r="M145" i="7"/>
  <c r="H145" i="7"/>
  <c r="F145" i="7"/>
  <c r="O144" i="7"/>
  <c r="M144" i="7"/>
  <c r="H144" i="7"/>
  <c r="F144" i="7"/>
  <c r="O143" i="7"/>
  <c r="M143" i="7"/>
  <c r="H143" i="7"/>
  <c r="F143" i="7"/>
  <c r="O142" i="7"/>
  <c r="M142" i="7"/>
  <c r="H142" i="7"/>
  <c r="F142" i="7"/>
  <c r="O141" i="7"/>
  <c r="M141" i="7"/>
  <c r="H141" i="7"/>
  <c r="F141" i="7"/>
  <c r="O140" i="7"/>
  <c r="M140" i="7"/>
  <c r="H140" i="7"/>
  <c r="F140" i="7"/>
  <c r="O139" i="7"/>
  <c r="M139" i="7"/>
  <c r="H139" i="7"/>
  <c r="F139" i="7"/>
  <c r="O138" i="7"/>
  <c r="M138" i="7"/>
  <c r="H138" i="7"/>
  <c r="F138" i="7"/>
  <c r="O137" i="7"/>
  <c r="M137" i="7"/>
  <c r="H137" i="7"/>
  <c r="F137" i="7"/>
  <c r="O136" i="7"/>
  <c r="M136" i="7"/>
  <c r="H136" i="7"/>
  <c r="F136" i="7"/>
  <c r="O135" i="7"/>
  <c r="M135" i="7"/>
  <c r="H135" i="7"/>
  <c r="F135" i="7"/>
  <c r="O134" i="7"/>
  <c r="M134" i="7"/>
  <c r="H134" i="7"/>
  <c r="F134" i="7"/>
  <c r="O133" i="7"/>
  <c r="M133" i="7"/>
  <c r="H133" i="7"/>
  <c r="F133" i="7"/>
  <c r="O132" i="7"/>
  <c r="M132" i="7"/>
  <c r="H132" i="7"/>
  <c r="F132" i="7"/>
  <c r="O131" i="7"/>
  <c r="M131" i="7"/>
  <c r="H131" i="7"/>
  <c r="F131" i="7"/>
  <c r="O130" i="7"/>
  <c r="M130" i="7"/>
  <c r="H130" i="7"/>
  <c r="F130" i="7"/>
  <c r="O129" i="7"/>
  <c r="M129" i="7"/>
  <c r="H129" i="7"/>
  <c r="F129" i="7"/>
  <c r="O128" i="7"/>
  <c r="M128" i="7"/>
  <c r="H128" i="7"/>
  <c r="F128" i="7"/>
  <c r="O127" i="7"/>
  <c r="M127" i="7"/>
  <c r="H127" i="7"/>
  <c r="F127" i="7"/>
  <c r="O126" i="7"/>
  <c r="M126" i="7"/>
  <c r="H126" i="7"/>
  <c r="F126" i="7"/>
  <c r="O125" i="7"/>
  <c r="M125" i="7"/>
  <c r="H125" i="7"/>
  <c r="F125" i="7"/>
  <c r="O124" i="7"/>
  <c r="M124" i="7"/>
  <c r="H124" i="7"/>
  <c r="F124" i="7"/>
  <c r="O123" i="7"/>
  <c r="M123" i="7"/>
  <c r="H123" i="7"/>
  <c r="F123" i="7"/>
  <c r="O122" i="7"/>
  <c r="M122" i="7"/>
  <c r="H122" i="7"/>
  <c r="F122" i="7"/>
  <c r="O121" i="7"/>
  <c r="M121" i="7"/>
  <c r="H121" i="7"/>
  <c r="F121" i="7"/>
  <c r="O120" i="7"/>
  <c r="M120" i="7"/>
  <c r="H120" i="7"/>
  <c r="F120" i="7"/>
  <c r="O119" i="7"/>
  <c r="M119" i="7"/>
  <c r="H119" i="7"/>
  <c r="F119" i="7"/>
  <c r="O118" i="7"/>
  <c r="M118" i="7"/>
  <c r="H118" i="7"/>
  <c r="F118" i="7"/>
  <c r="O117" i="7"/>
  <c r="M117" i="7"/>
  <c r="H117" i="7"/>
  <c r="F117" i="7"/>
  <c r="O116" i="7"/>
  <c r="M116" i="7"/>
  <c r="H116" i="7"/>
  <c r="F116" i="7"/>
  <c r="O115" i="7"/>
  <c r="M115" i="7"/>
  <c r="H115" i="7"/>
  <c r="F115" i="7"/>
  <c r="O114" i="7"/>
  <c r="M114" i="7"/>
  <c r="H114" i="7"/>
  <c r="F114" i="7"/>
  <c r="O113" i="7"/>
  <c r="M113" i="7"/>
  <c r="H113" i="7"/>
  <c r="F113" i="7"/>
  <c r="O112" i="7"/>
  <c r="M112" i="7"/>
  <c r="H112" i="7"/>
  <c r="F112" i="7"/>
  <c r="O111" i="7"/>
  <c r="M111" i="7"/>
  <c r="H111" i="7"/>
  <c r="F111" i="7"/>
  <c r="O110" i="7"/>
  <c r="M110" i="7"/>
  <c r="H110" i="7"/>
  <c r="F110" i="7"/>
  <c r="O109" i="7"/>
  <c r="M109" i="7"/>
  <c r="H109" i="7"/>
  <c r="F109" i="7"/>
  <c r="O108" i="7"/>
  <c r="M108" i="7"/>
  <c r="H108" i="7"/>
  <c r="F108" i="7"/>
  <c r="O107" i="7"/>
  <c r="M107" i="7"/>
  <c r="H107" i="7"/>
  <c r="F107" i="7"/>
  <c r="O106" i="7"/>
  <c r="M106" i="7"/>
  <c r="H106" i="7"/>
  <c r="F106" i="7"/>
  <c r="O105" i="7"/>
  <c r="M105" i="7"/>
  <c r="H105" i="7"/>
  <c r="F105" i="7"/>
  <c r="O104" i="7"/>
  <c r="M104" i="7"/>
  <c r="H104" i="7"/>
  <c r="F104" i="7"/>
  <c r="O103" i="7"/>
  <c r="M103" i="7"/>
  <c r="H103" i="7"/>
  <c r="F103" i="7"/>
  <c r="O102" i="7"/>
  <c r="M102" i="7"/>
  <c r="H102" i="7"/>
  <c r="F102" i="7"/>
  <c r="O101" i="7"/>
  <c r="M101" i="7"/>
  <c r="H101" i="7"/>
  <c r="F101" i="7"/>
  <c r="O100" i="7"/>
  <c r="M100" i="7"/>
  <c r="H100" i="7"/>
  <c r="F100" i="7"/>
  <c r="O99" i="7"/>
  <c r="M99" i="7"/>
  <c r="H99" i="7"/>
  <c r="F99" i="7"/>
  <c r="O98" i="7"/>
  <c r="M98" i="7"/>
  <c r="H98" i="7"/>
  <c r="F98" i="7"/>
  <c r="O97" i="7"/>
  <c r="M97" i="7"/>
  <c r="H97" i="7"/>
  <c r="F97" i="7"/>
  <c r="O96" i="7"/>
  <c r="M96" i="7"/>
  <c r="H96" i="7"/>
  <c r="F96" i="7"/>
  <c r="O95" i="7"/>
  <c r="M95" i="7"/>
  <c r="H95" i="7"/>
  <c r="F95" i="7"/>
  <c r="O94" i="7"/>
  <c r="M94" i="7"/>
  <c r="H94" i="7"/>
  <c r="F94" i="7"/>
  <c r="O93" i="7"/>
  <c r="M93" i="7"/>
  <c r="H93" i="7"/>
  <c r="F93" i="7"/>
  <c r="O92" i="7"/>
  <c r="M92" i="7"/>
  <c r="H92" i="7"/>
  <c r="F92" i="7"/>
  <c r="O91" i="7"/>
  <c r="M91" i="7"/>
  <c r="H91" i="7"/>
  <c r="F91" i="7"/>
  <c r="O90" i="7"/>
  <c r="M90" i="7"/>
  <c r="H90" i="7"/>
  <c r="F90" i="7"/>
  <c r="O89" i="7"/>
  <c r="M89" i="7"/>
  <c r="H89" i="7"/>
  <c r="F89" i="7"/>
  <c r="O88" i="7"/>
  <c r="M88" i="7"/>
  <c r="H88" i="7"/>
  <c r="F88" i="7"/>
  <c r="O87" i="7"/>
  <c r="M87" i="7"/>
  <c r="H87" i="7"/>
  <c r="F87" i="7"/>
  <c r="O86" i="7"/>
  <c r="M86" i="7"/>
  <c r="H86" i="7"/>
  <c r="F86" i="7"/>
  <c r="O85" i="7"/>
  <c r="M85" i="7"/>
  <c r="H85" i="7"/>
  <c r="F85" i="7"/>
  <c r="O84" i="7"/>
  <c r="M84" i="7"/>
  <c r="H84" i="7"/>
  <c r="F84" i="7"/>
  <c r="O83" i="7"/>
  <c r="M83" i="7"/>
  <c r="H83" i="7"/>
  <c r="F83" i="7"/>
  <c r="O82" i="7"/>
  <c r="M82" i="7"/>
  <c r="H82" i="7"/>
  <c r="F82" i="7"/>
  <c r="O81" i="7"/>
  <c r="M81" i="7"/>
  <c r="H81" i="7"/>
  <c r="F81" i="7"/>
  <c r="O80" i="7"/>
  <c r="M80" i="7"/>
  <c r="H80" i="7"/>
  <c r="F80" i="7"/>
  <c r="O79" i="7"/>
  <c r="M79" i="7"/>
  <c r="H79" i="7"/>
  <c r="F79" i="7"/>
  <c r="O78" i="7"/>
  <c r="M78" i="7"/>
  <c r="H78" i="7"/>
  <c r="F78" i="7"/>
  <c r="O77" i="7"/>
  <c r="M77" i="7"/>
  <c r="H77" i="7"/>
  <c r="F77" i="7"/>
  <c r="O76" i="7"/>
  <c r="M76" i="7"/>
  <c r="H76" i="7"/>
  <c r="F76" i="7"/>
  <c r="O75" i="7"/>
  <c r="M75" i="7"/>
  <c r="H75" i="7"/>
  <c r="F75" i="7"/>
  <c r="O74" i="7"/>
  <c r="M74" i="7"/>
  <c r="H74" i="7"/>
  <c r="F74" i="7"/>
  <c r="O73" i="7"/>
  <c r="M73" i="7"/>
  <c r="H73" i="7"/>
  <c r="F73" i="7"/>
  <c r="O72" i="7"/>
  <c r="M72" i="7"/>
  <c r="H72" i="7"/>
  <c r="F72" i="7"/>
  <c r="O71" i="7"/>
  <c r="M71" i="7"/>
  <c r="H71" i="7"/>
  <c r="F71" i="7"/>
  <c r="O70" i="7"/>
  <c r="M70" i="7"/>
  <c r="H70" i="7"/>
  <c r="F70" i="7"/>
  <c r="O69" i="7"/>
  <c r="M69" i="7"/>
  <c r="H69" i="7"/>
  <c r="F69" i="7"/>
  <c r="O68" i="7"/>
  <c r="M68" i="7"/>
  <c r="H68" i="7"/>
  <c r="F68" i="7"/>
  <c r="O67" i="7"/>
  <c r="M67" i="7"/>
  <c r="H67" i="7"/>
  <c r="F67" i="7"/>
  <c r="O66" i="7"/>
  <c r="M66" i="7"/>
  <c r="H66" i="7"/>
  <c r="F66" i="7"/>
  <c r="O65" i="7"/>
  <c r="M65" i="7"/>
  <c r="H65" i="7"/>
  <c r="F65" i="7"/>
  <c r="O64" i="7"/>
  <c r="M64" i="7"/>
  <c r="H64" i="7"/>
  <c r="F64" i="7"/>
  <c r="O63" i="7"/>
  <c r="M63" i="7"/>
  <c r="H63" i="7"/>
  <c r="F63" i="7"/>
  <c r="O62" i="7"/>
  <c r="M62" i="7"/>
  <c r="H62" i="7"/>
  <c r="F62" i="7"/>
  <c r="O61" i="7"/>
  <c r="M61" i="7"/>
  <c r="H61" i="7"/>
  <c r="F61" i="7"/>
  <c r="O60" i="7"/>
  <c r="M60" i="7"/>
  <c r="H60" i="7"/>
  <c r="F60" i="7"/>
  <c r="O59" i="7"/>
  <c r="M59" i="7"/>
  <c r="H59" i="7"/>
  <c r="F59" i="7"/>
  <c r="O58" i="7"/>
  <c r="M58" i="7"/>
  <c r="H58" i="7"/>
  <c r="F58" i="7"/>
  <c r="O57" i="7"/>
  <c r="M57" i="7"/>
  <c r="H57" i="7"/>
  <c r="F57" i="7"/>
  <c r="O56" i="7"/>
  <c r="M56" i="7"/>
  <c r="H56" i="7"/>
  <c r="F56" i="7"/>
  <c r="O55" i="7"/>
  <c r="M55" i="7"/>
  <c r="H55" i="7"/>
  <c r="F55" i="7"/>
  <c r="O54" i="7"/>
  <c r="M54" i="7"/>
  <c r="H54" i="7"/>
  <c r="F54" i="7"/>
  <c r="O53" i="7"/>
  <c r="M53" i="7"/>
  <c r="H53" i="7"/>
  <c r="F53" i="7"/>
  <c r="O52" i="7"/>
  <c r="M52" i="7"/>
  <c r="H52" i="7"/>
  <c r="F52" i="7"/>
  <c r="O51" i="7"/>
  <c r="M51" i="7"/>
  <c r="H51" i="7"/>
  <c r="F51" i="7"/>
  <c r="O50" i="7"/>
  <c r="M50" i="7"/>
  <c r="H50" i="7"/>
  <c r="F50" i="7"/>
  <c r="O49" i="7"/>
  <c r="M49" i="7"/>
  <c r="H49" i="7"/>
  <c r="F49" i="7"/>
  <c r="O48" i="7"/>
  <c r="M48" i="7"/>
  <c r="H48" i="7"/>
  <c r="F48" i="7"/>
  <c r="O47" i="7"/>
  <c r="M47" i="7"/>
  <c r="H47" i="7"/>
  <c r="F47" i="7"/>
  <c r="O46" i="7"/>
  <c r="M46" i="7"/>
  <c r="H46" i="7"/>
  <c r="F46" i="7"/>
  <c r="O45" i="7"/>
  <c r="M45" i="7"/>
  <c r="H45" i="7"/>
  <c r="F45" i="7"/>
  <c r="O44" i="7"/>
  <c r="M44" i="7"/>
  <c r="H44" i="7"/>
  <c r="F44" i="7"/>
  <c r="O43" i="7"/>
  <c r="M43" i="7"/>
  <c r="H43" i="7"/>
  <c r="F43" i="7"/>
  <c r="O42" i="7"/>
  <c r="M42" i="7"/>
  <c r="H42" i="7"/>
  <c r="F42" i="7"/>
  <c r="O41" i="7"/>
  <c r="M41" i="7"/>
  <c r="H41" i="7"/>
  <c r="F41" i="7"/>
  <c r="O40" i="7"/>
  <c r="M40" i="7"/>
  <c r="H40" i="7"/>
  <c r="F40" i="7"/>
  <c r="O39" i="7"/>
  <c r="M39" i="7"/>
  <c r="H39" i="7"/>
  <c r="F39" i="7"/>
  <c r="O38" i="7"/>
  <c r="M38" i="7"/>
  <c r="H38" i="7"/>
  <c r="F38" i="7"/>
  <c r="O37" i="7"/>
  <c r="M37" i="7"/>
  <c r="H37" i="7"/>
  <c r="F37" i="7"/>
  <c r="O36" i="7"/>
  <c r="M36" i="7"/>
  <c r="H36" i="7"/>
  <c r="F36" i="7"/>
  <c r="O35" i="7"/>
  <c r="M35" i="7"/>
  <c r="H35" i="7"/>
  <c r="F35" i="7"/>
  <c r="O34" i="7"/>
  <c r="M34" i="7"/>
  <c r="H34" i="7"/>
  <c r="F34" i="7"/>
  <c r="O33" i="7"/>
  <c r="M33" i="7"/>
  <c r="H33" i="7"/>
  <c r="F33" i="7"/>
  <c r="O32" i="7"/>
  <c r="M32" i="7"/>
  <c r="H32" i="7"/>
  <c r="F32" i="7"/>
  <c r="O31" i="7"/>
  <c r="M31" i="7"/>
  <c r="H31" i="7"/>
  <c r="F31" i="7"/>
  <c r="O30" i="7"/>
  <c r="M30" i="7"/>
  <c r="H30" i="7"/>
  <c r="F30" i="7"/>
  <c r="O29" i="7"/>
  <c r="M29" i="7"/>
  <c r="H29" i="7"/>
  <c r="F29" i="7"/>
  <c r="O28" i="7"/>
  <c r="M28" i="7"/>
  <c r="H28" i="7"/>
  <c r="F28" i="7"/>
  <c r="O27" i="7"/>
  <c r="M27" i="7"/>
  <c r="H27" i="7"/>
  <c r="F27" i="7"/>
  <c r="O26" i="7"/>
  <c r="M26" i="7"/>
  <c r="H26" i="7"/>
  <c r="F26" i="7"/>
  <c r="O25" i="7"/>
  <c r="M25" i="7"/>
  <c r="H25" i="7"/>
  <c r="F25" i="7"/>
  <c r="O24" i="7"/>
  <c r="M24" i="7"/>
  <c r="H24" i="7"/>
  <c r="F24" i="7"/>
  <c r="O23" i="7"/>
  <c r="M23" i="7"/>
  <c r="H23" i="7"/>
  <c r="F23" i="7"/>
  <c r="O22" i="7"/>
  <c r="M22" i="7"/>
  <c r="H22" i="7"/>
  <c r="F22" i="7"/>
  <c r="O21" i="7"/>
  <c r="M21" i="7"/>
  <c r="H21" i="7"/>
  <c r="F21" i="7"/>
  <c r="O20" i="7"/>
  <c r="M20" i="7"/>
  <c r="H20" i="7"/>
  <c r="F20" i="7"/>
  <c r="O19" i="7"/>
  <c r="M19" i="7"/>
  <c r="H19" i="7"/>
  <c r="F19" i="7"/>
  <c r="O18" i="7"/>
  <c r="M18" i="7"/>
  <c r="H18" i="7"/>
  <c r="F18" i="7"/>
  <c r="O17" i="7"/>
  <c r="M17" i="7"/>
  <c r="H17" i="7"/>
  <c r="F17" i="7"/>
  <c r="O16" i="7"/>
  <c r="M16" i="7"/>
  <c r="H16" i="7"/>
  <c r="F16" i="7"/>
  <c r="O15" i="7"/>
  <c r="M15" i="7"/>
  <c r="H15" i="7"/>
  <c r="F15" i="7"/>
  <c r="O14" i="7"/>
  <c r="M14" i="7"/>
  <c r="H14" i="7"/>
  <c r="F14" i="7"/>
  <c r="O13" i="7"/>
  <c r="M13" i="7"/>
  <c r="H13" i="7"/>
  <c r="F13" i="7"/>
  <c r="O12" i="7"/>
  <c r="M12" i="7"/>
  <c r="H12" i="7"/>
  <c r="F12" i="7"/>
  <c r="O11" i="7"/>
  <c r="M11" i="7"/>
  <c r="H11" i="7"/>
  <c r="F11" i="7"/>
  <c r="O10" i="7"/>
  <c r="M10" i="7"/>
  <c r="H10" i="7"/>
  <c r="F10" i="7"/>
  <c r="O9" i="7"/>
  <c r="M9" i="7"/>
  <c r="H9" i="7"/>
  <c r="F9" i="7"/>
  <c r="O8" i="7"/>
  <c r="M8" i="7"/>
  <c r="H8" i="7"/>
  <c r="F8" i="7"/>
  <c r="O7" i="7"/>
  <c r="M7" i="7"/>
  <c r="H7" i="7"/>
  <c r="F7" i="7"/>
  <c r="O6" i="7"/>
  <c r="M6" i="7"/>
  <c r="H6" i="7"/>
  <c r="F6" i="7"/>
  <c r="O5" i="7"/>
  <c r="M5" i="7"/>
  <c r="H5" i="7"/>
  <c r="F5" i="7"/>
  <c r="O4" i="7"/>
  <c r="M4" i="7"/>
  <c r="H4" i="7"/>
  <c r="F4" i="7"/>
  <c r="O3" i="7"/>
  <c r="M3" i="7"/>
  <c r="H3" i="7"/>
  <c r="F3" i="7"/>
  <c r="O2" i="7"/>
  <c r="M2" i="7"/>
  <c r="H2" i="7"/>
  <c r="F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<sst xmlns="http://schemas.openxmlformats.org/spreadsheetml/2006/main" count="17088" uniqueCount="2115">
  <si>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</si>
  <si>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</si>
  <si>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</si>
  <si>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</si>
  <si>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</si>
  <si>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</si>
  <si>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</si>
  <si>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</si>
  <si>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</si>
  <si>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</si>
  <si>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</si>
  <si>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</si>
  <si>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</si>
  <si>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</si>
  <si>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</si>
  <si>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</si>
  <si>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</si>
  <si>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</si>
  <si>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</si>
  <si>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</si>
  <si>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</si>
  <si>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</si>
  <si>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</si>
  <si>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</si>
  <si>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</si>
  <si>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</si>
  <si>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</si>
  <si>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</si>
  <si>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</si>
  <si>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</si>
  <si>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</si>
  <si>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</si>
  <si>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</si>
  <si>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</si>
  <si>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</si>
  <si>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</si>
  <si>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</si>
  <si>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</si>
  <si>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</si>
  <si>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</si>
  <si>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</si>
  <si>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</si>
  <si>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</si>
  <si>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</si>
  <si>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</si>
  <si>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</si>
  <si>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</si>
  <si>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</si>
  <si>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</si>
  <si>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</si>
  <si>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</si>
  <si>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</si>
  <si>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</si>
  <si>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</si>
  <si>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</si>
  <si>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</si>
  <si>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</si>
  <si>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</si>
  <si>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</si>
  <si>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</si>
  <si>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</si>
  <si>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</si>
  <si>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</si>
  <si>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</si>
  <si>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</si>
  <si>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</si>
  <si>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</si>
  <si>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</si>
  <si>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</si>
  <si>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</si>
  <si>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</si>
  <si>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</si>
  <si>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</si>
  <si>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</si>
  <si>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</si>
  <si>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</si>
  <si>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</si>
  <si>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</si>
  <si>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</si>
  <si>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</si>
  <si>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</si>
  <si>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</si>
  <si>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</si>
  <si>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</si>
  <si>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</si>
  <si>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</si>
  <si>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</si>
  <si>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</si>
  <si>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</si>
  <si>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</si>
  <si>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</si>
  <si>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</si>
  <si>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</si>
  <si>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</si>
  <si>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</si>
  <si>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</si>
  <si>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</si>
  <si>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</si>
  <si>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</si>
  <si>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</si>
  <si>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</si>
  <si>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</si>
  <si>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</si>
  <si>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</si>
  <si>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</si>
  <si>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</si>
  <si>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</si>
  <si>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</si>
  <si>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</si>
  <si>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</si>
  <si>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</si>
  <si>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</si>
  <si>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</si>
  <si>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</si>
  <si>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</si>
  <si>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</si>
  <si>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</si>
  <si>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</si>
  <si>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</si>
  <si>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</si>
  <si>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</si>
  <si>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</si>
  <si>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</si>
  <si>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</si>
  <si>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</si>
  <si>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</si>
  <si>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</si>
  <si>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</si>
  <si>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</si>
  <si>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</si>
  <si>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</si>
  <si>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</si>
  <si>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</si>
  <si>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</si>
  <si>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</si>
  <si>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</si>
  <si>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</si>
  <si>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</si>
  <si>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</si>
  <si>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</si>
  <si>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</si>
  <si>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</si>
  <si>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</si>
  <si>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</si>
  <si>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</si>
  <si>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</si>
  <si>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</si>
  <si>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</si>
  <si>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</si>
  <si>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</si>
  <si>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</si>
  <si>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</si>
  <si>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</si>
  <si>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</si>
  <si>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</si>
  <si>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</si>
  <si>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</si>
  <si>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</si>
  <si>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</si>
  <si>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</si>
  <si>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</si>
  <si>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</si>
  <si>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</si>
  <si>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</si>
  <si>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</si>
  <si>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</si>
  <si>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</si>
  <si>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</si>
  <si>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</si>
  <si>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</si>
  <si>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</si>
  <si>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</si>
  <si>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</si>
  <si>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</si>
  <si>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</si>
  <si>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</si>
  <si>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</si>
  <si>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</si>
  <si>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</si>
  <si>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</si>
  <si>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</si>
  <si>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</si>
  <si>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</si>
  <si>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</si>
  <si>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</si>
  <si>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</si>
  <si>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</si>
  <si>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</si>
  <si>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</si>
  <si>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</si>
  <si>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</si>
  <si>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</si>
  <si>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</si>
  <si>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</si>
  <si>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</si>
  <si>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</si>
  <si>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</si>
  <si>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</si>
  <si>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</si>
  <si>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</si>
  <si>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</si>
  <si>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</si>
  <si>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</si>
  <si>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</si>
  <si>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</si>
  <si>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</si>
  <si>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</si>
  <si>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</si>
  <si>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</si>
  <si>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</si>
  <si>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</si>
  <si>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</si>
  <si>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</si>
  <si>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</si>
  <si>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</si>
  <si>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</si>
  <si>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</si>
  <si>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</si>
  <si>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</si>
  <si>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</si>
  <si>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</si>
  <si>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</si>
  <si>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</si>
  <si>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</si>
  <si>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</si>
  <si>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</si>
  <si>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</si>
  <si>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</si>
  <si>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</si>
  <si>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</si>
  <si>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</si>
  <si>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</si>
  <si>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</si>
  <si>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</si>
  <si>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</si>
  <si>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</si>
  <si>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</si>
  <si>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</si>
  <si>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</si>
  <si>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</si>
  <si>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</si>
  <si>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</si>
  <si>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</si>
  <si>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</si>
  <si>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</si>
  <si>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</si>
  <si>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</si>
  <si>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</si>
  <si>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</si>
  <si>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</si>
  <si>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</si>
  <si>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</si>
  <si>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</si>
  <si>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</si>
  <si>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</si>
  <si>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</si>
  <si>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</si>
  <si>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</si>
  <si>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</si>
  <si>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</si>
  <si>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</si>
  <si>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</si>
  <si>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</si>
  <si>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</si>
  <si>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</si>
  <si>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</si>
  <si>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</si>
  <si>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</si>
  <si>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</si>
  <si>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</si>
  <si>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</si>
  <si>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</si>
  <si>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</si>
  <si>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</si>
  <si>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</si>
  <si>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</si>
  <si>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</si>
  <si>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</si>
  <si>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</si>
  <si>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</si>
  <si>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</si>
  <si>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</si>
  <si>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</si>
  <si>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</si>
  <si>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</si>
  <si>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</si>
  <si>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</si>
  <si>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</si>
  <si>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</si>
  <si>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</si>
  <si>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</si>
  <si>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</si>
  <si>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</si>
  <si>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</si>
  <si>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</si>
  <si>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</si>
  <si>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</si>
  <si>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</si>
  <si>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</si>
  <si>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</si>
  <si>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</si>
  <si>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</si>
  <si>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</si>
  <si>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</si>
  <si>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</si>
  <si>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</si>
  <si>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</si>
  <si>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</si>
  <si>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</si>
  <si>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</si>
  <si>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</si>
  <si>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</si>
  <si>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</si>
  <si>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</si>
  <si>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</si>
  <si>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</si>
  <si>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</si>
  <si>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</si>
  <si>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</si>
  <si>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</si>
  <si>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</si>
  <si>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</si>
  <si>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</si>
  <si>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</si>
  <si>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</si>
  <si>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</si>
  <si>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</si>
  <si>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</si>
  <si>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</si>
  <si>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</si>
  <si>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</si>
  <si>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</si>
  <si>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</si>
  <si>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</si>
  <si>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</si>
  <si>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</si>
  <si>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</si>
  <si>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</si>
  <si>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</si>
  <si>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</si>
  <si>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</si>
  <si>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</si>
  <si>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</si>
  <si>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</si>
  <si>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</si>
  <si>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</si>
  <si>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</si>
  <si>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</si>
  <si>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</si>
  <si>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</si>
  <si>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</si>
  <si>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</si>
  <si>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</si>
  <si>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</si>
  <si>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</si>
  <si>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</si>
  <si>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</si>
  <si>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</si>
  <si>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</si>
  <si>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</si>
  <si>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</si>
  <si>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</si>
  <si>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</si>
  <si>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</si>
  <si>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</si>
  <si>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</si>
  <si>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</si>
  <si>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</si>
  <si>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</si>
  <si>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</si>
  <si>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</si>
  <si>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</si>
  <si>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</si>
  <si>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</si>
  <si>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</si>
  <si>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</si>
  <si>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</si>
  <si>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</si>
  <si>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</si>
  <si>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</si>
  <si>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</si>
  <si>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</si>
  <si>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</si>
  <si>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</si>
  <si>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</si>
  <si>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</si>
  <si>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</si>
  <si>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</si>
  <si>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</si>
  <si>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</si>
  <si>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</si>
  <si>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</si>
  <si>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</si>
  <si>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</si>
  <si>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</si>
  <si>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</si>
  <si>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</si>
  <si>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</si>
  <si>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</si>
  <si>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</si>
  <si>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</si>
  <si>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</si>
  <si>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</si>
  <si>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</si>
  <si>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</si>
  <si>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</si>
  <si>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</si>
  <si>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</si>
  <si>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</si>
  <si>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</si>
  <si>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</si>
  <si>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</si>
  <si>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</si>
  <si>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</si>
  <si>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</si>
  <si>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</si>
  <si>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</si>
  <si>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</si>
  <si>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</si>
  <si>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</si>
  <si>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</si>
  <si>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</si>
  <si>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</si>
  <si>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</si>
  <si>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</si>
  <si>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</si>
  <si>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</si>
  <si>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</si>
  <si>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</si>
  <si>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</si>
  <si>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</si>
  <si>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</si>
  <si>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</si>
  <si>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</si>
  <si>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</si>
  <si>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</si>
  <si>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</si>
  <si>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</si>
  <si>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</si>
  <si>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</si>
  <si>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</si>
  <si>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</si>
  <si>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</si>
  <si>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</si>
  <si>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</si>
  <si>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</si>
  <si>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</si>
  <si>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</si>
  <si>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</si>
  <si>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</si>
  <si>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</si>
  <si>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</si>
  <si>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</si>
  <si>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</si>
  <si>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</si>
  <si>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</si>
  <si>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</si>
  <si>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</si>
  <si>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</si>
  <si>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</si>
  <si>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</si>
  <si>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</si>
  <si>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</si>
  <si>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</si>
  <si>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</si>
  <si>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</si>
  <si>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</si>
  <si>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</si>
  <si>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</si>
  <si>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</si>
  <si>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</si>
  <si>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</si>
  <si>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</si>
  <si>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</si>
  <si>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</si>
  <si>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</si>
  <si>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</si>
  <si>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</si>
  <si>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</si>
  <si>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</si>
  <si>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</si>
  <si>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</si>
  <si>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</si>
  <si>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</si>
  <si>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</si>
  <si>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</si>
  <si>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</si>
  <si>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</si>
  <si>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</si>
  <si>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</si>
  <si>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</si>
  <si>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</si>
  <si>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</si>
  <si>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</si>
  <si>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</si>
  <si>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</si>
  <si>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</si>
  <si>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</si>
  <si>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</si>
  <si>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</si>
  <si>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</si>
  <si>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</si>
  <si>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</si>
  <si>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</si>
  <si>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</si>
  <si>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</si>
  <si>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</si>
  <si>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</si>
  <si>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</si>
  <si>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</si>
  <si>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</si>
  <si>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</si>
  <si>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</si>
  <si>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</si>
  <si>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</si>
  <si>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</si>
  <si>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</si>
  <si>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</si>
  <si>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</si>
  <si>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</si>
  <si>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</si>
  <si>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</si>
  <si>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</si>
  <si>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</si>
  <si>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</si>
  <si>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</si>
  <si>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</si>
  <si>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</si>
  <si>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</si>
  <si>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</si>
  <si>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</si>
  <si>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</si>
  <si>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</si>
  <si>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</si>
  <si>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</si>
  <si>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</si>
  <si>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</si>
  <si>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</si>
  <si>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</si>
  <si>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</si>
  <si>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</si>
  <si>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</si>
  <si>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</si>
  <si>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</si>
  <si>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</si>
  <si>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</si>
  <si>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</si>
  <si>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</si>
  <si>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</si>
  <si>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</si>
  <si>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</si>
  <si>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</si>
  <si>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</si>
  <si>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</si>
  <si>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</si>
  <si>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</si>
  <si>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</si>
  <si>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</si>
  <si>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</si>
  <si>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</si>
  <si>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</si>
  <si>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</si>
  <si>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</si>
  <si>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</si>
  <si>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</si>
  <si>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</si>
  <si>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</si>
  <si>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</si>
  <si>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</si>
  <si>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</si>
  <si>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</si>
  <si>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</si>
  <si>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</si>
  <si>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</si>
  <si>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</si>
  <si>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</si>
  <si>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</si>
  <si>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</si>
  <si>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</si>
  <si>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</si>
  <si>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</si>
  <si>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</si>
  <si>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</si>
  <si>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</si>
  <si>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</si>
  <si>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</si>
  <si>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</si>
  <si>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</si>
  <si>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</si>
  <si>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</si>
  <si>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</si>
  <si>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</si>
  <si>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</si>
  <si>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</si>
  <si>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</si>
  <si>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</si>
  <si>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</si>
  <si>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</si>
  <si>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</si>
  <si>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</si>
  <si>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</si>
  <si>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</si>
  <si>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</si>
  <si>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</si>
  <si>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</si>
  <si>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</si>
  <si>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</si>
  <si>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</si>
  <si>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</si>
  <si>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</si>
  <si>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</si>
  <si>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</si>
  <si>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</si>
  <si>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</si>
  <si>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</si>
  <si>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</si>
  <si>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</si>
  <si>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</si>
  <si>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</si>
  <si>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</si>
  <si>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</si>
  <si>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</si>
  <si>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</si>
  <si>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</si>
  <si>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</si>
  <si>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</si>
  <si>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</si>
  <si>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</si>
  <si>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</si>
  <si>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</si>
  <si>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</si>
  <si>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</si>
  <si>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</si>
  <si>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</si>
  <si>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</si>
  <si>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</si>
  <si>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</si>
  <si>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</si>
  <si>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</si>
  <si>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</si>
  <si>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</si>
  <si>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</si>
  <si>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</si>
  <si>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</si>
  <si>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</si>
  <si>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</si>
  <si>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</si>
  <si>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</si>
  <si>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</si>
  <si>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</si>
  <si>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</si>
  <si>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</si>
  <si>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</si>
  <si>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</si>
  <si>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</si>
  <si>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</si>
  <si>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</si>
  <si>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</si>
  <si>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</si>
  <si>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</si>
  <si>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</si>
  <si>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</si>
  <si>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</si>
  <si>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</si>
  <si>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</si>
  <si>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</si>
  <si>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</si>
  <si>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</si>
  <si>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</si>
  <si>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</si>
  <si>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</si>
  <si>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</si>
  <si>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</si>
  <si>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</si>
  <si>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</si>
  <si>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</si>
  <si>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</si>
  <si>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</si>
  <si>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</si>
  <si>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</si>
  <si>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</si>
  <si>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</si>
  <si>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</si>
  <si>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</si>
  <si>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</si>
  <si>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</si>
  <si>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</si>
  <si>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</si>
  <si>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</si>
  <si>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</si>
  <si>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</si>
  <si>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</si>
  <si>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</si>
  <si>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</si>
  <si>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</si>
  <si>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</si>
  <si>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</si>
  <si>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</si>
  <si>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</si>
  <si>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</si>
  <si>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</si>
  <si>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</si>
  <si>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</si>
  <si>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</si>
  <si>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</si>
  <si>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</si>
  <si>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</si>
  <si>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</si>
  <si>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</si>
  <si>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</si>
  <si>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</si>
  <si>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</si>
  <si>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</si>
  <si>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</si>
  <si>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</si>
  <si>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</si>
  <si>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</si>
  <si>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</si>
  <si>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</si>
  <si>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</si>
  <si>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</si>
  <si>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</si>
  <si>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</si>
  <si>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</si>
  <si>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</si>
  <si>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</si>
  <si>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</si>
  <si>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</si>
  <si>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</si>
  <si>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</si>
  <si>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</si>
  <si>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</si>
  <si>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</si>
  <si>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</si>
  <si>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</si>
  <si>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</si>
  <si>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</si>
  <si>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</si>
  <si>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</si>
  <si>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</si>
  <si>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</si>
  <si>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</si>
  <si>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</si>
  <si>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</si>
  <si>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</si>
  <si>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</si>
  <si>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</si>
  <si>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</si>
  <si>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</si>
  <si>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</si>
  <si>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</si>
  <si>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</si>
  <si>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</si>
  <si>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</si>
  <si>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</si>
  <si>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</si>
  <si>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</si>
  <si>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</si>
  <si>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</si>
  <si>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</si>
  <si>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</si>
  <si>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</si>
  <si>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</si>
  <si>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</si>
  <si>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</si>
  <si>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</si>
  <si>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</si>
  <si>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</si>
  <si>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</si>
  <si>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</si>
  <si>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</si>
  <si>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</si>
  <si>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</si>
  <si>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</si>
  <si>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</si>
  <si>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</si>
  <si>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</si>
  <si>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</si>
  <si>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</si>
  <si>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</si>
  <si>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</si>
  <si>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</si>
  <si>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</si>
  <si>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</si>
  <si>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</si>
  <si>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</si>
  <si>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</si>
  <si>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</si>
  <si>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</si>
  <si>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</si>
  <si>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</si>
  <si>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</si>
  <si>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</si>
  <si>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</si>
  <si>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</si>
  <si>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</si>
  <si>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</si>
  <si>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</si>
  <si>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</si>
  <si>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</si>
  <si>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</si>
  <si>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</si>
  <si>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</si>
  <si>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</si>
  <si>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</si>
  <si>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</si>
  <si>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</si>
  <si>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</si>
  <si>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</si>
  <si>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</si>
  <si>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</si>
  <si>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</si>
  <si>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</si>
  <si>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</si>
  <si>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</si>
  <si>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</si>
  <si>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</si>
  <si>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</si>
  <si>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</si>
  <si>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</si>
  <si>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</si>
  <si>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</si>
  <si>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</si>
  <si>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</si>
  <si>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</si>
  <si>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</si>
  <si>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</si>
  <si>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</si>
  <si>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</si>
  <si>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</si>
  <si>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</si>
  <si>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</si>
  <si>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</si>
  <si>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</si>
  <si>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</si>
  <si>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</si>
  <si>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</si>
  <si>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</si>
  <si>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</si>
  <si>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</si>
  <si>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</si>
  <si>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</si>
  <si>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</si>
  <si>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</si>
  <si>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</si>
  <si>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</si>
  <si>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</si>
  <si>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</si>
  <si>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</si>
  <si>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</si>
  <si>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</si>
  <si>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</si>
  <si>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</si>
  <si>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</si>
  <si>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</si>
  <si>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</si>
  <si>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</si>
  <si>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</si>
  <si>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</si>
  <si>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</si>
  <si>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</si>
  <si>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</si>
  <si>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</si>
  <si>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</si>
  <si>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</si>
  <si>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</si>
  <si>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</si>
  <si>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</si>
  <si>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</si>
  <si>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</si>
  <si>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</si>
  <si>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</si>
  <si>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</si>
  <si>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</si>
  <si>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</si>
  <si>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</si>
  <si>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</si>
  <si>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</si>
  <si>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</si>
  <si>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</si>
  <si>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</si>
  <si>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</si>
  <si>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</si>
  <si>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</si>
  <si>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</si>
  <si>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</si>
  <si>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</si>
  <si>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</si>
  <si>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</si>
  <si>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</si>
  <si>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</si>
  <si>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</si>
  <si>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</si>
  <si>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</si>
  <si>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</si>
  <si>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</si>
  <si>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</si>
  <si>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</si>
  <si>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</si>
  <si>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</si>
  <si>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</si>
  <si>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</si>
  <si>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</si>
  <si>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</si>
  <si>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</si>
  <si>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</si>
  <si>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</si>
  <si>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</si>
  <si>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</si>
  <si>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</si>
  <si>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</si>
  <si>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</si>
  <si>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</si>
  <si>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</si>
  <si>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</si>
  <si>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</si>
  <si>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</si>
  <si>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</si>
  <si>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</si>
  <si>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</si>
  <si>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</si>
  <si>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</si>
  <si>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</si>
  <si>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</si>
  <si>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</si>
  <si>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</si>
  <si>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</si>
  <si>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</si>
  <si>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</si>
  <si>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</si>
  <si>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</si>
  <si>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</si>
  <si>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</si>
  <si>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</si>
  <si>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</si>
  <si>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</si>
  <si>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</si>
  <si>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</si>
  <si>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</si>
  <si>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</si>
  <si>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</si>
  <si>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</si>
  <si>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</si>
  <si>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</si>
  <si>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</si>
  <si>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</si>
  <si>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</si>
  <si>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</si>
  <si>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</si>
  <si>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</si>
  <si>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</si>
  <si>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</si>
  <si>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</si>
  <si>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</si>
  <si>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</si>
  <si>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</si>
  <si>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</si>
  <si>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</si>
  <si>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</si>
  <si>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</si>
  <si>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</si>
  <si>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</si>
  <si>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</si>
  <si>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</si>
  <si>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</si>
  <si>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</si>
  <si>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</si>
  <si>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</si>
  <si>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</si>
  <si>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</si>
  <si>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</si>
  <si>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</si>
  <si>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</si>
  <si>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</si>
  <si>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</si>
  <si>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</si>
  <si>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</si>
  <si>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</si>
  <si>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</si>
  <si>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</si>
  <si>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</si>
  <si>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</si>
  <si>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</si>
  <si>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</si>
  <si>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</si>
  <si>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</si>
  <si>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</si>
  <si>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</si>
  <si>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</si>
  <si>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</si>
  <si>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</si>
  <si>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</si>
  <si>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</si>
  <si>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</si>
  <si>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</si>
  <si>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</si>
  <si>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</si>
  <si>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</si>
  <si>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</si>
  <si>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</si>
  <si>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</si>
  <si>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</si>
  <si>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</si>
  <si>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</si>
  <si>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</si>
  <si>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</si>
  <si>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</si>
  <si>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</si>
  <si>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</si>
  <si>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</si>
  <si>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</si>
  <si>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</si>
  <si>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</si>
  <si>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</si>
  <si>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</si>
  <si>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</si>
  <si>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</si>
  <si>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</si>
  <si>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</si>
  <si>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</si>
  <si>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</si>
  <si>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</si>
  <si>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</si>
  <si>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</si>
  <si>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</si>
  <si>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</si>
  <si>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</si>
  <si>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</si>
  <si>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</si>
  <si>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</si>
  <si>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</si>
  <si>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</si>
  <si>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</si>
  <si>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</si>
  <si>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</si>
  <si>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</si>
  <si>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</si>
  <si>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</si>
  <si>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</si>
  <si>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</si>
  <si>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</si>
  <si>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</si>
  <si>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</si>
  <si>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</si>
  <si>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</si>
  <si>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</si>
  <si>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</si>
  <si>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</si>
  <si>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</si>
  <si>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</si>
  <si>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</si>
  <si>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</si>
  <si>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</si>
  <si>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</si>
  <si>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</si>
  <si>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</si>
  <si>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</si>
  <si>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</si>
  <si>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</si>
  <si>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</si>
  <si>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</si>
  <si>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</si>
  <si>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</si>
  <si>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</si>
  <si>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</si>
  <si>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</si>
  <si>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</si>
  <si>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</si>
  <si>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</si>
  <si>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</si>
  <si>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</si>
  <si>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</si>
  <si>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</si>
  <si>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</si>
  <si>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</si>
  <si>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</si>
  <si>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</si>
  <si>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</si>
  <si>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</si>
  <si>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</si>
  <si>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</si>
  <si>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</si>
  <si>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</si>
  <si>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</si>
  <si>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</si>
  <si>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</si>
  <si>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</si>
  <si>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</si>
  <si>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</si>
  <si>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</si>
  <si>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</si>
  <si>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</si>
  <si>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</si>
  <si>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</si>
  <si>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</si>
  <si>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</si>
  <si>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</si>
  <si>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</si>
  <si>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</si>
  <si>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</si>
  <si>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</si>
  <si>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</si>
  <si>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</si>
  <si>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</si>
  <si>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</si>
  <si>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</si>
  <si>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</si>
  <si>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</si>
  <si>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</si>
  <si>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</si>
  <si>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</si>
  <si>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</si>
  <si>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</si>
  <si>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</si>
  <si>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</si>
  <si>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</si>
  <si>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</si>
  <si>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</si>
  <si>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</si>
  <si>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</si>
  <si>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</si>
  <si>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</si>
  <si>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</si>
  <si>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</si>
  <si>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</si>
  <si>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</si>
  <si>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</si>
  <si>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</si>
  <si>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</si>
  <si>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</si>
  <si>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</si>
  <si>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</si>
  <si>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</si>
  <si>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</si>
  <si>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</si>
  <si>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</si>
  <si>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</si>
  <si>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</si>
  <si>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</si>
  <si>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</si>
  <si>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</si>
  <si>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</si>
  <si>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</si>
  <si>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</si>
  <si>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</si>
  <si>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</si>
  <si>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</si>
  <si>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</si>
  <si>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</si>
  <si>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</si>
  <si>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</si>
  <si>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</si>
  <si>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</si>
  <si>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</si>
  <si>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</si>
  <si>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</si>
  <si>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</si>
  <si>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</si>
  <si>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</si>
  <si>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</si>
  <si>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</si>
  <si>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</si>
  <si>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</si>
  <si>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</si>
  <si>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</si>
  <si>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</si>
  <si>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</si>
  <si>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</si>
  <si>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</si>
  <si>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</si>
  <si>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</si>
  <si>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</si>
  <si>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</si>
  <si>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</si>
  <si>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</si>
  <si>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</si>
  <si>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</si>
  <si>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</si>
  <si>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</si>
  <si>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</si>
  <si>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</si>
  <si>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</si>
  <si>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</si>
  <si>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</si>
  <si>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</si>
  <si>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</si>
  <si>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</si>
  <si>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</si>
  <si>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</si>
  <si>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</si>
  <si>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</si>
  <si>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</si>
  <si>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</si>
  <si>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</si>
  <si>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</si>
  <si>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</si>
  <si>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</si>
  <si>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</si>
  <si>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</si>
  <si>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</si>
  <si>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</si>
  <si>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</si>
  <si>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</si>
  <si>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</si>
  <si>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</si>
  <si>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</si>
  <si>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</si>
  <si>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</si>
  <si>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</si>
  <si>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</si>
  <si>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</si>
  <si>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</si>
  <si>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</si>
  <si>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</si>
  <si>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</si>
  <si>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</si>
  <si>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</si>
  <si>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</si>
  <si>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</si>
  <si>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</si>
  <si>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</si>
  <si>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</si>
  <si>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</si>
  <si>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</si>
  <si>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</si>
  <si>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</si>
  <si>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</si>
  <si>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</si>
  <si>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</si>
  <si>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</si>
  <si>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</si>
  <si>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</si>
  <si>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</si>
  <si>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</si>
  <si>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</si>
  <si>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</si>
  <si>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</si>
  <si>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</si>
  <si>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</si>
  <si>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</si>
  <si>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</si>
  <si>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</si>
  <si>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</si>
  <si>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</si>
  <si>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</si>
  <si>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</si>
  <si>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</si>
  <si>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</si>
  <si>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</si>
  <si>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</si>
  <si>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</si>
  <si>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</si>
  <si>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</si>
  <si>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</si>
  <si>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</si>
  <si>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</si>
  <si>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</si>
  <si>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</si>
  <si>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</si>
  <si>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</si>
  <si>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</si>
  <si>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</si>
  <si>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</si>
  <si>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</si>
  <si>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</si>
  <si>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</si>
  <si>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</si>
  <si>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</si>
  <si>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</si>
  <si>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</si>
  <si>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</si>
  <si>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</si>
  <si>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</si>
  <si>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</si>
  <si>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</si>
  <si>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</si>
  <si>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</si>
  <si>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</si>
  <si>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</si>
  <si>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</si>
  <si>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</si>
  <si>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</si>
  <si>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</si>
  <si>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</si>
  <si>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</si>
  <si>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</si>
  <si>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</si>
  <si>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</si>
  <si>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</si>
  <si>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</si>
  <si>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</si>
  <si>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</si>
  <si>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</si>
  <si>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</si>
  <si>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</si>
  <si>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</si>
  <si>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</si>
  <si>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</si>
  <si>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</si>
  <si>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</si>
  <si>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</si>
  <si>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</si>
  <si>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</si>
  <si>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</si>
  <si>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</si>
  <si>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</si>
  <si>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</si>
  <si>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</si>
  <si>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</si>
  <si>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</si>
  <si>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</si>
  <si>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</si>
  <si>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</si>
  <si>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</si>
  <si>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</si>
  <si>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</si>
  <si>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</si>
  <si>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</si>
  <si>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</si>
  <si>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</si>
  <si>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</si>
  <si>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</si>
  <si>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</si>
  <si>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</si>
  <si>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</si>
  <si>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</si>
  <si>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</si>
  <si>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</si>
  <si>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</si>
  <si>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</si>
  <si>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</si>
  <si>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</si>
  <si>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</si>
  <si>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</si>
  <si>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</si>
  <si>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</si>
  <si>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</si>
  <si>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</si>
  <si>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</si>
  <si>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</si>
  <si>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</si>
  <si>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</si>
  <si>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</si>
  <si>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</si>
  <si>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</si>
  <si>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</si>
  <si>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</si>
  <si>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</si>
  <si>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</si>
  <si>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</si>
  <si>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</si>
  <si>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</si>
  <si>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</si>
  <si>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</si>
  <si>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</si>
  <si>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</si>
  <si>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</si>
  <si>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</si>
  <si>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</si>
  <si>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</si>
  <si>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</si>
  <si>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</si>
  <si>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</si>
  <si>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</si>
  <si>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</si>
  <si>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</si>
  <si>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</si>
  <si>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</si>
  <si>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</si>
  <si>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</si>
  <si>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</si>
  <si>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</si>
  <si>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</si>
  <si>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</si>
  <si>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</si>
  <si>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</si>
  <si>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</si>
  <si>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</si>
  <si>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</si>
  <si>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</si>
  <si>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</si>
  <si>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</si>
  <si>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</si>
  <si>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</si>
  <si>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</si>
  <si>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</si>
  <si>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</si>
  <si>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</si>
  <si>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</si>
  <si>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</si>
  <si>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</si>
  <si>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</si>
  <si>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</si>
  <si>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</si>
  <si>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</si>
  <si>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</si>
  <si>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</si>
  <si>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</si>
  <si>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</si>
  <si>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</si>
  <si>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</si>
  <si>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</si>
  <si>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</si>
  <si>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</si>
  <si>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</si>
  <si>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</si>
  <si>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</si>
  <si>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</si>
  <si>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</si>
  <si>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</si>
  <si>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</si>
  <si>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</si>
  <si>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</si>
  <si>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</si>
  <si>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</si>
  <si>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</si>
  <si>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</si>
  <si>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</si>
  <si>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</si>
  <si>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</si>
  <si>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</si>
  <si>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</si>
  <si>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</si>
  <si>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</si>
  <si>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</si>
  <si>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</si>
  <si>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</si>
  <si>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</si>
  <si>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</si>
  <si>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</si>
  <si>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</si>
  <si>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</si>
  <si>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</si>
  <si>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</si>
  <si>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</si>
  <si>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</si>
  <si>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</si>
  <si>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</si>
  <si>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</si>
  <si>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</si>
  <si>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</si>
  <si>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</si>
  <si>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</si>
  <si>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</si>
  <si>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</si>
  <si>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</si>
  <si>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</si>
  <si>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</si>
  <si>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</si>
  <si>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</si>
  <si>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</si>
  <si>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</si>
  <si>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</si>
  <si>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</si>
  <si>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</si>
  <si>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</si>
  <si>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</si>
  <si>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</si>
  <si>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</si>
  <si>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</si>
  <si>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</si>
  <si>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</si>
  <si>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</si>
  <si>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</si>
  <si>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</si>
  <si>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</si>
  <si>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</si>
  <si>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</si>
  <si>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</si>
  <si>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</si>
  <si>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</si>
  <si>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</si>
  <si>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</si>
  <si>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</si>
  <si>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</si>
  <si>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</si>
  <si>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</si>
  <si>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</si>
  <si>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</si>
  <si>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</si>
  <si>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</si>
  <si>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</si>
  <si>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</si>
  <si>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</si>
  <si>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</si>
  <si>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</si>
  <si>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</si>
  <si>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</si>
  <si>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</si>
  <si>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</si>
  <si>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</si>
  <si>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</si>
  <si>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</si>
  <si>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</si>
  <si>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</si>
  <si>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</si>
  <si>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</si>
  <si>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</si>
  <si>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</si>
  <si>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</si>
  <si>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</si>
  <si>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</si>
  <si>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</si>
  <si>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</si>
  <si>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</si>
  <si>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</si>
  <si>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</si>
  <si>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</si>
  <si>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</si>
  <si>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</si>
  <si>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</si>
  <si>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</si>
  <si>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</si>
  <si>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</si>
  <si>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</si>
  <si>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</si>
  <si>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</si>
  <si>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</si>
  <si>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</si>
  <si>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</si>
  <si>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</si>
  <si>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</si>
  <si>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</si>
  <si>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</si>
  <si>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</si>
  <si>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</si>
  <si>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</si>
  <si>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</si>
  <si>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</si>
  <si>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</si>
  <si>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</si>
  <si>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</si>
  <si>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</si>
  <si>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</si>
  <si>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</si>
  <si>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</si>
  <si>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</si>
  <si>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</si>
  <si>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</si>
  <si>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</si>
  <si>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</si>
  <si>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</si>
  <si>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</si>
  <si>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</si>
  <si>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</si>
  <si>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</si>
  <si>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</si>
  <si>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</si>
  <si>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</si>
  <si>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</si>
  <si>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</si>
  <si>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</si>
  <si>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</si>
  <si>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</si>
  <si>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</si>
  <si>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</si>
  <si>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</si>
  <si>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</si>
  <si>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</si>
  <si>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</si>
  <si>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</si>
  <si>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</si>
  <si>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</si>
  <si>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</si>
  <si>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</si>
  <si>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</si>
  <si>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</si>
  <si>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</si>
  <si>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</si>
  <si>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</si>
  <si>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</si>
  <si>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</si>
  <si>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</si>
  <si>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</si>
  <si>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</si>
  <si>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</si>
  <si>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</si>
  <si>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</si>
  <si>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</si>
  <si>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</si>
  <si>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</si>
  <si>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</si>
  <si>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</si>
  <si>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</si>
  <si>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</si>
  <si>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</si>
  <si>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</si>
  <si>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</si>
  <si>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</si>
  <si>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</si>
  <si>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</si>
  <si>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</si>
  <si>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</si>
  <si>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</si>
  <si>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</si>
  <si>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</si>
  <si>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</si>
  <si>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</si>
  <si>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</si>
  <si>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</si>
  <si>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</si>
  <si>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</si>
  <si>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</si>
  <si>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</si>
  <si>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</si>
  <si>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</si>
  <si>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</si>
  <si>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</si>
  <si>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</si>
  <si>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</si>
  <si>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</si>
  <si>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</si>
  <si>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</si>
  <si>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</si>
  <si>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</si>
  <si>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</si>
  <si>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</si>
  <si>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</si>
  <si>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</si>
  <si>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</si>
  <si>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</si>
  <si>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</si>
  <si>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</si>
  <si>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</si>
  <si>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</si>
  <si>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</si>
  <si>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</si>
  <si>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</si>
  <si>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</si>
  <si>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</si>
  <si>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</si>
  <si>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</si>
  <si>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</si>
  <si>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</si>
  <si>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</si>
  <si>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</si>
  <si>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</si>
  <si>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</si>
  <si>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</si>
  <si>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</si>
  <si>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</si>
  <si>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</si>
  <si>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</si>
  <si>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</si>
  <si>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</si>
  <si>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</si>
  <si>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</si>
  <si>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</si>
  <si>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</si>
  <si>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</si>
  <si>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</si>
  <si>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</si>
  <si>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</si>
  <si>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</si>
  <si>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</si>
  <si>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</si>
  <si>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</si>
  <si>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</si>
  <si>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</si>
  <si>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</si>
  <si>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</si>
  <si>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</si>
  <si>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</si>
  <si>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</si>
  <si>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</si>
  <si>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</si>
  <si>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</si>
  <si>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</si>
  <si>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</si>
  <si>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</si>
  <si>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</si>
  <si>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</si>
  <si>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</si>
  <si>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</si>
  <si>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</si>
  <si>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</si>
  <si>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</si>
  <si>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</si>
  <si>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</si>
  <si>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</si>
  <si>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</si>
  <si>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</si>
  <si>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</si>
  <si>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</si>
  <si>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</si>
  <si>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</si>
  <si>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</si>
  <si>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</si>
  <si>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</si>
  <si>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</si>
  <si>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</si>
  <si>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</si>
  <si>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</si>
  <si>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</si>
  <si>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</si>
  <si>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</si>
  <si>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</si>
  <si>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</si>
  <si>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</si>
  <si>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</si>
  <si>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</si>
  <si>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</si>
  <si>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</si>
  <si>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</si>
  <si>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</si>
  <si>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</si>
  <si>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</si>
  <si>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</si>
  <si>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</si>
  <si>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</si>
  <si>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</si>
  <si>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</si>
  <si>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</si>
  <si>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</si>
  <si>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</si>
  <si>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</si>
  <si>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</si>
  <si>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</si>
  <si>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</si>
  <si>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</si>
  <si>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</si>
  <si>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</si>
  <si>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</si>
  <si>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</si>
  <si>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</si>
  <si>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</si>
  <si>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</si>
  <si>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</si>
  <si>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</si>
  <si>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</si>
  <si>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</si>
  <si>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</si>
  <si>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</si>
  <si>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</si>
  <si>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</si>
  <si>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</si>
  <si>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</si>
  <si>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</si>
  <si>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</si>
  <si>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</si>
  <si>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</si>
  <si>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</si>
  <si>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</si>
  <si>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</si>
  <si>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</si>
  <si>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</si>
  <si>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</si>
  <si>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</si>
  <si>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</si>
  <si>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</si>
  <si>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</si>
  <si>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</si>
  <si>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</si>
  <si>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</si>
  <si>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</si>
  <si>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</si>
  <si>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</si>
  <si>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</si>
  <si>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</si>
  <si>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</si>
  <si>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</si>
  <si>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</si>
  <si>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</si>
  <si>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</si>
  <si>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</si>
  <si>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</si>
  <si>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</si>
  <si>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</si>
  <si>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</si>
  <si>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</si>
  <si>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</si>
  <si>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</si>
  <si>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</si>
  <si>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</si>
  <si>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</si>
  <si>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</si>
  <si>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</si>
  <si>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</si>
  <si>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</si>
  <si>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</si>
  <si>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</si>
  <si>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</si>
  <si>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</si>
  <si>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</si>
  <si>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</si>
  <si>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</si>
  <si>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</si>
  <si>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</si>
  <si>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</si>
  <si>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</si>
  <si>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</si>
  <si>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</si>
  <si>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</si>
  <si>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</si>
  <si>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</si>
  <si>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</si>
  <si>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</si>
  <si>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</si>
  <si>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</si>
  <si>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</si>
  <si>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</si>
  <si>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</si>
  <si>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</si>
  <si>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</si>
  <si>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</si>
  <si>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</si>
  <si>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</si>
  <si>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</si>
  <si>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</si>
  <si>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</si>
  <si>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</si>
  <si>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</si>
  <si>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</si>
  <si>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</si>
  <si>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</si>
  <si>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</si>
  <si>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</si>
  <si>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</si>
  <si>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</si>
  <si>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</si>
  <si>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</si>
  <si>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</si>
  <si>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</si>
  <si>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</si>
  <si>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</si>
  <si>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</si>
  <si>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</si>
  <si>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</si>
  <si>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</si>
  <si>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</si>
  <si>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</si>
  <si>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</si>
  <si>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</si>
  <si>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</si>
  <si>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</si>
  <si>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</si>
  <si>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</si>
  <si>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</si>
  <si>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</si>
  <si>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</si>
  <si>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</si>
  <si>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</si>
  <si>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</si>
  <si>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</si>
  <si>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</si>
  <si>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</si>
  <si>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</si>
  <si>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</si>
  <si>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</si>
  <si>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</si>
  <si>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</si>
  <si>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</si>
  <si>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</si>
  <si>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</si>
  <si>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</si>
  <si>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</si>
  <si>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</si>
  <si>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</si>
  <si>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</si>
  <si>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</si>
  <si>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</si>
  <si>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</si>
  <si>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</si>
  <si>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</si>
  <si>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</si>
  <si>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</si>
  <si>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</si>
  <si>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</si>
  <si>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</si>
  <si>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</si>
  <si>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</si>
  <si>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</si>
  <si>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</si>
  <si>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</si>
  <si>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</si>
  <si>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</si>
  <si>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</si>
  <si>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</si>
  <si>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</si>
  <si>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</si>
  <si>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</si>
  <si>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</si>
  <si>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</si>
  <si>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</si>
  <si>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</si>
  <si>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</si>
  <si>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</si>
  <si>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</si>
  <si>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</si>
  <si>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</si>
  <si>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</si>
  <si>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</si>
  <si>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</si>
  <si>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</si>
  <si>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</si>
  <si>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</si>
  <si>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</si>
  <si>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</si>
  <si>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</si>
  <si>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</si>
  <si>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</si>
  <si>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</si>
  <si>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</si>
  <si>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</si>
  <si>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</si>
  <si>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</si>
  <si>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</si>
  <si>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</si>
  <si>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</si>
  <si>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</si>
  <si>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</si>
  <si>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</si>
  <si>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</si>
  <si>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</si>
  <si>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</si>
  <si>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</si>
  <si>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</si>
  <si>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</si>
  <si>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</si>
  <si>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</si>
  <si>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</si>
  <si>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</si>
  <si>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</si>
  <si>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</si>
  <si>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</si>
  <si>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</si>
  <si>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</si>
  <si>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</si>
  <si>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</si>
  <si>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</si>
  <si>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</si>
  <si>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</si>
  <si>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</si>
  <si>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</si>
  <si>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</si>
  <si>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</si>
  <si>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</si>
  <si>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</si>
  <si>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</si>
  <si>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</si>
  <si>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</si>
  <si>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</si>
  <si>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</si>
  <si>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</si>
  <si>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</si>
  <si>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</si>
  <si>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</si>
  <si>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</si>
  <si>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</si>
  <si>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</si>
  <si>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</si>
  <si>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</si>
  <si>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</si>
  <si>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</si>
  <si>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</si>
  <si>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</si>
  <si>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</si>
  <si>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</si>
  <si>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</si>
  <si>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</si>
  <si>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</si>
  <si>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</si>
  <si>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</si>
  <si>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</si>
  <si>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</si>
  <si>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</si>
  <si>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</si>
  <si>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</si>
  <si>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</si>
  <si>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</si>
  <si>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</si>
  <si>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</si>
  <si>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</si>
  <si>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</si>
  <si>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</si>
  <si>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</si>
  <si>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</si>
  <si>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</si>
  <si>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</si>
  <si>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</si>
  <si>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</si>
  <si>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</si>
  <si>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</si>
  <si>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</si>
  <si>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</si>
  <si>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</si>
  <si>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</si>
  <si>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</si>
  <si>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</si>
  <si>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</si>
  <si>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</si>
  <si>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</si>
  <si>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</si>
  <si>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</si>
  <si>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</si>
  <si>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</si>
  <si>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</si>
  <si>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</si>
  <si>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</si>
  <si>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</si>
  <si>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</si>
  <si>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</si>
  <si>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</si>
  <si>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</si>
  <si>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</si>
  <si>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</si>
  <si>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</si>
  <si>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</si>
  <si>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</si>
  <si>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</si>
  <si>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</si>
  <si>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</si>
  <si>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</si>
  <si>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</si>
  <si>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</si>
  <si>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</si>
  <si>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</si>
  <si>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</si>
  <si>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</si>
  <si>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</si>
  <si>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</si>
  <si>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</si>
  <si>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</si>
  <si>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</si>
  <si>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</si>
  <si>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</si>
  <si>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</si>
  <si>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</si>
  <si>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</si>
  <si>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</si>
  <si>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</si>
  <si>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</si>
  <si>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</si>
  <si>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</si>
  <si>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</si>
  <si>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</si>
  <si>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</si>
  <si>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</si>
  <si>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</si>
  <si>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</si>
  <si>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</si>
  <si>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</si>
  <si>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</si>
  <si>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</si>
  <si>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</si>
  <si>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</si>
  <si>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</si>
  <si>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</si>
  <si>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</si>
  <si>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</si>
  <si>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</si>
  <si>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</si>
  <si>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</si>
  <si>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</si>
  <si>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</si>
  <si>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</si>
  <si>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</si>
  <si>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</si>
  <si>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</si>
  <si>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</si>
  <si>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</si>
  <si>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</si>
  <si>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</si>
  <si>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</si>
  <si>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>Sub-Category</t>
  </si>
  <si>
    <t>Average Donation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</si>
  <si>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</si>
  <si>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</si>
  <si>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</si>
  <si>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</si>
  <si>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</si>
  <si>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</si>
  <si>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</si>
  <si>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</si>
  <si>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</si>
  <si>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</si>
  <si>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</si>
  <si>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</si>
  <si>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</si>
  <si>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</si>
  <si>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</si>
  <si>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</si>
  <si>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</si>
  <si>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</si>
  <si>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</si>
  <si>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</si>
  <si>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Sub-Category</t>
  </si>
  <si>
    <t>Goal</t>
  </si>
  <si>
    <t>Number Successful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</si>
  <si>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</si>
  <si>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</si>
  <si>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</si>
  <si>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</si>
  <si>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</si>
  <si>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</si>
  <si>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</si>
  <si>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to34999</t>
  </si>
  <si>
    <t>35000 to 39999</t>
  </si>
  <si>
    <t>40000 to 44999</t>
  </si>
  <si>
    <t>45000 to 49999</t>
  </si>
  <si>
    <t>Greater than 50000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</si>
  <si>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</si>
  <si>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</si>
  <si>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</si>
  <si>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</si>
  <si>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</si>
  <si>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</si>
  <si>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Mean</t>
  </si>
  <si>
    <t>Median</t>
  </si>
  <si>
    <t>Minimum</t>
  </si>
  <si>
    <t>Maximum</t>
  </si>
  <si>
    <t>Standard Deviation</t>
  </si>
  <si>
    <t>Statistical Analysis on Successful Outcome</t>
  </si>
  <si>
    <t>Statistical Analysis on Failed Outcome</t>
  </si>
  <si>
    <t xml:space="preserve">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</si>
</sst>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  <xf numFmtId="9" fontId="16" fillId="0" borderId="0" xfId="0" applyNumberFormat="1" applyFont="1" applyAlignment="1">
      <alignment wrapText="1"/>
    </xf>
    <xf numFmtId="0" fontId="0" fillId="0" borderId="0" xfId="0" applyNumberFormat="1"/>
    <xf numFmtId="0" fontId="0" fillId="0" borderId="10" xfId="0" applyBorder="1"/>
    <xf numFmtId="1" fontId="0" fillId="0" borderId="10" xfId="0" applyNumberFormat="1" applyBorder="1"/>
    <xf numFmtId="165" fontId="0" fillId="0" borderId="10" xfId="0" applyNumberFormat="1" applyBorder="1"/>
    <xf numFmtId="0" fontId="0" fillId="0" borderId="12" xfId="0" applyBorder="1"/>
    <xf numFmtId="1" fontId="0" fillId="0" borderId="12" xfId="0" applyNumberFormat="1" applyBorder="1"/>
    <xf numFmtId="0" fontId="16" fillId="0" borderId="11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[CopyofCrowdfundingBook.xlsx]Pivot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157332925177004E-2"/>
          <c:y val="0.21987542819283512"/>
          <c:w val="0.71249581923209926"/>
          <c:h val="0.428181550121768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9-40CC-843C-C80389A7026B}"/>
            </c:ext>
          </c:extLst>
        </c:ser>
        <c:ser>
          <c:idx val="1"/>
          <c:order val="1"/>
          <c:tx>
            <c:strRef>
              <c:f>'Pivot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79-40CC-843C-C80389A7026B}"/>
            </c:ext>
          </c:extLst>
        </c:ser>
        <c:ser>
          <c:idx val="2"/>
          <c:order val="2"/>
          <c:tx>
            <c:strRef>
              <c:f>'Pivot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79-40CC-843C-C80389A7026B}"/>
            </c:ext>
          </c:extLst>
        </c:ser>
        <c:ser>
          <c:idx val="3"/>
          <c:order val="3"/>
          <c:tx>
            <c:strRef>
              <c:f>'Pivot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F-4E23-8B72-A0528C08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29843471"/>
        <c:axId val="1629844911"/>
      </c:barChart>
      <c:catAx>
        <c:axId val="162984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44911"/>
        <c:crosses val="autoZero"/>
        <c:auto val="1"/>
        <c:lblAlgn val="ctr"/>
        <c:lblOffset val="100"/>
        <c:noMultiLvlLbl val="0"/>
      </c:catAx>
      <c:valAx>
        <c:axId val="16298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4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[CopyofCrowdfundingBook.xlsx]Pivot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A-44AD-AC74-C213E3896716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EA-44AD-AC74-C213E3896716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EA-44AD-AC74-C213E3896716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EA-44AD-AC74-C213E3896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43319519"/>
        <c:axId val="1643318079"/>
      </c:barChart>
      <c:catAx>
        <c:axId val="164331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18079"/>
        <c:crosses val="autoZero"/>
        <c:auto val="1"/>
        <c:lblAlgn val="ctr"/>
        <c:lblOffset val="100"/>
        <c:noMultiLvlLbl val="0"/>
      </c:catAx>
      <c:valAx>
        <c:axId val="16433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1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[CopyofCrowdfundingBook.xlsx]Pivot 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2-4AA8-B8D5-CE6965272FF7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4A-4967-9F33-4CD77271E6BA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4A-4967-9F33-4CD77271E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3599"/>
        <c:axId val="1763327439"/>
      </c:lineChart>
      <c:catAx>
        <c:axId val="176332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439"/>
        <c:crosses val="autoZero"/>
        <c:auto val="1"/>
        <c:lblAlgn val="ctr"/>
        <c:lblOffset val="100"/>
        <c:noMultiLvlLbl val="0"/>
      </c:catAx>
      <c:valAx>
        <c:axId val="17633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8-45B6-839B-872B130A8A9F}"/>
            </c:ext>
          </c:extLst>
        </c:ser>
        <c:ser>
          <c:idx val="1"/>
          <c:order val="1"/>
          <c:tx>
            <c:strRef>
              <c:f>'Goal Analysis'!$H$1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8-45B6-839B-872B130A8A9F}"/>
            </c:ext>
          </c:extLst>
        </c:ser>
        <c:ser>
          <c:idx val="2"/>
          <c:order val="2"/>
          <c:tx>
            <c:strRef>
              <c:f>'Goal Analysis'!$I$1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8-45B6-839B-872B130A8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746719"/>
        <c:axId val="1818747199"/>
      </c:lineChart>
      <c:catAx>
        <c:axId val="181874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47199"/>
        <c:crosses val="autoZero"/>
        <c:auto val="1"/>
        <c:lblAlgn val="ctr"/>
        <c:lblOffset val="100"/>
        <c:noMultiLvlLbl val="0"/>
      </c:catAx>
      <c:valAx>
        <c:axId val="18187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4233</xdr:rowOff>
    </xdr:from>
    <xdr:to>
      <xdr:col>6</xdr:col>
      <xdr:colOff>210503</xdr:colOff>
      <xdr:row>30</xdr:row>
      <xdr:rowOff>166581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253CB-65CB-969A-FF0A-F5253E7FA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</xdr:colOff>
      <xdr:row>3</xdr:row>
      <xdr:rowOff>102870</xdr:rowOff>
    </xdr:from>
    <xdr:to>
      <xdr:col>16</xdr:col>
      <xdr:colOff>76200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6AED6-0E49-E1C5-40D8-896D89E4F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186690</xdr:rowOff>
    </xdr:from>
    <xdr:to>
      <xdr:col>4</xdr:col>
      <xdr:colOff>495300</xdr:colOff>
      <xdr:row>33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AF0CE-C78E-253C-91D3-CC47ABBAA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</xdr:colOff>
      <xdr:row>14</xdr:row>
      <xdr:rowOff>129540</xdr:rowOff>
    </xdr:from>
    <xdr:to>
      <xdr:col>10</xdr:col>
      <xdr:colOff>15240</xdr:colOff>
      <xdr:row>38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AE498-16A4-45A5-2A93-C63FD9BB9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e Mon" refreshedDate="45357.715130208337" createdVersion="8" refreshedVersion="8" minRefreshableVersion="3" recordCount="1000" xr:uid="{DCF75141-4E46-47CC-B564-CB5CDAEC3096}">
  <cacheSource type="worksheet">
    <worksheetSource ref="A1:R1001" sheet="Crowdfunding (2)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SemiMixedTypes="0" containsString="0" containsNumber="1" minValue="0" maxValue="113.1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e Mon" refreshedDate="45357.743954050929" createdVersion="8" refreshedVersion="8" minRefreshableVersion="3" recordCount="1000" xr:uid="{EF87AAAB-B465-459C-9F23-295604AD60B1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SemiMixedTypes="0" containsString="0" containsNumber="1" minValue="0" maxValue="113.1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92.15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00.02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03.21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99.34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75.83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60.56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64.94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31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72.91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62.9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112.22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102.35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105.05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94.15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84.99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10.4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07.96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45.1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45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05.97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69.06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5.04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05.23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39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73.03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35.01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06.6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62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94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12.05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48.01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38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35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85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95.99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68.81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5.97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75.260000000000005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57.13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75.14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07.42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36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27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107.56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94.38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46.16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47.85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53.01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45.06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99.01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32.79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59.12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44.93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89.66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70.08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31.06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9.06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30.09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85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82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58.04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111.4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71.95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61.04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08.92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29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58.98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11.82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64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85.32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74.48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105.15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56.19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85.92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57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79.64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41.02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48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55.21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92.11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83.18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40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111.13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90.56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61.11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83.02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0.76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89.46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57.85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110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103.97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108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48.93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37.67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65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06.61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27.01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91.16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56.05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1.02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66.510000000000005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89.01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103.46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95.28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75.900000000000006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107.58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51.32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71.98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108.95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5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94.94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09.65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44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6.79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30.99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94.79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69.790000000000006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63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110.03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26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49.99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101.72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47.08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89.94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78.97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80.069999999999993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86.47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28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68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43.08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87.96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.99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46.91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46.91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94.24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0.14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59.04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65.989999999999995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60.99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98.31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104.6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86.07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.989999999999995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29.76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46.92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5.19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69.9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60.01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52.01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31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95.04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75.97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71.010000000000005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73.73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113.17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05.0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79.180000000000007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57.33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58.18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36.03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07.99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44.01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55.08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74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42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77.989999999999995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82.51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104.2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5.5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00.98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111.83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42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110.05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59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32.99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45.01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81.98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39.08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59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40.99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1.03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37.79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32.01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95.97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75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102.05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105.75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37.07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35.049999999999997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46.34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69.17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109.08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51.78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82.0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35.96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74.459999999999994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2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91.1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79.790000000000006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3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63.23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70.180000000000007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61.33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99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96.98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51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8.04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60.98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73.209999999999994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0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86.81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42.13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03.98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62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1.01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89.99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39.24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54.99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47.99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87.97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52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30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98.21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108.96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67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64.989999999999995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99.84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82.43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63.29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96.77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54.91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39.01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75.84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45.05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104.52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76.27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69.02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01.98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42.92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43.03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75.25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69.02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65.989999999999995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98.01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60.11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26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3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38.020000000000003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106.15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81.02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96.65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57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63.93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0.46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72.17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77.930000000000007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38.07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57.94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49.79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54.05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30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70.13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27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51.99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56.42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101.63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25.01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32.020000000000003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82.02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37.96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51.53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81.2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40.03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9.94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6.69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25.0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6.99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73.010000000000005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68.239999999999995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52.31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61.77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.03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06.29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75.069999999999993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39.97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9.979999999999997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101.02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76.81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71.7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3.28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43.92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36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88.21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65.239999999999995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69.959999999999994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39.880000000000003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5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41.02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98.91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87.78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80.77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94.28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3.430000000000007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.97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109.04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41.16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99.13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05.88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49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39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31.02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103.87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59.27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42.3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53.12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50.8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01.15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65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38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82.62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7.94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80.78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25.98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0.36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54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101.79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45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77.069999999999993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88.08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47.04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87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63.99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5.99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73.989999999999995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84.02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88.97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76.989999999999995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97.15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33.01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99.95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69.97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110.32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66.010000000000005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41.01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103.96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5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47.01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29.61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81.010000000000005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94.35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26.06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85.78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103.73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49.83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63.89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47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108.48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72.02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59.93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78.209999999999994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04.78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5.52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24.93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69.87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95.73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30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59.01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84.76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78.010000000000005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50.05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59.16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93.7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40.14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70.09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66.180000000000007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47.71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62.9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86.61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75.13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1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50.01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96.96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100.93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89.23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87.98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89.54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29.09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42.01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47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110.44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41.99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48.01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31.02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99.2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66.02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46.06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73.650000000000006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55.99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68.989999999999995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60.98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110.98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25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78.760000000000005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87.96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49.99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99.52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04.82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.01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29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30.03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41.01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62.87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47.01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27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68.33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50.97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54.02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97.06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24.87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84.42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47.09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78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62.97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81.010000000000005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65.319999999999993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104.44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69.989999999999995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83.02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90.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03.98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54.93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51.92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60.03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44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53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54.5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75.040000000000006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35.909999999999997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36.950000000000003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63.17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29.99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86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75.010000000000005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101.2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4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29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98.23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87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45.21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94.98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28.96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55.99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54.04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82.38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67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107.91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69.010000000000005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39.01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110.36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94.86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57.94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01.25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64.959999999999994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27.01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50.97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104.94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84.03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02.86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39.96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51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40.82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59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71.16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99.49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03.99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76.56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87.07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49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42.97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33.43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83.98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01.42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109.87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31.92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70.989999999999995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77.03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101.78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51.06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68.02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30.87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27.91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79.989999999999995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38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59.99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37.04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99.96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111.68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6.01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66.010000000000005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44.05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53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95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70.91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98.06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53.05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93.14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8.95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36.07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63.03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84.72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62.2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01.98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106.44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29.98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85.81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70.819999999999993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41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28.06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88.05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31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90.34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63.78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54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48.99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63.86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83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55.08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62.04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04.98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94.04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44.01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92.47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57.07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109.08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39.39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77.02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92.17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61.01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78.069999999999993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80.75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59.99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110.03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4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38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6.37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72.98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26.01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04.36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02.19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54.12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63.22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4.03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49.99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56.02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48.81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60.08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78.989999999999995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53.99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111.46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60.92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26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80.989999999999995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35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94.14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52.09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24.99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69.22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93.94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98.41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41.78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65.989999999999995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72.06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48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54.1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107.88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67.03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64.010000000000005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96.07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51.18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43.92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91.02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50.13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67.72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61.04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80.010000000000005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7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71.13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89.99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43.03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68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73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62.34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5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67.099999999999994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79.98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62.18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53.01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57.74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40.03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81.02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5.049999999999997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02.92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28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75.73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45.03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73.62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56.99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85.22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50.96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63.56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81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86.04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90.04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74.010000000000005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92.44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56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32.979999999999997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93.6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69.87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72.13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30.04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3.97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68.66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59.99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111.16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53.04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55.99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69.989999999999995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49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103.85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9.13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107.38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76.92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58.13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03.74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87.96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8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38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30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03.5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85.99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98.01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2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44.99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31.01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59.97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59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50.05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98.97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58.86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81.010000000000005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6.010000000000005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96.6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6.959999999999994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67.98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8.78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25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44.92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79.400000000000006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29.01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3.59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07.97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68.989999999999995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11.02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25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42.16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47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6.04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01.04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39.93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83.16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9.979999999999997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47.99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95.98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78.73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56.08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69.09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102.05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07.32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51.97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71.14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106.49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42.94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30.04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0.62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66.02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96.91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62.87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108.99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27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65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111.52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3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110.99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56.75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97.02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92.09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82.99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03.04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68.92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87.74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75.02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50.86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9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72.900000000000006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8.49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01.98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44.01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65.94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24.99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8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85.83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84.92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90.48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25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92.01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93.07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61.01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92.04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81.13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73.5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85.22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10.97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32.97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96.01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84.97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25.01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66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87.34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27.93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03.8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31.94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99.5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08.85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10.76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29.65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01.7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61.5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5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40.049999999999997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110.97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.96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30.97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47.04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88.07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7.01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6.03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67.819999999999993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49.96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10.02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89.96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79.010000000000005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86.87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62.04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6.97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54.12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41.04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55.05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107.94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73.92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2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53.9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106.5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33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43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86.86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96.8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33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8.03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58.87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105.05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33.049999999999997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78.819999999999993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68.2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75.73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1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01.88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52.88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71.010000000000005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102.39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74.47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51.01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9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97.14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72.069999999999993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75.239999999999995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2.97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54.81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45.04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52.96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60.02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44.03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86.03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8.01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32.049999999999997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73.61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108.71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2.98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83.32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42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55.93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105.04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48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112.66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81.94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64.05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06.39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76.010000000000005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111.07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95.94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43.04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67.97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89.99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58.1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84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88.85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65.959999999999994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74.8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69.989999999999995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32.01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64.73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25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04.98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64.989999999999995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94.35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44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64.739999999999995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84.0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34.06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93.27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3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83.8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63.99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81.91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3.05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01.98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105.94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01.58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62.97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29.05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77.930000000000007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80.81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76.010000000000005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72.989999999999995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53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54.16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32.950000000000003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79.37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41.17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77.430000000000007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57.16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77.180000000000007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4.95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97.18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46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8.02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25.99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02.69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72.959999999999994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57.19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84.01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98.67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42.01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32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81.569999999999993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37.04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03.03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84.33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102.6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79.989999999999995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70.06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37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41.91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57.99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40.94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70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73.84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41.98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77.930000000000007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06.02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47.02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76.02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54.12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7.29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3.81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05.03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90.26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76.98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02.6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2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55.0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32.130000000000003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50.64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49.69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54.89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46.93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4.95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107.76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102.08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24.98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79.94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67.95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26.07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05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25.83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77.67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57.83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92.96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37.950000000000003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1.84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40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101.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84.01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103.42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05.13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89.22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52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64.959999999999994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46.24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51.15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33.909999999999997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92.02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7.43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75.849999999999994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80.48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86.98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05.14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57.3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93.35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1.989999999999995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92.61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04.99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30.96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33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84.19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73.92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36.99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46.9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5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02.02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45.01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94.29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01.02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97.04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43.01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94.92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72.150000000000006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51.01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85.05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43.87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40.06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43.83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84.93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41.07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54.97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77.010000000000005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71.2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1.94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97.07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58.92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58.02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103.87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93.47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61.97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92.04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77.27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3.92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84.97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105.97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6.97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81.53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81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26.01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26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34.17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28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76.55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53.05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106.86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46.02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00.17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101.44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7.97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75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42.98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33.119999999999997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101.13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55.99"/>
    <n v="1122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92.15"/>
    <n v="158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00.02"/>
    <n v="1425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103.21"/>
    <n v="24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99.34"/>
    <n v="53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75.83"/>
    <n v="174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60.56"/>
    <n v="18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64.94"/>
    <n v="227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31"/>
    <n v="70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72.91"/>
    <n v="44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62.9"/>
    <n v="220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112.22"/>
    <n v="27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102.35"/>
    <n v="55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105.05"/>
    <n v="98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94.15"/>
    <n v="200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84.99"/>
    <n v="452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10.41"/>
    <n v="100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07.96"/>
    <n v="1249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45.1"/>
    <n v="135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45"/>
    <n v="674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05.97"/>
    <n v="1396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69.06"/>
    <n v="558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5.04"/>
    <n v="890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05.23"/>
    <n v="142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39"/>
    <n v="2673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73.03"/>
    <n v="163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35.01"/>
    <n v="1480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06.6"/>
    <n v="15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62"/>
    <n v="2220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94"/>
    <n v="1606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12.05"/>
    <n v="129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48.01"/>
    <n v="2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38"/>
    <n v="2307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35"/>
    <n v="5419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85"/>
    <n v="16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95.99"/>
    <n v="1965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68.81"/>
    <n v="16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5.97"/>
    <n v="107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75.260000000000005"/>
    <n v="134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57.13"/>
    <n v="88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75.14"/>
    <n v="198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07.42"/>
    <n v="111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36"/>
    <n v="222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27"/>
    <n v="6212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107.56"/>
    <n v="98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94.38"/>
    <n v="48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46.16"/>
    <n v="92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47.85"/>
    <n v="149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53.01"/>
    <n v="2431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45.06"/>
    <n v="303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2"/>
    <n v="1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99.01"/>
    <n v="1467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32.79"/>
    <n v="75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59.12"/>
    <n v="209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44.93"/>
    <n v="120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89.66"/>
    <n v="131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70.08"/>
    <n v="164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31.06"/>
    <n v="201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9.06"/>
    <n v="211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30.09"/>
    <n v="128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85"/>
    <n v="1600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82"/>
    <n v="2253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58.04"/>
    <n v="249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111.4"/>
    <n v="5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71.95"/>
    <n v="38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61.04"/>
    <n v="236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08.92"/>
    <n v="12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29"/>
    <n v="4065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58.98"/>
    <n v="246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11.82"/>
    <n v="17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64"/>
    <n v="247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85.32"/>
    <n v="76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74.48"/>
    <n v="54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105.15"/>
    <n v="88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56.19"/>
    <n v="85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85.92"/>
    <n v="170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57"/>
    <n v="168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79.64"/>
    <n v="56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41.02"/>
    <n v="330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48"/>
    <n v="838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55.21"/>
    <n v="127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92.11"/>
    <n v="411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83.18"/>
    <n v="180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40"/>
    <n v="1000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111.13"/>
    <n v="374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90.56"/>
    <n v="71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61.11"/>
    <n v="203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83.02"/>
    <n v="1482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0.76"/>
    <n v="113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89.46"/>
    <n v="96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57.85"/>
    <n v="106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110"/>
    <n v="679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103.97"/>
    <n v="498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108"/>
    <n v="610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48.93"/>
    <n v="180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37.67"/>
    <n v="27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65"/>
    <n v="2331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06.61"/>
    <n v="113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27.01"/>
    <n v="1220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91.16"/>
    <n v="164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56.05"/>
    <n v="164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1.02"/>
    <n v="336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66.510000000000005"/>
    <n v="37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89.01"/>
    <n v="1917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103.46"/>
    <n v="95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95.28"/>
    <n v="147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75.900000000000006"/>
    <n v="86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107.58"/>
    <n v="83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51.32"/>
    <n v="60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71.98"/>
    <n v="296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108.95"/>
    <n v="676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5"/>
    <n v="361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94.94"/>
    <n v="131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09.65"/>
    <n v="126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44"/>
    <n v="3304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86.79"/>
    <n v="73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30.99"/>
    <n v="275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94.79"/>
    <n v="67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69.790000000000006"/>
    <n v="154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63"/>
    <n v="1782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110.03"/>
    <n v="903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26"/>
    <n v="3387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49.99"/>
    <n v="662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101.72"/>
    <n v="94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47.08"/>
    <n v="180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89.94"/>
    <n v="774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78.97"/>
    <n v="672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80.069999999999993"/>
    <n v="532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86.47"/>
    <n v="55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28"/>
    <n v="533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68"/>
    <n v="2443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43.08"/>
    <n v="89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87.96"/>
    <n v="15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.99"/>
    <n v="940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46.91"/>
    <n v="117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46.91"/>
    <n v="5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94.24"/>
    <n v="50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80.14"/>
    <n v="1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59.04"/>
    <n v="326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65.989999999999995"/>
    <n v="186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60.99"/>
    <n v="1071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98.31"/>
    <n v="11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104.6"/>
    <n v="70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86.07"/>
    <n v="135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.989999999999995"/>
    <n v="768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29.76"/>
    <n v="51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46.92"/>
    <n v="199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5.19"/>
    <n v="107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69.91"/>
    <n v="195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60.01"/>
    <n v="1467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52.01"/>
    <n v="3376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31"/>
    <n v="5681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95.04"/>
    <n v="1059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75.97"/>
    <n v="1194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71.010000000000005"/>
    <n v="379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73.73"/>
    <n v="30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113.17"/>
    <n v="41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05.01"/>
    <n v="182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79.180000000000007"/>
    <n v="164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57.33"/>
    <n v="75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58.18"/>
    <n v="157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36.03"/>
    <n v="246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07.99"/>
    <n v="1396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44.01"/>
    <n v="250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55.08"/>
    <n v="244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74"/>
    <n v="146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42"/>
    <n v="955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77.989999999999995"/>
    <n v="1267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82.51"/>
    <n v="67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104.2"/>
    <n v="5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5.5"/>
    <n v="26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00.98"/>
    <n v="1561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111.83"/>
    <n v="48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42"/>
    <n v="1130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110.05"/>
    <n v="782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59"/>
    <n v="2739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32.99"/>
    <n v="210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45.01"/>
    <n v="3537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81.98"/>
    <n v="2107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39.08"/>
    <n v="136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59"/>
    <n v="3318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40.99"/>
    <n v="86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1.03"/>
    <n v="340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37.79"/>
    <n v="19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32.01"/>
    <n v="886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95.97"/>
    <n v="1442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75"/>
    <n v="3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102.05"/>
    <n v="441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105.75"/>
    <n v="24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37.07"/>
    <n v="86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35.049999999999997"/>
    <n v="243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46.34"/>
    <n v="65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69.17"/>
    <n v="126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109.08"/>
    <n v="524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51.78"/>
    <n v="100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82.01"/>
    <n v="1989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35.96"/>
    <n v="168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74.459999999999994"/>
    <n v="13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2"/>
    <n v="1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91.11"/>
    <n v="157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79.790000000000006"/>
    <n v="8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3"/>
    <n v="449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63.23"/>
    <n v="40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70.180000000000007"/>
    <n v="80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61.33"/>
    <n v="57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99"/>
    <n v="43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96.98"/>
    <n v="2053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51"/>
    <n v="808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8.04"/>
    <n v="226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60.98"/>
    <n v="1625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73.209999999999994"/>
    <n v="16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0"/>
    <n v="4289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86.81"/>
    <n v="165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42.13"/>
    <n v="143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03.98"/>
    <n v="1815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62"/>
    <n v="934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1.01"/>
    <n v="397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89.99"/>
    <n v="1539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39.24"/>
    <n v="17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54.99"/>
    <n v="2179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47.99"/>
    <n v="138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87.97"/>
    <n v="931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52"/>
    <n v="3594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30"/>
    <n v="5880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98.21"/>
    <n v="112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108.96"/>
    <n v="943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67"/>
    <n v="2468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64.989999999999995"/>
    <n v="2551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99.84"/>
    <n v="10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82.43"/>
    <n v="67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63.29"/>
    <n v="92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96.77"/>
    <n v="62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54.91"/>
    <n v="149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39.01"/>
    <n v="92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75.84"/>
    <n v="57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45.05"/>
    <n v="32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104.52"/>
    <n v="97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76.27"/>
    <n v="41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69.02"/>
    <n v="1784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01.98"/>
    <n v="1684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42.92"/>
    <n v="250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43.03"/>
    <n v="238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75.25"/>
    <n v="5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69.02"/>
    <n v="21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65.989999999999995"/>
    <n v="222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98.01"/>
    <n v="1884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60.11"/>
    <n v="218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26"/>
    <n v="6465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3"/>
    <n v="1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38.020000000000003"/>
    <n v="101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106.15"/>
    <n v="59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81.02"/>
    <n v="1335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96.65"/>
    <n v="88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57"/>
    <n v="1697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63.93"/>
    <n v="15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0.46"/>
    <n v="92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72.17"/>
    <n v="186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77.930000000000007"/>
    <n v="138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38.07"/>
    <n v="261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57.94"/>
    <n v="45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49.79"/>
    <n v="107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54.05"/>
    <n v="199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30"/>
    <n v="5512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70.13"/>
    <n v="86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27"/>
    <n v="318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51.99"/>
    <n v="2768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56.42"/>
    <n v="48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101.63"/>
    <n v="8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25.01"/>
    <n v="1890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32.020000000000003"/>
    <n v="61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82.02"/>
    <n v="1894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37.96"/>
    <n v="282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51.53"/>
    <n v="15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81.2"/>
    <n v="116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40.03"/>
    <n v="133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9.94"/>
    <n v="83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6.69"/>
    <n v="91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25.01"/>
    <n v="546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6.99"/>
    <n v="393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73.010000000000005"/>
    <n v="2062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68.239999999999995"/>
    <n v="13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52.31"/>
    <n v="29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61.77"/>
    <n v="132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.03"/>
    <n v="254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06.29"/>
    <n v="184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75.069999999999993"/>
    <n v="176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39.97"/>
    <n v="137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9.979999999999997"/>
    <n v="337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101.02"/>
    <n v="908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76.81"/>
    <n v="107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71.7"/>
    <n v="10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3.28"/>
    <n v="32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43.92"/>
    <n v="183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36"/>
    <n v="1910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88.21"/>
    <n v="3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65.239999999999995"/>
    <n v="104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69.959999999999994"/>
    <n v="72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39.880000000000003"/>
    <n v="49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5"/>
    <n v="1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41.02"/>
    <n v="295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98.91"/>
    <n v="245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87.78"/>
    <n v="32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80.77"/>
    <n v="142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94.28"/>
    <n v="85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3.430000000000007"/>
    <n v="7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.97"/>
    <n v="659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109.04"/>
    <n v="803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41.16"/>
    <n v="75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99.13"/>
    <n v="16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05.88"/>
    <n v="121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49"/>
    <n v="3742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39"/>
    <n v="223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31.02"/>
    <n v="133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103.87"/>
    <n v="31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59.27"/>
    <n v="108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42.3"/>
    <n v="30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53.12"/>
    <n v="17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50.8"/>
    <n v="64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101.15"/>
    <n v="80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65"/>
    <n v="2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38"/>
    <n v="5168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82.62"/>
    <n v="26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7.94"/>
    <n v="307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80.78"/>
    <n v="73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25.98"/>
    <n v="128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0.36"/>
    <n v="3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54"/>
    <n v="2441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101.79"/>
    <n v="21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45"/>
    <n v="138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77.069999999999993"/>
    <n v="190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88.08"/>
    <n v="470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47.04"/>
    <n v="253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"/>
    <n v="1113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87"/>
    <n v="2283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63.99"/>
    <n v="1072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5.99"/>
    <n v="1095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73.989999999999995"/>
    <n v="1690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84.02"/>
    <n v="1297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88.97"/>
    <n v="393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76.989999999999995"/>
    <n v="1257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97.15"/>
    <n v="328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33.01"/>
    <n v="147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99.95"/>
    <n v="830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69.97"/>
    <n v="331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110.32"/>
    <n v="25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66.010000000000005"/>
    <n v="191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41.01"/>
    <n v="3483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103.96"/>
    <n v="923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5"/>
    <n v="1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47.01"/>
    <n v="2013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29.61"/>
    <n v="33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81.010000000000005"/>
    <n v="1703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94.35"/>
    <n v="80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26.06"/>
    <n v="86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85.78"/>
    <n v="40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103.73"/>
    <n v="41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49.83"/>
    <n v="23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63.89"/>
    <n v="187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47"/>
    <n v="287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108.48"/>
    <n v="88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72.02"/>
    <n v="191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59.93"/>
    <n v="139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78.209999999999994"/>
    <n v="186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04.78"/>
    <n v="112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5.52"/>
    <n v="101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24.93"/>
    <n v="75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69.87"/>
    <n v="206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95.73"/>
    <n v="154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30"/>
    <n v="596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59.01"/>
    <n v="2176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84.76"/>
    <n v="169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78.010000000000005"/>
    <n v="210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50.05"/>
    <n v="441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59.16"/>
    <n v="25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93.7"/>
    <n v="131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40.14"/>
    <n v="12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70.09"/>
    <n v="355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66.180000000000007"/>
    <n v="44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47.71"/>
    <n v="84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62.9"/>
    <n v="155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86.61"/>
    <n v="67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75.13"/>
    <n v="189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1"/>
    <n v="4799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50.01"/>
    <n v="1137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96.96"/>
    <n v="1068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100.93"/>
    <n v="424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89.23"/>
    <n v="145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87.98"/>
    <n v="1152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89.54"/>
    <n v="50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29.09"/>
    <n v="151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42.01"/>
    <n v="1608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47"/>
    <n v="3059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110.44"/>
    <n v="34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41.99"/>
    <n v="220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48.01"/>
    <n v="1604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31.02"/>
    <n v="454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99.2"/>
    <n v="123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66.02"/>
    <n v="941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2"/>
    <n v="1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46.06"/>
    <n v="299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73.650000000000006"/>
    <n v="40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55.99"/>
    <n v="3015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68.989999999999995"/>
    <n v="2237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60.98"/>
    <n v="435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110.98"/>
    <n v="645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25"/>
    <n v="484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78.760000000000005"/>
    <n v="154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87.96"/>
    <n v="714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49.99"/>
    <n v="1111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99.52"/>
    <n v="82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04.82"/>
    <n v="134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.01"/>
    <n v="1089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29"/>
    <n v="5497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30.03"/>
    <n v="418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41.01"/>
    <n v="1439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62.87"/>
    <n v="15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47.01"/>
    <n v="1999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27"/>
    <n v="5203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68.33"/>
    <n v="94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50.97"/>
    <n v="118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54.02"/>
    <n v="205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97.06"/>
    <n v="162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24.87"/>
    <n v="83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84.42"/>
    <n v="92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47.09"/>
    <n v="219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78"/>
    <n v="2526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62.97"/>
    <n v="747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81.010000000000005"/>
    <n v="2138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65.319999999999993"/>
    <n v="84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104.44"/>
    <n v="94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69.989999999999995"/>
    <n v="91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83.02"/>
    <n v="792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90.3"/>
    <n v="10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03.98"/>
    <n v="1713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54.93"/>
    <n v="24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51.92"/>
    <n v="192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60.03"/>
    <n v="247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44"/>
    <n v="2293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53"/>
    <n v="3131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54.5"/>
    <n v="32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75.040000000000006"/>
    <n v="143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35.909999999999997"/>
    <n v="90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36.950000000000003"/>
    <n v="296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63.17"/>
    <n v="170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29.99"/>
    <n v="186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86"/>
    <n v="439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75.010000000000005"/>
    <n v="60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101.2"/>
    <n v="86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4"/>
    <n v="1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29"/>
    <n v="6286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98.23"/>
    <n v="31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87"/>
    <n v="1181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45.21"/>
    <n v="39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"/>
    <n v="3727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94.98"/>
    <n v="160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28.96"/>
    <n v="46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55.99"/>
    <n v="2120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54.04"/>
    <n v="105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82.38"/>
    <n v="50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67"/>
    <n v="2080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107.91"/>
    <n v="535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69.010000000000005"/>
    <n v="2105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39.01"/>
    <n v="2436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110.36"/>
    <n v="80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94.86"/>
    <n v="42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57.94"/>
    <n v="139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01.25"/>
    <n v="16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64.959999999999994"/>
    <n v="15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27.01"/>
    <n v="381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50.97"/>
    <n v="194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104.94"/>
    <n v="575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84.03"/>
    <n v="106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02.86"/>
    <n v="142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39.96"/>
    <n v="21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51"/>
    <n v="1120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40.82"/>
    <n v="113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59"/>
    <n v="2756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71.16"/>
    <n v="173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99.49"/>
    <n v="87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03.99"/>
    <n v="1538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76.56"/>
    <n v="9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87.07"/>
    <n v="55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49"/>
    <n v="1572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42.97"/>
    <n v="648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33.43"/>
    <n v="2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83.98"/>
    <n v="2346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01.42"/>
    <n v="115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109.87"/>
    <n v="85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31.92"/>
    <n v="144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70.989999999999995"/>
    <n v="244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77.03"/>
    <n v="595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101.78"/>
    <n v="64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51.06"/>
    <n v="268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68.02"/>
    <n v="195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30.87"/>
    <n v="54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27.91"/>
    <n v="120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79.989999999999995"/>
    <n v="579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38"/>
    <n v="2072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59.99"/>
    <n v="1796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37.04"/>
    <n v="186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99.96"/>
    <n v="460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111.68"/>
    <n v="62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6.01"/>
    <n v="347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66.010000000000005"/>
    <n v="252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44.05"/>
    <n v="19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53"/>
    <n v="3657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95"/>
    <n v="1258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70.91"/>
    <n v="131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98.06"/>
    <n v="362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53.05"/>
    <n v="239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93.14"/>
    <n v="35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8.95"/>
    <n v="52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36.07"/>
    <n v="133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63.03"/>
    <n v="84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84.72"/>
    <n v="78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62.2"/>
    <n v="10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01.98"/>
    <n v="1773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106.44"/>
    <n v="32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29.98"/>
    <n v="369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85.81"/>
    <n v="191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70.819999999999993"/>
    <n v="89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41"/>
    <n v="1979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28.06"/>
    <n v="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88.05"/>
    <n v="147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31"/>
    <n v="6080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90.34"/>
    <n v="80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63.78"/>
    <n v="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54"/>
    <n v="1784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48.99"/>
    <n v="3640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63.86"/>
    <n v="126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83"/>
    <n v="221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55.08"/>
    <n v="243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62.04"/>
    <n v="20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04.98"/>
    <n v="140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94.04"/>
    <n v="1052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44.01"/>
    <n v="1296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92.47"/>
    <n v="77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57.07"/>
    <n v="247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109.08"/>
    <n v="395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39.39"/>
    <n v="49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77.02"/>
    <n v="180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92.17"/>
    <n v="84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61.01"/>
    <n v="2690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78.069999999999993"/>
    <n v="88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80.75"/>
    <n v="156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59.99"/>
    <n v="2985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110.03"/>
    <n v="762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4"/>
    <n v="1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38"/>
    <n v="2779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6.37"/>
    <n v="92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72.98"/>
    <n v="102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26.01"/>
    <n v="554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04.36"/>
    <n v="135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02.19"/>
    <n v="122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54.12"/>
    <n v="221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63.22"/>
    <n v="126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4.03"/>
    <n v="1022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49.99"/>
    <n v="3177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56.02"/>
    <n v="198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48.81"/>
    <n v="26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60.08"/>
    <n v="85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78.989999999999995"/>
    <n v="1790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53.99"/>
    <n v="3596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111.46"/>
    <n v="37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60.92"/>
    <n v="244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26"/>
    <n v="5180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80.989999999999995"/>
    <n v="589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35"/>
    <n v="272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94.14"/>
    <n v="35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52.09"/>
    <n v="94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24.99"/>
    <n v="300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69.22"/>
    <n v="144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93.94"/>
    <n v="558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98.41"/>
    <n v="64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41.78"/>
    <n v="37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65.989999999999995"/>
    <n v="245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72.06"/>
    <n v="87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48"/>
    <n v="3116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54.1"/>
    <n v="71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107.88"/>
    <n v="42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67.03"/>
    <n v="909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64.010000000000005"/>
    <n v="161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96.07"/>
    <n v="136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51.18"/>
    <n v="130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43.92"/>
    <n v="156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91.02"/>
    <n v="1368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50.13"/>
    <n v="102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67.72"/>
    <n v="8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61.04"/>
    <n v="102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80.010000000000005"/>
    <n v="253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7"/>
    <n v="4006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71.13"/>
    <n v="157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89.99"/>
    <n v="1629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43.03"/>
    <n v="183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68"/>
    <n v="2188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73"/>
    <n v="2409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62.34"/>
    <n v="82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5"/>
    <n v="1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67.099999999999994"/>
    <n v="194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79.98"/>
    <n v="1140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62.18"/>
    <n v="102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53.01"/>
    <n v="2857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57.74"/>
    <n v="107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40.03"/>
    <n v="160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81.02"/>
    <n v="2230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5.049999999999997"/>
    <n v="316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02.92"/>
    <n v="117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28"/>
    <n v="6406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75.73"/>
    <n v="15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45.03"/>
    <n v="192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73.62"/>
    <n v="26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56.99"/>
    <n v="723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85.22"/>
    <n v="170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50.96"/>
    <n v="238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63.56"/>
    <n v="55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81"/>
    <n v="1198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86.04"/>
    <n v="648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90.04"/>
    <n v="128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74.010000000000005"/>
    <n v="2144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92.44"/>
    <n v="64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56"/>
    <n v="2693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32.979999999999997"/>
    <n v="432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93.6"/>
    <n v="62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69.87"/>
    <n v="189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72.13"/>
    <n v="154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30.04"/>
    <n v="96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3.97"/>
    <n v="750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68.66"/>
    <n v="87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59.99"/>
    <n v="3063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111.16"/>
    <n v="278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53.04"/>
    <n v="105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55.99"/>
    <n v="1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69.989999999999995"/>
    <n v="2266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49"/>
    <n v="2604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103.85"/>
    <n v="6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9.13"/>
    <n v="94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107.38"/>
    <n v="45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76.92"/>
    <n v="257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58.13"/>
    <n v="194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03.74"/>
    <n v="129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87.96"/>
    <n v="375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8"/>
    <n v="29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38"/>
    <n v="4697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30"/>
    <n v="29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03.5"/>
    <n v="18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85.99"/>
    <n v="723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98.01"/>
    <n v="60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2"/>
    <n v="1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44.99"/>
    <n v="3868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31.01"/>
    <n v="409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59.97"/>
    <n v="234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59"/>
    <n v="3016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50.05"/>
    <n v="264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98.97"/>
    <n v="504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58.86"/>
    <n v="1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81.010000000000005"/>
    <n v="390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6.010000000000005"/>
    <n v="750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96.6"/>
    <n v="77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6.959999999999994"/>
    <n v="752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67.98"/>
    <n v="131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8.78"/>
    <n v="8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25"/>
    <n v="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44.92"/>
    <n v="272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79.400000000000006"/>
    <n v="25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29.01"/>
    <n v="419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3.59"/>
    <n v="76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07.97"/>
    <n v="162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68.989999999999995"/>
    <n v="1101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11.02"/>
    <n v="1073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25"/>
    <n v="442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42.16"/>
    <n v="58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47"/>
    <n v="1218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6.04"/>
    <n v="331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01.04"/>
    <n v="1170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39.93"/>
    <n v="111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83.16"/>
    <n v="215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9.979999999999997"/>
    <n v="363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47.99"/>
    <n v="2955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95.98"/>
    <n v="1657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78.73"/>
    <n v="103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56.08"/>
    <n v="14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69.09"/>
    <n v="110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102.05"/>
    <n v="92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07.32"/>
    <n v="134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51.97"/>
    <n v="269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71.14"/>
    <n v="175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106.49"/>
    <n v="69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42.94"/>
    <n v="190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30.04"/>
    <n v="237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0.62"/>
    <n v="77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66.02"/>
    <n v="1748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96.91"/>
    <n v="79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62.87"/>
    <n v="196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108.99"/>
    <n v="889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27"/>
    <n v="7295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65"/>
    <n v="2893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111.52"/>
    <n v="56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3"/>
    <n v="1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110.99"/>
    <n v="820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56.75"/>
    <n v="83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97.02"/>
    <n v="203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92.09"/>
    <n v="116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82.99"/>
    <n v="202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03.04"/>
    <n v="1345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68.92"/>
    <n v="168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87.74"/>
    <n v="137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75.02"/>
    <n v="186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50.86"/>
    <n v="125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90"/>
    <n v="14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72.900000000000006"/>
    <n v="202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8.49"/>
    <n v="103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01.98"/>
    <n v="1785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44.01"/>
    <n v="656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65.94"/>
    <n v="157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24.99"/>
    <n v="555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8"/>
    <n v="297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85.83"/>
    <n v="123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84.92"/>
    <n v="38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90.48"/>
    <n v="60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25"/>
    <n v="3036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92.01"/>
    <n v="144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93.07"/>
    <n v="121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61.01"/>
    <n v="1596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92.04"/>
    <n v="52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81.13"/>
    <n v="181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73.5"/>
    <n v="10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85.22"/>
    <n v="122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10.97"/>
    <n v="1071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32.97"/>
    <n v="21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96.01"/>
    <n v="1121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84.97"/>
    <n v="980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25.01"/>
    <n v="536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66"/>
    <n v="199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87.34"/>
    <n v="2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27.93"/>
    <n v="180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03.8"/>
    <n v="15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31.94"/>
    <n v="19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99.5"/>
    <n v="16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08.85"/>
    <n v="130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10.76"/>
    <n v="122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29.65"/>
    <n v="17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01.71"/>
    <n v="140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61.5"/>
    <n v="34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5"/>
    <n v="3388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40.049999999999997"/>
    <n v="280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110.97"/>
    <n v="614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.96"/>
    <n v="366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30.97"/>
    <n v="270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47.04"/>
    <n v="114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88.07"/>
    <n v="137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7.01"/>
    <n v="3205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6.03"/>
    <n v="288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67.819999999999993"/>
    <n v="148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49.96"/>
    <n v="114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10.02"/>
    <n v="1518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89.96"/>
    <n v="127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79.010000000000005"/>
    <n v="210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86.87"/>
    <n v="166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62.04"/>
    <n v="100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6.97"/>
    <n v="23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54.12"/>
    <n v="148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41.04"/>
    <n v="198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55.05"/>
    <n v="248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107.94"/>
    <n v="513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73.92"/>
    <n v="150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2"/>
    <n v="3410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53.9"/>
    <n v="216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106.5"/>
    <n v="26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33"/>
    <n v="5139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43"/>
    <n v="2353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86.86"/>
    <n v="78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96.8"/>
    <n v="10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33"/>
    <n v="2201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8.03"/>
    <n v="676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58.87"/>
    <n v="174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105.05"/>
    <n v="831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33.049999999999997"/>
    <n v="164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78.819999999999993"/>
    <n v="56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68.2"/>
    <n v="161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75.73"/>
    <n v="138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1"/>
    <n v="3308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01.88"/>
    <n v="127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52.88"/>
    <n v="207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71.010000000000005"/>
    <n v="859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102.39"/>
    <n v="31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74.47"/>
    <n v="45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51.01"/>
    <n v="1113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90"/>
    <n v="6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97.14"/>
    <n v="7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72.069999999999993"/>
    <n v="181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75.239999999999995"/>
    <n v="110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2.97"/>
    <n v="31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54.81"/>
    <n v="78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45.04"/>
    <n v="185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52.96"/>
    <n v="121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60.02"/>
    <n v="1225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44.03"/>
    <n v="106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86.03"/>
    <n v="142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8.01"/>
    <n v="233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32.049999999999997"/>
    <n v="21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73.61"/>
    <n v="67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108.71"/>
    <n v="76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2.98"/>
    <n v="43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83.32"/>
    <n v="19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42"/>
    <n v="2108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55.93"/>
    <n v="22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105.04"/>
    <n v="679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48"/>
    <n v="2805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112.66"/>
    <n v="68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81.94"/>
    <n v="36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64.05"/>
    <n v="183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06.39"/>
    <n v="133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76.010000000000005"/>
    <n v="2489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111.07"/>
    <n v="69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95.94"/>
    <n v="47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43.04"/>
    <n v="279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67.97"/>
    <n v="210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89.99"/>
    <n v="2100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58.1"/>
    <n v="252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84"/>
    <n v="1280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88.85"/>
    <n v="157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65.959999999999994"/>
    <n v="194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74.8"/>
    <n v="82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69.989999999999995"/>
    <n v="70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32.01"/>
    <n v="154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64.73"/>
    <n v="22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25"/>
    <n v="4233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04.98"/>
    <n v="1297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64.989999999999995"/>
    <n v="16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94.35"/>
    <n v="119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44"/>
    <n v="1758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64.739999999999995"/>
    <n v="94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84.01"/>
    <n v="1797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34.06"/>
    <n v="261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93.27"/>
    <n v="157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3"/>
    <n v="3533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83.81"/>
    <n v="155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63.99"/>
    <n v="13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81.91"/>
    <n v="33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3.05"/>
    <n v="94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01.98"/>
    <n v="1354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105.94"/>
    <n v="48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01.58"/>
    <n v="110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62.97"/>
    <n v="172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29.05"/>
    <n v="307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77.930000000000007"/>
    <n v="160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80.81"/>
    <n v="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76.010000000000005"/>
    <n v="1467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72.989999999999995"/>
    <n v="2662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53"/>
    <n v="452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54.16"/>
    <n v="158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32.950000000000003"/>
    <n v="22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79.37"/>
    <n v="35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41.17"/>
    <n v="63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77.430000000000007"/>
    <n v="65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57.16"/>
    <n v="163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77.180000000000007"/>
    <n v="85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4.95"/>
    <n v="217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97.18"/>
    <n v="150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46"/>
    <n v="3272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8.02"/>
    <n v="898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25.99"/>
    <n v="300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02.69"/>
    <n v="126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72.959999999999994"/>
    <n v="526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57.19"/>
    <n v="121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84.01"/>
    <n v="2320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98.67"/>
    <n v="8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42.01"/>
    <n v="1887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32"/>
    <n v="4358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81.569999999999993"/>
    <n v="67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37.04"/>
    <n v="5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03.03"/>
    <n v="1229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84.33"/>
    <n v="12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102.6"/>
    <n v="53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79.989999999999995"/>
    <n v="2414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70.06"/>
    <n v="452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37"/>
    <n v="80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41.91"/>
    <n v="193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57.99"/>
    <n v="1886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40.94"/>
    <n v="52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70"/>
    <n v="1825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73.84"/>
    <n v="31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41.98"/>
    <n v="290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77.930000000000007"/>
    <n v="122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06.02"/>
    <n v="1470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47.02"/>
    <n v="165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76.02"/>
    <n v="182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54.12"/>
    <n v="199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7.29"/>
    <n v="56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3.81"/>
    <n v="107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05.03"/>
    <n v="1460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90.26"/>
    <n v="27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76.98"/>
    <n v="1221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02.6"/>
    <n v="123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2"/>
    <n v="1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55.01"/>
    <n v="159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32.130000000000003"/>
    <n v="110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50.64"/>
    <n v="14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49.69"/>
    <n v="16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54.89"/>
    <n v="23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46.93"/>
    <n v="191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4.95"/>
    <n v="41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1"/>
    <n v="3934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107.76"/>
    <n v="80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102.08"/>
    <n v="296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24.98"/>
    <n v="462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79.94"/>
    <n v="179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67.95"/>
    <n v="523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26.07"/>
    <n v="141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05"/>
    <n v="186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25.83"/>
    <n v="52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77.67"/>
    <n v="27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57.83"/>
    <n v="156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92.96"/>
    <n v="225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37.950000000000003"/>
    <n v="255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1.84"/>
    <n v="38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40"/>
    <n v="2261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101.1"/>
    <n v="40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84.01"/>
    <n v="2289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103.42"/>
    <n v="65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05.13"/>
    <n v="15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89.22"/>
    <n v="37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52"/>
    <n v="3777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64.959999999999994"/>
    <n v="184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46.24"/>
    <n v="85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51.15"/>
    <n v="112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33.909999999999997"/>
    <n v="144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92.02"/>
    <n v="190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7.43"/>
    <n v="105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75.849999999999994"/>
    <n v="132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80.48"/>
    <n v="21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86.98"/>
    <n v="9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105.14"/>
    <n v="96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57.3"/>
    <n v="67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93.35"/>
    <n v="66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1.989999999999995"/>
    <n v="78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92.61"/>
    <n v="67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04.99"/>
    <n v="11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30.96"/>
    <n v="263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33"/>
    <n v="1691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84.19"/>
    <n v="181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73.92"/>
    <n v="13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36.99"/>
    <n v="160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46.9"/>
    <n v="203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5"/>
    <n v="1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02.02"/>
    <n v="155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45.01"/>
    <n v="2266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94.29"/>
    <n v="21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01.02"/>
    <n v="15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97.04"/>
    <n v="80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43.01"/>
    <n v="830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94.92"/>
    <n v="13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72.150000000000006"/>
    <n v="112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51.01"/>
    <n v="130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85.05"/>
    <n v="55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43.87"/>
    <n v="155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40.06"/>
    <n v="266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43.83"/>
    <n v="114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84.93"/>
    <n v="155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41.07"/>
    <n v="207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54.97"/>
    <n v="245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77.010000000000005"/>
    <n v="157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71.2"/>
    <n v="114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1.94"/>
    <n v="93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97.07"/>
    <n v="594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58.92"/>
    <n v="2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58.02"/>
    <n v="1681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103.87"/>
    <n v="252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93.47"/>
    <n v="32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61.97"/>
    <n v="135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92.04"/>
    <n v="140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77.27"/>
    <n v="67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3.92"/>
    <n v="92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84.97"/>
    <n v="1015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105.97"/>
    <n v="742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6.97"/>
    <n v="323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81.53"/>
    <n v="75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81"/>
    <n v="2326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26.01"/>
    <n v="381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26"/>
    <n v="4405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34.17"/>
    <n v="92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28"/>
    <n v="480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76.55"/>
    <n v="64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53.05"/>
    <n v="226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106.86"/>
    <n v="64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46.02"/>
    <n v="241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00.17"/>
    <n v="13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101.44"/>
    <n v="75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7.97"/>
    <n v="842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75"/>
    <n v="2043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42.98"/>
    <n v="112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33.119999999999997"/>
    <n v="139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101.13"/>
    <n v="3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55.99"/>
    <n v="1122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A5016-5A12-4821-BB08-7D57283F8A5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6" baseItem="0"/>
  </dataFields>
  <chartFormats count="8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C389A-7FFA-47F3-B0D6-306B26993B9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6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D62EA-843A-476B-818B-2502F077BEE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2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Sub-Category" fld="19" subtotal="count" baseField="0" baseItem="0"/>
  </dataFields>
  <chartFormats count="8">
    <chartFormat chart="0" format="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B3" sqref="B3:C3"/>
    </sheetView>
  </sheetViews>
  <sheetFormatPr defaultColWidth="11.19921875" defaultRowHeight="15.6" x14ac:dyDescent="0.3"/>
  <cols>
    <col min="1" max="1" width="4.19921875" bestFit="1" customWidth="1"/>
    <col min="2" max="2" width="27.09765625" customWidth="1"/>
    <col min="3" max="3" width="28.19921875" style="3" customWidth="1"/>
    <col min="6" max="6" width="14.5" bestFit="1" customWidth="1"/>
    <col min="8" max="8" width="16.5" customWidth="1"/>
    <col min="9" max="9" width="13" bestFit="1" customWidth="1"/>
    <col min="12" max="12" width="16.796875" customWidth="1"/>
    <col min="13" max="13" width="16.69921875" style="8" customWidth="1"/>
    <col min="14" max="14" width="14.69921875" customWidth="1"/>
    <col min="15" max="15" width="14.5" customWidth="1"/>
    <col min="18" max="19" width="25.5" customWidth="1"/>
    <col min="20" max="20" width="14.296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2065</v>
      </c>
      <c r="I1" s="1" t="s">
        <v>5</v>
      </c>
      <c r="J1" s="1" t="s">
        <v>6</v>
      </c>
      <c r="K1" s="1" t="s">
        <v>7</v>
      </c>
      <c r="L1" s="1" t="s">
        <v>8</v>
      </c>
      <c r="M1" s="7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2063</v>
      </c>
      <c r="T1" s="1" t="s">
        <v>2064</v>
      </c>
    </row>
    <row r="2" spans="1:20" ht="31.2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f>ROUND(IF(I2=0, 0, (E2/I2)), 2)</f>
        <v>0</v>
      </c>
      <c r="I2">
        <v>0</v>
      </c>
      <c r="J2" t="s">
        <v>15</v>
      </c>
      <c r="K2" t="s">
        <v>16</v>
      </c>
      <c r="L2">
        <v>1448690400</v>
      </c>
      <c r="M2" s="8">
        <f>(((L2/60)/60)/24+DATE(1970,1,1))</f>
        <v>42336.25</v>
      </c>
      <c r="N2">
        <v>1450159200</v>
      </c>
      <c r="O2" s="8">
        <f>(((N2/60)/60)/24+DATE(1970,1,1))</f>
        <v>42353.25</v>
      </c>
      <c r="P2" t="b">
        <v>0</v>
      </c>
      <c r="Q2" t="b">
        <v>0</v>
      </c>
      <c r="R2" t="s">
        <v>17</v>
      </c>
      <c r="S2" t="s">
        <v>2030</v>
      </c>
      <c r="T2" t="s">
        <v>2031</v>
      </c>
    </row>
    <row r="3" spans="1:20" ht="31.2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f>ROUND(IF(I3=0, 0, (E3/I3)), 2)</f>
        <v>92.15</v>
      </c>
      <c r="I3">
        <v>158</v>
      </c>
      <c r="J3" t="s">
        <v>21</v>
      </c>
      <c r="K3" t="s">
        <v>22</v>
      </c>
      <c r="L3">
        <v>1408424400</v>
      </c>
      <c r="M3" s="8">
        <f t="shared" ref="M3:M66" si="1">(((L3/60)/60)/24+DATE(1970,1,1))</f>
        <v>41870.208333333336</v>
      </c>
      <c r="N3">
        <v>1408597200</v>
      </c>
      <c r="O3" s="8">
        <f t="shared" ref="O3:O66" si="2">(((N3/60)/60)/24+DATE(1970,1,1))</f>
        <v>41872.208333333336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f t="shared" ref="H4:H67" si="3">ROUND(IF(I4=0, 0, (E4/I4)), 2)</f>
        <v>100.02</v>
      </c>
      <c r="I4">
        <v>1425</v>
      </c>
      <c r="J4" t="s">
        <v>26</v>
      </c>
      <c r="K4" t="s">
        <v>27</v>
      </c>
      <c r="L4">
        <v>1384668000</v>
      </c>
      <c r="M4" s="8">
        <f t="shared" si="1"/>
        <v>41595.25</v>
      </c>
      <c r="N4">
        <v>1384840800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2034</v>
      </c>
      <c r="T4" t="s">
        <v>2035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f t="shared" si="3"/>
        <v>103.21</v>
      </c>
      <c r="I5">
        <v>24</v>
      </c>
      <c r="J5" t="s">
        <v>21</v>
      </c>
      <c r="K5" t="s">
        <v>22</v>
      </c>
      <c r="L5">
        <v>1565499600</v>
      </c>
      <c r="M5" s="8">
        <f t="shared" si="1"/>
        <v>43688.208333333328</v>
      </c>
      <c r="N5">
        <v>1568955600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f t="shared" si="3"/>
        <v>99.34</v>
      </c>
      <c r="I6">
        <v>53</v>
      </c>
      <c r="J6" t="s">
        <v>21</v>
      </c>
      <c r="K6" t="s">
        <v>22</v>
      </c>
      <c r="L6">
        <v>1547964000</v>
      </c>
      <c r="M6" s="8">
        <f t="shared" si="1"/>
        <v>43485.25</v>
      </c>
      <c r="N6">
        <v>1548309600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2037</v>
      </c>
    </row>
    <row r="7" spans="1:20" ht="31.2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f t="shared" si="3"/>
        <v>75.83</v>
      </c>
      <c r="I7">
        <v>174</v>
      </c>
      <c r="J7" t="s">
        <v>36</v>
      </c>
      <c r="K7" t="s">
        <v>37</v>
      </c>
      <c r="L7">
        <v>1346130000</v>
      </c>
      <c r="M7" s="8">
        <f t="shared" si="1"/>
        <v>41149.208333333336</v>
      </c>
      <c r="N7">
        <v>1347080400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2037</v>
      </c>
    </row>
    <row r="8" spans="1:20" ht="31.2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f t="shared" si="3"/>
        <v>60.56</v>
      </c>
      <c r="I8">
        <v>18</v>
      </c>
      <c r="J8" t="s">
        <v>40</v>
      </c>
      <c r="K8" t="s">
        <v>41</v>
      </c>
      <c r="L8">
        <v>1505278800</v>
      </c>
      <c r="M8" s="8">
        <f t="shared" si="1"/>
        <v>42991.208333333328</v>
      </c>
      <c r="N8">
        <v>1505365200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2038</v>
      </c>
      <c r="T8" t="s">
        <v>2039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f t="shared" si="3"/>
        <v>64.94</v>
      </c>
      <c r="I9">
        <v>227</v>
      </c>
      <c r="J9" t="s">
        <v>36</v>
      </c>
      <c r="K9" t="s">
        <v>37</v>
      </c>
      <c r="L9">
        <v>1439442000</v>
      </c>
      <c r="M9" s="8">
        <f t="shared" si="1"/>
        <v>42229.208333333328</v>
      </c>
      <c r="N9">
        <v>1439614800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2037</v>
      </c>
    </row>
    <row r="10" spans="1:20" ht="31.2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f t="shared" si="3"/>
        <v>31</v>
      </c>
      <c r="I10">
        <v>708</v>
      </c>
      <c r="J10" t="s">
        <v>36</v>
      </c>
      <c r="K10" t="s">
        <v>37</v>
      </c>
      <c r="L10">
        <v>1281330000</v>
      </c>
      <c r="M10" s="8">
        <f t="shared" si="1"/>
        <v>40399.208333333336</v>
      </c>
      <c r="N10">
        <v>1281502800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2037</v>
      </c>
    </row>
    <row r="11" spans="1:20" ht="31.2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f t="shared" si="3"/>
        <v>72.91</v>
      </c>
      <c r="I11">
        <v>44</v>
      </c>
      <c r="J11" t="s">
        <v>21</v>
      </c>
      <c r="K11" t="s">
        <v>22</v>
      </c>
      <c r="L11">
        <v>1379566800</v>
      </c>
      <c r="M11" s="8">
        <f t="shared" si="1"/>
        <v>41536.208333333336</v>
      </c>
      <c r="N11">
        <v>1383804000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2032</v>
      </c>
      <c r="T11" t="s">
        <v>2040</v>
      </c>
    </row>
    <row r="12" spans="1:20" ht="31.2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f t="shared" si="3"/>
        <v>62.9</v>
      </c>
      <c r="I12">
        <v>220</v>
      </c>
      <c r="J12" t="s">
        <v>21</v>
      </c>
      <c r="K12" t="s">
        <v>22</v>
      </c>
      <c r="L12">
        <v>1281762000</v>
      </c>
      <c r="M12" s="8">
        <f t="shared" si="1"/>
        <v>40404.208333333336</v>
      </c>
      <c r="N12">
        <v>1285909200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2038</v>
      </c>
      <c r="T12" t="s">
        <v>2041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f t="shared" si="3"/>
        <v>112.22</v>
      </c>
      <c r="I13">
        <v>27</v>
      </c>
      <c r="J13" t="s">
        <v>21</v>
      </c>
      <c r="K13" t="s">
        <v>22</v>
      </c>
      <c r="L13">
        <v>1285045200</v>
      </c>
      <c r="M13" s="8">
        <f t="shared" si="1"/>
        <v>40442.208333333336</v>
      </c>
      <c r="N13">
        <v>1285563600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2037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f t="shared" si="3"/>
        <v>102.35</v>
      </c>
      <c r="I14">
        <v>55</v>
      </c>
      <c r="J14" t="s">
        <v>21</v>
      </c>
      <c r="K14" t="s">
        <v>22</v>
      </c>
      <c r="L14">
        <v>1571720400</v>
      </c>
      <c r="M14" s="8">
        <f t="shared" si="1"/>
        <v>43760.208333333328</v>
      </c>
      <c r="N14">
        <v>1572411600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2038</v>
      </c>
      <c r="T14" t="s">
        <v>2041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f t="shared" si="3"/>
        <v>105.05</v>
      </c>
      <c r="I15">
        <v>98</v>
      </c>
      <c r="J15" t="s">
        <v>21</v>
      </c>
      <c r="K15" t="s">
        <v>22</v>
      </c>
      <c r="L15">
        <v>1465621200</v>
      </c>
      <c r="M15" s="8">
        <f t="shared" si="1"/>
        <v>42532.208333333328</v>
      </c>
      <c r="N15">
        <v>1466658000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2032</v>
      </c>
      <c r="T15" t="s">
        <v>2042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f t="shared" si="3"/>
        <v>94.15</v>
      </c>
      <c r="I16">
        <v>200</v>
      </c>
      <c r="J16" t="s">
        <v>21</v>
      </c>
      <c r="K16" t="s">
        <v>22</v>
      </c>
      <c r="L16">
        <v>1331013600</v>
      </c>
      <c r="M16" s="8">
        <f t="shared" si="1"/>
        <v>40974.25</v>
      </c>
      <c r="N16">
        <v>1333342800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2032</v>
      </c>
      <c r="T16" t="s">
        <v>2042</v>
      </c>
    </row>
    <row r="17" spans="1:20" ht="31.2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f t="shared" si="3"/>
        <v>84.99</v>
      </c>
      <c r="I17">
        <v>452</v>
      </c>
      <c r="J17" t="s">
        <v>21</v>
      </c>
      <c r="K17" t="s">
        <v>22</v>
      </c>
      <c r="L17">
        <v>1575957600</v>
      </c>
      <c r="M17" s="8">
        <f t="shared" si="1"/>
        <v>43809.25</v>
      </c>
      <c r="N17">
        <v>1576303200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2043</v>
      </c>
    </row>
    <row r="18" spans="1:20" ht="31.2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f t="shared" si="3"/>
        <v>110.41</v>
      </c>
      <c r="I18">
        <v>100</v>
      </c>
      <c r="J18" t="s">
        <v>21</v>
      </c>
      <c r="K18" t="s">
        <v>22</v>
      </c>
      <c r="L18">
        <v>1390370400</v>
      </c>
      <c r="M18" s="8">
        <f t="shared" si="1"/>
        <v>41661.25</v>
      </c>
      <c r="N18">
        <v>1392271200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</row>
    <row r="19" spans="1:20" ht="31.2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f t="shared" si="3"/>
        <v>107.96</v>
      </c>
      <c r="I19">
        <v>1249</v>
      </c>
      <c r="J19" t="s">
        <v>21</v>
      </c>
      <c r="K19" t="s">
        <v>22</v>
      </c>
      <c r="L19">
        <v>1294812000</v>
      </c>
      <c r="M19" s="8">
        <f t="shared" si="1"/>
        <v>40555.25</v>
      </c>
      <c r="N19">
        <v>1294898400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2038</v>
      </c>
      <c r="T19" t="s">
        <v>2046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f t="shared" si="3"/>
        <v>45.1</v>
      </c>
      <c r="I20">
        <v>135</v>
      </c>
      <c r="J20" t="s">
        <v>21</v>
      </c>
      <c r="K20" t="s">
        <v>22</v>
      </c>
      <c r="L20">
        <v>1536382800</v>
      </c>
      <c r="M20" s="8">
        <f t="shared" si="1"/>
        <v>43351.208333333328</v>
      </c>
      <c r="N20">
        <v>1537074000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2037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f t="shared" si="3"/>
        <v>45</v>
      </c>
      <c r="I21">
        <v>674</v>
      </c>
      <c r="J21" t="s">
        <v>21</v>
      </c>
      <c r="K21" t="s">
        <v>22</v>
      </c>
      <c r="L21">
        <v>1551679200</v>
      </c>
      <c r="M21" s="8">
        <f t="shared" si="1"/>
        <v>43528.25</v>
      </c>
      <c r="N21">
        <v>1553490000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2037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f t="shared" si="3"/>
        <v>105.97</v>
      </c>
      <c r="I22">
        <v>1396</v>
      </c>
      <c r="J22" t="s">
        <v>21</v>
      </c>
      <c r="K22" t="s">
        <v>22</v>
      </c>
      <c r="L22">
        <v>1406523600</v>
      </c>
      <c r="M22" s="8">
        <f t="shared" si="1"/>
        <v>41848.208333333336</v>
      </c>
      <c r="N22">
        <v>1406523600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2038</v>
      </c>
      <c r="T22" t="s">
        <v>2041</v>
      </c>
    </row>
    <row r="23" spans="1:20" ht="31.2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f t="shared" si="3"/>
        <v>69.06</v>
      </c>
      <c r="I23">
        <v>558</v>
      </c>
      <c r="J23" t="s">
        <v>21</v>
      </c>
      <c r="K23" t="s">
        <v>22</v>
      </c>
      <c r="L23">
        <v>1313384400</v>
      </c>
      <c r="M23" s="8">
        <f t="shared" si="1"/>
        <v>40770.208333333336</v>
      </c>
      <c r="N23">
        <v>1316322000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2037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f t="shared" si="3"/>
        <v>85.04</v>
      </c>
      <c r="I24">
        <v>890</v>
      </c>
      <c r="J24" t="s">
        <v>21</v>
      </c>
      <c r="K24" t="s">
        <v>22</v>
      </c>
      <c r="L24">
        <v>1522731600</v>
      </c>
      <c r="M24" s="8">
        <f t="shared" si="1"/>
        <v>43193.208333333328</v>
      </c>
      <c r="N24">
        <v>1524027600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2037</v>
      </c>
    </row>
    <row r="25" spans="1:20" ht="31.2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f t="shared" si="3"/>
        <v>105.23</v>
      </c>
      <c r="I25">
        <v>142</v>
      </c>
      <c r="J25" t="s">
        <v>40</v>
      </c>
      <c r="K25" t="s">
        <v>41</v>
      </c>
      <c r="L25">
        <v>1550124000</v>
      </c>
      <c r="M25" s="8">
        <f t="shared" si="1"/>
        <v>43510.25</v>
      </c>
      <c r="N25">
        <v>1554699600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2038</v>
      </c>
      <c r="T25" t="s">
        <v>2039</v>
      </c>
    </row>
    <row r="26" spans="1:20" ht="31.2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f t="shared" si="3"/>
        <v>39</v>
      </c>
      <c r="I26">
        <v>2673</v>
      </c>
      <c r="J26" t="s">
        <v>21</v>
      </c>
      <c r="K26" t="s">
        <v>22</v>
      </c>
      <c r="L26">
        <v>1403326800</v>
      </c>
      <c r="M26" s="8">
        <f t="shared" si="1"/>
        <v>41811.208333333336</v>
      </c>
      <c r="N26">
        <v>1403499600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2034</v>
      </c>
      <c r="T26" t="s">
        <v>2043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f t="shared" si="3"/>
        <v>73.03</v>
      </c>
      <c r="I27">
        <v>163</v>
      </c>
      <c r="J27" t="s">
        <v>21</v>
      </c>
      <c r="K27" t="s">
        <v>22</v>
      </c>
      <c r="L27">
        <v>1305694800</v>
      </c>
      <c r="M27" s="8">
        <f t="shared" si="1"/>
        <v>40681.208333333336</v>
      </c>
      <c r="N27">
        <v>1307422800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2047</v>
      </c>
      <c r="T27" t="s">
        <v>2048</v>
      </c>
    </row>
    <row r="28" spans="1:20" ht="31.2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f t="shared" si="3"/>
        <v>35.01</v>
      </c>
      <c r="I28">
        <v>1480</v>
      </c>
      <c r="J28" t="s">
        <v>21</v>
      </c>
      <c r="K28" t="s">
        <v>22</v>
      </c>
      <c r="L28">
        <v>1533013200</v>
      </c>
      <c r="M28" s="8">
        <f t="shared" si="1"/>
        <v>43312.208333333328</v>
      </c>
      <c r="N28">
        <v>1535346000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2037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f t="shared" si="3"/>
        <v>106.6</v>
      </c>
      <c r="I29">
        <v>15</v>
      </c>
      <c r="J29" t="s">
        <v>21</v>
      </c>
      <c r="K29" t="s">
        <v>22</v>
      </c>
      <c r="L29">
        <v>1443848400</v>
      </c>
      <c r="M29" s="8">
        <f t="shared" si="1"/>
        <v>42280.208333333328</v>
      </c>
      <c r="N29">
        <v>1444539600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f t="shared" si="3"/>
        <v>62</v>
      </c>
      <c r="I30">
        <v>2220</v>
      </c>
      <c r="J30" t="s">
        <v>21</v>
      </c>
      <c r="K30" t="s">
        <v>22</v>
      </c>
      <c r="L30">
        <v>1265695200</v>
      </c>
      <c r="M30" s="8">
        <f t="shared" si="1"/>
        <v>40218.25</v>
      </c>
      <c r="N30">
        <v>1267682400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2037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f t="shared" si="3"/>
        <v>94</v>
      </c>
      <c r="I31">
        <v>1606</v>
      </c>
      <c r="J31" t="s">
        <v>98</v>
      </c>
      <c r="K31" t="s">
        <v>99</v>
      </c>
      <c r="L31">
        <v>1532062800</v>
      </c>
      <c r="M31" s="8">
        <f t="shared" si="1"/>
        <v>43301.208333333328</v>
      </c>
      <c r="N31">
        <v>1535518800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2038</v>
      </c>
      <c r="T31" t="s">
        <v>2049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f t="shared" si="3"/>
        <v>112.05</v>
      </c>
      <c r="I32">
        <v>129</v>
      </c>
      <c r="J32" t="s">
        <v>21</v>
      </c>
      <c r="K32" t="s">
        <v>22</v>
      </c>
      <c r="L32">
        <v>1558674000</v>
      </c>
      <c r="M32" s="8">
        <f t="shared" si="1"/>
        <v>43609.208333333328</v>
      </c>
      <c r="N32">
        <v>1559106000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2038</v>
      </c>
      <c r="T32" t="s">
        <v>2046</v>
      </c>
    </row>
    <row r="33" spans="1:20" ht="31.2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f t="shared" si="3"/>
        <v>48.01</v>
      </c>
      <c r="I33">
        <v>226</v>
      </c>
      <c r="J33" t="s">
        <v>40</v>
      </c>
      <c r="K33" t="s">
        <v>41</v>
      </c>
      <c r="L33">
        <v>1451973600</v>
      </c>
      <c r="M33" s="8">
        <f t="shared" si="1"/>
        <v>42374.25</v>
      </c>
      <c r="N33">
        <v>1454392800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2047</v>
      </c>
      <c r="T33" t="s">
        <v>2048</v>
      </c>
    </row>
    <row r="34" spans="1:20" ht="31.2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f t="shared" si="3"/>
        <v>38</v>
      </c>
      <c r="I34">
        <v>2307</v>
      </c>
      <c r="J34" t="s">
        <v>107</v>
      </c>
      <c r="K34" t="s">
        <v>108</v>
      </c>
      <c r="L34">
        <v>1515564000</v>
      </c>
      <c r="M34" s="8">
        <f t="shared" si="1"/>
        <v>43110.25</v>
      </c>
      <c r="N34">
        <v>1517896800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2038</v>
      </c>
      <c r="T34" t="s">
        <v>2039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f t="shared" si="3"/>
        <v>35</v>
      </c>
      <c r="I35">
        <v>5419</v>
      </c>
      <c r="J35" t="s">
        <v>21</v>
      </c>
      <c r="K35" t="s">
        <v>22</v>
      </c>
      <c r="L35">
        <v>1412485200</v>
      </c>
      <c r="M35" s="8">
        <f t="shared" si="1"/>
        <v>41917.208333333336</v>
      </c>
      <c r="N35">
        <v>1415685600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2037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f t="shared" si="3"/>
        <v>85</v>
      </c>
      <c r="I36">
        <v>165</v>
      </c>
      <c r="J36" t="s">
        <v>21</v>
      </c>
      <c r="K36" t="s">
        <v>22</v>
      </c>
      <c r="L36">
        <v>1490245200</v>
      </c>
      <c r="M36" s="8">
        <f t="shared" si="1"/>
        <v>42817.208333333328</v>
      </c>
      <c r="N36">
        <v>1490677200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2038</v>
      </c>
      <c r="T36" t="s">
        <v>2039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f t="shared" si="3"/>
        <v>95.99</v>
      </c>
      <c r="I37">
        <v>1965</v>
      </c>
      <c r="J37" t="s">
        <v>36</v>
      </c>
      <c r="K37" t="s">
        <v>37</v>
      </c>
      <c r="L37">
        <v>1547877600</v>
      </c>
      <c r="M37" s="8">
        <f t="shared" si="1"/>
        <v>43484.25</v>
      </c>
      <c r="N37">
        <v>1551506400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2038</v>
      </c>
      <c r="T37" t="s">
        <v>2041</v>
      </c>
    </row>
    <row r="38" spans="1:20" ht="31.2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f t="shared" si="3"/>
        <v>68.81</v>
      </c>
      <c r="I38">
        <v>16</v>
      </c>
      <c r="J38" t="s">
        <v>21</v>
      </c>
      <c r="K38" t="s">
        <v>22</v>
      </c>
      <c r="L38">
        <v>1298700000</v>
      </c>
      <c r="M38" s="8">
        <f t="shared" si="1"/>
        <v>40600.25</v>
      </c>
      <c r="N38">
        <v>1300856400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2037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f t="shared" si="3"/>
        <v>105.97</v>
      </c>
      <c r="I39">
        <v>107</v>
      </c>
      <c r="J39" t="s">
        <v>21</v>
      </c>
      <c r="K39" t="s">
        <v>22</v>
      </c>
      <c r="L39">
        <v>1570338000</v>
      </c>
      <c r="M39" s="8">
        <f t="shared" si="1"/>
        <v>43744.208333333328</v>
      </c>
      <c r="N39">
        <v>1573192800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2044</v>
      </c>
      <c r="T39" t="s">
        <v>2050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f t="shared" si="3"/>
        <v>75.260000000000005</v>
      </c>
      <c r="I40">
        <v>134</v>
      </c>
      <c r="J40" t="s">
        <v>21</v>
      </c>
      <c r="K40" t="s">
        <v>22</v>
      </c>
      <c r="L40">
        <v>1287378000</v>
      </c>
      <c r="M40" s="8">
        <f t="shared" si="1"/>
        <v>40469.208333333336</v>
      </c>
      <c r="N40">
        <v>1287810000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2051</v>
      </c>
      <c r="T40" t="s">
        <v>2052</v>
      </c>
    </row>
    <row r="41" spans="1:20" ht="31.2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f t="shared" si="3"/>
        <v>57.13</v>
      </c>
      <c r="I41">
        <v>88</v>
      </c>
      <c r="J41" t="s">
        <v>36</v>
      </c>
      <c r="K41" t="s">
        <v>37</v>
      </c>
      <c r="L41">
        <v>1361772000</v>
      </c>
      <c r="M41" s="8">
        <f t="shared" si="1"/>
        <v>41330.25</v>
      </c>
      <c r="N41">
        <v>1362978000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2037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f t="shared" si="3"/>
        <v>75.14</v>
      </c>
      <c r="I42">
        <v>198</v>
      </c>
      <c r="J42" t="s">
        <v>21</v>
      </c>
      <c r="K42" t="s">
        <v>22</v>
      </c>
      <c r="L42">
        <v>1275714000</v>
      </c>
      <c r="M42" s="8">
        <f t="shared" si="1"/>
        <v>40334.208333333336</v>
      </c>
      <c r="N42">
        <v>1277355600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2034</v>
      </c>
      <c r="T42" t="s">
        <v>2043</v>
      </c>
    </row>
    <row r="43" spans="1:20" ht="31.2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f t="shared" si="3"/>
        <v>107.42</v>
      </c>
      <c r="I43">
        <v>111</v>
      </c>
      <c r="J43" t="s">
        <v>107</v>
      </c>
      <c r="K43" t="s">
        <v>108</v>
      </c>
      <c r="L43">
        <v>1346734800</v>
      </c>
      <c r="M43" s="8">
        <f t="shared" si="1"/>
        <v>41156.208333333336</v>
      </c>
      <c r="N43">
        <v>1348981200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f t="shared" si="3"/>
        <v>36</v>
      </c>
      <c r="I44">
        <v>222</v>
      </c>
      <c r="J44" t="s">
        <v>21</v>
      </c>
      <c r="K44" t="s">
        <v>22</v>
      </c>
      <c r="L44">
        <v>1309755600</v>
      </c>
      <c r="M44" s="8">
        <f t="shared" si="1"/>
        <v>40728.208333333336</v>
      </c>
      <c r="N44">
        <v>1310533200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2030</v>
      </c>
      <c r="T44" t="s">
        <v>2031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f t="shared" si="3"/>
        <v>27</v>
      </c>
      <c r="I45">
        <v>6212</v>
      </c>
      <c r="J45" t="s">
        <v>21</v>
      </c>
      <c r="K45" t="s">
        <v>22</v>
      </c>
      <c r="L45">
        <v>1406178000</v>
      </c>
      <c r="M45" s="8">
        <f t="shared" si="1"/>
        <v>41844.208333333336</v>
      </c>
      <c r="N45">
        <v>1407560400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2044</v>
      </c>
      <c r="T45" t="s">
        <v>2053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f t="shared" si="3"/>
        <v>107.56</v>
      </c>
      <c r="I46">
        <v>98</v>
      </c>
      <c r="J46" t="s">
        <v>36</v>
      </c>
      <c r="K46" t="s">
        <v>37</v>
      </c>
      <c r="L46">
        <v>1552798800</v>
      </c>
      <c r="M46" s="8">
        <f t="shared" si="1"/>
        <v>43541.208333333328</v>
      </c>
      <c r="N46">
        <v>1552885200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2044</v>
      </c>
      <c r="T46" t="s">
        <v>2050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f t="shared" si="3"/>
        <v>94.38</v>
      </c>
      <c r="I47">
        <v>48</v>
      </c>
      <c r="J47" t="s">
        <v>21</v>
      </c>
      <c r="K47" t="s">
        <v>22</v>
      </c>
      <c r="L47">
        <v>1478062800</v>
      </c>
      <c r="M47" s="8">
        <f t="shared" si="1"/>
        <v>42676.208333333328</v>
      </c>
      <c r="N47">
        <v>1479362400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2037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f t="shared" si="3"/>
        <v>46.16</v>
      </c>
      <c r="I48">
        <v>92</v>
      </c>
      <c r="J48" t="s">
        <v>21</v>
      </c>
      <c r="K48" t="s">
        <v>22</v>
      </c>
      <c r="L48">
        <v>1278565200</v>
      </c>
      <c r="M48" s="8">
        <f t="shared" si="1"/>
        <v>40367.208333333336</v>
      </c>
      <c r="N48">
        <v>1280552400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</row>
    <row r="49" spans="1:20" ht="31.2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f t="shared" si="3"/>
        <v>47.85</v>
      </c>
      <c r="I49">
        <v>149</v>
      </c>
      <c r="J49" t="s">
        <v>21</v>
      </c>
      <c r="K49" t="s">
        <v>22</v>
      </c>
      <c r="L49">
        <v>1396069200</v>
      </c>
      <c r="M49" s="8">
        <f t="shared" si="1"/>
        <v>41727.208333333336</v>
      </c>
      <c r="N49">
        <v>1398661200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2037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f t="shared" si="3"/>
        <v>53.01</v>
      </c>
      <c r="I50">
        <v>2431</v>
      </c>
      <c r="J50" t="s">
        <v>21</v>
      </c>
      <c r="K50" t="s">
        <v>22</v>
      </c>
      <c r="L50">
        <v>1435208400</v>
      </c>
      <c r="M50" s="8">
        <f t="shared" si="1"/>
        <v>42180.208333333328</v>
      </c>
      <c r="N50">
        <v>1436245200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2037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f t="shared" si="3"/>
        <v>45.06</v>
      </c>
      <c r="I51">
        <v>303</v>
      </c>
      <c r="J51" t="s">
        <v>21</v>
      </c>
      <c r="K51" t="s">
        <v>22</v>
      </c>
      <c r="L51">
        <v>1571547600</v>
      </c>
      <c r="M51" s="8">
        <f t="shared" si="1"/>
        <v>43758.208333333328</v>
      </c>
      <c r="N51">
        <v>1575439200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f t="shared" si="3"/>
        <v>2</v>
      </c>
      <c r="I52">
        <v>1</v>
      </c>
      <c r="J52" t="s">
        <v>107</v>
      </c>
      <c r="K52" t="s">
        <v>108</v>
      </c>
      <c r="L52">
        <v>1375333200</v>
      </c>
      <c r="M52" s="8">
        <f t="shared" si="1"/>
        <v>41487.208333333336</v>
      </c>
      <c r="N52">
        <v>1377752400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2032</v>
      </c>
      <c r="T52" t="s">
        <v>2054</v>
      </c>
    </row>
    <row r="53" spans="1:20" ht="31.2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f t="shared" si="3"/>
        <v>99.01</v>
      </c>
      <c r="I53">
        <v>1467</v>
      </c>
      <c r="J53" t="s">
        <v>40</v>
      </c>
      <c r="K53" t="s">
        <v>41</v>
      </c>
      <c r="L53">
        <v>1332824400</v>
      </c>
      <c r="M53" s="8">
        <f t="shared" si="1"/>
        <v>40995.208333333336</v>
      </c>
      <c r="N53">
        <v>1334206800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2043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f t="shared" si="3"/>
        <v>32.79</v>
      </c>
      <c r="I54">
        <v>75</v>
      </c>
      <c r="J54" t="s">
        <v>21</v>
      </c>
      <c r="K54" t="s">
        <v>22</v>
      </c>
      <c r="L54">
        <v>1284526800</v>
      </c>
      <c r="M54" s="8">
        <f t="shared" si="1"/>
        <v>40436.208333333336</v>
      </c>
      <c r="N54">
        <v>1284872400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2037</v>
      </c>
    </row>
    <row r="55" spans="1:20" ht="31.2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f t="shared" si="3"/>
        <v>59.12</v>
      </c>
      <c r="I55">
        <v>209</v>
      </c>
      <c r="J55" t="s">
        <v>21</v>
      </c>
      <c r="K55" t="s">
        <v>22</v>
      </c>
      <c r="L55">
        <v>1400562000</v>
      </c>
      <c r="M55" s="8">
        <f t="shared" si="1"/>
        <v>41779.208333333336</v>
      </c>
      <c r="N55">
        <v>1403931600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2038</v>
      </c>
      <c r="T55" t="s">
        <v>2041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f t="shared" si="3"/>
        <v>44.93</v>
      </c>
      <c r="I56">
        <v>120</v>
      </c>
      <c r="J56" t="s">
        <v>21</v>
      </c>
      <c r="K56" t="s">
        <v>22</v>
      </c>
      <c r="L56">
        <v>1520748000</v>
      </c>
      <c r="M56" s="8">
        <f t="shared" si="1"/>
        <v>43170.25</v>
      </c>
      <c r="N56">
        <v>1521262800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2043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f t="shared" si="3"/>
        <v>89.66</v>
      </c>
      <c r="I57">
        <v>131</v>
      </c>
      <c r="J57" t="s">
        <v>21</v>
      </c>
      <c r="K57" t="s">
        <v>22</v>
      </c>
      <c r="L57">
        <v>1532926800</v>
      </c>
      <c r="M57" s="8">
        <f t="shared" si="1"/>
        <v>43311.208333333328</v>
      </c>
      <c r="N57">
        <v>1533358800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2032</v>
      </c>
      <c r="T57" t="s">
        <v>2055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f t="shared" si="3"/>
        <v>70.08</v>
      </c>
      <c r="I58">
        <v>164</v>
      </c>
      <c r="J58" t="s">
        <v>21</v>
      </c>
      <c r="K58" t="s">
        <v>22</v>
      </c>
      <c r="L58">
        <v>1420869600</v>
      </c>
      <c r="M58" s="8">
        <f t="shared" si="1"/>
        <v>42014.25</v>
      </c>
      <c r="N58">
        <v>1421474400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2034</v>
      </c>
      <c r="T58" t="s">
        <v>2043</v>
      </c>
    </row>
    <row r="59" spans="1:20" ht="31.2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f t="shared" si="3"/>
        <v>31.06</v>
      </c>
      <c r="I59">
        <v>201</v>
      </c>
      <c r="J59" t="s">
        <v>21</v>
      </c>
      <c r="K59" t="s">
        <v>22</v>
      </c>
      <c r="L59">
        <v>1504242000</v>
      </c>
      <c r="M59" s="8">
        <f t="shared" si="1"/>
        <v>42979.208333333328</v>
      </c>
      <c r="N59">
        <v>1505278800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2047</v>
      </c>
      <c r="T59" t="s">
        <v>2048</v>
      </c>
    </row>
    <row r="60" spans="1:20" ht="31.2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f t="shared" si="3"/>
        <v>29.06</v>
      </c>
      <c r="I60">
        <v>211</v>
      </c>
      <c r="J60" t="s">
        <v>21</v>
      </c>
      <c r="K60" t="s">
        <v>22</v>
      </c>
      <c r="L60">
        <v>1442811600</v>
      </c>
      <c r="M60" s="8">
        <f t="shared" si="1"/>
        <v>42268.208333333328</v>
      </c>
      <c r="N60">
        <v>1443934800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2037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f t="shared" si="3"/>
        <v>30.09</v>
      </c>
      <c r="I61">
        <v>128</v>
      </c>
      <c r="J61" t="s">
        <v>21</v>
      </c>
      <c r="K61" t="s">
        <v>22</v>
      </c>
      <c r="L61">
        <v>1497243600</v>
      </c>
      <c r="M61" s="8">
        <f t="shared" si="1"/>
        <v>42898.208333333328</v>
      </c>
      <c r="N61">
        <v>1498539600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2037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f t="shared" si="3"/>
        <v>85</v>
      </c>
      <c r="I62">
        <v>1600</v>
      </c>
      <c r="J62" t="s">
        <v>15</v>
      </c>
      <c r="K62" t="s">
        <v>16</v>
      </c>
      <c r="L62">
        <v>1342501200</v>
      </c>
      <c r="M62" s="8">
        <f t="shared" si="1"/>
        <v>41107.208333333336</v>
      </c>
      <c r="N62">
        <v>1342760400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2037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f t="shared" si="3"/>
        <v>82</v>
      </c>
      <c r="I63">
        <v>2253</v>
      </c>
      <c r="J63" t="s">
        <v>15</v>
      </c>
      <c r="K63" t="s">
        <v>16</v>
      </c>
      <c r="L63">
        <v>1298268000</v>
      </c>
      <c r="M63" s="8">
        <f t="shared" si="1"/>
        <v>40595.25</v>
      </c>
      <c r="N63">
        <v>1301720400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2037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f t="shared" si="3"/>
        <v>58.04</v>
      </c>
      <c r="I64">
        <v>249</v>
      </c>
      <c r="J64" t="s">
        <v>21</v>
      </c>
      <c r="K64" t="s">
        <v>22</v>
      </c>
      <c r="L64">
        <v>1433480400</v>
      </c>
      <c r="M64" s="8">
        <f t="shared" si="1"/>
        <v>42160.208333333328</v>
      </c>
      <c r="N64">
        <v>1433566800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2034</v>
      </c>
      <c r="T64" t="s">
        <v>2035</v>
      </c>
    </row>
    <row r="65" spans="1:20" ht="31.2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f t="shared" si="3"/>
        <v>111.4</v>
      </c>
      <c r="I65">
        <v>5</v>
      </c>
      <c r="J65" t="s">
        <v>21</v>
      </c>
      <c r="K65" t="s">
        <v>22</v>
      </c>
      <c r="L65">
        <v>1493355600</v>
      </c>
      <c r="M65" s="8">
        <f t="shared" si="1"/>
        <v>42853.208333333328</v>
      </c>
      <c r="N65">
        <v>1493874000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2037</v>
      </c>
    </row>
    <row r="66" spans="1:20" ht="31.2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f t="shared" si="3"/>
        <v>71.95</v>
      </c>
      <c r="I66">
        <v>38</v>
      </c>
      <c r="J66" t="s">
        <v>21</v>
      </c>
      <c r="K66" t="s">
        <v>22</v>
      </c>
      <c r="L66">
        <v>1530507600</v>
      </c>
      <c r="M66" s="8">
        <f t="shared" si="1"/>
        <v>43283.208333333328</v>
      </c>
      <c r="N66">
        <v>1531803600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2035</v>
      </c>
    </row>
    <row r="67" spans="1:20" ht="31.2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f t="shared" si="3"/>
        <v>61.04</v>
      </c>
      <c r="I67">
        <v>236</v>
      </c>
      <c r="J67" t="s">
        <v>21</v>
      </c>
      <c r="K67" t="s">
        <v>22</v>
      </c>
      <c r="L67">
        <v>1296108000</v>
      </c>
      <c r="M67" s="8">
        <f t="shared" ref="M67:M130" si="5">(((L67/60)/60)/24+DATE(1970,1,1))</f>
        <v>40570.25</v>
      </c>
      <c r="N67">
        <v>1296712800</v>
      </c>
      <c r="O67" s="8">
        <f t="shared" ref="O67:O130" si="6">(((N67/60)/60)/24+DATE(1970,1,1))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2037</v>
      </c>
    </row>
    <row r="68" spans="1:20" ht="31.2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f t="shared" ref="H68:H131" si="7">ROUND(IF(I68=0, 0, (E68/I68)), 2)</f>
        <v>108.92</v>
      </c>
      <c r="I68">
        <v>12</v>
      </c>
      <c r="J68" t="s">
        <v>21</v>
      </c>
      <c r="K68" t="s">
        <v>22</v>
      </c>
      <c r="L68">
        <v>1428469200</v>
      </c>
      <c r="M68" s="8">
        <f t="shared" si="5"/>
        <v>42102.208333333328</v>
      </c>
      <c r="N68">
        <v>1428901200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2037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f t="shared" si="7"/>
        <v>29</v>
      </c>
      <c r="I69">
        <v>4065</v>
      </c>
      <c r="J69" t="s">
        <v>40</v>
      </c>
      <c r="K69" t="s">
        <v>41</v>
      </c>
      <c r="L69">
        <v>1264399200</v>
      </c>
      <c r="M69" s="8">
        <f t="shared" si="5"/>
        <v>40203.25</v>
      </c>
      <c r="N69">
        <v>1264831200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2034</v>
      </c>
      <c r="T69" t="s">
        <v>2043</v>
      </c>
    </row>
    <row r="70" spans="1:20" ht="31.2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f t="shared" si="7"/>
        <v>58.98</v>
      </c>
      <c r="I70">
        <v>246</v>
      </c>
      <c r="J70" t="s">
        <v>107</v>
      </c>
      <c r="K70" t="s">
        <v>108</v>
      </c>
      <c r="L70">
        <v>1501131600</v>
      </c>
      <c r="M70" s="8">
        <f t="shared" si="5"/>
        <v>42943.208333333328</v>
      </c>
      <c r="N70">
        <v>1505192400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2037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f t="shared" si="7"/>
        <v>111.82</v>
      </c>
      <c r="I71">
        <v>17</v>
      </c>
      <c r="J71" t="s">
        <v>21</v>
      </c>
      <c r="K71" t="s">
        <v>22</v>
      </c>
      <c r="L71">
        <v>1292738400</v>
      </c>
      <c r="M71" s="8">
        <f t="shared" si="5"/>
        <v>40531.25</v>
      </c>
      <c r="N71">
        <v>1295676000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2037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f t="shared" si="7"/>
        <v>64</v>
      </c>
      <c r="I72">
        <v>2475</v>
      </c>
      <c r="J72" t="s">
        <v>107</v>
      </c>
      <c r="K72" t="s">
        <v>108</v>
      </c>
      <c r="L72">
        <v>1288674000</v>
      </c>
      <c r="M72" s="8">
        <f t="shared" si="5"/>
        <v>40484.208333333336</v>
      </c>
      <c r="N72">
        <v>1292911200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2037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f t="shared" si="7"/>
        <v>85.32</v>
      </c>
      <c r="I73">
        <v>76</v>
      </c>
      <c r="J73" t="s">
        <v>21</v>
      </c>
      <c r="K73" t="s">
        <v>22</v>
      </c>
      <c r="L73">
        <v>1575093600</v>
      </c>
      <c r="M73" s="8">
        <f t="shared" si="5"/>
        <v>43799.25</v>
      </c>
      <c r="N73">
        <v>1575439200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2037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f t="shared" si="7"/>
        <v>74.48</v>
      </c>
      <c r="I74">
        <v>54</v>
      </c>
      <c r="J74" t="s">
        <v>21</v>
      </c>
      <c r="K74" t="s">
        <v>22</v>
      </c>
      <c r="L74">
        <v>1435726800</v>
      </c>
      <c r="M74" s="8">
        <f t="shared" si="5"/>
        <v>42186.208333333328</v>
      </c>
      <c r="N74">
        <v>1438837200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2038</v>
      </c>
      <c r="T74" t="s">
        <v>2046</v>
      </c>
    </row>
    <row r="75" spans="1:20" ht="31.2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f t="shared" si="7"/>
        <v>105.15</v>
      </c>
      <c r="I75">
        <v>88</v>
      </c>
      <c r="J75" t="s">
        <v>21</v>
      </c>
      <c r="K75" t="s">
        <v>22</v>
      </c>
      <c r="L75">
        <v>1480226400</v>
      </c>
      <c r="M75" s="8">
        <f t="shared" si="5"/>
        <v>42701.25</v>
      </c>
      <c r="N75">
        <v>1480485600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2032</v>
      </c>
      <c r="T75" t="s">
        <v>2055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f t="shared" si="7"/>
        <v>56.19</v>
      </c>
      <c r="I76">
        <v>85</v>
      </c>
      <c r="J76" t="s">
        <v>40</v>
      </c>
      <c r="K76" t="s">
        <v>41</v>
      </c>
      <c r="L76">
        <v>1459054800</v>
      </c>
      <c r="M76" s="8">
        <f t="shared" si="5"/>
        <v>42456.208333333328</v>
      </c>
      <c r="N76">
        <v>1459141200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2032</v>
      </c>
      <c r="T76" t="s">
        <v>2054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f t="shared" si="7"/>
        <v>85.92</v>
      </c>
      <c r="I77">
        <v>170</v>
      </c>
      <c r="J77" t="s">
        <v>21</v>
      </c>
      <c r="K77" t="s">
        <v>22</v>
      </c>
      <c r="L77">
        <v>1531630800</v>
      </c>
      <c r="M77" s="8">
        <f t="shared" si="5"/>
        <v>43296.208333333328</v>
      </c>
      <c r="N77">
        <v>1532322000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2051</v>
      </c>
      <c r="T77" t="s">
        <v>2052</v>
      </c>
    </row>
    <row r="78" spans="1:20" ht="31.2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f t="shared" si="7"/>
        <v>57</v>
      </c>
      <c r="I78">
        <v>1684</v>
      </c>
      <c r="J78" t="s">
        <v>21</v>
      </c>
      <c r="K78" t="s">
        <v>22</v>
      </c>
      <c r="L78">
        <v>1421992800</v>
      </c>
      <c r="M78" s="8">
        <f t="shared" si="5"/>
        <v>42027.25</v>
      </c>
      <c r="N78">
        <v>1426222800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2037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f t="shared" si="7"/>
        <v>79.64</v>
      </c>
      <c r="I79">
        <v>56</v>
      </c>
      <c r="J79" t="s">
        <v>21</v>
      </c>
      <c r="K79" t="s">
        <v>22</v>
      </c>
      <c r="L79">
        <v>1285563600</v>
      </c>
      <c r="M79" s="8">
        <f t="shared" si="5"/>
        <v>40448.208333333336</v>
      </c>
      <c r="N79">
        <v>1286773200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2038</v>
      </c>
      <c r="T79" t="s">
        <v>2046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f t="shared" si="7"/>
        <v>41.02</v>
      </c>
      <c r="I80">
        <v>330</v>
      </c>
      <c r="J80" t="s">
        <v>21</v>
      </c>
      <c r="K80" t="s">
        <v>22</v>
      </c>
      <c r="L80">
        <v>1523854800</v>
      </c>
      <c r="M80" s="8">
        <f t="shared" si="5"/>
        <v>43206.208333333328</v>
      </c>
      <c r="N80">
        <v>1523941200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2044</v>
      </c>
      <c r="T80" t="s">
        <v>2056</v>
      </c>
    </row>
    <row r="81" spans="1:20" ht="31.2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f t="shared" si="7"/>
        <v>48</v>
      </c>
      <c r="I81">
        <v>838</v>
      </c>
      <c r="J81" t="s">
        <v>21</v>
      </c>
      <c r="K81" t="s">
        <v>22</v>
      </c>
      <c r="L81">
        <v>1529125200</v>
      </c>
      <c r="M81" s="8">
        <f t="shared" si="5"/>
        <v>43267.208333333328</v>
      </c>
      <c r="N81">
        <v>1529557200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2037</v>
      </c>
    </row>
    <row r="82" spans="1:20" ht="31.2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f t="shared" si="7"/>
        <v>55.21</v>
      </c>
      <c r="I82">
        <v>127</v>
      </c>
      <c r="J82" t="s">
        <v>21</v>
      </c>
      <c r="K82" t="s">
        <v>22</v>
      </c>
      <c r="L82">
        <v>1503982800</v>
      </c>
      <c r="M82" s="8">
        <f t="shared" si="5"/>
        <v>42976.208333333328</v>
      </c>
      <c r="N82">
        <v>1506574800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2047</v>
      </c>
      <c r="T82" t="s">
        <v>2048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f t="shared" si="7"/>
        <v>92.11</v>
      </c>
      <c r="I83">
        <v>411</v>
      </c>
      <c r="J83" t="s">
        <v>21</v>
      </c>
      <c r="K83" t="s">
        <v>22</v>
      </c>
      <c r="L83">
        <v>1511416800</v>
      </c>
      <c r="M83" s="8">
        <f t="shared" si="5"/>
        <v>43062.25</v>
      </c>
      <c r="N83">
        <v>1513576800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</row>
    <row r="84" spans="1:20" ht="31.2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f t="shared" si="7"/>
        <v>83.18</v>
      </c>
      <c r="I84">
        <v>180</v>
      </c>
      <c r="J84" t="s">
        <v>40</v>
      </c>
      <c r="K84" t="s">
        <v>41</v>
      </c>
      <c r="L84">
        <v>1547704800</v>
      </c>
      <c r="M84" s="8">
        <f t="shared" si="5"/>
        <v>43482.25</v>
      </c>
      <c r="N84">
        <v>1548309600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2047</v>
      </c>
      <c r="T84" t="s">
        <v>2048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f t="shared" si="7"/>
        <v>40</v>
      </c>
      <c r="I85">
        <v>1000</v>
      </c>
      <c r="J85" t="s">
        <v>21</v>
      </c>
      <c r="K85" t="s">
        <v>22</v>
      </c>
      <c r="L85">
        <v>1469682000</v>
      </c>
      <c r="M85" s="8">
        <f t="shared" si="5"/>
        <v>42579.208333333328</v>
      </c>
      <c r="N85">
        <v>1471582800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2032</v>
      </c>
      <c r="T85" t="s">
        <v>2040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f t="shared" si="7"/>
        <v>111.13</v>
      </c>
      <c r="I86">
        <v>374</v>
      </c>
      <c r="J86" t="s">
        <v>21</v>
      </c>
      <c r="K86" t="s">
        <v>22</v>
      </c>
      <c r="L86">
        <v>1343451600</v>
      </c>
      <c r="M86" s="8">
        <f t="shared" si="5"/>
        <v>41118.208333333336</v>
      </c>
      <c r="N86">
        <v>1344315600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2034</v>
      </c>
      <c r="T86" t="s">
        <v>2043</v>
      </c>
    </row>
    <row r="87" spans="1:20" ht="31.2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f t="shared" si="7"/>
        <v>90.56</v>
      </c>
      <c r="I87">
        <v>71</v>
      </c>
      <c r="J87" t="s">
        <v>26</v>
      </c>
      <c r="K87" t="s">
        <v>27</v>
      </c>
      <c r="L87">
        <v>1315717200</v>
      </c>
      <c r="M87" s="8">
        <f t="shared" si="5"/>
        <v>40797.208333333336</v>
      </c>
      <c r="N87">
        <v>1316408400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2032</v>
      </c>
      <c r="T87" t="s">
        <v>2042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f t="shared" si="7"/>
        <v>61.11</v>
      </c>
      <c r="I88">
        <v>203</v>
      </c>
      <c r="J88" t="s">
        <v>21</v>
      </c>
      <c r="K88" t="s">
        <v>22</v>
      </c>
      <c r="L88">
        <v>1430715600</v>
      </c>
      <c r="M88" s="8">
        <f t="shared" si="5"/>
        <v>42128.208333333328</v>
      </c>
      <c r="N88">
        <v>1431838800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2037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f t="shared" si="7"/>
        <v>83.02</v>
      </c>
      <c r="I89">
        <v>1482</v>
      </c>
      <c r="J89" t="s">
        <v>26</v>
      </c>
      <c r="K89" t="s">
        <v>27</v>
      </c>
      <c r="L89">
        <v>1299564000</v>
      </c>
      <c r="M89" s="8">
        <f t="shared" si="5"/>
        <v>40610.25</v>
      </c>
      <c r="N89">
        <v>1300510800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f t="shared" si="7"/>
        <v>110.76</v>
      </c>
      <c r="I90">
        <v>113</v>
      </c>
      <c r="J90" t="s">
        <v>21</v>
      </c>
      <c r="K90" t="s">
        <v>22</v>
      </c>
      <c r="L90">
        <v>1429160400</v>
      </c>
      <c r="M90" s="8">
        <f t="shared" si="5"/>
        <v>42110.208333333328</v>
      </c>
      <c r="N90">
        <v>1431061200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2044</v>
      </c>
      <c r="T90" t="s">
        <v>2056</v>
      </c>
    </row>
    <row r="91" spans="1:20" ht="31.2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f t="shared" si="7"/>
        <v>89.46</v>
      </c>
      <c r="I91">
        <v>96</v>
      </c>
      <c r="J91" t="s">
        <v>21</v>
      </c>
      <c r="K91" t="s">
        <v>22</v>
      </c>
      <c r="L91">
        <v>1271307600</v>
      </c>
      <c r="M91" s="8">
        <f t="shared" si="5"/>
        <v>40283.208333333336</v>
      </c>
      <c r="N91">
        <v>1271480400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2037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f t="shared" si="7"/>
        <v>57.85</v>
      </c>
      <c r="I92">
        <v>106</v>
      </c>
      <c r="J92" t="s">
        <v>21</v>
      </c>
      <c r="K92" t="s">
        <v>22</v>
      </c>
      <c r="L92">
        <v>1456380000</v>
      </c>
      <c r="M92" s="8">
        <f t="shared" si="5"/>
        <v>42425.25</v>
      </c>
      <c r="N92">
        <v>1456380000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2037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f t="shared" si="7"/>
        <v>110</v>
      </c>
      <c r="I93">
        <v>679</v>
      </c>
      <c r="J93" t="s">
        <v>107</v>
      </c>
      <c r="K93" t="s">
        <v>108</v>
      </c>
      <c r="L93">
        <v>1470459600</v>
      </c>
      <c r="M93" s="8">
        <f t="shared" si="5"/>
        <v>42588.208333333328</v>
      </c>
      <c r="N93">
        <v>1472878800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2044</v>
      </c>
      <c r="T93" t="s">
        <v>2056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f t="shared" si="7"/>
        <v>103.97</v>
      </c>
      <c r="I94">
        <v>498</v>
      </c>
      <c r="J94" t="s">
        <v>98</v>
      </c>
      <c r="K94" t="s">
        <v>99</v>
      </c>
      <c r="L94">
        <v>1277269200</v>
      </c>
      <c r="M94" s="8">
        <f t="shared" si="5"/>
        <v>40352.208333333336</v>
      </c>
      <c r="N94">
        <v>1277355600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2047</v>
      </c>
      <c r="T94" t="s">
        <v>2048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f t="shared" si="7"/>
        <v>108</v>
      </c>
      <c r="I95">
        <v>610</v>
      </c>
      <c r="J95" t="s">
        <v>21</v>
      </c>
      <c r="K95" t="s">
        <v>22</v>
      </c>
      <c r="L95">
        <v>1350709200</v>
      </c>
      <c r="M95" s="8">
        <f t="shared" si="5"/>
        <v>41202.208333333336</v>
      </c>
      <c r="N95">
        <v>1351054800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2037</v>
      </c>
    </row>
    <row r="96" spans="1:20" ht="31.2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f t="shared" si="7"/>
        <v>48.93</v>
      </c>
      <c r="I96">
        <v>180</v>
      </c>
      <c r="J96" t="s">
        <v>40</v>
      </c>
      <c r="K96" t="s">
        <v>41</v>
      </c>
      <c r="L96">
        <v>1554613200</v>
      </c>
      <c r="M96" s="8">
        <f t="shared" si="5"/>
        <v>43562.208333333328</v>
      </c>
      <c r="N96">
        <v>1555563600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2034</v>
      </c>
      <c r="T96" t="s">
        <v>2035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f t="shared" si="7"/>
        <v>37.67</v>
      </c>
      <c r="I97">
        <v>27</v>
      </c>
      <c r="J97" t="s">
        <v>21</v>
      </c>
      <c r="K97" t="s">
        <v>22</v>
      </c>
      <c r="L97">
        <v>1571029200</v>
      </c>
      <c r="M97" s="8">
        <f t="shared" si="5"/>
        <v>43752.208333333328</v>
      </c>
      <c r="N97">
        <v>1571634000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2038</v>
      </c>
      <c r="T97" t="s">
        <v>2039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f t="shared" si="7"/>
        <v>65</v>
      </c>
      <c r="I98">
        <v>2331</v>
      </c>
      <c r="J98" t="s">
        <v>21</v>
      </c>
      <c r="K98" t="s">
        <v>22</v>
      </c>
      <c r="L98">
        <v>1299736800</v>
      </c>
      <c r="M98" s="8">
        <f t="shared" si="5"/>
        <v>40612.25</v>
      </c>
      <c r="N98">
        <v>1300856400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2037</v>
      </c>
    </row>
    <row r="99" spans="1:20" ht="31.2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f t="shared" si="7"/>
        <v>106.61</v>
      </c>
      <c r="I99">
        <v>113</v>
      </c>
      <c r="J99" t="s">
        <v>21</v>
      </c>
      <c r="K99" t="s">
        <v>22</v>
      </c>
      <c r="L99">
        <v>1435208400</v>
      </c>
      <c r="M99" s="8">
        <f t="shared" si="5"/>
        <v>42180.208333333328</v>
      </c>
      <c r="N99">
        <v>1439874000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2030</v>
      </c>
      <c r="T99" t="s">
        <v>2031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f t="shared" si="7"/>
        <v>27.01</v>
      </c>
      <c r="I100">
        <v>1220</v>
      </c>
      <c r="J100" t="s">
        <v>26</v>
      </c>
      <c r="K100" t="s">
        <v>27</v>
      </c>
      <c r="L100">
        <v>1437973200</v>
      </c>
      <c r="M100" s="8">
        <f t="shared" si="5"/>
        <v>42212.208333333328</v>
      </c>
      <c r="N100">
        <v>1438318800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2047</v>
      </c>
      <c r="T100" t="s">
        <v>2048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f t="shared" si="7"/>
        <v>91.16</v>
      </c>
      <c r="I101">
        <v>164</v>
      </c>
      <c r="J101" t="s">
        <v>21</v>
      </c>
      <c r="K101" t="s">
        <v>22</v>
      </c>
      <c r="L101">
        <v>1416895200</v>
      </c>
      <c r="M101" s="8">
        <f t="shared" si="5"/>
        <v>41968.25</v>
      </c>
      <c r="N101">
        <v>1419400800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2037</v>
      </c>
    </row>
    <row r="102" spans="1:20" ht="31.2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 s="8">
        <f t="shared" si="5"/>
        <v>40835.208333333336</v>
      </c>
      <c r="N102">
        <v>1320555600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2037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f t="shared" si="7"/>
        <v>56.05</v>
      </c>
      <c r="I103">
        <v>164</v>
      </c>
      <c r="J103" t="s">
        <v>21</v>
      </c>
      <c r="K103" t="s">
        <v>22</v>
      </c>
      <c r="L103">
        <v>1424498400</v>
      </c>
      <c r="M103" s="8">
        <f t="shared" si="5"/>
        <v>42056.25</v>
      </c>
      <c r="N103">
        <v>1425103200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2032</v>
      </c>
      <c r="T103" t="s">
        <v>2040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f t="shared" si="7"/>
        <v>31.02</v>
      </c>
      <c r="I104">
        <v>336</v>
      </c>
      <c r="J104" t="s">
        <v>21</v>
      </c>
      <c r="K104" t="s">
        <v>22</v>
      </c>
      <c r="L104">
        <v>1526274000</v>
      </c>
      <c r="M104" s="8">
        <f t="shared" si="5"/>
        <v>43234.208333333328</v>
      </c>
      <c r="N104">
        <v>1526878800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2034</v>
      </c>
      <c r="T104" t="s">
        <v>2043</v>
      </c>
    </row>
    <row r="105" spans="1:20" ht="31.2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f t="shared" si="7"/>
        <v>66.510000000000005</v>
      </c>
      <c r="I105">
        <v>37</v>
      </c>
      <c r="J105" t="s">
        <v>107</v>
      </c>
      <c r="K105" t="s">
        <v>108</v>
      </c>
      <c r="L105">
        <v>1287896400</v>
      </c>
      <c r="M105" s="8">
        <f t="shared" si="5"/>
        <v>40475.208333333336</v>
      </c>
      <c r="N105">
        <v>1288674000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2032</v>
      </c>
      <c r="T105" t="s">
        <v>2040</v>
      </c>
    </row>
    <row r="106" spans="1:20" ht="31.2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f t="shared" si="7"/>
        <v>89.01</v>
      </c>
      <c r="I106">
        <v>1917</v>
      </c>
      <c r="J106" t="s">
        <v>21</v>
      </c>
      <c r="K106" t="s">
        <v>22</v>
      </c>
      <c r="L106">
        <v>1495515600</v>
      </c>
      <c r="M106" s="8">
        <f t="shared" si="5"/>
        <v>42878.208333333328</v>
      </c>
      <c r="N106">
        <v>1495602000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2032</v>
      </c>
      <c r="T106" t="s">
        <v>2042</v>
      </c>
    </row>
    <row r="107" spans="1:20" ht="31.2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f t="shared" si="7"/>
        <v>103.46</v>
      </c>
      <c r="I107">
        <v>95</v>
      </c>
      <c r="J107" t="s">
        <v>21</v>
      </c>
      <c r="K107" t="s">
        <v>22</v>
      </c>
      <c r="L107">
        <v>1364878800</v>
      </c>
      <c r="M107" s="8">
        <f t="shared" si="5"/>
        <v>41366.208333333336</v>
      </c>
      <c r="N107">
        <v>1366434000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2034</v>
      </c>
      <c r="T107" t="s">
        <v>2035</v>
      </c>
    </row>
    <row r="108" spans="1:20" ht="31.2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f t="shared" si="7"/>
        <v>95.28</v>
      </c>
      <c r="I108">
        <v>147</v>
      </c>
      <c r="J108" t="s">
        <v>21</v>
      </c>
      <c r="K108" t="s">
        <v>22</v>
      </c>
      <c r="L108">
        <v>1567918800</v>
      </c>
      <c r="M108" s="8">
        <f t="shared" si="5"/>
        <v>43716.208333333328</v>
      </c>
      <c r="N108">
        <v>1568350800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2037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f t="shared" si="7"/>
        <v>75.900000000000006</v>
      </c>
      <c r="I109">
        <v>86</v>
      </c>
      <c r="J109" t="s">
        <v>21</v>
      </c>
      <c r="K109" t="s">
        <v>22</v>
      </c>
      <c r="L109">
        <v>1524459600</v>
      </c>
      <c r="M109" s="8">
        <f t="shared" si="5"/>
        <v>43213.208333333328</v>
      </c>
      <c r="N109">
        <v>1525928400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2037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f t="shared" si="7"/>
        <v>107.58</v>
      </c>
      <c r="I110">
        <v>83</v>
      </c>
      <c r="J110" t="s">
        <v>21</v>
      </c>
      <c r="K110" t="s">
        <v>22</v>
      </c>
      <c r="L110">
        <v>1333688400</v>
      </c>
      <c r="M110" s="8">
        <f t="shared" si="5"/>
        <v>41005.208333333336</v>
      </c>
      <c r="N110">
        <v>1336885200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2038</v>
      </c>
      <c r="T110" t="s">
        <v>2039</v>
      </c>
    </row>
    <row r="111" spans="1:20" ht="31.2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f t="shared" si="7"/>
        <v>51.32</v>
      </c>
      <c r="I111">
        <v>60</v>
      </c>
      <c r="J111" t="s">
        <v>21</v>
      </c>
      <c r="K111" t="s">
        <v>22</v>
      </c>
      <c r="L111">
        <v>1389506400</v>
      </c>
      <c r="M111" s="8">
        <f t="shared" si="5"/>
        <v>41651.25</v>
      </c>
      <c r="N111">
        <v>1389679200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2038</v>
      </c>
      <c r="T111" t="s">
        <v>2057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f t="shared" si="7"/>
        <v>71.98</v>
      </c>
      <c r="I112">
        <v>296</v>
      </c>
      <c r="J112" t="s">
        <v>21</v>
      </c>
      <c r="K112" t="s">
        <v>22</v>
      </c>
      <c r="L112">
        <v>1536642000</v>
      </c>
      <c r="M112" s="8">
        <f t="shared" si="5"/>
        <v>43354.208333333328</v>
      </c>
      <c r="N112">
        <v>1538283600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2030</v>
      </c>
      <c r="T112" t="s">
        <v>2031</v>
      </c>
    </row>
    <row r="113" spans="1:20" ht="31.2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f t="shared" si="7"/>
        <v>108.95</v>
      </c>
      <c r="I113">
        <v>676</v>
      </c>
      <c r="J113" t="s">
        <v>21</v>
      </c>
      <c r="K113" t="s">
        <v>22</v>
      </c>
      <c r="L113">
        <v>1348290000</v>
      </c>
      <c r="M113" s="8">
        <f t="shared" si="5"/>
        <v>41174.208333333336</v>
      </c>
      <c r="N113">
        <v>1348808400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2044</v>
      </c>
      <c r="T113" t="s">
        <v>2053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 s="8">
        <f t="shared" si="5"/>
        <v>41875.208333333336</v>
      </c>
      <c r="N114">
        <v>1410152400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2034</v>
      </c>
      <c r="T114" t="s">
        <v>2035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f t="shared" si="7"/>
        <v>94.94</v>
      </c>
      <c r="I115">
        <v>131</v>
      </c>
      <c r="J115" t="s">
        <v>21</v>
      </c>
      <c r="K115" t="s">
        <v>22</v>
      </c>
      <c r="L115">
        <v>1505192400</v>
      </c>
      <c r="M115" s="8">
        <f t="shared" si="5"/>
        <v>42990.208333333328</v>
      </c>
      <c r="N115">
        <v>1505797200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2030</v>
      </c>
      <c r="T115" t="s">
        <v>2031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f t="shared" si="7"/>
        <v>109.65</v>
      </c>
      <c r="I116">
        <v>126</v>
      </c>
      <c r="J116" t="s">
        <v>21</v>
      </c>
      <c r="K116" t="s">
        <v>22</v>
      </c>
      <c r="L116">
        <v>1554786000</v>
      </c>
      <c r="M116" s="8">
        <f t="shared" si="5"/>
        <v>43564.208333333328</v>
      </c>
      <c r="N116">
        <v>1554872400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2034</v>
      </c>
      <c r="T116" t="s">
        <v>2043</v>
      </c>
    </row>
    <row r="117" spans="1:20" ht="31.2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f t="shared" si="7"/>
        <v>44</v>
      </c>
      <c r="I117">
        <v>3304</v>
      </c>
      <c r="J117" t="s">
        <v>107</v>
      </c>
      <c r="K117" t="s">
        <v>108</v>
      </c>
      <c r="L117">
        <v>1510898400</v>
      </c>
      <c r="M117" s="8">
        <f t="shared" si="5"/>
        <v>43056.25</v>
      </c>
      <c r="N117">
        <v>1513922400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2044</v>
      </c>
      <c r="T117" t="s">
        <v>2050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f t="shared" si="7"/>
        <v>86.79</v>
      </c>
      <c r="I118">
        <v>73</v>
      </c>
      <c r="J118" t="s">
        <v>21</v>
      </c>
      <c r="K118" t="s">
        <v>22</v>
      </c>
      <c r="L118">
        <v>1442552400</v>
      </c>
      <c r="M118" s="8">
        <f t="shared" si="5"/>
        <v>42265.208333333328</v>
      </c>
      <c r="N118">
        <v>1442638800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2037</v>
      </c>
    </row>
    <row r="119" spans="1:20" ht="31.2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f t="shared" si="7"/>
        <v>30.99</v>
      </c>
      <c r="I119">
        <v>275</v>
      </c>
      <c r="J119" t="s">
        <v>21</v>
      </c>
      <c r="K119" t="s">
        <v>22</v>
      </c>
      <c r="L119">
        <v>1316667600</v>
      </c>
      <c r="M119" s="8">
        <f t="shared" si="5"/>
        <v>40808.208333333336</v>
      </c>
      <c r="N119">
        <v>1317186000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2038</v>
      </c>
      <c r="T119" t="s">
        <v>2057</v>
      </c>
    </row>
    <row r="120" spans="1:20" ht="31.2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f t="shared" si="7"/>
        <v>94.79</v>
      </c>
      <c r="I120">
        <v>67</v>
      </c>
      <c r="J120" t="s">
        <v>21</v>
      </c>
      <c r="K120" t="s">
        <v>22</v>
      </c>
      <c r="L120">
        <v>1390716000</v>
      </c>
      <c r="M120" s="8">
        <f t="shared" si="5"/>
        <v>41665.25</v>
      </c>
      <c r="N120">
        <v>1391234400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2051</v>
      </c>
      <c r="T120" t="s">
        <v>2052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f t="shared" si="7"/>
        <v>69.790000000000006</v>
      </c>
      <c r="I121">
        <v>154</v>
      </c>
      <c r="J121" t="s">
        <v>21</v>
      </c>
      <c r="K121" t="s">
        <v>22</v>
      </c>
      <c r="L121">
        <v>1402894800</v>
      </c>
      <c r="M121" s="8">
        <f t="shared" si="5"/>
        <v>41806.208333333336</v>
      </c>
      <c r="N121">
        <v>1404363600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2038</v>
      </c>
      <c r="T121" t="s">
        <v>2039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f t="shared" si="7"/>
        <v>63</v>
      </c>
      <c r="I122">
        <v>1782</v>
      </c>
      <c r="J122" t="s">
        <v>21</v>
      </c>
      <c r="K122" t="s">
        <v>22</v>
      </c>
      <c r="L122">
        <v>1429246800</v>
      </c>
      <c r="M122" s="8">
        <f t="shared" si="5"/>
        <v>42111.208333333328</v>
      </c>
      <c r="N122">
        <v>1429592400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2047</v>
      </c>
      <c r="T122" t="s">
        <v>2058</v>
      </c>
    </row>
    <row r="123" spans="1:20" ht="31.2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f t="shared" si="7"/>
        <v>110.03</v>
      </c>
      <c r="I123">
        <v>903</v>
      </c>
      <c r="J123" t="s">
        <v>21</v>
      </c>
      <c r="K123" t="s">
        <v>22</v>
      </c>
      <c r="L123">
        <v>1412485200</v>
      </c>
      <c r="M123" s="8">
        <f t="shared" si="5"/>
        <v>41917.208333333336</v>
      </c>
      <c r="N123">
        <v>1413608400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2047</v>
      </c>
      <c r="T123" t="s">
        <v>2048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f t="shared" si="7"/>
        <v>26</v>
      </c>
      <c r="I124">
        <v>3387</v>
      </c>
      <c r="J124" t="s">
        <v>21</v>
      </c>
      <c r="K124" t="s">
        <v>22</v>
      </c>
      <c r="L124">
        <v>1417068000</v>
      </c>
      <c r="M124" s="8">
        <f t="shared" si="5"/>
        <v>41970.25</v>
      </c>
      <c r="N124">
        <v>1419400800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2044</v>
      </c>
      <c r="T124" t="s">
        <v>2050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f t="shared" si="7"/>
        <v>49.99</v>
      </c>
      <c r="I125">
        <v>662</v>
      </c>
      <c r="J125" t="s">
        <v>15</v>
      </c>
      <c r="K125" t="s">
        <v>16</v>
      </c>
      <c r="L125">
        <v>1448344800</v>
      </c>
      <c r="M125" s="8">
        <f t="shared" si="5"/>
        <v>42332.25</v>
      </c>
      <c r="N125">
        <v>1448604000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2037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f t="shared" si="7"/>
        <v>101.72</v>
      </c>
      <c r="I126">
        <v>94</v>
      </c>
      <c r="J126" t="s">
        <v>107</v>
      </c>
      <c r="K126" t="s">
        <v>108</v>
      </c>
      <c r="L126">
        <v>1557723600</v>
      </c>
      <c r="M126" s="8">
        <f t="shared" si="5"/>
        <v>43598.208333333328</v>
      </c>
      <c r="N126">
        <v>1562302800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2051</v>
      </c>
      <c r="T126" t="s">
        <v>2052</v>
      </c>
    </row>
    <row r="127" spans="1:20" ht="31.2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f t="shared" si="7"/>
        <v>47.08</v>
      </c>
      <c r="I127">
        <v>180</v>
      </c>
      <c r="J127" t="s">
        <v>21</v>
      </c>
      <c r="K127" t="s">
        <v>22</v>
      </c>
      <c r="L127">
        <v>1537333200</v>
      </c>
      <c r="M127" s="8">
        <f t="shared" si="5"/>
        <v>43362.208333333328</v>
      </c>
      <c r="N127">
        <v>1537678800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2037</v>
      </c>
    </row>
    <row r="128" spans="1:20" ht="31.2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f t="shared" si="7"/>
        <v>89.94</v>
      </c>
      <c r="I128">
        <v>774</v>
      </c>
      <c r="J128" t="s">
        <v>21</v>
      </c>
      <c r="K128" t="s">
        <v>22</v>
      </c>
      <c r="L128">
        <v>1471150800</v>
      </c>
      <c r="M128" s="8">
        <f t="shared" si="5"/>
        <v>42596.208333333328</v>
      </c>
      <c r="N128">
        <v>1473570000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2037</v>
      </c>
    </row>
    <row r="129" spans="1:20" ht="31.2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f t="shared" si="7"/>
        <v>78.97</v>
      </c>
      <c r="I129">
        <v>672</v>
      </c>
      <c r="J129" t="s">
        <v>15</v>
      </c>
      <c r="K129" t="s">
        <v>16</v>
      </c>
      <c r="L129">
        <v>1273640400</v>
      </c>
      <c r="M129" s="8">
        <f t="shared" si="5"/>
        <v>40310.208333333336</v>
      </c>
      <c r="N129">
        <v>1273899600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2037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f t="shared" si="7"/>
        <v>80.069999999999993</v>
      </c>
      <c r="I130">
        <v>532</v>
      </c>
      <c r="J130" t="s">
        <v>21</v>
      </c>
      <c r="K130" t="s">
        <v>22</v>
      </c>
      <c r="L130">
        <v>1282885200</v>
      </c>
      <c r="M130" s="8">
        <f t="shared" si="5"/>
        <v>40417.208333333336</v>
      </c>
      <c r="N130">
        <v>1284008400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ht="31.2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f t="shared" si="7"/>
        <v>86.47</v>
      </c>
      <c r="I131">
        <v>55</v>
      </c>
      <c r="J131" t="s">
        <v>26</v>
      </c>
      <c r="K131" t="s">
        <v>27</v>
      </c>
      <c r="L131">
        <v>1422943200</v>
      </c>
      <c r="M131" s="8">
        <f t="shared" ref="M131:M194" si="9">(((L131/60)/60)/24+DATE(1970,1,1))</f>
        <v>42038.25</v>
      </c>
      <c r="N131">
        <v>1425103200</v>
      </c>
      <c r="O131" s="8">
        <f t="shared" ref="O131:O194" si="10">(((N131/60)/60)/24+DATE(1970,1,1))</f>
        <v>42063.25</v>
      </c>
      <c r="P131" t="b">
        <v>0</v>
      </c>
      <c r="Q131" t="b">
        <v>0</v>
      </c>
      <c r="R131" t="s">
        <v>17</v>
      </c>
      <c r="S131" t="s">
        <v>2030</v>
      </c>
      <c r="T131" t="s">
        <v>2031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f t="shared" ref="H132:H195" si="11">ROUND(IF(I132=0, 0, (E132/I132)), 2)</f>
        <v>28</v>
      </c>
      <c r="I132">
        <v>533</v>
      </c>
      <c r="J132" t="s">
        <v>36</v>
      </c>
      <c r="K132" t="s">
        <v>37</v>
      </c>
      <c r="L132">
        <v>1319605200</v>
      </c>
      <c r="M132" s="8">
        <f t="shared" si="9"/>
        <v>40842.208333333336</v>
      </c>
      <c r="N132">
        <v>1320991200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2038</v>
      </c>
      <c r="T132" t="s">
        <v>2041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f t="shared" si="11"/>
        <v>68</v>
      </c>
      <c r="I133">
        <v>2443</v>
      </c>
      <c r="J133" t="s">
        <v>40</v>
      </c>
      <c r="K133" t="s">
        <v>41</v>
      </c>
      <c r="L133">
        <v>1385704800</v>
      </c>
      <c r="M133" s="8">
        <f t="shared" si="9"/>
        <v>41607.25</v>
      </c>
      <c r="N133">
        <v>1386828000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2034</v>
      </c>
      <c r="T133" t="s">
        <v>2035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f t="shared" si="11"/>
        <v>43.08</v>
      </c>
      <c r="I134">
        <v>89</v>
      </c>
      <c r="J134" t="s">
        <v>21</v>
      </c>
      <c r="K134" t="s">
        <v>22</v>
      </c>
      <c r="L134">
        <v>1515736800</v>
      </c>
      <c r="M134" s="8">
        <f t="shared" si="9"/>
        <v>43112.25</v>
      </c>
      <c r="N134">
        <v>1517119200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2037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f t="shared" si="11"/>
        <v>87.96</v>
      </c>
      <c r="I135">
        <v>159</v>
      </c>
      <c r="J135" t="s">
        <v>21</v>
      </c>
      <c r="K135" t="s">
        <v>22</v>
      </c>
      <c r="L135">
        <v>1313125200</v>
      </c>
      <c r="M135" s="8">
        <f t="shared" si="9"/>
        <v>40767.208333333336</v>
      </c>
      <c r="N135">
        <v>1315026000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2032</v>
      </c>
      <c r="T135" t="s">
        <v>2059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f t="shared" si="11"/>
        <v>94.99</v>
      </c>
      <c r="I136">
        <v>940</v>
      </c>
      <c r="J136" t="s">
        <v>98</v>
      </c>
      <c r="K136" t="s">
        <v>99</v>
      </c>
      <c r="L136">
        <v>1308459600</v>
      </c>
      <c r="M136" s="8">
        <f t="shared" si="9"/>
        <v>40713.208333333336</v>
      </c>
      <c r="N136">
        <v>1312693200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2038</v>
      </c>
      <c r="T136" t="s">
        <v>2039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f t="shared" si="11"/>
        <v>46.91</v>
      </c>
      <c r="I137">
        <v>117</v>
      </c>
      <c r="J137" t="s">
        <v>21</v>
      </c>
      <c r="K137" t="s">
        <v>22</v>
      </c>
      <c r="L137">
        <v>1362636000</v>
      </c>
      <c r="M137" s="8">
        <f t="shared" si="9"/>
        <v>41340.25</v>
      </c>
      <c r="N137">
        <v>1363064400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2037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f t="shared" si="11"/>
        <v>46.91</v>
      </c>
      <c r="I138">
        <v>58</v>
      </c>
      <c r="J138" t="s">
        <v>21</v>
      </c>
      <c r="K138" t="s">
        <v>22</v>
      </c>
      <c r="L138">
        <v>1402117200</v>
      </c>
      <c r="M138" s="8">
        <f t="shared" si="9"/>
        <v>41797.208333333336</v>
      </c>
      <c r="N138">
        <v>1403154000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2038</v>
      </c>
      <c r="T138" t="s">
        <v>2041</v>
      </c>
    </row>
    <row r="139" spans="1:20" ht="31.2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f t="shared" si="11"/>
        <v>94.24</v>
      </c>
      <c r="I139">
        <v>50</v>
      </c>
      <c r="J139" t="s">
        <v>21</v>
      </c>
      <c r="K139" t="s">
        <v>22</v>
      </c>
      <c r="L139">
        <v>1286341200</v>
      </c>
      <c r="M139" s="8">
        <f t="shared" si="9"/>
        <v>40457.208333333336</v>
      </c>
      <c r="N139">
        <v>1286859600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f t="shared" si="11"/>
        <v>80.14</v>
      </c>
      <c r="I140">
        <v>115</v>
      </c>
      <c r="J140" t="s">
        <v>21</v>
      </c>
      <c r="K140" t="s">
        <v>22</v>
      </c>
      <c r="L140">
        <v>1348808400</v>
      </c>
      <c r="M140" s="8">
        <f t="shared" si="9"/>
        <v>41180.208333333336</v>
      </c>
      <c r="N140">
        <v>1349326800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2047</v>
      </c>
      <c r="T140" t="s">
        <v>2058</v>
      </c>
    </row>
    <row r="141" spans="1:20" ht="31.2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f t="shared" si="11"/>
        <v>59.04</v>
      </c>
      <c r="I141">
        <v>326</v>
      </c>
      <c r="J141" t="s">
        <v>21</v>
      </c>
      <c r="K141" t="s">
        <v>22</v>
      </c>
      <c r="L141">
        <v>1429592400</v>
      </c>
      <c r="M141" s="8">
        <f t="shared" si="9"/>
        <v>42115.208333333328</v>
      </c>
      <c r="N141">
        <v>1430974800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2043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f t="shared" si="11"/>
        <v>65.989999999999995</v>
      </c>
      <c r="I142">
        <v>186</v>
      </c>
      <c r="J142" t="s">
        <v>21</v>
      </c>
      <c r="K142" t="s">
        <v>22</v>
      </c>
      <c r="L142">
        <v>1519538400</v>
      </c>
      <c r="M142" s="8">
        <f t="shared" si="9"/>
        <v>43156.25</v>
      </c>
      <c r="N142">
        <v>1519970400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2038</v>
      </c>
      <c r="T142" t="s">
        <v>2039</v>
      </c>
    </row>
    <row r="143" spans="1:20" ht="31.2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f t="shared" si="11"/>
        <v>60.99</v>
      </c>
      <c r="I143">
        <v>1071</v>
      </c>
      <c r="J143" t="s">
        <v>21</v>
      </c>
      <c r="K143" t="s">
        <v>22</v>
      </c>
      <c r="L143">
        <v>1434085200</v>
      </c>
      <c r="M143" s="8">
        <f t="shared" si="9"/>
        <v>42167.208333333328</v>
      </c>
      <c r="N143">
        <v>1434603600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2034</v>
      </c>
      <c r="T143" t="s">
        <v>2035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f t="shared" si="11"/>
        <v>98.31</v>
      </c>
      <c r="I144">
        <v>117</v>
      </c>
      <c r="J144" t="s">
        <v>21</v>
      </c>
      <c r="K144" t="s">
        <v>22</v>
      </c>
      <c r="L144">
        <v>1333688400</v>
      </c>
      <c r="M144" s="8">
        <f t="shared" si="9"/>
        <v>41005.208333333336</v>
      </c>
      <c r="N144">
        <v>1337230800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2034</v>
      </c>
      <c r="T144" t="s">
        <v>2035</v>
      </c>
    </row>
    <row r="145" spans="1:20" ht="31.2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f t="shared" si="11"/>
        <v>104.6</v>
      </c>
      <c r="I145">
        <v>70</v>
      </c>
      <c r="J145" t="s">
        <v>21</v>
      </c>
      <c r="K145" t="s">
        <v>22</v>
      </c>
      <c r="L145">
        <v>1277701200</v>
      </c>
      <c r="M145" s="8">
        <f t="shared" si="9"/>
        <v>40357.208333333336</v>
      </c>
      <c r="N145">
        <v>1279429200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2032</v>
      </c>
      <c r="T145" t="s">
        <v>2042</v>
      </c>
    </row>
    <row r="146" spans="1:20" ht="31.2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f t="shared" si="11"/>
        <v>86.07</v>
      </c>
      <c r="I146">
        <v>135</v>
      </c>
      <c r="J146" t="s">
        <v>21</v>
      </c>
      <c r="K146" t="s">
        <v>22</v>
      </c>
      <c r="L146">
        <v>1560747600</v>
      </c>
      <c r="M146" s="8">
        <f t="shared" si="9"/>
        <v>43633.208333333328</v>
      </c>
      <c r="N146">
        <v>1561438800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2037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f t="shared" si="11"/>
        <v>76.989999999999995</v>
      </c>
      <c r="I147">
        <v>768</v>
      </c>
      <c r="J147" t="s">
        <v>98</v>
      </c>
      <c r="K147" t="s">
        <v>99</v>
      </c>
      <c r="L147">
        <v>1410066000</v>
      </c>
      <c r="M147" s="8">
        <f t="shared" si="9"/>
        <v>41889.208333333336</v>
      </c>
      <c r="N147">
        <v>1410498000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2034</v>
      </c>
      <c r="T147" t="s">
        <v>2043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f t="shared" si="11"/>
        <v>29.76</v>
      </c>
      <c r="I148">
        <v>51</v>
      </c>
      <c r="J148" t="s">
        <v>21</v>
      </c>
      <c r="K148" t="s">
        <v>22</v>
      </c>
      <c r="L148">
        <v>1320732000</v>
      </c>
      <c r="M148" s="8">
        <f t="shared" si="9"/>
        <v>40855.25</v>
      </c>
      <c r="N148">
        <v>1322460000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2037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f t="shared" si="11"/>
        <v>46.92</v>
      </c>
      <c r="I149">
        <v>199</v>
      </c>
      <c r="J149" t="s">
        <v>21</v>
      </c>
      <c r="K149" t="s">
        <v>22</v>
      </c>
      <c r="L149">
        <v>1465794000</v>
      </c>
      <c r="M149" s="8">
        <f t="shared" si="9"/>
        <v>42534.208333333328</v>
      </c>
      <c r="N149">
        <v>1466312400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2037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f t="shared" si="11"/>
        <v>105.19</v>
      </c>
      <c r="I150">
        <v>107</v>
      </c>
      <c r="J150" t="s">
        <v>21</v>
      </c>
      <c r="K150" t="s">
        <v>22</v>
      </c>
      <c r="L150">
        <v>1500958800</v>
      </c>
      <c r="M150" s="8">
        <f t="shared" si="9"/>
        <v>42941.208333333328</v>
      </c>
      <c r="N150">
        <v>1501736400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2034</v>
      </c>
      <c r="T150" t="s">
        <v>2043</v>
      </c>
    </row>
    <row r="151" spans="1:20" ht="31.2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f t="shared" si="11"/>
        <v>69.91</v>
      </c>
      <c r="I151">
        <v>195</v>
      </c>
      <c r="J151" t="s">
        <v>21</v>
      </c>
      <c r="K151" t="s">
        <v>22</v>
      </c>
      <c r="L151">
        <v>1357020000</v>
      </c>
      <c r="M151" s="8">
        <f t="shared" si="9"/>
        <v>41275.25</v>
      </c>
      <c r="N151">
        <v>1361512800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2032</v>
      </c>
      <c r="T151" t="s">
        <v>2042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f t="shared" si="11"/>
        <v>1</v>
      </c>
      <c r="I152">
        <v>1</v>
      </c>
      <c r="J152" t="s">
        <v>21</v>
      </c>
      <c r="K152" t="s">
        <v>22</v>
      </c>
      <c r="L152">
        <v>1544940000</v>
      </c>
      <c r="M152" s="8">
        <f t="shared" si="9"/>
        <v>43450.25</v>
      </c>
      <c r="N152">
        <v>1545026400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ht="31.2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f t="shared" si="11"/>
        <v>60.01</v>
      </c>
      <c r="I153">
        <v>1467</v>
      </c>
      <c r="J153" t="s">
        <v>21</v>
      </c>
      <c r="K153" t="s">
        <v>22</v>
      </c>
      <c r="L153">
        <v>1402290000</v>
      </c>
      <c r="M153" s="8">
        <f t="shared" si="9"/>
        <v>41799.208333333336</v>
      </c>
      <c r="N153">
        <v>1406696400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2032</v>
      </c>
      <c r="T153" t="s">
        <v>2040</v>
      </c>
    </row>
    <row r="154" spans="1:20" ht="31.2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f t="shared" si="11"/>
        <v>52.01</v>
      </c>
      <c r="I154">
        <v>3376</v>
      </c>
      <c r="J154" t="s">
        <v>21</v>
      </c>
      <c r="K154" t="s">
        <v>22</v>
      </c>
      <c r="L154">
        <v>1487311200</v>
      </c>
      <c r="M154" s="8">
        <f t="shared" si="9"/>
        <v>42783.25</v>
      </c>
      <c r="N154">
        <v>1487916000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2032</v>
      </c>
      <c r="T154" t="s">
        <v>2042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f t="shared" si="11"/>
        <v>31</v>
      </c>
      <c r="I155">
        <v>5681</v>
      </c>
      <c r="J155" t="s">
        <v>21</v>
      </c>
      <c r="K155" t="s">
        <v>22</v>
      </c>
      <c r="L155">
        <v>1350622800</v>
      </c>
      <c r="M155" s="8">
        <f t="shared" si="9"/>
        <v>41201.208333333336</v>
      </c>
      <c r="N155">
        <v>1351141200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2037</v>
      </c>
    </row>
    <row r="156" spans="1:20" ht="31.2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f t="shared" si="11"/>
        <v>95.04</v>
      </c>
      <c r="I156">
        <v>1059</v>
      </c>
      <c r="J156" t="s">
        <v>21</v>
      </c>
      <c r="K156" t="s">
        <v>22</v>
      </c>
      <c r="L156">
        <v>1463029200</v>
      </c>
      <c r="M156" s="8">
        <f t="shared" si="9"/>
        <v>42502.208333333328</v>
      </c>
      <c r="N156">
        <v>1465016400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2032</v>
      </c>
      <c r="T156" t="s">
        <v>2042</v>
      </c>
    </row>
    <row r="157" spans="1:20" ht="31.2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f t="shared" si="11"/>
        <v>75.97</v>
      </c>
      <c r="I157">
        <v>1194</v>
      </c>
      <c r="J157" t="s">
        <v>21</v>
      </c>
      <c r="K157" t="s">
        <v>22</v>
      </c>
      <c r="L157">
        <v>1269493200</v>
      </c>
      <c r="M157" s="8">
        <f t="shared" si="9"/>
        <v>40262.208333333336</v>
      </c>
      <c r="N157">
        <v>1270789200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2037</v>
      </c>
    </row>
    <row r="158" spans="1:20" ht="31.2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f t="shared" si="11"/>
        <v>71.010000000000005</v>
      </c>
      <c r="I158">
        <v>379</v>
      </c>
      <c r="J158" t="s">
        <v>26</v>
      </c>
      <c r="K158" t="s">
        <v>27</v>
      </c>
      <c r="L158">
        <v>1570251600</v>
      </c>
      <c r="M158" s="8">
        <f t="shared" si="9"/>
        <v>43743.208333333328</v>
      </c>
      <c r="N158">
        <v>1572325200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ht="31.2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f t="shared" si="11"/>
        <v>73.73</v>
      </c>
      <c r="I159">
        <v>30</v>
      </c>
      <c r="J159" t="s">
        <v>26</v>
      </c>
      <c r="K159" t="s">
        <v>27</v>
      </c>
      <c r="L159">
        <v>1388383200</v>
      </c>
      <c r="M159" s="8">
        <f t="shared" si="9"/>
        <v>41638.25</v>
      </c>
      <c r="N159">
        <v>1389420000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2051</v>
      </c>
      <c r="T159" t="s">
        <v>2052</v>
      </c>
    </row>
    <row r="160" spans="1:20" ht="31.2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f t="shared" si="11"/>
        <v>113.17</v>
      </c>
      <c r="I160">
        <v>41</v>
      </c>
      <c r="J160" t="s">
        <v>21</v>
      </c>
      <c r="K160" t="s">
        <v>22</v>
      </c>
      <c r="L160">
        <v>1449554400</v>
      </c>
      <c r="M160" s="8">
        <f t="shared" si="9"/>
        <v>42346.25</v>
      </c>
      <c r="N160">
        <v>1449640800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f t="shared" si="11"/>
        <v>105.01</v>
      </c>
      <c r="I161">
        <v>1821</v>
      </c>
      <c r="J161" t="s">
        <v>21</v>
      </c>
      <c r="K161" t="s">
        <v>22</v>
      </c>
      <c r="L161">
        <v>1553662800</v>
      </c>
      <c r="M161" s="8">
        <f t="shared" si="9"/>
        <v>43551.208333333328</v>
      </c>
      <c r="N161">
        <v>1555218000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2037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f t="shared" si="11"/>
        <v>79.180000000000007</v>
      </c>
      <c r="I162">
        <v>164</v>
      </c>
      <c r="J162" t="s">
        <v>21</v>
      </c>
      <c r="K162" t="s">
        <v>22</v>
      </c>
      <c r="L162">
        <v>1556341200</v>
      </c>
      <c r="M162" s="8">
        <f t="shared" si="9"/>
        <v>43582.208333333328</v>
      </c>
      <c r="N162">
        <v>1557723600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2034</v>
      </c>
      <c r="T162" t="s">
        <v>2043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f t="shared" si="11"/>
        <v>57.33</v>
      </c>
      <c r="I163">
        <v>75</v>
      </c>
      <c r="J163" t="s">
        <v>21</v>
      </c>
      <c r="K163" t="s">
        <v>22</v>
      </c>
      <c r="L163">
        <v>1442984400</v>
      </c>
      <c r="M163" s="8">
        <f t="shared" si="9"/>
        <v>42270.208333333328</v>
      </c>
      <c r="N163">
        <v>1443502800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2035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f t="shared" si="11"/>
        <v>58.18</v>
      </c>
      <c r="I164">
        <v>157</v>
      </c>
      <c r="J164" t="s">
        <v>98</v>
      </c>
      <c r="K164" t="s">
        <v>99</v>
      </c>
      <c r="L164">
        <v>1544248800</v>
      </c>
      <c r="M164" s="8">
        <f t="shared" si="9"/>
        <v>43442.25</v>
      </c>
      <c r="N164">
        <v>1546840800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f t="shared" si="11"/>
        <v>36.03</v>
      </c>
      <c r="I165">
        <v>246</v>
      </c>
      <c r="J165" t="s">
        <v>21</v>
      </c>
      <c r="K165" t="s">
        <v>22</v>
      </c>
      <c r="L165">
        <v>1508475600</v>
      </c>
      <c r="M165" s="8">
        <f t="shared" si="9"/>
        <v>43028.208333333328</v>
      </c>
      <c r="N165">
        <v>1512712800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2051</v>
      </c>
      <c r="T165" t="s">
        <v>2052</v>
      </c>
    </row>
    <row r="166" spans="1:20" ht="31.2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f t="shared" si="11"/>
        <v>107.99</v>
      </c>
      <c r="I166">
        <v>1396</v>
      </c>
      <c r="J166" t="s">
        <v>21</v>
      </c>
      <c r="K166" t="s">
        <v>22</v>
      </c>
      <c r="L166">
        <v>1507438800</v>
      </c>
      <c r="M166" s="8">
        <f t="shared" si="9"/>
        <v>43016.208333333328</v>
      </c>
      <c r="N166">
        <v>1507525200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2037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f t="shared" si="11"/>
        <v>44.01</v>
      </c>
      <c r="I167">
        <v>2506</v>
      </c>
      <c r="J167" t="s">
        <v>21</v>
      </c>
      <c r="K167" t="s">
        <v>22</v>
      </c>
      <c r="L167">
        <v>1501563600</v>
      </c>
      <c r="M167" s="8">
        <f t="shared" si="9"/>
        <v>42948.208333333328</v>
      </c>
      <c r="N167">
        <v>1504328400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2034</v>
      </c>
      <c r="T167" t="s">
        <v>2035</v>
      </c>
    </row>
    <row r="168" spans="1:20" ht="31.2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f t="shared" si="11"/>
        <v>55.08</v>
      </c>
      <c r="I168">
        <v>244</v>
      </c>
      <c r="J168" t="s">
        <v>21</v>
      </c>
      <c r="K168" t="s">
        <v>22</v>
      </c>
      <c r="L168">
        <v>1292997600</v>
      </c>
      <c r="M168" s="8">
        <f t="shared" si="9"/>
        <v>40534.25</v>
      </c>
      <c r="N168">
        <v>1293343200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2051</v>
      </c>
      <c r="T168" t="s">
        <v>2052</v>
      </c>
    </row>
    <row r="169" spans="1:20" ht="31.2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f t="shared" si="11"/>
        <v>74</v>
      </c>
      <c r="I169">
        <v>146</v>
      </c>
      <c r="J169" t="s">
        <v>26</v>
      </c>
      <c r="K169" t="s">
        <v>27</v>
      </c>
      <c r="L169">
        <v>1370840400</v>
      </c>
      <c r="M169" s="8">
        <f t="shared" si="9"/>
        <v>41435.208333333336</v>
      </c>
      <c r="N169">
        <v>1371704400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2037</v>
      </c>
    </row>
    <row r="170" spans="1:20" ht="31.2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f t="shared" si="11"/>
        <v>42</v>
      </c>
      <c r="I170">
        <v>955</v>
      </c>
      <c r="J170" t="s">
        <v>36</v>
      </c>
      <c r="K170" t="s">
        <v>37</v>
      </c>
      <c r="L170">
        <v>1550815200</v>
      </c>
      <c r="M170" s="8">
        <f t="shared" si="9"/>
        <v>43518.25</v>
      </c>
      <c r="N170">
        <v>1552798800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2032</v>
      </c>
      <c r="T170" t="s">
        <v>2042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f t="shared" si="11"/>
        <v>77.989999999999995</v>
      </c>
      <c r="I171">
        <v>1267</v>
      </c>
      <c r="J171" t="s">
        <v>21</v>
      </c>
      <c r="K171" t="s">
        <v>22</v>
      </c>
      <c r="L171">
        <v>1339909200</v>
      </c>
      <c r="M171" s="8">
        <f t="shared" si="9"/>
        <v>41077.208333333336</v>
      </c>
      <c r="N171">
        <v>1342328400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2038</v>
      </c>
      <c r="T171" t="s">
        <v>2049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f t="shared" si="11"/>
        <v>82.51</v>
      </c>
      <c r="I172">
        <v>67</v>
      </c>
      <c r="J172" t="s">
        <v>21</v>
      </c>
      <c r="K172" t="s">
        <v>22</v>
      </c>
      <c r="L172">
        <v>1501736400</v>
      </c>
      <c r="M172" s="8">
        <f t="shared" si="9"/>
        <v>42950.208333333328</v>
      </c>
      <c r="N172">
        <v>1502341200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2032</v>
      </c>
      <c r="T172" t="s">
        <v>2042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f t="shared" si="11"/>
        <v>104.2</v>
      </c>
      <c r="I173">
        <v>5</v>
      </c>
      <c r="J173" t="s">
        <v>21</v>
      </c>
      <c r="K173" t="s">
        <v>22</v>
      </c>
      <c r="L173">
        <v>1395291600</v>
      </c>
      <c r="M173" s="8">
        <f t="shared" si="9"/>
        <v>41718.208333333336</v>
      </c>
      <c r="N173">
        <v>1397192400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2044</v>
      </c>
      <c r="T173" t="s">
        <v>2056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f t="shared" si="11"/>
        <v>25.5</v>
      </c>
      <c r="I174">
        <v>26</v>
      </c>
      <c r="J174" t="s">
        <v>21</v>
      </c>
      <c r="K174" t="s">
        <v>22</v>
      </c>
      <c r="L174">
        <v>1405746000</v>
      </c>
      <c r="M174" s="8">
        <f t="shared" si="9"/>
        <v>41839.208333333336</v>
      </c>
      <c r="N174">
        <v>1407042000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2038</v>
      </c>
      <c r="T174" t="s">
        <v>2039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f t="shared" si="11"/>
        <v>100.98</v>
      </c>
      <c r="I175">
        <v>1561</v>
      </c>
      <c r="J175" t="s">
        <v>21</v>
      </c>
      <c r="K175" t="s">
        <v>22</v>
      </c>
      <c r="L175">
        <v>1368853200</v>
      </c>
      <c r="M175" s="8">
        <f t="shared" si="9"/>
        <v>41412.208333333336</v>
      </c>
      <c r="N175">
        <v>1369371600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2037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f t="shared" si="11"/>
        <v>111.83</v>
      </c>
      <c r="I176">
        <v>48</v>
      </c>
      <c r="J176" t="s">
        <v>21</v>
      </c>
      <c r="K176" t="s">
        <v>22</v>
      </c>
      <c r="L176">
        <v>1444021200</v>
      </c>
      <c r="M176" s="8">
        <f t="shared" si="9"/>
        <v>42282.208333333328</v>
      </c>
      <c r="N176">
        <v>1444107600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2034</v>
      </c>
      <c r="T176" t="s">
        <v>2043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f t="shared" si="11"/>
        <v>42</v>
      </c>
      <c r="I177">
        <v>1130</v>
      </c>
      <c r="J177" t="s">
        <v>21</v>
      </c>
      <c r="K177" t="s">
        <v>22</v>
      </c>
      <c r="L177">
        <v>1472619600</v>
      </c>
      <c r="M177" s="8">
        <f t="shared" si="9"/>
        <v>42613.208333333328</v>
      </c>
      <c r="N177">
        <v>1474261200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2037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f t="shared" si="11"/>
        <v>110.05</v>
      </c>
      <c r="I178">
        <v>782</v>
      </c>
      <c r="J178" t="s">
        <v>21</v>
      </c>
      <c r="K178" t="s">
        <v>22</v>
      </c>
      <c r="L178">
        <v>1472878800</v>
      </c>
      <c r="M178" s="8">
        <f t="shared" si="9"/>
        <v>42616.208333333328</v>
      </c>
      <c r="N178">
        <v>1473656400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2037</v>
      </c>
    </row>
    <row r="179" spans="1:20" ht="31.2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f t="shared" si="11"/>
        <v>59</v>
      </c>
      <c r="I179">
        <v>2739</v>
      </c>
      <c r="J179" t="s">
        <v>21</v>
      </c>
      <c r="K179" t="s">
        <v>22</v>
      </c>
      <c r="L179">
        <v>1289800800</v>
      </c>
      <c r="M179" s="8">
        <f t="shared" si="9"/>
        <v>40497.25</v>
      </c>
      <c r="N179">
        <v>1291960800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2037</v>
      </c>
    </row>
    <row r="180" spans="1:20" ht="31.2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f t="shared" si="11"/>
        <v>32.99</v>
      </c>
      <c r="I180">
        <v>210</v>
      </c>
      <c r="J180" t="s">
        <v>21</v>
      </c>
      <c r="K180" t="s">
        <v>22</v>
      </c>
      <c r="L180">
        <v>1505970000</v>
      </c>
      <c r="M180" s="8">
        <f t="shared" si="9"/>
        <v>42999.208333333328</v>
      </c>
      <c r="N180">
        <v>1506747600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2030</v>
      </c>
      <c r="T180" t="s">
        <v>2031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f t="shared" si="11"/>
        <v>45.01</v>
      </c>
      <c r="I181">
        <v>3537</v>
      </c>
      <c r="J181" t="s">
        <v>15</v>
      </c>
      <c r="K181" t="s">
        <v>16</v>
      </c>
      <c r="L181">
        <v>1363496400</v>
      </c>
      <c r="M181" s="8">
        <f t="shared" si="9"/>
        <v>41350.208333333336</v>
      </c>
      <c r="N181">
        <v>1363582800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2037</v>
      </c>
    </row>
    <row r="182" spans="1:20" ht="31.2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f t="shared" si="11"/>
        <v>81.98</v>
      </c>
      <c r="I182">
        <v>2107</v>
      </c>
      <c r="J182" t="s">
        <v>26</v>
      </c>
      <c r="K182" t="s">
        <v>27</v>
      </c>
      <c r="L182">
        <v>1269234000</v>
      </c>
      <c r="M182" s="8">
        <f t="shared" si="9"/>
        <v>40259.208333333336</v>
      </c>
      <c r="N182">
        <v>1269666000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2034</v>
      </c>
      <c r="T182" t="s">
        <v>2043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f t="shared" si="11"/>
        <v>39.08</v>
      </c>
      <c r="I183">
        <v>136</v>
      </c>
      <c r="J183" t="s">
        <v>21</v>
      </c>
      <c r="K183" t="s">
        <v>22</v>
      </c>
      <c r="L183">
        <v>1507093200</v>
      </c>
      <c r="M183" s="8">
        <f t="shared" si="9"/>
        <v>43012.208333333328</v>
      </c>
      <c r="N183">
        <v>1508648400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2035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f t="shared" si="11"/>
        <v>59</v>
      </c>
      <c r="I184">
        <v>3318</v>
      </c>
      <c r="J184" t="s">
        <v>36</v>
      </c>
      <c r="K184" t="s">
        <v>37</v>
      </c>
      <c r="L184">
        <v>1560574800</v>
      </c>
      <c r="M184" s="8">
        <f t="shared" si="9"/>
        <v>43631.208333333328</v>
      </c>
      <c r="N184">
        <v>1561957200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2037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f t="shared" si="11"/>
        <v>40.99</v>
      </c>
      <c r="I185">
        <v>86</v>
      </c>
      <c r="J185" t="s">
        <v>15</v>
      </c>
      <c r="K185" t="s">
        <v>16</v>
      </c>
      <c r="L185">
        <v>1284008400</v>
      </c>
      <c r="M185" s="8">
        <f t="shared" si="9"/>
        <v>40430.208333333336</v>
      </c>
      <c r="N185">
        <v>1285131600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ht="31.2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f t="shared" si="11"/>
        <v>31.03</v>
      </c>
      <c r="I186">
        <v>340</v>
      </c>
      <c r="J186" t="s">
        <v>21</v>
      </c>
      <c r="K186" t="s">
        <v>22</v>
      </c>
      <c r="L186">
        <v>1556859600</v>
      </c>
      <c r="M186" s="8">
        <f t="shared" si="9"/>
        <v>43588.208333333328</v>
      </c>
      <c r="N186">
        <v>1556946000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2037</v>
      </c>
    </row>
    <row r="187" spans="1:20" ht="31.2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f t="shared" si="11"/>
        <v>37.79</v>
      </c>
      <c r="I187">
        <v>19</v>
      </c>
      <c r="J187" t="s">
        <v>21</v>
      </c>
      <c r="K187" t="s">
        <v>22</v>
      </c>
      <c r="L187">
        <v>1526187600</v>
      </c>
      <c r="M187" s="8">
        <f t="shared" si="9"/>
        <v>43233.208333333328</v>
      </c>
      <c r="N187">
        <v>1527138000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2038</v>
      </c>
      <c r="T187" t="s">
        <v>2057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f t="shared" si="11"/>
        <v>32.01</v>
      </c>
      <c r="I188">
        <v>886</v>
      </c>
      <c r="J188" t="s">
        <v>21</v>
      </c>
      <c r="K188" t="s">
        <v>22</v>
      </c>
      <c r="L188">
        <v>1400821200</v>
      </c>
      <c r="M188" s="8">
        <f t="shared" si="9"/>
        <v>41782.208333333336</v>
      </c>
      <c r="N188">
        <v>1402117200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2037</v>
      </c>
    </row>
    <row r="189" spans="1:20" ht="31.2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f t="shared" si="11"/>
        <v>95.97</v>
      </c>
      <c r="I189">
        <v>1442</v>
      </c>
      <c r="J189" t="s">
        <v>15</v>
      </c>
      <c r="K189" t="s">
        <v>16</v>
      </c>
      <c r="L189">
        <v>1361599200</v>
      </c>
      <c r="M189" s="8">
        <f t="shared" si="9"/>
        <v>41328.25</v>
      </c>
      <c r="N189">
        <v>1364014800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2038</v>
      </c>
      <c r="T189" t="s">
        <v>2049</v>
      </c>
    </row>
    <row r="190" spans="1:20" ht="31.2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f t="shared" si="11"/>
        <v>75</v>
      </c>
      <c r="I190">
        <v>35</v>
      </c>
      <c r="J190" t="s">
        <v>107</v>
      </c>
      <c r="K190" t="s">
        <v>108</v>
      </c>
      <c r="L190">
        <v>1417500000</v>
      </c>
      <c r="M190" s="8">
        <f t="shared" si="9"/>
        <v>41975.25</v>
      </c>
      <c r="N190">
        <v>1417586400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2037</v>
      </c>
    </row>
    <row r="191" spans="1:20" ht="31.2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f t="shared" si="11"/>
        <v>102.05</v>
      </c>
      <c r="I191">
        <v>441</v>
      </c>
      <c r="J191" t="s">
        <v>21</v>
      </c>
      <c r="K191" t="s">
        <v>22</v>
      </c>
      <c r="L191">
        <v>1457071200</v>
      </c>
      <c r="M191" s="8">
        <f t="shared" si="9"/>
        <v>42433.25</v>
      </c>
      <c r="N191">
        <v>1457071200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2037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f t="shared" si="11"/>
        <v>105.75</v>
      </c>
      <c r="I192">
        <v>24</v>
      </c>
      <c r="J192" t="s">
        <v>21</v>
      </c>
      <c r="K192" t="s">
        <v>22</v>
      </c>
      <c r="L192">
        <v>1370322000</v>
      </c>
      <c r="M192" s="8">
        <f t="shared" si="9"/>
        <v>41429.208333333336</v>
      </c>
      <c r="N192">
        <v>1370408400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2037</v>
      </c>
    </row>
    <row r="193" spans="1:20" ht="31.2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f t="shared" si="11"/>
        <v>37.07</v>
      </c>
      <c r="I193">
        <v>86</v>
      </c>
      <c r="J193" t="s">
        <v>107</v>
      </c>
      <c r="K193" t="s">
        <v>108</v>
      </c>
      <c r="L193">
        <v>1552366800</v>
      </c>
      <c r="M193" s="8">
        <f t="shared" si="9"/>
        <v>43536.208333333328</v>
      </c>
      <c r="N193">
        <v>1552626000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2037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f t="shared" si="11"/>
        <v>35.049999999999997</v>
      </c>
      <c r="I194">
        <v>243</v>
      </c>
      <c r="J194" t="s">
        <v>21</v>
      </c>
      <c r="K194" t="s">
        <v>22</v>
      </c>
      <c r="L194">
        <v>1403845200</v>
      </c>
      <c r="M194" s="8">
        <f t="shared" si="9"/>
        <v>41817.208333333336</v>
      </c>
      <c r="N194">
        <v>1404190800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f t="shared" si="11"/>
        <v>46.34</v>
      </c>
      <c r="I195">
        <v>65</v>
      </c>
      <c r="J195" t="s">
        <v>21</v>
      </c>
      <c r="K195" t="s">
        <v>22</v>
      </c>
      <c r="L195">
        <v>1523163600</v>
      </c>
      <c r="M195" s="8">
        <f t="shared" ref="M195:M258" si="13">(((L195/60)/60)/24+DATE(1970,1,1))</f>
        <v>43198.208333333328</v>
      </c>
      <c r="N195">
        <v>1523509200</v>
      </c>
      <c r="O195" s="8">
        <f t="shared" ref="O195:O258" si="14">(((N195/60)/60)/24+DATE(1970,1,1))</f>
        <v>43202.208333333328</v>
      </c>
      <c r="P195" t="b">
        <v>1</v>
      </c>
      <c r="Q195" t="b">
        <v>0</v>
      </c>
      <c r="R195" t="s">
        <v>60</v>
      </c>
      <c r="S195" t="s">
        <v>2032</v>
      </c>
      <c r="T195" t="s">
        <v>2042</v>
      </c>
    </row>
    <row r="196" spans="1:20" ht="31.2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f t="shared" ref="H196:H259" si="15">ROUND(IF(I196=0, 0, (E196/I196)), 2)</f>
        <v>69.17</v>
      </c>
      <c r="I196">
        <v>126</v>
      </c>
      <c r="J196" t="s">
        <v>21</v>
      </c>
      <c r="K196" t="s">
        <v>22</v>
      </c>
      <c r="L196">
        <v>1442206800</v>
      </c>
      <c r="M196" s="8">
        <f t="shared" si="13"/>
        <v>42261.208333333328</v>
      </c>
      <c r="N196">
        <v>1443589200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2032</v>
      </c>
      <c r="T196" t="s">
        <v>2054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f t="shared" si="15"/>
        <v>109.08</v>
      </c>
      <c r="I197">
        <v>524</v>
      </c>
      <c r="J197" t="s">
        <v>21</v>
      </c>
      <c r="K197" t="s">
        <v>22</v>
      </c>
      <c r="L197">
        <v>1532840400</v>
      </c>
      <c r="M197" s="8">
        <f t="shared" si="13"/>
        <v>43310.208333333328</v>
      </c>
      <c r="N197">
        <v>1533445200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2032</v>
      </c>
      <c r="T197" t="s">
        <v>2040</v>
      </c>
    </row>
    <row r="198" spans="1:20" ht="31.2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f t="shared" si="15"/>
        <v>51.78</v>
      </c>
      <c r="I198">
        <v>100</v>
      </c>
      <c r="J198" t="s">
        <v>36</v>
      </c>
      <c r="K198" t="s">
        <v>37</v>
      </c>
      <c r="L198">
        <v>1472878800</v>
      </c>
      <c r="M198" s="8">
        <f t="shared" si="13"/>
        <v>42616.208333333328</v>
      </c>
      <c r="N198">
        <v>1474520400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2043</v>
      </c>
    </row>
    <row r="199" spans="1:20" ht="31.2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f t="shared" si="15"/>
        <v>82.01</v>
      </c>
      <c r="I199">
        <v>1989</v>
      </c>
      <c r="J199" t="s">
        <v>21</v>
      </c>
      <c r="K199" t="s">
        <v>22</v>
      </c>
      <c r="L199">
        <v>1498194000</v>
      </c>
      <c r="M199" s="8">
        <f t="shared" si="13"/>
        <v>42909.208333333328</v>
      </c>
      <c r="N199">
        <v>1499403600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2038</v>
      </c>
      <c r="T199" t="s">
        <v>2041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f t="shared" si="15"/>
        <v>35.96</v>
      </c>
      <c r="I200">
        <v>168</v>
      </c>
      <c r="J200" t="s">
        <v>21</v>
      </c>
      <c r="K200" t="s">
        <v>22</v>
      </c>
      <c r="L200">
        <v>1281070800</v>
      </c>
      <c r="M200" s="8">
        <f t="shared" si="13"/>
        <v>40396.208333333336</v>
      </c>
      <c r="N200">
        <v>1283576400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2032</v>
      </c>
      <c r="T200" t="s">
        <v>2040</v>
      </c>
    </row>
    <row r="201" spans="1:20" ht="31.2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f t="shared" si="15"/>
        <v>74.459999999999994</v>
      </c>
      <c r="I201">
        <v>13</v>
      </c>
      <c r="J201" t="s">
        <v>21</v>
      </c>
      <c r="K201" t="s">
        <v>22</v>
      </c>
      <c r="L201">
        <v>1436245200</v>
      </c>
      <c r="M201" s="8">
        <f t="shared" si="13"/>
        <v>42192.208333333328</v>
      </c>
      <c r="N201">
        <v>1436590800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f t="shared" si="15"/>
        <v>2</v>
      </c>
      <c r="I202">
        <v>1</v>
      </c>
      <c r="J202" t="s">
        <v>15</v>
      </c>
      <c r="K202" t="s">
        <v>16</v>
      </c>
      <c r="L202">
        <v>1269493200</v>
      </c>
      <c r="M202" s="8">
        <f t="shared" si="13"/>
        <v>40262.208333333336</v>
      </c>
      <c r="N202">
        <v>1270443600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2037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f t="shared" si="15"/>
        <v>91.11</v>
      </c>
      <c r="I203">
        <v>157</v>
      </c>
      <c r="J203" t="s">
        <v>21</v>
      </c>
      <c r="K203" t="s">
        <v>22</v>
      </c>
      <c r="L203">
        <v>1406264400</v>
      </c>
      <c r="M203" s="8">
        <f t="shared" si="13"/>
        <v>41845.208333333336</v>
      </c>
      <c r="N203">
        <v>1407819600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2034</v>
      </c>
      <c r="T203" t="s">
        <v>2035</v>
      </c>
    </row>
    <row r="204" spans="1:20" ht="31.2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f t="shared" si="15"/>
        <v>79.790000000000006</v>
      </c>
      <c r="I204">
        <v>82</v>
      </c>
      <c r="J204" t="s">
        <v>21</v>
      </c>
      <c r="K204" t="s">
        <v>22</v>
      </c>
      <c r="L204">
        <v>1317531600</v>
      </c>
      <c r="M204" s="8">
        <f t="shared" si="13"/>
        <v>40818.208333333336</v>
      </c>
      <c r="N204">
        <v>1317877200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2030</v>
      </c>
      <c r="T204" t="s">
        <v>2031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f t="shared" si="15"/>
        <v>43</v>
      </c>
      <c r="I205">
        <v>4498</v>
      </c>
      <c r="J205" t="s">
        <v>26</v>
      </c>
      <c r="K205" t="s">
        <v>27</v>
      </c>
      <c r="L205">
        <v>1484632800</v>
      </c>
      <c r="M205" s="8">
        <f t="shared" si="13"/>
        <v>42752.25</v>
      </c>
      <c r="N205">
        <v>1484805600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2037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f t="shared" si="15"/>
        <v>63.23</v>
      </c>
      <c r="I206">
        <v>40</v>
      </c>
      <c r="J206" t="s">
        <v>21</v>
      </c>
      <c r="K206" t="s">
        <v>22</v>
      </c>
      <c r="L206">
        <v>1301806800</v>
      </c>
      <c r="M206" s="8">
        <f t="shared" si="13"/>
        <v>40636.208333333336</v>
      </c>
      <c r="N206">
        <v>1302670800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2032</v>
      </c>
      <c r="T206" t="s">
        <v>2055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f t="shared" si="15"/>
        <v>70.180000000000007</v>
      </c>
      <c r="I207">
        <v>80</v>
      </c>
      <c r="J207" t="s">
        <v>21</v>
      </c>
      <c r="K207" t="s">
        <v>22</v>
      </c>
      <c r="L207">
        <v>1539752400</v>
      </c>
      <c r="M207" s="8">
        <f t="shared" si="13"/>
        <v>43390.208333333328</v>
      </c>
      <c r="N207">
        <v>1540789200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2037</v>
      </c>
    </row>
    <row r="208" spans="1:20" ht="31.2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f t="shared" si="15"/>
        <v>61.33</v>
      </c>
      <c r="I208">
        <v>57</v>
      </c>
      <c r="J208" t="s">
        <v>21</v>
      </c>
      <c r="K208" t="s">
        <v>22</v>
      </c>
      <c r="L208">
        <v>1267250400</v>
      </c>
      <c r="M208" s="8">
        <f t="shared" si="13"/>
        <v>40236.25</v>
      </c>
      <c r="N208">
        <v>1268028000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2044</v>
      </c>
      <c r="T208" t="s">
        <v>2050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f t="shared" si="15"/>
        <v>99</v>
      </c>
      <c r="I209">
        <v>43</v>
      </c>
      <c r="J209" t="s">
        <v>21</v>
      </c>
      <c r="K209" t="s">
        <v>22</v>
      </c>
      <c r="L209">
        <v>1535432400</v>
      </c>
      <c r="M209" s="8">
        <f t="shared" si="13"/>
        <v>43340.208333333328</v>
      </c>
      <c r="N209">
        <v>1537160400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</row>
    <row r="210" spans="1:20" ht="31.2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f t="shared" si="15"/>
        <v>96.98</v>
      </c>
      <c r="I210">
        <v>2053</v>
      </c>
      <c r="J210" t="s">
        <v>21</v>
      </c>
      <c r="K210" t="s">
        <v>22</v>
      </c>
      <c r="L210">
        <v>1510207200</v>
      </c>
      <c r="M210" s="8">
        <f t="shared" si="13"/>
        <v>43048.25</v>
      </c>
      <c r="N210">
        <v>1512280800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2038</v>
      </c>
      <c r="T210" t="s">
        <v>2039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f t="shared" si="15"/>
        <v>51</v>
      </c>
      <c r="I211">
        <v>808</v>
      </c>
      <c r="J211" t="s">
        <v>26</v>
      </c>
      <c r="K211" t="s">
        <v>27</v>
      </c>
      <c r="L211">
        <v>1462510800</v>
      </c>
      <c r="M211" s="8">
        <f t="shared" si="13"/>
        <v>42496.208333333328</v>
      </c>
      <c r="N211">
        <v>1463115600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2038</v>
      </c>
      <c r="T211" t="s">
        <v>2039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f t="shared" si="15"/>
        <v>28.04</v>
      </c>
      <c r="I212">
        <v>226</v>
      </c>
      <c r="J212" t="s">
        <v>36</v>
      </c>
      <c r="K212" t="s">
        <v>37</v>
      </c>
      <c r="L212">
        <v>1488520800</v>
      </c>
      <c r="M212" s="8">
        <f t="shared" si="13"/>
        <v>42797.25</v>
      </c>
      <c r="N212">
        <v>1490850000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2038</v>
      </c>
      <c r="T212" t="s">
        <v>2060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f t="shared" si="15"/>
        <v>60.98</v>
      </c>
      <c r="I213">
        <v>1625</v>
      </c>
      <c r="J213" t="s">
        <v>21</v>
      </c>
      <c r="K213" t="s">
        <v>22</v>
      </c>
      <c r="L213">
        <v>1377579600</v>
      </c>
      <c r="M213" s="8">
        <f t="shared" si="13"/>
        <v>41513.208333333336</v>
      </c>
      <c r="N213">
        <v>1379653200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2037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f t="shared" si="15"/>
        <v>73.209999999999994</v>
      </c>
      <c r="I214">
        <v>168</v>
      </c>
      <c r="J214" t="s">
        <v>21</v>
      </c>
      <c r="K214" t="s">
        <v>22</v>
      </c>
      <c r="L214">
        <v>1576389600</v>
      </c>
      <c r="M214" s="8">
        <f t="shared" si="13"/>
        <v>43814.25</v>
      </c>
      <c r="N214">
        <v>1580364000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2037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f t="shared" si="15"/>
        <v>40</v>
      </c>
      <c r="I215">
        <v>4289</v>
      </c>
      <c r="J215" t="s">
        <v>21</v>
      </c>
      <c r="K215" t="s">
        <v>22</v>
      </c>
      <c r="L215">
        <v>1289019600</v>
      </c>
      <c r="M215" s="8">
        <f t="shared" si="13"/>
        <v>40488.208333333336</v>
      </c>
      <c r="N215">
        <v>1289714400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2032</v>
      </c>
      <c r="T215" t="s">
        <v>2042</v>
      </c>
    </row>
    <row r="216" spans="1:20" ht="31.2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f t="shared" si="15"/>
        <v>86.81</v>
      </c>
      <c r="I216">
        <v>165</v>
      </c>
      <c r="J216" t="s">
        <v>21</v>
      </c>
      <c r="K216" t="s">
        <v>22</v>
      </c>
      <c r="L216">
        <v>1282194000</v>
      </c>
      <c r="M216" s="8">
        <f t="shared" si="13"/>
        <v>40409.208333333336</v>
      </c>
      <c r="N216">
        <v>1282712400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f t="shared" si="15"/>
        <v>42.13</v>
      </c>
      <c r="I217">
        <v>143</v>
      </c>
      <c r="J217" t="s">
        <v>21</v>
      </c>
      <c r="K217" t="s">
        <v>22</v>
      </c>
      <c r="L217">
        <v>1550037600</v>
      </c>
      <c r="M217" s="8">
        <f t="shared" si="13"/>
        <v>43509.25</v>
      </c>
      <c r="N217">
        <v>1550210400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2037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f t="shared" si="15"/>
        <v>103.98</v>
      </c>
      <c r="I218">
        <v>1815</v>
      </c>
      <c r="J218" t="s">
        <v>21</v>
      </c>
      <c r="K218" t="s">
        <v>22</v>
      </c>
      <c r="L218">
        <v>1321941600</v>
      </c>
      <c r="M218" s="8">
        <f t="shared" si="13"/>
        <v>40869.25</v>
      </c>
      <c r="N218">
        <v>1322114400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2037</v>
      </c>
    </row>
    <row r="219" spans="1:20" ht="31.2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f t="shared" si="15"/>
        <v>62</v>
      </c>
      <c r="I219">
        <v>934</v>
      </c>
      <c r="J219" t="s">
        <v>21</v>
      </c>
      <c r="K219" t="s">
        <v>22</v>
      </c>
      <c r="L219">
        <v>1556427600</v>
      </c>
      <c r="M219" s="8">
        <f t="shared" si="13"/>
        <v>43583.208333333328</v>
      </c>
      <c r="N219">
        <v>1557205200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2038</v>
      </c>
      <c r="T219" t="s">
        <v>2060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f t="shared" si="15"/>
        <v>31.01</v>
      </c>
      <c r="I220">
        <v>397</v>
      </c>
      <c r="J220" t="s">
        <v>40</v>
      </c>
      <c r="K220" t="s">
        <v>41</v>
      </c>
      <c r="L220">
        <v>1320991200</v>
      </c>
      <c r="M220" s="8">
        <f t="shared" si="13"/>
        <v>40858.25</v>
      </c>
      <c r="N220">
        <v>1323928800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2038</v>
      </c>
      <c r="T220" t="s">
        <v>2049</v>
      </c>
    </row>
    <row r="221" spans="1:20" ht="31.2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f t="shared" si="15"/>
        <v>89.99</v>
      </c>
      <c r="I221">
        <v>1539</v>
      </c>
      <c r="J221" t="s">
        <v>21</v>
      </c>
      <c r="K221" t="s">
        <v>22</v>
      </c>
      <c r="L221">
        <v>1345093200</v>
      </c>
      <c r="M221" s="8">
        <f t="shared" si="13"/>
        <v>41137.208333333336</v>
      </c>
      <c r="N221">
        <v>1346130000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2038</v>
      </c>
      <c r="T221" t="s">
        <v>2046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f t="shared" si="15"/>
        <v>39.24</v>
      </c>
      <c r="I222">
        <v>17</v>
      </c>
      <c r="J222" t="s">
        <v>21</v>
      </c>
      <c r="K222" t="s">
        <v>22</v>
      </c>
      <c r="L222">
        <v>1309496400</v>
      </c>
      <c r="M222" s="8">
        <f t="shared" si="13"/>
        <v>40725.208333333336</v>
      </c>
      <c r="N222">
        <v>1311051600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2037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f t="shared" si="15"/>
        <v>54.99</v>
      </c>
      <c r="I223">
        <v>2179</v>
      </c>
      <c r="J223" t="s">
        <v>21</v>
      </c>
      <c r="K223" t="s">
        <v>22</v>
      </c>
      <c r="L223">
        <v>1340254800</v>
      </c>
      <c r="M223" s="8">
        <f t="shared" si="13"/>
        <v>41081.208333333336</v>
      </c>
      <c r="N223">
        <v>1340427600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2030</v>
      </c>
      <c r="T223" t="s">
        <v>2031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f t="shared" si="15"/>
        <v>47.99</v>
      </c>
      <c r="I224">
        <v>138</v>
      </c>
      <c r="J224" t="s">
        <v>21</v>
      </c>
      <c r="K224" t="s">
        <v>22</v>
      </c>
      <c r="L224">
        <v>1412226000</v>
      </c>
      <c r="M224" s="8">
        <f t="shared" si="13"/>
        <v>41914.208333333336</v>
      </c>
      <c r="N224">
        <v>1412312400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2051</v>
      </c>
      <c r="T224" t="s">
        <v>2052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f t="shared" si="15"/>
        <v>87.97</v>
      </c>
      <c r="I225">
        <v>931</v>
      </c>
      <c r="J225" t="s">
        <v>21</v>
      </c>
      <c r="K225" t="s">
        <v>22</v>
      </c>
      <c r="L225">
        <v>1458104400</v>
      </c>
      <c r="M225" s="8">
        <f t="shared" si="13"/>
        <v>42445.208333333328</v>
      </c>
      <c r="N225">
        <v>1459314000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2037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f t="shared" si="15"/>
        <v>52</v>
      </c>
      <c r="I226">
        <v>3594</v>
      </c>
      <c r="J226" t="s">
        <v>21</v>
      </c>
      <c r="K226" t="s">
        <v>22</v>
      </c>
      <c r="L226">
        <v>1411534800</v>
      </c>
      <c r="M226" s="8">
        <f t="shared" si="13"/>
        <v>41906.208333333336</v>
      </c>
      <c r="N226">
        <v>1415426400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2038</v>
      </c>
      <c r="T226" t="s">
        <v>2060</v>
      </c>
    </row>
    <row r="227" spans="1:20" ht="31.2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f t="shared" si="15"/>
        <v>30</v>
      </c>
      <c r="I227">
        <v>5880</v>
      </c>
      <c r="J227" t="s">
        <v>21</v>
      </c>
      <c r="K227" t="s">
        <v>22</v>
      </c>
      <c r="L227">
        <v>1399093200</v>
      </c>
      <c r="M227" s="8">
        <f t="shared" si="13"/>
        <v>41762.208333333336</v>
      </c>
      <c r="N227">
        <v>1399093200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f t="shared" si="15"/>
        <v>98.21</v>
      </c>
      <c r="I228">
        <v>112</v>
      </c>
      <c r="J228" t="s">
        <v>21</v>
      </c>
      <c r="K228" t="s">
        <v>22</v>
      </c>
      <c r="L228">
        <v>1270702800</v>
      </c>
      <c r="M228" s="8">
        <f t="shared" si="13"/>
        <v>40276.208333333336</v>
      </c>
      <c r="N228">
        <v>1273899600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2051</v>
      </c>
      <c r="T228" t="s">
        <v>2052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f t="shared" si="15"/>
        <v>108.96</v>
      </c>
      <c r="I229">
        <v>943</v>
      </c>
      <c r="J229" t="s">
        <v>21</v>
      </c>
      <c r="K229" t="s">
        <v>22</v>
      </c>
      <c r="L229">
        <v>1431666000</v>
      </c>
      <c r="M229" s="8">
        <f t="shared" si="13"/>
        <v>42139.208333333328</v>
      </c>
      <c r="N229">
        <v>1432184400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2047</v>
      </c>
      <c r="T229" t="s">
        <v>2058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f t="shared" si="15"/>
        <v>67</v>
      </c>
      <c r="I230">
        <v>2468</v>
      </c>
      <c r="J230" t="s">
        <v>21</v>
      </c>
      <c r="K230" t="s">
        <v>22</v>
      </c>
      <c r="L230">
        <v>1472619600</v>
      </c>
      <c r="M230" s="8">
        <f t="shared" si="13"/>
        <v>42613.208333333328</v>
      </c>
      <c r="N230">
        <v>1474779600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2038</v>
      </c>
      <c r="T230" t="s">
        <v>2046</v>
      </c>
    </row>
    <row r="231" spans="1:20" ht="31.2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f t="shared" si="15"/>
        <v>64.989999999999995</v>
      </c>
      <c r="I231">
        <v>2551</v>
      </c>
      <c r="J231" t="s">
        <v>21</v>
      </c>
      <c r="K231" t="s">
        <v>22</v>
      </c>
      <c r="L231">
        <v>1496293200</v>
      </c>
      <c r="M231" s="8">
        <f t="shared" si="13"/>
        <v>42887.208333333328</v>
      </c>
      <c r="N231">
        <v>1500440400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2047</v>
      </c>
      <c r="T231" t="s">
        <v>2058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f t="shared" si="15"/>
        <v>99.84</v>
      </c>
      <c r="I232">
        <v>101</v>
      </c>
      <c r="J232" t="s">
        <v>21</v>
      </c>
      <c r="K232" t="s">
        <v>22</v>
      </c>
      <c r="L232">
        <v>1575612000</v>
      </c>
      <c r="M232" s="8">
        <f t="shared" si="13"/>
        <v>43805.25</v>
      </c>
      <c r="N232">
        <v>1575612000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2047</v>
      </c>
      <c r="T232" t="s">
        <v>2048</v>
      </c>
    </row>
    <row r="233" spans="1:20" ht="31.2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f t="shared" si="15"/>
        <v>82.43</v>
      </c>
      <c r="I233">
        <v>67</v>
      </c>
      <c r="J233" t="s">
        <v>21</v>
      </c>
      <c r="K233" t="s">
        <v>22</v>
      </c>
      <c r="L233">
        <v>1369112400</v>
      </c>
      <c r="M233" s="8">
        <f t="shared" si="13"/>
        <v>41415.208333333336</v>
      </c>
      <c r="N233">
        <v>1374123600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2037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f t="shared" si="15"/>
        <v>63.29</v>
      </c>
      <c r="I234">
        <v>92</v>
      </c>
      <c r="J234" t="s">
        <v>21</v>
      </c>
      <c r="K234" t="s">
        <v>22</v>
      </c>
      <c r="L234">
        <v>1469422800</v>
      </c>
      <c r="M234" s="8">
        <f t="shared" si="13"/>
        <v>42576.208333333328</v>
      </c>
      <c r="N234">
        <v>1469509200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2037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f t="shared" si="15"/>
        <v>96.77</v>
      </c>
      <c r="I235">
        <v>62</v>
      </c>
      <c r="J235" t="s">
        <v>21</v>
      </c>
      <c r="K235" t="s">
        <v>22</v>
      </c>
      <c r="L235">
        <v>1307854800</v>
      </c>
      <c r="M235" s="8">
        <f t="shared" si="13"/>
        <v>40706.208333333336</v>
      </c>
      <c r="N235">
        <v>1309237200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2038</v>
      </c>
      <c r="T235" t="s">
        <v>2046</v>
      </c>
    </row>
    <row r="236" spans="1:20" ht="31.2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f t="shared" si="15"/>
        <v>54.91</v>
      </c>
      <c r="I236">
        <v>149</v>
      </c>
      <c r="J236" t="s">
        <v>107</v>
      </c>
      <c r="K236" t="s">
        <v>108</v>
      </c>
      <c r="L236">
        <v>1503378000</v>
      </c>
      <c r="M236" s="8">
        <f t="shared" si="13"/>
        <v>42969.208333333328</v>
      </c>
      <c r="N236">
        <v>1503982800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2047</v>
      </c>
      <c r="T236" t="s">
        <v>2048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f t="shared" si="15"/>
        <v>39.01</v>
      </c>
      <c r="I237">
        <v>92</v>
      </c>
      <c r="J237" t="s">
        <v>21</v>
      </c>
      <c r="K237" t="s">
        <v>22</v>
      </c>
      <c r="L237">
        <v>1486965600</v>
      </c>
      <c r="M237" s="8">
        <f t="shared" si="13"/>
        <v>42779.25</v>
      </c>
      <c r="N237">
        <v>1487397600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2038</v>
      </c>
      <c r="T237" t="s">
        <v>2046</v>
      </c>
    </row>
    <row r="238" spans="1:20" ht="31.2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f t="shared" si="15"/>
        <v>75.84</v>
      </c>
      <c r="I238">
        <v>57</v>
      </c>
      <c r="J238" t="s">
        <v>26</v>
      </c>
      <c r="K238" t="s">
        <v>27</v>
      </c>
      <c r="L238">
        <v>1561438800</v>
      </c>
      <c r="M238" s="8">
        <f t="shared" si="13"/>
        <v>43641.208333333328</v>
      </c>
      <c r="N238">
        <v>1562043600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f t="shared" si="15"/>
        <v>45.05</v>
      </c>
      <c r="I239">
        <v>329</v>
      </c>
      <c r="J239" t="s">
        <v>21</v>
      </c>
      <c r="K239" t="s">
        <v>22</v>
      </c>
      <c r="L239">
        <v>1398402000</v>
      </c>
      <c r="M239" s="8">
        <f t="shared" si="13"/>
        <v>41754.208333333336</v>
      </c>
      <c r="N239">
        <v>1398574800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2038</v>
      </c>
      <c r="T239" t="s">
        <v>2046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f t="shared" si="15"/>
        <v>104.52</v>
      </c>
      <c r="I240">
        <v>97</v>
      </c>
      <c r="J240" t="s">
        <v>36</v>
      </c>
      <c r="K240" t="s">
        <v>37</v>
      </c>
      <c r="L240">
        <v>1513231200</v>
      </c>
      <c r="M240" s="8">
        <f t="shared" si="13"/>
        <v>43083.25</v>
      </c>
      <c r="N240">
        <v>1515391200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2037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f t="shared" si="15"/>
        <v>76.27</v>
      </c>
      <c r="I241">
        <v>41</v>
      </c>
      <c r="J241" t="s">
        <v>21</v>
      </c>
      <c r="K241" t="s">
        <v>22</v>
      </c>
      <c r="L241">
        <v>1440824400</v>
      </c>
      <c r="M241" s="8">
        <f t="shared" si="13"/>
        <v>42245.208333333328</v>
      </c>
      <c r="N241">
        <v>1441170000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2043</v>
      </c>
    </row>
    <row r="242" spans="1:20" ht="31.2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f t="shared" si="15"/>
        <v>69.02</v>
      </c>
      <c r="I242">
        <v>1784</v>
      </c>
      <c r="J242" t="s">
        <v>21</v>
      </c>
      <c r="K242" t="s">
        <v>22</v>
      </c>
      <c r="L242">
        <v>1281070800</v>
      </c>
      <c r="M242" s="8">
        <f t="shared" si="13"/>
        <v>40396.208333333336</v>
      </c>
      <c r="N242">
        <v>1281157200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2037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f t="shared" si="15"/>
        <v>101.98</v>
      </c>
      <c r="I243">
        <v>1684</v>
      </c>
      <c r="J243" t="s">
        <v>26</v>
      </c>
      <c r="K243" t="s">
        <v>27</v>
      </c>
      <c r="L243">
        <v>1397365200</v>
      </c>
      <c r="M243" s="8">
        <f t="shared" si="13"/>
        <v>41742.208333333336</v>
      </c>
      <c r="N243">
        <v>1398229200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f t="shared" si="15"/>
        <v>42.92</v>
      </c>
      <c r="I244">
        <v>250</v>
      </c>
      <c r="J244" t="s">
        <v>21</v>
      </c>
      <c r="K244" t="s">
        <v>22</v>
      </c>
      <c r="L244">
        <v>1494392400</v>
      </c>
      <c r="M244" s="8">
        <f t="shared" si="13"/>
        <v>42865.208333333328</v>
      </c>
      <c r="N244">
        <v>1495256400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f t="shared" si="15"/>
        <v>43.03</v>
      </c>
      <c r="I245">
        <v>238</v>
      </c>
      <c r="J245" t="s">
        <v>21</v>
      </c>
      <c r="K245" t="s">
        <v>22</v>
      </c>
      <c r="L245">
        <v>1520143200</v>
      </c>
      <c r="M245" s="8">
        <f t="shared" si="13"/>
        <v>43163.25</v>
      </c>
      <c r="N245">
        <v>1520402400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2037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f t="shared" si="15"/>
        <v>75.25</v>
      </c>
      <c r="I246">
        <v>53</v>
      </c>
      <c r="J246" t="s">
        <v>21</v>
      </c>
      <c r="K246" t="s">
        <v>22</v>
      </c>
      <c r="L246">
        <v>1405314000</v>
      </c>
      <c r="M246" s="8">
        <f t="shared" si="13"/>
        <v>41834.208333333336</v>
      </c>
      <c r="N246">
        <v>1409806800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2037</v>
      </c>
    </row>
    <row r="247" spans="1:20" ht="31.2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f t="shared" si="15"/>
        <v>69.02</v>
      </c>
      <c r="I247">
        <v>214</v>
      </c>
      <c r="J247" t="s">
        <v>21</v>
      </c>
      <c r="K247" t="s">
        <v>22</v>
      </c>
      <c r="L247">
        <v>1396846800</v>
      </c>
      <c r="M247" s="8">
        <f t="shared" si="13"/>
        <v>41736.208333333336</v>
      </c>
      <c r="N247">
        <v>1396933200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2037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f t="shared" si="15"/>
        <v>65.989999999999995</v>
      </c>
      <c r="I248">
        <v>222</v>
      </c>
      <c r="J248" t="s">
        <v>21</v>
      </c>
      <c r="K248" t="s">
        <v>22</v>
      </c>
      <c r="L248">
        <v>1375678800</v>
      </c>
      <c r="M248" s="8">
        <f t="shared" si="13"/>
        <v>41491.208333333336</v>
      </c>
      <c r="N248">
        <v>1376024400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2034</v>
      </c>
      <c r="T248" t="s">
        <v>2035</v>
      </c>
    </row>
    <row r="249" spans="1:20" ht="31.2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f t="shared" si="15"/>
        <v>98.01</v>
      </c>
      <c r="I249">
        <v>1884</v>
      </c>
      <c r="J249" t="s">
        <v>21</v>
      </c>
      <c r="K249" t="s">
        <v>22</v>
      </c>
      <c r="L249">
        <v>1482386400</v>
      </c>
      <c r="M249" s="8">
        <f t="shared" si="13"/>
        <v>42726.25</v>
      </c>
      <c r="N249">
        <v>1483682400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2044</v>
      </c>
      <c r="T249" t="s">
        <v>2050</v>
      </c>
    </row>
    <row r="250" spans="1:20" ht="31.2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f t="shared" si="15"/>
        <v>60.11</v>
      </c>
      <c r="I250">
        <v>218</v>
      </c>
      <c r="J250" t="s">
        <v>26</v>
      </c>
      <c r="K250" t="s">
        <v>27</v>
      </c>
      <c r="L250">
        <v>1420005600</v>
      </c>
      <c r="M250" s="8">
        <f t="shared" si="13"/>
        <v>42004.25</v>
      </c>
      <c r="N250">
        <v>1420437600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2047</v>
      </c>
      <c r="T250" t="s">
        <v>2058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f t="shared" si="15"/>
        <v>26</v>
      </c>
      <c r="I251">
        <v>6465</v>
      </c>
      <c r="J251" t="s">
        <v>21</v>
      </c>
      <c r="K251" t="s">
        <v>22</v>
      </c>
      <c r="L251">
        <v>1420178400</v>
      </c>
      <c r="M251" s="8">
        <f t="shared" si="13"/>
        <v>42006.25</v>
      </c>
      <c r="N251">
        <v>1420783200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2044</v>
      </c>
      <c r="T251" t="s">
        <v>2056</v>
      </c>
    </row>
    <row r="252" spans="1:20" ht="31.2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f t="shared" si="15"/>
        <v>3</v>
      </c>
      <c r="I252">
        <v>1</v>
      </c>
      <c r="J252" t="s">
        <v>21</v>
      </c>
      <c r="K252" t="s">
        <v>22</v>
      </c>
      <c r="L252">
        <v>1264399200</v>
      </c>
      <c r="M252" s="8">
        <f t="shared" si="13"/>
        <v>40203.25</v>
      </c>
      <c r="N252">
        <v>1267423200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f t="shared" si="15"/>
        <v>38.020000000000003</v>
      </c>
      <c r="I253">
        <v>101</v>
      </c>
      <c r="J253" t="s">
        <v>21</v>
      </c>
      <c r="K253" t="s">
        <v>22</v>
      </c>
      <c r="L253">
        <v>1355032800</v>
      </c>
      <c r="M253" s="8">
        <f t="shared" si="13"/>
        <v>41252.25</v>
      </c>
      <c r="N253">
        <v>1355205600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2037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f t="shared" si="15"/>
        <v>106.15</v>
      </c>
      <c r="I254">
        <v>59</v>
      </c>
      <c r="J254" t="s">
        <v>21</v>
      </c>
      <c r="K254" t="s">
        <v>22</v>
      </c>
      <c r="L254">
        <v>1382677200</v>
      </c>
      <c r="M254" s="8">
        <f t="shared" si="13"/>
        <v>41572.208333333336</v>
      </c>
      <c r="N254">
        <v>1383109200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2037</v>
      </c>
    </row>
    <row r="255" spans="1:20" ht="31.2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f t="shared" si="15"/>
        <v>81.02</v>
      </c>
      <c r="I255">
        <v>1335</v>
      </c>
      <c r="J255" t="s">
        <v>15</v>
      </c>
      <c r="K255" t="s">
        <v>16</v>
      </c>
      <c r="L255">
        <v>1302238800</v>
      </c>
      <c r="M255" s="8">
        <f t="shared" si="13"/>
        <v>40641.208333333336</v>
      </c>
      <c r="N255">
        <v>1303275600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2038</v>
      </c>
      <c r="T255" t="s">
        <v>2041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f t="shared" si="15"/>
        <v>96.65</v>
      </c>
      <c r="I256">
        <v>88</v>
      </c>
      <c r="J256" t="s">
        <v>21</v>
      </c>
      <c r="K256" t="s">
        <v>22</v>
      </c>
      <c r="L256">
        <v>1487656800</v>
      </c>
      <c r="M256" s="8">
        <f t="shared" si="13"/>
        <v>42787.25</v>
      </c>
      <c r="N256">
        <v>1487829600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f t="shared" si="15"/>
        <v>57</v>
      </c>
      <c r="I257">
        <v>1697</v>
      </c>
      <c r="J257" t="s">
        <v>21</v>
      </c>
      <c r="K257" t="s">
        <v>22</v>
      </c>
      <c r="L257">
        <v>1297836000</v>
      </c>
      <c r="M257" s="8">
        <f t="shared" si="13"/>
        <v>40590.25</v>
      </c>
      <c r="N257">
        <v>1298268000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f t="shared" si="15"/>
        <v>63.93</v>
      </c>
      <c r="I258">
        <v>15</v>
      </c>
      <c r="J258" t="s">
        <v>40</v>
      </c>
      <c r="K258" t="s">
        <v>41</v>
      </c>
      <c r="L258">
        <v>1453615200</v>
      </c>
      <c r="M258" s="8">
        <f t="shared" si="13"/>
        <v>42393.25</v>
      </c>
      <c r="N258">
        <v>1456812000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f t="shared" si="15"/>
        <v>90.46</v>
      </c>
      <c r="I259">
        <v>92</v>
      </c>
      <c r="J259" t="s">
        <v>21</v>
      </c>
      <c r="K259" t="s">
        <v>22</v>
      </c>
      <c r="L259">
        <v>1362463200</v>
      </c>
      <c r="M259" s="8">
        <f t="shared" ref="M259:M322" si="17">(((L259/60)/60)/24+DATE(1970,1,1))</f>
        <v>41338.25</v>
      </c>
      <c r="N259">
        <v>1363669200</v>
      </c>
      <c r="O259" s="8">
        <f t="shared" ref="O259:O322" si="18">(((N259/60)/60)/24+DATE(1970,1,1))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2037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f t="shared" ref="H260:H323" si="19">ROUND(IF(I260=0, 0, (E260/I260)), 2)</f>
        <v>72.17</v>
      </c>
      <c r="I260">
        <v>186</v>
      </c>
      <c r="J260" t="s">
        <v>21</v>
      </c>
      <c r="K260" t="s">
        <v>22</v>
      </c>
      <c r="L260">
        <v>1481176800</v>
      </c>
      <c r="M260" s="8">
        <f t="shared" si="17"/>
        <v>42712.25</v>
      </c>
      <c r="N260">
        <v>1482904800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2037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f t="shared" si="19"/>
        <v>77.930000000000007</v>
      </c>
      <c r="I261">
        <v>138</v>
      </c>
      <c r="J261" t="s">
        <v>21</v>
      </c>
      <c r="K261" t="s">
        <v>22</v>
      </c>
      <c r="L261">
        <v>1354946400</v>
      </c>
      <c r="M261" s="8">
        <f t="shared" si="17"/>
        <v>41251.25</v>
      </c>
      <c r="N261">
        <v>1356588000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2051</v>
      </c>
      <c r="T261" t="s">
        <v>2052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f t="shared" si="19"/>
        <v>38.07</v>
      </c>
      <c r="I262">
        <v>261</v>
      </c>
      <c r="J262" t="s">
        <v>21</v>
      </c>
      <c r="K262" t="s">
        <v>22</v>
      </c>
      <c r="L262">
        <v>1348808400</v>
      </c>
      <c r="M262" s="8">
        <f t="shared" si="17"/>
        <v>41180.208333333336</v>
      </c>
      <c r="N262">
        <v>1349845200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f t="shared" si="19"/>
        <v>57.94</v>
      </c>
      <c r="I263">
        <v>454</v>
      </c>
      <c r="J263" t="s">
        <v>21</v>
      </c>
      <c r="K263" t="s">
        <v>22</v>
      </c>
      <c r="L263">
        <v>1282712400</v>
      </c>
      <c r="M263" s="8">
        <f t="shared" si="17"/>
        <v>40415.208333333336</v>
      </c>
      <c r="N263">
        <v>1283058000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f t="shared" si="19"/>
        <v>49.79</v>
      </c>
      <c r="I264">
        <v>107</v>
      </c>
      <c r="J264" t="s">
        <v>21</v>
      </c>
      <c r="K264" t="s">
        <v>22</v>
      </c>
      <c r="L264">
        <v>1301979600</v>
      </c>
      <c r="M264" s="8">
        <f t="shared" si="17"/>
        <v>40638.208333333336</v>
      </c>
      <c r="N264">
        <v>1304226000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2032</v>
      </c>
      <c r="T264" t="s">
        <v>2042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f t="shared" si="19"/>
        <v>54.05</v>
      </c>
      <c r="I265">
        <v>199</v>
      </c>
      <c r="J265" t="s">
        <v>21</v>
      </c>
      <c r="K265" t="s">
        <v>22</v>
      </c>
      <c r="L265">
        <v>1263016800</v>
      </c>
      <c r="M265" s="8">
        <f t="shared" si="17"/>
        <v>40187.25</v>
      </c>
      <c r="N265">
        <v>1263016800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2051</v>
      </c>
      <c r="T265" t="s">
        <v>2052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f t="shared" si="19"/>
        <v>30</v>
      </c>
      <c r="I266">
        <v>5512</v>
      </c>
      <c r="J266" t="s">
        <v>21</v>
      </c>
      <c r="K266" t="s">
        <v>22</v>
      </c>
      <c r="L266">
        <v>1360648800</v>
      </c>
      <c r="M266" s="8">
        <f t="shared" si="17"/>
        <v>41317.25</v>
      </c>
      <c r="N266">
        <v>1362031200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2037</v>
      </c>
    </row>
    <row r="267" spans="1:20" ht="31.2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f t="shared" si="19"/>
        <v>70.13</v>
      </c>
      <c r="I267">
        <v>86</v>
      </c>
      <c r="J267" t="s">
        <v>21</v>
      </c>
      <c r="K267" t="s">
        <v>22</v>
      </c>
      <c r="L267">
        <v>1451800800</v>
      </c>
      <c r="M267" s="8">
        <f t="shared" si="17"/>
        <v>42372.25</v>
      </c>
      <c r="N267">
        <v>1455602400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2037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f t="shared" si="19"/>
        <v>27</v>
      </c>
      <c r="I268">
        <v>3182</v>
      </c>
      <c r="J268" t="s">
        <v>107</v>
      </c>
      <c r="K268" t="s">
        <v>108</v>
      </c>
      <c r="L268">
        <v>1415340000</v>
      </c>
      <c r="M268" s="8">
        <f t="shared" si="17"/>
        <v>41950.25</v>
      </c>
      <c r="N268">
        <v>1418191200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2032</v>
      </c>
      <c r="T268" t="s">
        <v>2055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f t="shared" si="19"/>
        <v>51.99</v>
      </c>
      <c r="I269">
        <v>2768</v>
      </c>
      <c r="J269" t="s">
        <v>26</v>
      </c>
      <c r="K269" t="s">
        <v>27</v>
      </c>
      <c r="L269">
        <v>1351054800</v>
      </c>
      <c r="M269" s="8">
        <f t="shared" si="17"/>
        <v>41206.208333333336</v>
      </c>
      <c r="N269">
        <v>1352440800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2037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f t="shared" si="19"/>
        <v>56.42</v>
      </c>
      <c r="I270">
        <v>48</v>
      </c>
      <c r="J270" t="s">
        <v>21</v>
      </c>
      <c r="K270" t="s">
        <v>22</v>
      </c>
      <c r="L270">
        <v>1349326800</v>
      </c>
      <c r="M270" s="8">
        <f t="shared" si="17"/>
        <v>41186.208333333336</v>
      </c>
      <c r="N270">
        <v>1353304800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2038</v>
      </c>
      <c r="T270" t="s">
        <v>2039</v>
      </c>
    </row>
    <row r="271" spans="1:20" ht="31.2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f t="shared" si="19"/>
        <v>101.63</v>
      </c>
      <c r="I271">
        <v>87</v>
      </c>
      <c r="J271" t="s">
        <v>21</v>
      </c>
      <c r="K271" t="s">
        <v>22</v>
      </c>
      <c r="L271">
        <v>1548914400</v>
      </c>
      <c r="M271" s="8">
        <f t="shared" si="17"/>
        <v>43496.25</v>
      </c>
      <c r="N271">
        <v>1550728800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2038</v>
      </c>
      <c r="T271" t="s">
        <v>2057</v>
      </c>
    </row>
    <row r="272" spans="1:20" ht="31.2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f t="shared" si="19"/>
        <v>25.01</v>
      </c>
      <c r="I272">
        <v>1890</v>
      </c>
      <c r="J272" t="s">
        <v>21</v>
      </c>
      <c r="K272" t="s">
        <v>22</v>
      </c>
      <c r="L272">
        <v>1291269600</v>
      </c>
      <c r="M272" s="8">
        <f t="shared" si="17"/>
        <v>40514.25</v>
      </c>
      <c r="N272">
        <v>1291442400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2047</v>
      </c>
      <c r="T272" t="s">
        <v>2048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f t="shared" si="19"/>
        <v>32.020000000000003</v>
      </c>
      <c r="I273">
        <v>61</v>
      </c>
      <c r="J273" t="s">
        <v>21</v>
      </c>
      <c r="K273" t="s">
        <v>22</v>
      </c>
      <c r="L273">
        <v>1449468000</v>
      </c>
      <c r="M273" s="8">
        <f t="shared" si="17"/>
        <v>42345.25</v>
      </c>
      <c r="N273">
        <v>1452146400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2051</v>
      </c>
      <c r="T273" t="s">
        <v>2052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f t="shared" si="19"/>
        <v>82.02</v>
      </c>
      <c r="I274">
        <v>1894</v>
      </c>
      <c r="J274" t="s">
        <v>21</v>
      </c>
      <c r="K274" t="s">
        <v>22</v>
      </c>
      <c r="L274">
        <v>1562734800</v>
      </c>
      <c r="M274" s="8">
        <f t="shared" si="17"/>
        <v>43656.208333333328</v>
      </c>
      <c r="N274">
        <v>1564894800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2037</v>
      </c>
    </row>
    <row r="275" spans="1:20" ht="31.2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f t="shared" si="19"/>
        <v>37.96</v>
      </c>
      <c r="I275">
        <v>282</v>
      </c>
      <c r="J275" t="s">
        <v>15</v>
      </c>
      <c r="K275" t="s">
        <v>16</v>
      </c>
      <c r="L275">
        <v>1505624400</v>
      </c>
      <c r="M275" s="8">
        <f t="shared" si="17"/>
        <v>42995.208333333328</v>
      </c>
      <c r="N275">
        <v>1505883600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2037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f t="shared" si="19"/>
        <v>51.53</v>
      </c>
      <c r="I276">
        <v>15</v>
      </c>
      <c r="J276" t="s">
        <v>21</v>
      </c>
      <c r="K276" t="s">
        <v>22</v>
      </c>
      <c r="L276">
        <v>1509948000</v>
      </c>
      <c r="M276" s="8">
        <f t="shared" si="17"/>
        <v>43045.25</v>
      </c>
      <c r="N276">
        <v>1510380000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2037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f t="shared" si="19"/>
        <v>81.2</v>
      </c>
      <c r="I277">
        <v>116</v>
      </c>
      <c r="J277" t="s">
        <v>21</v>
      </c>
      <c r="K277" t="s">
        <v>22</v>
      </c>
      <c r="L277">
        <v>1554526800</v>
      </c>
      <c r="M277" s="8">
        <f t="shared" si="17"/>
        <v>43561.208333333328</v>
      </c>
      <c r="N277">
        <v>1555218000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2044</v>
      </c>
      <c r="T277" t="s">
        <v>2056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f t="shared" si="19"/>
        <v>40.03</v>
      </c>
      <c r="I278">
        <v>133</v>
      </c>
      <c r="J278" t="s">
        <v>21</v>
      </c>
      <c r="K278" t="s">
        <v>22</v>
      </c>
      <c r="L278">
        <v>1334811600</v>
      </c>
      <c r="M278" s="8">
        <f t="shared" si="17"/>
        <v>41018.208333333336</v>
      </c>
      <c r="N278">
        <v>1335243600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2047</v>
      </c>
      <c r="T278" t="s">
        <v>2048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f t="shared" si="19"/>
        <v>89.94</v>
      </c>
      <c r="I279">
        <v>83</v>
      </c>
      <c r="J279" t="s">
        <v>21</v>
      </c>
      <c r="K279" t="s">
        <v>22</v>
      </c>
      <c r="L279">
        <v>1279515600</v>
      </c>
      <c r="M279" s="8">
        <f t="shared" si="17"/>
        <v>40378.208333333336</v>
      </c>
      <c r="N279">
        <v>1279688400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2037</v>
      </c>
    </row>
    <row r="280" spans="1:20" ht="31.2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f t="shared" si="19"/>
        <v>96.69</v>
      </c>
      <c r="I280">
        <v>91</v>
      </c>
      <c r="J280" t="s">
        <v>21</v>
      </c>
      <c r="K280" t="s">
        <v>22</v>
      </c>
      <c r="L280">
        <v>1353909600</v>
      </c>
      <c r="M280" s="8">
        <f t="shared" si="17"/>
        <v>41239.25</v>
      </c>
      <c r="N280">
        <v>1356069600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2034</v>
      </c>
      <c r="T280" t="s">
        <v>2035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f t="shared" si="19"/>
        <v>25.01</v>
      </c>
      <c r="I281">
        <v>546</v>
      </c>
      <c r="J281" t="s">
        <v>21</v>
      </c>
      <c r="K281" t="s">
        <v>22</v>
      </c>
      <c r="L281">
        <v>1535950800</v>
      </c>
      <c r="M281" s="8">
        <f t="shared" si="17"/>
        <v>43346.208333333328</v>
      </c>
      <c r="N281">
        <v>1536210000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2037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f t="shared" si="19"/>
        <v>36.99</v>
      </c>
      <c r="I282">
        <v>393</v>
      </c>
      <c r="J282" t="s">
        <v>21</v>
      </c>
      <c r="K282" t="s">
        <v>22</v>
      </c>
      <c r="L282">
        <v>1511244000</v>
      </c>
      <c r="M282" s="8">
        <f t="shared" si="17"/>
        <v>43060.25</v>
      </c>
      <c r="N282">
        <v>1511762400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2038</v>
      </c>
      <c r="T282" t="s">
        <v>2046</v>
      </c>
    </row>
    <row r="283" spans="1:20" ht="31.2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f t="shared" si="19"/>
        <v>73.010000000000005</v>
      </c>
      <c r="I283">
        <v>2062</v>
      </c>
      <c r="J283" t="s">
        <v>21</v>
      </c>
      <c r="K283" t="s">
        <v>22</v>
      </c>
      <c r="L283">
        <v>1331445600</v>
      </c>
      <c r="M283" s="8">
        <f t="shared" si="17"/>
        <v>40979.25</v>
      </c>
      <c r="N283">
        <v>1333256400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2037</v>
      </c>
    </row>
    <row r="284" spans="1:20" ht="31.2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f t="shared" si="19"/>
        <v>68.239999999999995</v>
      </c>
      <c r="I284">
        <v>133</v>
      </c>
      <c r="J284" t="s">
        <v>21</v>
      </c>
      <c r="K284" t="s">
        <v>22</v>
      </c>
      <c r="L284">
        <v>1480226400</v>
      </c>
      <c r="M284" s="8">
        <f t="shared" si="17"/>
        <v>42701.25</v>
      </c>
      <c r="N284">
        <v>1480744800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2038</v>
      </c>
      <c r="T284" t="s">
        <v>2057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f t="shared" si="19"/>
        <v>52.31</v>
      </c>
      <c r="I285">
        <v>29</v>
      </c>
      <c r="J285" t="s">
        <v>36</v>
      </c>
      <c r="K285" t="s">
        <v>37</v>
      </c>
      <c r="L285">
        <v>1464584400</v>
      </c>
      <c r="M285" s="8">
        <f t="shared" si="17"/>
        <v>42520.208333333328</v>
      </c>
      <c r="N285">
        <v>1465016400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ht="31.2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f t="shared" si="19"/>
        <v>61.77</v>
      </c>
      <c r="I286">
        <v>132</v>
      </c>
      <c r="J286" t="s">
        <v>21</v>
      </c>
      <c r="K286" t="s">
        <v>22</v>
      </c>
      <c r="L286">
        <v>1335848400</v>
      </c>
      <c r="M286" s="8">
        <f t="shared" si="17"/>
        <v>41030.208333333336</v>
      </c>
      <c r="N286">
        <v>1336280400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2035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f t="shared" si="19"/>
        <v>25.03</v>
      </c>
      <c r="I287">
        <v>254</v>
      </c>
      <c r="J287" t="s">
        <v>21</v>
      </c>
      <c r="K287" t="s">
        <v>22</v>
      </c>
      <c r="L287">
        <v>1473483600</v>
      </c>
      <c r="M287" s="8">
        <f t="shared" si="17"/>
        <v>42623.208333333328</v>
      </c>
      <c r="N287">
        <v>1476766800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2037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f t="shared" si="19"/>
        <v>106.29</v>
      </c>
      <c r="I288">
        <v>184</v>
      </c>
      <c r="J288" t="s">
        <v>21</v>
      </c>
      <c r="K288" t="s">
        <v>22</v>
      </c>
      <c r="L288">
        <v>1479880800</v>
      </c>
      <c r="M288" s="8">
        <f t="shared" si="17"/>
        <v>42697.25</v>
      </c>
      <c r="N288">
        <v>1480485600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2037</v>
      </c>
    </row>
    <row r="289" spans="1:20" ht="31.2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f t="shared" si="19"/>
        <v>75.069999999999993</v>
      </c>
      <c r="I289">
        <v>176</v>
      </c>
      <c r="J289" t="s">
        <v>21</v>
      </c>
      <c r="K289" t="s">
        <v>22</v>
      </c>
      <c r="L289">
        <v>1430197200</v>
      </c>
      <c r="M289" s="8">
        <f t="shared" si="17"/>
        <v>42122.208333333328</v>
      </c>
      <c r="N289">
        <v>1430197200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2032</v>
      </c>
      <c r="T289" t="s">
        <v>2040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f t="shared" si="19"/>
        <v>39.97</v>
      </c>
      <c r="I290">
        <v>137</v>
      </c>
      <c r="J290" t="s">
        <v>36</v>
      </c>
      <c r="K290" t="s">
        <v>37</v>
      </c>
      <c r="L290">
        <v>1331701200</v>
      </c>
      <c r="M290" s="8">
        <f t="shared" si="17"/>
        <v>40982.208333333336</v>
      </c>
      <c r="N290">
        <v>1331787600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2032</v>
      </c>
      <c r="T290" t="s">
        <v>2054</v>
      </c>
    </row>
    <row r="291" spans="1:20" ht="31.2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f t="shared" si="19"/>
        <v>39.979999999999997</v>
      </c>
      <c r="I291">
        <v>337</v>
      </c>
      <c r="J291" t="s">
        <v>15</v>
      </c>
      <c r="K291" t="s">
        <v>16</v>
      </c>
      <c r="L291">
        <v>1438578000</v>
      </c>
      <c r="M291" s="8">
        <f t="shared" si="17"/>
        <v>42219.208333333328</v>
      </c>
      <c r="N291">
        <v>1438837200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2037</v>
      </c>
    </row>
    <row r="292" spans="1:20" ht="31.2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f t="shared" si="19"/>
        <v>101.02</v>
      </c>
      <c r="I292">
        <v>908</v>
      </c>
      <c r="J292" t="s">
        <v>21</v>
      </c>
      <c r="K292" t="s">
        <v>22</v>
      </c>
      <c r="L292">
        <v>1368162000</v>
      </c>
      <c r="M292" s="8">
        <f t="shared" si="17"/>
        <v>41404.208333333336</v>
      </c>
      <c r="N292">
        <v>1370926800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2038</v>
      </c>
      <c r="T292" t="s">
        <v>2039</v>
      </c>
    </row>
    <row r="293" spans="1:20" ht="31.2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f t="shared" si="19"/>
        <v>76.81</v>
      </c>
      <c r="I293">
        <v>107</v>
      </c>
      <c r="J293" t="s">
        <v>21</v>
      </c>
      <c r="K293" t="s">
        <v>22</v>
      </c>
      <c r="L293">
        <v>1318654800</v>
      </c>
      <c r="M293" s="8">
        <f t="shared" si="17"/>
        <v>40831.208333333336</v>
      </c>
      <c r="N293">
        <v>1319000400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2034</v>
      </c>
      <c r="T293" t="s">
        <v>2035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f t="shared" si="19"/>
        <v>71.7</v>
      </c>
      <c r="I294">
        <v>10</v>
      </c>
      <c r="J294" t="s">
        <v>21</v>
      </c>
      <c r="K294" t="s">
        <v>22</v>
      </c>
      <c r="L294">
        <v>1331874000</v>
      </c>
      <c r="M294" s="8">
        <f t="shared" si="17"/>
        <v>40984.208333333336</v>
      </c>
      <c r="N294">
        <v>1333429200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2030</v>
      </c>
      <c r="T294" t="s">
        <v>2031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f t="shared" si="19"/>
        <v>33.28</v>
      </c>
      <c r="I295">
        <v>32</v>
      </c>
      <c r="J295" t="s">
        <v>107</v>
      </c>
      <c r="K295" t="s">
        <v>108</v>
      </c>
      <c r="L295">
        <v>1286254800</v>
      </c>
      <c r="M295" s="8">
        <f t="shared" si="17"/>
        <v>40456.208333333336</v>
      </c>
      <c r="N295">
        <v>1287032400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2037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f t="shared" si="19"/>
        <v>43.92</v>
      </c>
      <c r="I296">
        <v>183</v>
      </c>
      <c r="J296" t="s">
        <v>21</v>
      </c>
      <c r="K296" t="s">
        <v>22</v>
      </c>
      <c r="L296">
        <v>1540530000</v>
      </c>
      <c r="M296" s="8">
        <f t="shared" si="17"/>
        <v>43399.208333333328</v>
      </c>
      <c r="N296">
        <v>1541570400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2037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f t="shared" si="19"/>
        <v>36</v>
      </c>
      <c r="I297">
        <v>1910</v>
      </c>
      <c r="J297" t="s">
        <v>98</v>
      </c>
      <c r="K297" t="s">
        <v>99</v>
      </c>
      <c r="L297">
        <v>1381813200</v>
      </c>
      <c r="M297" s="8">
        <f t="shared" si="17"/>
        <v>41562.208333333336</v>
      </c>
      <c r="N297">
        <v>1383976800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2037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f t="shared" si="19"/>
        <v>88.21</v>
      </c>
      <c r="I298">
        <v>38</v>
      </c>
      <c r="J298" t="s">
        <v>26</v>
      </c>
      <c r="K298" t="s">
        <v>27</v>
      </c>
      <c r="L298">
        <v>1548655200</v>
      </c>
      <c r="M298" s="8">
        <f t="shared" si="17"/>
        <v>43493.25</v>
      </c>
      <c r="N298">
        <v>1550556000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2037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f t="shared" si="19"/>
        <v>65.239999999999995</v>
      </c>
      <c r="I299">
        <v>104</v>
      </c>
      <c r="J299" t="s">
        <v>26</v>
      </c>
      <c r="K299" t="s">
        <v>27</v>
      </c>
      <c r="L299">
        <v>1389679200</v>
      </c>
      <c r="M299" s="8">
        <f t="shared" si="17"/>
        <v>41653.25</v>
      </c>
      <c r="N299">
        <v>1390456800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2037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f t="shared" si="19"/>
        <v>69.959999999999994</v>
      </c>
      <c r="I300">
        <v>72</v>
      </c>
      <c r="J300" t="s">
        <v>21</v>
      </c>
      <c r="K300" t="s">
        <v>22</v>
      </c>
      <c r="L300">
        <v>1456466400</v>
      </c>
      <c r="M300" s="8">
        <f t="shared" si="17"/>
        <v>42426.25</v>
      </c>
      <c r="N300">
        <v>1458018000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f t="shared" si="19"/>
        <v>39.880000000000003</v>
      </c>
      <c r="I301">
        <v>49</v>
      </c>
      <c r="J301" t="s">
        <v>21</v>
      </c>
      <c r="K301" t="s">
        <v>22</v>
      </c>
      <c r="L301">
        <v>1456984800</v>
      </c>
      <c r="M301" s="8">
        <f t="shared" si="17"/>
        <v>42432.25</v>
      </c>
      <c r="N301">
        <v>1461819600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2030</v>
      </c>
      <c r="T301" t="s">
        <v>2031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f t="shared" si="19"/>
        <v>5</v>
      </c>
      <c r="I302">
        <v>1</v>
      </c>
      <c r="J302" t="s">
        <v>36</v>
      </c>
      <c r="K302" t="s">
        <v>37</v>
      </c>
      <c r="L302">
        <v>1504069200</v>
      </c>
      <c r="M302" s="8">
        <f t="shared" si="17"/>
        <v>42977.208333333328</v>
      </c>
      <c r="N302">
        <v>1504155600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f t="shared" si="19"/>
        <v>41.02</v>
      </c>
      <c r="I303">
        <v>295</v>
      </c>
      <c r="J303" t="s">
        <v>21</v>
      </c>
      <c r="K303" t="s">
        <v>22</v>
      </c>
      <c r="L303">
        <v>1424930400</v>
      </c>
      <c r="M303" s="8">
        <f t="shared" si="17"/>
        <v>42061.25</v>
      </c>
      <c r="N303">
        <v>1426395600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2038</v>
      </c>
      <c r="T303" t="s">
        <v>2039</v>
      </c>
    </row>
    <row r="304" spans="1:20" ht="31.2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f t="shared" si="19"/>
        <v>98.91</v>
      </c>
      <c r="I304">
        <v>245</v>
      </c>
      <c r="J304" t="s">
        <v>21</v>
      </c>
      <c r="K304" t="s">
        <v>22</v>
      </c>
      <c r="L304">
        <v>1535864400</v>
      </c>
      <c r="M304" s="8">
        <f t="shared" si="17"/>
        <v>43345.208333333328</v>
      </c>
      <c r="N304">
        <v>1537074000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2037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f t="shared" si="19"/>
        <v>87.78</v>
      </c>
      <c r="I305">
        <v>32</v>
      </c>
      <c r="J305" t="s">
        <v>21</v>
      </c>
      <c r="K305" t="s">
        <v>22</v>
      </c>
      <c r="L305">
        <v>1452146400</v>
      </c>
      <c r="M305" s="8">
        <f t="shared" si="17"/>
        <v>42376.25</v>
      </c>
      <c r="N305">
        <v>1452578400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2032</v>
      </c>
      <c r="T305" t="s">
        <v>2042</v>
      </c>
    </row>
    <row r="306" spans="1:20" ht="31.2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f t="shared" si="19"/>
        <v>80.77</v>
      </c>
      <c r="I306">
        <v>142</v>
      </c>
      <c r="J306" t="s">
        <v>21</v>
      </c>
      <c r="K306" t="s">
        <v>22</v>
      </c>
      <c r="L306">
        <v>1470546000</v>
      </c>
      <c r="M306" s="8">
        <f t="shared" si="17"/>
        <v>42589.208333333328</v>
      </c>
      <c r="N306">
        <v>1474088400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2038</v>
      </c>
      <c r="T306" t="s">
        <v>2039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f t="shared" si="19"/>
        <v>94.28</v>
      </c>
      <c r="I307">
        <v>85</v>
      </c>
      <c r="J307" t="s">
        <v>21</v>
      </c>
      <c r="K307" t="s">
        <v>22</v>
      </c>
      <c r="L307">
        <v>1458363600</v>
      </c>
      <c r="M307" s="8">
        <f t="shared" si="17"/>
        <v>42448.208333333328</v>
      </c>
      <c r="N307">
        <v>1461906000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2037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f t="shared" si="19"/>
        <v>73.430000000000007</v>
      </c>
      <c r="I308">
        <v>7</v>
      </c>
      <c r="J308" t="s">
        <v>21</v>
      </c>
      <c r="K308" t="s">
        <v>22</v>
      </c>
      <c r="L308">
        <v>1500008400</v>
      </c>
      <c r="M308" s="8">
        <f t="shared" si="17"/>
        <v>42930.208333333328</v>
      </c>
      <c r="N308">
        <v>1500267600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2037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f t="shared" si="19"/>
        <v>65.97</v>
      </c>
      <c r="I309">
        <v>659</v>
      </c>
      <c r="J309" t="s">
        <v>36</v>
      </c>
      <c r="K309" t="s">
        <v>37</v>
      </c>
      <c r="L309">
        <v>1338958800</v>
      </c>
      <c r="M309" s="8">
        <f t="shared" si="17"/>
        <v>41066.208333333336</v>
      </c>
      <c r="N309">
        <v>1340686800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2044</v>
      </c>
      <c r="T309" t="s">
        <v>2050</v>
      </c>
    </row>
    <row r="310" spans="1:20" ht="31.2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f t="shared" si="19"/>
        <v>109.04</v>
      </c>
      <c r="I310">
        <v>803</v>
      </c>
      <c r="J310" t="s">
        <v>21</v>
      </c>
      <c r="K310" t="s">
        <v>22</v>
      </c>
      <c r="L310">
        <v>1303102800</v>
      </c>
      <c r="M310" s="8">
        <f t="shared" si="17"/>
        <v>40651.208333333336</v>
      </c>
      <c r="N310">
        <v>1303189200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2037</v>
      </c>
    </row>
    <row r="311" spans="1:20" ht="31.2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f t="shared" si="19"/>
        <v>41.16</v>
      </c>
      <c r="I311">
        <v>75</v>
      </c>
      <c r="J311" t="s">
        <v>21</v>
      </c>
      <c r="K311" t="s">
        <v>22</v>
      </c>
      <c r="L311">
        <v>1316581200</v>
      </c>
      <c r="M311" s="8">
        <f t="shared" si="17"/>
        <v>40807.208333333336</v>
      </c>
      <c r="N311">
        <v>1318309200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2032</v>
      </c>
      <c r="T311" t="s">
        <v>2042</v>
      </c>
    </row>
    <row r="312" spans="1:20" ht="31.2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f t="shared" si="19"/>
        <v>99.13</v>
      </c>
      <c r="I312">
        <v>16</v>
      </c>
      <c r="J312" t="s">
        <v>21</v>
      </c>
      <c r="K312" t="s">
        <v>22</v>
      </c>
      <c r="L312">
        <v>1270789200</v>
      </c>
      <c r="M312" s="8">
        <f t="shared" si="17"/>
        <v>40277.208333333336</v>
      </c>
      <c r="N312">
        <v>1272171600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2047</v>
      </c>
      <c r="T312" t="s">
        <v>2048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f t="shared" si="19"/>
        <v>105.88</v>
      </c>
      <c r="I313">
        <v>121</v>
      </c>
      <c r="J313" t="s">
        <v>21</v>
      </c>
      <c r="K313" t="s">
        <v>22</v>
      </c>
      <c r="L313">
        <v>1297836000</v>
      </c>
      <c r="M313" s="8">
        <f t="shared" si="17"/>
        <v>40590.25</v>
      </c>
      <c r="N313">
        <v>1298872800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2037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f t="shared" si="19"/>
        <v>49</v>
      </c>
      <c r="I314">
        <v>3742</v>
      </c>
      <c r="J314" t="s">
        <v>21</v>
      </c>
      <c r="K314" t="s">
        <v>22</v>
      </c>
      <c r="L314">
        <v>1382677200</v>
      </c>
      <c r="M314" s="8">
        <f t="shared" si="17"/>
        <v>41572.208333333336</v>
      </c>
      <c r="N314">
        <v>1383282000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2037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f t="shared" si="19"/>
        <v>39</v>
      </c>
      <c r="I315">
        <v>223</v>
      </c>
      <c r="J315" t="s">
        <v>21</v>
      </c>
      <c r="K315" t="s">
        <v>22</v>
      </c>
      <c r="L315">
        <v>1330322400</v>
      </c>
      <c r="M315" s="8">
        <f t="shared" si="17"/>
        <v>40966.25</v>
      </c>
      <c r="N315">
        <v>1330495200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</row>
    <row r="316" spans="1:20" ht="31.2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f t="shared" si="19"/>
        <v>31.02</v>
      </c>
      <c r="I316">
        <v>133</v>
      </c>
      <c r="J316" t="s">
        <v>21</v>
      </c>
      <c r="K316" t="s">
        <v>22</v>
      </c>
      <c r="L316">
        <v>1552366800</v>
      </c>
      <c r="M316" s="8">
        <f t="shared" si="17"/>
        <v>43536.208333333328</v>
      </c>
      <c r="N316">
        <v>1552798800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2038</v>
      </c>
      <c r="T316" t="s">
        <v>2039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f t="shared" si="19"/>
        <v>103.87</v>
      </c>
      <c r="I317">
        <v>31</v>
      </c>
      <c r="J317" t="s">
        <v>21</v>
      </c>
      <c r="K317" t="s">
        <v>22</v>
      </c>
      <c r="L317">
        <v>1400907600</v>
      </c>
      <c r="M317" s="8">
        <f t="shared" si="17"/>
        <v>41783.208333333336</v>
      </c>
      <c r="N317">
        <v>1403413200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2037</v>
      </c>
    </row>
    <row r="318" spans="1:20" ht="31.2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f t="shared" si="19"/>
        <v>59.27</v>
      </c>
      <c r="I318">
        <v>108</v>
      </c>
      <c r="J318" t="s">
        <v>107</v>
      </c>
      <c r="K318" t="s">
        <v>108</v>
      </c>
      <c r="L318">
        <v>1574143200</v>
      </c>
      <c r="M318" s="8">
        <f t="shared" si="17"/>
        <v>43788.25</v>
      </c>
      <c r="N318">
        <v>1574229600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2030</v>
      </c>
      <c r="T318" t="s">
        <v>2031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f t="shared" si="19"/>
        <v>42.3</v>
      </c>
      <c r="I319">
        <v>30</v>
      </c>
      <c r="J319" t="s">
        <v>21</v>
      </c>
      <c r="K319" t="s">
        <v>22</v>
      </c>
      <c r="L319">
        <v>1494738000</v>
      </c>
      <c r="M319" s="8">
        <f t="shared" si="17"/>
        <v>42869.208333333328</v>
      </c>
      <c r="N319">
        <v>1495861200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2037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f t="shared" si="19"/>
        <v>53.12</v>
      </c>
      <c r="I320">
        <v>17</v>
      </c>
      <c r="J320" t="s">
        <v>21</v>
      </c>
      <c r="K320" t="s">
        <v>22</v>
      </c>
      <c r="L320">
        <v>1392357600</v>
      </c>
      <c r="M320" s="8">
        <f t="shared" si="17"/>
        <v>41684.25</v>
      </c>
      <c r="N320">
        <v>1392530400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f t="shared" si="19"/>
        <v>50.8</v>
      </c>
      <c r="I321">
        <v>64</v>
      </c>
      <c r="J321" t="s">
        <v>21</v>
      </c>
      <c r="K321" t="s">
        <v>22</v>
      </c>
      <c r="L321">
        <v>1281589200</v>
      </c>
      <c r="M321" s="8">
        <f t="shared" si="17"/>
        <v>40402.208333333336</v>
      </c>
      <c r="N321">
        <v>1283662800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2035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f t="shared" si="19"/>
        <v>101.15</v>
      </c>
      <c r="I322">
        <v>80</v>
      </c>
      <c r="J322" t="s">
        <v>21</v>
      </c>
      <c r="K322" t="s">
        <v>22</v>
      </c>
      <c r="L322">
        <v>1305003600</v>
      </c>
      <c r="M322" s="8">
        <f t="shared" si="17"/>
        <v>40673.208333333336</v>
      </c>
      <c r="N322">
        <v>1305781200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2044</v>
      </c>
      <c r="T322" t="s">
        <v>2050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f t="shared" si="19"/>
        <v>65</v>
      </c>
      <c r="I323">
        <v>2468</v>
      </c>
      <c r="J323" t="s">
        <v>21</v>
      </c>
      <c r="K323" t="s">
        <v>22</v>
      </c>
      <c r="L323">
        <v>1301634000</v>
      </c>
      <c r="M323" s="8">
        <f t="shared" ref="M323:M386" si="21">(((L323/60)/60)/24+DATE(1970,1,1))</f>
        <v>40634.208333333336</v>
      </c>
      <c r="N323">
        <v>1302325200</v>
      </c>
      <c r="O323" s="8">
        <f t="shared" ref="O323:O386" si="22">(((N323/60)/60)/24+DATE(1970,1,1))</f>
        <v>40642.208333333336</v>
      </c>
      <c r="P323" t="b">
        <v>0</v>
      </c>
      <c r="Q323" t="b">
        <v>0</v>
      </c>
      <c r="R323" t="s">
        <v>100</v>
      </c>
      <c r="S323" t="s">
        <v>2038</v>
      </c>
      <c r="T323" t="s">
        <v>2049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f t="shared" ref="H324:H387" si="23">ROUND(IF(I324=0, 0, (E324/I324)), 2)</f>
        <v>38</v>
      </c>
      <c r="I324">
        <v>5168</v>
      </c>
      <c r="J324" t="s">
        <v>21</v>
      </c>
      <c r="K324" t="s">
        <v>22</v>
      </c>
      <c r="L324">
        <v>1290664800</v>
      </c>
      <c r="M324" s="8">
        <f t="shared" si="21"/>
        <v>40507.25</v>
      </c>
      <c r="N324">
        <v>1291788000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2037</v>
      </c>
    </row>
    <row r="325" spans="1:20" ht="31.2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f t="shared" si="23"/>
        <v>82.62</v>
      </c>
      <c r="I325">
        <v>26</v>
      </c>
      <c r="J325" t="s">
        <v>40</v>
      </c>
      <c r="K325" t="s">
        <v>41</v>
      </c>
      <c r="L325">
        <v>1395896400</v>
      </c>
      <c r="M325" s="8">
        <f t="shared" si="21"/>
        <v>41725.208333333336</v>
      </c>
      <c r="N325">
        <v>1396069200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2038</v>
      </c>
      <c r="T325" t="s">
        <v>2039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f t="shared" si="23"/>
        <v>37.94</v>
      </c>
      <c r="I326">
        <v>307</v>
      </c>
      <c r="J326" t="s">
        <v>21</v>
      </c>
      <c r="K326" t="s">
        <v>22</v>
      </c>
      <c r="L326">
        <v>1434862800</v>
      </c>
      <c r="M326" s="8">
        <f t="shared" si="21"/>
        <v>42176.208333333328</v>
      </c>
      <c r="N326">
        <v>1435899600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2037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f t="shared" si="23"/>
        <v>80.78</v>
      </c>
      <c r="I327">
        <v>73</v>
      </c>
      <c r="J327" t="s">
        <v>21</v>
      </c>
      <c r="K327" t="s">
        <v>22</v>
      </c>
      <c r="L327">
        <v>1529125200</v>
      </c>
      <c r="M327" s="8">
        <f t="shared" si="21"/>
        <v>43267.208333333328</v>
      </c>
      <c r="N327">
        <v>1531112400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2037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f t="shared" si="23"/>
        <v>25.98</v>
      </c>
      <c r="I328">
        <v>128</v>
      </c>
      <c r="J328" t="s">
        <v>21</v>
      </c>
      <c r="K328" t="s">
        <v>22</v>
      </c>
      <c r="L328">
        <v>1451109600</v>
      </c>
      <c r="M328" s="8">
        <f t="shared" si="21"/>
        <v>42364.25</v>
      </c>
      <c r="N328">
        <v>1451628000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2038</v>
      </c>
      <c r="T328" t="s">
        <v>2046</v>
      </c>
    </row>
    <row r="329" spans="1:20" ht="31.2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f t="shared" si="23"/>
        <v>30.36</v>
      </c>
      <c r="I329">
        <v>33</v>
      </c>
      <c r="J329" t="s">
        <v>21</v>
      </c>
      <c r="K329" t="s">
        <v>22</v>
      </c>
      <c r="L329">
        <v>1566968400</v>
      </c>
      <c r="M329" s="8">
        <f t="shared" si="21"/>
        <v>43705.208333333328</v>
      </c>
      <c r="N329">
        <v>1567314000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2037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f t="shared" si="23"/>
        <v>54</v>
      </c>
      <c r="I330">
        <v>2441</v>
      </c>
      <c r="J330" t="s">
        <v>21</v>
      </c>
      <c r="K330" t="s">
        <v>22</v>
      </c>
      <c r="L330">
        <v>1543557600</v>
      </c>
      <c r="M330" s="8">
        <f t="shared" si="21"/>
        <v>43434.25</v>
      </c>
      <c r="N330">
        <v>1544508000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</row>
    <row r="331" spans="1:20" ht="31.2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f t="shared" si="23"/>
        <v>101.79</v>
      </c>
      <c r="I331">
        <v>211</v>
      </c>
      <c r="J331" t="s">
        <v>21</v>
      </c>
      <c r="K331" t="s">
        <v>22</v>
      </c>
      <c r="L331">
        <v>1481522400</v>
      </c>
      <c r="M331" s="8">
        <f t="shared" si="21"/>
        <v>42716.25</v>
      </c>
      <c r="N331">
        <v>1482472800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2047</v>
      </c>
      <c r="T331" t="s">
        <v>2048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f t="shared" si="23"/>
        <v>45</v>
      </c>
      <c r="I332">
        <v>1385</v>
      </c>
      <c r="J332" t="s">
        <v>40</v>
      </c>
      <c r="K332" t="s">
        <v>41</v>
      </c>
      <c r="L332">
        <v>1512712800</v>
      </c>
      <c r="M332" s="8">
        <f t="shared" si="21"/>
        <v>43077.25</v>
      </c>
      <c r="N332">
        <v>1512799200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2038</v>
      </c>
      <c r="T332" t="s">
        <v>2039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f t="shared" si="23"/>
        <v>77.069999999999993</v>
      </c>
      <c r="I333">
        <v>190</v>
      </c>
      <c r="J333" t="s">
        <v>21</v>
      </c>
      <c r="K333" t="s">
        <v>22</v>
      </c>
      <c r="L333">
        <v>1324274400</v>
      </c>
      <c r="M333" s="8">
        <f t="shared" si="21"/>
        <v>40896.25</v>
      </c>
      <c r="N333">
        <v>1324360800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2030</v>
      </c>
      <c r="T333" t="s">
        <v>2031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f t="shared" si="23"/>
        <v>88.08</v>
      </c>
      <c r="I334">
        <v>470</v>
      </c>
      <c r="J334" t="s">
        <v>21</v>
      </c>
      <c r="K334" t="s">
        <v>22</v>
      </c>
      <c r="L334">
        <v>1364446800</v>
      </c>
      <c r="M334" s="8">
        <f t="shared" si="21"/>
        <v>41361.208333333336</v>
      </c>
      <c r="N334">
        <v>1364533200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2034</v>
      </c>
      <c r="T334" t="s">
        <v>2043</v>
      </c>
    </row>
    <row r="335" spans="1:20" ht="31.2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f t="shared" si="23"/>
        <v>47.04</v>
      </c>
      <c r="I335">
        <v>253</v>
      </c>
      <c r="J335" t="s">
        <v>21</v>
      </c>
      <c r="K335" t="s">
        <v>22</v>
      </c>
      <c r="L335">
        <v>1542693600</v>
      </c>
      <c r="M335" s="8">
        <f t="shared" si="21"/>
        <v>43424.25</v>
      </c>
      <c r="N335">
        <v>1545112800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2037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f t="shared" si="23"/>
        <v>111</v>
      </c>
      <c r="I336">
        <v>1113</v>
      </c>
      <c r="J336" t="s">
        <v>21</v>
      </c>
      <c r="K336" t="s">
        <v>22</v>
      </c>
      <c r="L336">
        <v>1515564000</v>
      </c>
      <c r="M336" s="8">
        <f t="shared" si="21"/>
        <v>43110.25</v>
      </c>
      <c r="N336">
        <v>1516168800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f t="shared" si="23"/>
        <v>87</v>
      </c>
      <c r="I337">
        <v>2283</v>
      </c>
      <c r="J337" t="s">
        <v>21</v>
      </c>
      <c r="K337" t="s">
        <v>22</v>
      </c>
      <c r="L337">
        <v>1573797600</v>
      </c>
      <c r="M337" s="8">
        <f t="shared" si="21"/>
        <v>43784.25</v>
      </c>
      <c r="N337">
        <v>1574920800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</row>
    <row r="338" spans="1:20" ht="31.2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f t="shared" si="23"/>
        <v>63.99</v>
      </c>
      <c r="I338">
        <v>1072</v>
      </c>
      <c r="J338" t="s">
        <v>21</v>
      </c>
      <c r="K338" t="s">
        <v>22</v>
      </c>
      <c r="L338">
        <v>1292392800</v>
      </c>
      <c r="M338" s="8">
        <f t="shared" si="21"/>
        <v>40527.25</v>
      </c>
      <c r="N338">
        <v>1292479200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f t="shared" si="23"/>
        <v>105.99</v>
      </c>
      <c r="I339">
        <v>1095</v>
      </c>
      <c r="J339" t="s">
        <v>21</v>
      </c>
      <c r="K339" t="s">
        <v>22</v>
      </c>
      <c r="L339">
        <v>1573452000</v>
      </c>
      <c r="M339" s="8">
        <f t="shared" si="21"/>
        <v>43780.25</v>
      </c>
      <c r="N339">
        <v>1573538400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2037</v>
      </c>
    </row>
    <row r="340" spans="1:20" ht="31.2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f t="shared" si="23"/>
        <v>73.989999999999995</v>
      </c>
      <c r="I340">
        <v>1690</v>
      </c>
      <c r="J340" t="s">
        <v>21</v>
      </c>
      <c r="K340" t="s">
        <v>22</v>
      </c>
      <c r="L340">
        <v>1317790800</v>
      </c>
      <c r="M340" s="8">
        <f t="shared" si="21"/>
        <v>40821.208333333336</v>
      </c>
      <c r="N340">
        <v>1320382800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2037</v>
      </c>
    </row>
    <row r="341" spans="1:20" ht="31.2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f t="shared" si="23"/>
        <v>84.02</v>
      </c>
      <c r="I341">
        <v>1297</v>
      </c>
      <c r="J341" t="s">
        <v>15</v>
      </c>
      <c r="K341" t="s">
        <v>16</v>
      </c>
      <c r="L341">
        <v>1501650000</v>
      </c>
      <c r="M341" s="8">
        <f t="shared" si="21"/>
        <v>42949.208333333328</v>
      </c>
      <c r="N341">
        <v>1502859600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2037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f t="shared" si="23"/>
        <v>88.97</v>
      </c>
      <c r="I342">
        <v>393</v>
      </c>
      <c r="J342" t="s">
        <v>21</v>
      </c>
      <c r="K342" t="s">
        <v>22</v>
      </c>
      <c r="L342">
        <v>1323669600</v>
      </c>
      <c r="M342" s="8">
        <f t="shared" si="21"/>
        <v>40889.25</v>
      </c>
      <c r="N342">
        <v>1323756000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2051</v>
      </c>
      <c r="T342" t="s">
        <v>2052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f t="shared" si="23"/>
        <v>76.989999999999995</v>
      </c>
      <c r="I343">
        <v>1257</v>
      </c>
      <c r="J343" t="s">
        <v>21</v>
      </c>
      <c r="K343" t="s">
        <v>22</v>
      </c>
      <c r="L343">
        <v>1440738000</v>
      </c>
      <c r="M343" s="8">
        <f t="shared" si="21"/>
        <v>42244.208333333328</v>
      </c>
      <c r="N343">
        <v>1441342800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2032</v>
      </c>
      <c r="T343" t="s">
        <v>2042</v>
      </c>
    </row>
    <row r="344" spans="1:20" ht="31.2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f t="shared" si="23"/>
        <v>97.15</v>
      </c>
      <c r="I344">
        <v>328</v>
      </c>
      <c r="J344" t="s">
        <v>21</v>
      </c>
      <c r="K344" t="s">
        <v>22</v>
      </c>
      <c r="L344">
        <v>1374296400</v>
      </c>
      <c r="M344" s="8">
        <f t="shared" si="21"/>
        <v>41475.208333333336</v>
      </c>
      <c r="N344">
        <v>1375333200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2037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f t="shared" si="23"/>
        <v>33.01</v>
      </c>
      <c r="I345">
        <v>147</v>
      </c>
      <c r="J345" t="s">
        <v>21</v>
      </c>
      <c r="K345" t="s">
        <v>22</v>
      </c>
      <c r="L345">
        <v>1384840800</v>
      </c>
      <c r="M345" s="8">
        <f t="shared" si="21"/>
        <v>41597.25</v>
      </c>
      <c r="N345">
        <v>1389420000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2037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f t="shared" si="23"/>
        <v>99.95</v>
      </c>
      <c r="I346">
        <v>830</v>
      </c>
      <c r="J346" t="s">
        <v>21</v>
      </c>
      <c r="K346" t="s">
        <v>22</v>
      </c>
      <c r="L346">
        <v>1516600800</v>
      </c>
      <c r="M346" s="8">
        <f t="shared" si="21"/>
        <v>43122.25</v>
      </c>
      <c r="N346">
        <v>1520056800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2047</v>
      </c>
      <c r="T346" t="s">
        <v>2048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f t="shared" si="23"/>
        <v>69.97</v>
      </c>
      <c r="I347">
        <v>331</v>
      </c>
      <c r="J347" t="s">
        <v>40</v>
      </c>
      <c r="K347" t="s">
        <v>41</v>
      </c>
      <c r="L347">
        <v>1436418000</v>
      </c>
      <c r="M347" s="8">
        <f t="shared" si="21"/>
        <v>42194.208333333328</v>
      </c>
      <c r="N347">
        <v>1436504400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2038</v>
      </c>
      <c r="T347" t="s">
        <v>2041</v>
      </c>
    </row>
    <row r="348" spans="1:20" ht="31.2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f t="shared" si="23"/>
        <v>110.32</v>
      </c>
      <c r="I348">
        <v>25</v>
      </c>
      <c r="J348" t="s">
        <v>21</v>
      </c>
      <c r="K348" t="s">
        <v>22</v>
      </c>
      <c r="L348">
        <v>1503550800</v>
      </c>
      <c r="M348" s="8">
        <f t="shared" si="21"/>
        <v>42971.208333333328</v>
      </c>
      <c r="N348">
        <v>1508302800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2032</v>
      </c>
      <c r="T348" t="s">
        <v>2042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f t="shared" si="23"/>
        <v>66.010000000000005</v>
      </c>
      <c r="I349">
        <v>191</v>
      </c>
      <c r="J349" t="s">
        <v>21</v>
      </c>
      <c r="K349" t="s">
        <v>22</v>
      </c>
      <c r="L349">
        <v>1423634400</v>
      </c>
      <c r="M349" s="8">
        <f t="shared" si="21"/>
        <v>42046.25</v>
      </c>
      <c r="N349">
        <v>1425708000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2034</v>
      </c>
      <c r="T349" t="s">
        <v>2035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f t="shared" si="23"/>
        <v>41.01</v>
      </c>
      <c r="I350">
        <v>3483</v>
      </c>
      <c r="J350" t="s">
        <v>21</v>
      </c>
      <c r="K350" t="s">
        <v>22</v>
      </c>
      <c r="L350">
        <v>1487224800</v>
      </c>
      <c r="M350" s="8">
        <f t="shared" si="21"/>
        <v>42782.25</v>
      </c>
      <c r="N350">
        <v>1488348000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2030</v>
      </c>
      <c r="T350" t="s">
        <v>2031</v>
      </c>
    </row>
    <row r="351" spans="1:20" ht="31.2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f t="shared" si="23"/>
        <v>103.96</v>
      </c>
      <c r="I351">
        <v>923</v>
      </c>
      <c r="J351" t="s">
        <v>21</v>
      </c>
      <c r="K351" t="s">
        <v>22</v>
      </c>
      <c r="L351">
        <v>1500008400</v>
      </c>
      <c r="M351" s="8">
        <f t="shared" si="21"/>
        <v>42930.208333333328</v>
      </c>
      <c r="N351">
        <v>1502600400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2037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f t="shared" si="23"/>
        <v>5</v>
      </c>
      <c r="I352">
        <v>1</v>
      </c>
      <c r="J352" t="s">
        <v>21</v>
      </c>
      <c r="K352" t="s">
        <v>22</v>
      </c>
      <c r="L352">
        <v>1432098000</v>
      </c>
      <c r="M352" s="8">
        <f t="shared" si="21"/>
        <v>42144.208333333328</v>
      </c>
      <c r="N352">
        <v>1433653200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2032</v>
      </c>
      <c r="T352" t="s">
        <v>2055</v>
      </c>
    </row>
    <row r="353" spans="1:20" ht="31.2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f t="shared" si="23"/>
        <v>47.01</v>
      </c>
      <c r="I353">
        <v>2013</v>
      </c>
      <c r="J353" t="s">
        <v>21</v>
      </c>
      <c r="K353" t="s">
        <v>22</v>
      </c>
      <c r="L353">
        <v>1440392400</v>
      </c>
      <c r="M353" s="8">
        <f t="shared" si="21"/>
        <v>42240.208333333328</v>
      </c>
      <c r="N353">
        <v>1441602000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f t="shared" si="23"/>
        <v>29.61</v>
      </c>
      <c r="I354">
        <v>33</v>
      </c>
      <c r="J354" t="s">
        <v>15</v>
      </c>
      <c r="K354" t="s">
        <v>16</v>
      </c>
      <c r="L354">
        <v>1446876000</v>
      </c>
      <c r="M354" s="8">
        <f t="shared" si="21"/>
        <v>42315.25</v>
      </c>
      <c r="N354">
        <v>1447567200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2037</v>
      </c>
    </row>
    <row r="355" spans="1:20" ht="31.2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f t="shared" si="23"/>
        <v>81.010000000000005</v>
      </c>
      <c r="I355">
        <v>1703</v>
      </c>
      <c r="J355" t="s">
        <v>21</v>
      </c>
      <c r="K355" t="s">
        <v>22</v>
      </c>
      <c r="L355">
        <v>1562302800</v>
      </c>
      <c r="M355" s="8">
        <f t="shared" si="21"/>
        <v>43651.208333333328</v>
      </c>
      <c r="N355">
        <v>1562389200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2037</v>
      </c>
    </row>
    <row r="356" spans="1:20" ht="31.2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f t="shared" si="23"/>
        <v>94.35</v>
      </c>
      <c r="I356">
        <v>80</v>
      </c>
      <c r="J356" t="s">
        <v>36</v>
      </c>
      <c r="K356" t="s">
        <v>37</v>
      </c>
      <c r="L356">
        <v>1378184400</v>
      </c>
      <c r="M356" s="8">
        <f t="shared" si="21"/>
        <v>41520.208333333336</v>
      </c>
      <c r="N356">
        <v>1378789200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2038</v>
      </c>
      <c r="T356" t="s">
        <v>2039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f t="shared" si="23"/>
        <v>26.06</v>
      </c>
      <c r="I357">
        <v>86</v>
      </c>
      <c r="J357" t="s">
        <v>21</v>
      </c>
      <c r="K357" t="s">
        <v>22</v>
      </c>
      <c r="L357">
        <v>1485064800</v>
      </c>
      <c r="M357" s="8">
        <f t="shared" si="21"/>
        <v>42757.25</v>
      </c>
      <c r="N357">
        <v>1488520800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2043</v>
      </c>
    </row>
    <row r="358" spans="1:20" ht="31.2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f t="shared" si="23"/>
        <v>85.78</v>
      </c>
      <c r="I358">
        <v>40</v>
      </c>
      <c r="J358" t="s">
        <v>107</v>
      </c>
      <c r="K358" t="s">
        <v>108</v>
      </c>
      <c r="L358">
        <v>1326520800</v>
      </c>
      <c r="M358" s="8">
        <f t="shared" si="21"/>
        <v>40922.25</v>
      </c>
      <c r="N358">
        <v>1327298400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2037</v>
      </c>
    </row>
    <row r="359" spans="1:20" ht="31.2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f t="shared" si="23"/>
        <v>103.73</v>
      </c>
      <c r="I359">
        <v>41</v>
      </c>
      <c r="J359" t="s">
        <v>21</v>
      </c>
      <c r="K359" t="s">
        <v>22</v>
      </c>
      <c r="L359">
        <v>1441256400</v>
      </c>
      <c r="M359" s="8">
        <f t="shared" si="21"/>
        <v>42250.208333333328</v>
      </c>
      <c r="N359">
        <v>1443416400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2047</v>
      </c>
      <c r="T359" t="s">
        <v>2048</v>
      </c>
    </row>
    <row r="360" spans="1:20" ht="31.2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f t="shared" si="23"/>
        <v>49.83</v>
      </c>
      <c r="I360">
        <v>23</v>
      </c>
      <c r="J360" t="s">
        <v>15</v>
      </c>
      <c r="K360" t="s">
        <v>16</v>
      </c>
      <c r="L360">
        <v>1533877200</v>
      </c>
      <c r="M360" s="8">
        <f t="shared" si="21"/>
        <v>43322.208333333328</v>
      </c>
      <c r="N360">
        <v>1534136400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2051</v>
      </c>
      <c r="T360" t="s">
        <v>2052</v>
      </c>
    </row>
    <row r="361" spans="1:20" ht="31.2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f t="shared" si="23"/>
        <v>63.89</v>
      </c>
      <c r="I361">
        <v>187</v>
      </c>
      <c r="J361" t="s">
        <v>21</v>
      </c>
      <c r="K361" t="s">
        <v>22</v>
      </c>
      <c r="L361">
        <v>1314421200</v>
      </c>
      <c r="M361" s="8">
        <f t="shared" si="21"/>
        <v>40782.208333333336</v>
      </c>
      <c r="N361">
        <v>1315026000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2038</v>
      </c>
      <c r="T361" t="s">
        <v>2046</v>
      </c>
    </row>
    <row r="362" spans="1:20" ht="31.2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f t="shared" si="23"/>
        <v>47</v>
      </c>
      <c r="I362">
        <v>2875</v>
      </c>
      <c r="J362" t="s">
        <v>40</v>
      </c>
      <c r="K362" t="s">
        <v>41</v>
      </c>
      <c r="L362">
        <v>1293861600</v>
      </c>
      <c r="M362" s="8">
        <f t="shared" si="21"/>
        <v>40544.25</v>
      </c>
      <c r="N362">
        <v>1295071200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2037</v>
      </c>
    </row>
    <row r="363" spans="1:20" ht="31.2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f t="shared" si="23"/>
        <v>108.48</v>
      </c>
      <c r="I363">
        <v>88</v>
      </c>
      <c r="J363" t="s">
        <v>21</v>
      </c>
      <c r="K363" t="s">
        <v>22</v>
      </c>
      <c r="L363">
        <v>1507352400</v>
      </c>
      <c r="M363" s="8">
        <f t="shared" si="21"/>
        <v>43015.208333333328</v>
      </c>
      <c r="N363">
        <v>1509426000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2037</v>
      </c>
    </row>
    <row r="364" spans="1:20" ht="31.2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f t="shared" si="23"/>
        <v>72.02</v>
      </c>
      <c r="I364">
        <v>191</v>
      </c>
      <c r="J364" t="s">
        <v>21</v>
      </c>
      <c r="K364" t="s">
        <v>22</v>
      </c>
      <c r="L364">
        <v>1296108000</v>
      </c>
      <c r="M364" s="8">
        <f t="shared" si="21"/>
        <v>40570.25</v>
      </c>
      <c r="N364">
        <v>1299391200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</row>
    <row r="365" spans="1:20" ht="31.2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f t="shared" si="23"/>
        <v>59.93</v>
      </c>
      <c r="I365">
        <v>139</v>
      </c>
      <c r="J365" t="s">
        <v>21</v>
      </c>
      <c r="K365" t="s">
        <v>22</v>
      </c>
      <c r="L365">
        <v>1324965600</v>
      </c>
      <c r="M365" s="8">
        <f t="shared" si="21"/>
        <v>40904.25</v>
      </c>
      <c r="N365">
        <v>1325052000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f t="shared" si="23"/>
        <v>78.209999999999994</v>
      </c>
      <c r="I366">
        <v>186</v>
      </c>
      <c r="J366" t="s">
        <v>21</v>
      </c>
      <c r="K366" t="s">
        <v>22</v>
      </c>
      <c r="L366">
        <v>1520229600</v>
      </c>
      <c r="M366" s="8">
        <f t="shared" si="21"/>
        <v>43164.25</v>
      </c>
      <c r="N366">
        <v>1522818000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2032</v>
      </c>
      <c r="T366" t="s">
        <v>2042</v>
      </c>
    </row>
    <row r="367" spans="1:20" ht="31.2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f t="shared" si="23"/>
        <v>104.78</v>
      </c>
      <c r="I367">
        <v>112</v>
      </c>
      <c r="J367" t="s">
        <v>26</v>
      </c>
      <c r="K367" t="s">
        <v>27</v>
      </c>
      <c r="L367">
        <v>1482991200</v>
      </c>
      <c r="M367" s="8">
        <f t="shared" si="21"/>
        <v>42733.25</v>
      </c>
      <c r="N367">
        <v>1485324000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2037</v>
      </c>
    </row>
    <row r="368" spans="1:20" ht="31.2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f t="shared" si="23"/>
        <v>105.52</v>
      </c>
      <c r="I368">
        <v>101</v>
      </c>
      <c r="J368" t="s">
        <v>21</v>
      </c>
      <c r="K368" t="s">
        <v>22</v>
      </c>
      <c r="L368">
        <v>1294034400</v>
      </c>
      <c r="M368" s="8">
        <f t="shared" si="21"/>
        <v>40546.25</v>
      </c>
      <c r="N368">
        <v>1294120800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2037</v>
      </c>
    </row>
    <row r="369" spans="1:20" ht="31.2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f t="shared" si="23"/>
        <v>24.93</v>
      </c>
      <c r="I369">
        <v>75</v>
      </c>
      <c r="J369" t="s">
        <v>21</v>
      </c>
      <c r="K369" t="s">
        <v>22</v>
      </c>
      <c r="L369">
        <v>1413608400</v>
      </c>
      <c r="M369" s="8">
        <f t="shared" si="21"/>
        <v>41930.208333333336</v>
      </c>
      <c r="N369">
        <v>1415685600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2037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f t="shared" si="23"/>
        <v>69.87</v>
      </c>
      <c r="I370">
        <v>206</v>
      </c>
      <c r="J370" t="s">
        <v>40</v>
      </c>
      <c r="K370" t="s">
        <v>41</v>
      </c>
      <c r="L370">
        <v>1286946000</v>
      </c>
      <c r="M370" s="8">
        <f t="shared" si="21"/>
        <v>40464.208333333336</v>
      </c>
      <c r="N370">
        <v>1288933200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2038</v>
      </c>
      <c r="T370" t="s">
        <v>2039</v>
      </c>
    </row>
    <row r="371" spans="1:20" ht="31.2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f t="shared" si="23"/>
        <v>95.73</v>
      </c>
      <c r="I371">
        <v>154</v>
      </c>
      <c r="J371" t="s">
        <v>21</v>
      </c>
      <c r="K371" t="s">
        <v>22</v>
      </c>
      <c r="L371">
        <v>1359871200</v>
      </c>
      <c r="M371" s="8">
        <f t="shared" si="21"/>
        <v>41308.25</v>
      </c>
      <c r="N371">
        <v>1363237200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2038</v>
      </c>
      <c r="T371" t="s">
        <v>2057</v>
      </c>
    </row>
    <row r="372" spans="1:20" ht="31.2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f t="shared" si="23"/>
        <v>30</v>
      </c>
      <c r="I372">
        <v>5966</v>
      </c>
      <c r="J372" t="s">
        <v>21</v>
      </c>
      <c r="K372" t="s">
        <v>22</v>
      </c>
      <c r="L372">
        <v>1555304400</v>
      </c>
      <c r="M372" s="8">
        <f t="shared" si="21"/>
        <v>43570.208333333328</v>
      </c>
      <c r="N372">
        <v>1555822800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2037</v>
      </c>
    </row>
    <row r="373" spans="1:20" ht="31.2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f t="shared" si="23"/>
        <v>59.01</v>
      </c>
      <c r="I373">
        <v>2176</v>
      </c>
      <c r="J373" t="s">
        <v>21</v>
      </c>
      <c r="K373" t="s">
        <v>22</v>
      </c>
      <c r="L373">
        <v>1423375200</v>
      </c>
      <c r="M373" s="8">
        <f t="shared" si="21"/>
        <v>42043.25</v>
      </c>
      <c r="N373">
        <v>1427778000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2037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f t="shared" si="23"/>
        <v>84.76</v>
      </c>
      <c r="I374">
        <v>169</v>
      </c>
      <c r="J374" t="s">
        <v>21</v>
      </c>
      <c r="K374" t="s">
        <v>22</v>
      </c>
      <c r="L374">
        <v>1420696800</v>
      </c>
      <c r="M374" s="8">
        <f t="shared" si="21"/>
        <v>42012.25</v>
      </c>
      <c r="N374">
        <v>1422424800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2038</v>
      </c>
      <c r="T374" t="s">
        <v>2039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f t="shared" si="23"/>
        <v>78.010000000000005</v>
      </c>
      <c r="I375">
        <v>2106</v>
      </c>
      <c r="J375" t="s">
        <v>21</v>
      </c>
      <c r="K375" t="s">
        <v>22</v>
      </c>
      <c r="L375">
        <v>1502946000</v>
      </c>
      <c r="M375" s="8">
        <f t="shared" si="21"/>
        <v>42964.208333333328</v>
      </c>
      <c r="N375">
        <v>1503637200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2037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f t="shared" si="23"/>
        <v>50.05</v>
      </c>
      <c r="I376">
        <v>441</v>
      </c>
      <c r="J376" t="s">
        <v>21</v>
      </c>
      <c r="K376" t="s">
        <v>22</v>
      </c>
      <c r="L376">
        <v>1547186400</v>
      </c>
      <c r="M376" s="8">
        <f t="shared" si="21"/>
        <v>43476.25</v>
      </c>
      <c r="N376">
        <v>1547618400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2038</v>
      </c>
      <c r="T376" t="s">
        <v>2039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f t="shared" si="23"/>
        <v>59.16</v>
      </c>
      <c r="I377">
        <v>25</v>
      </c>
      <c r="J377" t="s">
        <v>21</v>
      </c>
      <c r="K377" t="s">
        <v>22</v>
      </c>
      <c r="L377">
        <v>1444971600</v>
      </c>
      <c r="M377" s="8">
        <f t="shared" si="21"/>
        <v>42293.208333333328</v>
      </c>
      <c r="N377">
        <v>1449900000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2032</v>
      </c>
      <c r="T377" t="s">
        <v>2042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f t="shared" si="23"/>
        <v>93.7</v>
      </c>
      <c r="I378">
        <v>131</v>
      </c>
      <c r="J378" t="s">
        <v>21</v>
      </c>
      <c r="K378" t="s">
        <v>22</v>
      </c>
      <c r="L378">
        <v>1404622800</v>
      </c>
      <c r="M378" s="8">
        <f t="shared" si="21"/>
        <v>41826.208333333336</v>
      </c>
      <c r="N378">
        <v>1405141200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f t="shared" si="23"/>
        <v>40.14</v>
      </c>
      <c r="I379">
        <v>127</v>
      </c>
      <c r="J379" t="s">
        <v>21</v>
      </c>
      <c r="K379" t="s">
        <v>22</v>
      </c>
      <c r="L379">
        <v>1571720400</v>
      </c>
      <c r="M379" s="8">
        <f t="shared" si="21"/>
        <v>43760.208333333328</v>
      </c>
      <c r="N379">
        <v>1572933600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2037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f t="shared" si="23"/>
        <v>70.09</v>
      </c>
      <c r="I380">
        <v>355</v>
      </c>
      <c r="J380" t="s">
        <v>21</v>
      </c>
      <c r="K380" t="s">
        <v>22</v>
      </c>
      <c r="L380">
        <v>1526878800</v>
      </c>
      <c r="M380" s="8">
        <f t="shared" si="21"/>
        <v>43241.208333333328</v>
      </c>
      <c r="N380">
        <v>1530162000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2038</v>
      </c>
      <c r="T380" t="s">
        <v>2039</v>
      </c>
    </row>
    <row r="381" spans="1:20" ht="31.2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f t="shared" si="23"/>
        <v>66.180000000000007</v>
      </c>
      <c r="I381">
        <v>44</v>
      </c>
      <c r="J381" t="s">
        <v>40</v>
      </c>
      <c r="K381" t="s">
        <v>41</v>
      </c>
      <c r="L381">
        <v>1319691600</v>
      </c>
      <c r="M381" s="8">
        <f t="shared" si="21"/>
        <v>40843.208333333336</v>
      </c>
      <c r="N381">
        <v>1320904800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2037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f t="shared" si="23"/>
        <v>47.71</v>
      </c>
      <c r="I382">
        <v>84</v>
      </c>
      <c r="J382" t="s">
        <v>21</v>
      </c>
      <c r="K382" t="s">
        <v>22</v>
      </c>
      <c r="L382">
        <v>1371963600</v>
      </c>
      <c r="M382" s="8">
        <f t="shared" si="21"/>
        <v>41448.208333333336</v>
      </c>
      <c r="N382">
        <v>1372395600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2037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f t="shared" si="23"/>
        <v>62.9</v>
      </c>
      <c r="I383">
        <v>155</v>
      </c>
      <c r="J383" t="s">
        <v>21</v>
      </c>
      <c r="K383" t="s">
        <v>22</v>
      </c>
      <c r="L383">
        <v>1433739600</v>
      </c>
      <c r="M383" s="8">
        <f t="shared" si="21"/>
        <v>42163.208333333328</v>
      </c>
      <c r="N383">
        <v>1437714000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2037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f t="shared" si="23"/>
        <v>86.61</v>
      </c>
      <c r="I384">
        <v>67</v>
      </c>
      <c r="J384" t="s">
        <v>21</v>
      </c>
      <c r="K384" t="s">
        <v>22</v>
      </c>
      <c r="L384">
        <v>1508130000</v>
      </c>
      <c r="M384" s="8">
        <f t="shared" si="21"/>
        <v>43024.208333333328</v>
      </c>
      <c r="N384">
        <v>1509771600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2051</v>
      </c>
      <c r="T384" t="s">
        <v>2052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f t="shared" si="23"/>
        <v>75.13</v>
      </c>
      <c r="I385">
        <v>189</v>
      </c>
      <c r="J385" t="s">
        <v>21</v>
      </c>
      <c r="K385" t="s">
        <v>22</v>
      </c>
      <c r="L385">
        <v>1550037600</v>
      </c>
      <c r="M385" s="8">
        <f t="shared" si="21"/>
        <v>43509.25</v>
      </c>
      <c r="N385">
        <v>1550556000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2030</v>
      </c>
      <c r="T385" t="s">
        <v>2031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f t="shared" si="23"/>
        <v>41</v>
      </c>
      <c r="I386">
        <v>4799</v>
      </c>
      <c r="J386" t="s">
        <v>21</v>
      </c>
      <c r="K386" t="s">
        <v>22</v>
      </c>
      <c r="L386">
        <v>1486706400</v>
      </c>
      <c r="M386" s="8">
        <f t="shared" si="21"/>
        <v>42776.25</v>
      </c>
      <c r="N386">
        <v>1489039200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t="s">
        <v>2038</v>
      </c>
      <c r="T386" t="s">
        <v>2039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f t="shared" si="23"/>
        <v>50.01</v>
      </c>
      <c r="I387">
        <v>1137</v>
      </c>
      <c r="J387" t="s">
        <v>21</v>
      </c>
      <c r="K387" t="s">
        <v>22</v>
      </c>
      <c r="L387">
        <v>1553835600</v>
      </c>
      <c r="M387" s="8">
        <f t="shared" ref="M387:M450" si="25">(((L387/60)/60)/24+DATE(1970,1,1))</f>
        <v>43553.208333333328</v>
      </c>
      <c r="N387">
        <v>1556600400</v>
      </c>
      <c r="O387" s="8">
        <f t="shared" ref="O387:O450" si="26">(((N387/60)/60)/24+DATE(1970,1,1))</f>
        <v>43585.208333333328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f t="shared" ref="H388:H451" si="27">ROUND(IF(I388=0, 0, (E388/I388)), 2)</f>
        <v>96.96</v>
      </c>
      <c r="I388">
        <v>1068</v>
      </c>
      <c r="J388" t="s">
        <v>21</v>
      </c>
      <c r="K388" t="s">
        <v>22</v>
      </c>
      <c r="L388">
        <v>1277528400</v>
      </c>
      <c r="M388" s="8">
        <f t="shared" si="25"/>
        <v>40355.208333333336</v>
      </c>
      <c r="N388">
        <v>1278565200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2037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f t="shared" si="27"/>
        <v>100.93</v>
      </c>
      <c r="I389">
        <v>424</v>
      </c>
      <c r="J389" t="s">
        <v>21</v>
      </c>
      <c r="K389" t="s">
        <v>22</v>
      </c>
      <c r="L389">
        <v>1339477200</v>
      </c>
      <c r="M389" s="8">
        <f t="shared" si="25"/>
        <v>41072.208333333336</v>
      </c>
      <c r="N389">
        <v>1339909200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2043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f t="shared" si="27"/>
        <v>89.23</v>
      </c>
      <c r="I390">
        <v>145</v>
      </c>
      <c r="J390" t="s">
        <v>98</v>
      </c>
      <c r="K390" t="s">
        <v>99</v>
      </c>
      <c r="L390">
        <v>1325656800</v>
      </c>
      <c r="M390" s="8">
        <f t="shared" si="25"/>
        <v>40912.25</v>
      </c>
      <c r="N390">
        <v>1325829600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2032</v>
      </c>
      <c r="T390" t="s">
        <v>2042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f t="shared" si="27"/>
        <v>87.98</v>
      </c>
      <c r="I391">
        <v>1152</v>
      </c>
      <c r="J391" t="s">
        <v>21</v>
      </c>
      <c r="K391" t="s">
        <v>22</v>
      </c>
      <c r="L391">
        <v>1288242000</v>
      </c>
      <c r="M391" s="8">
        <f t="shared" si="25"/>
        <v>40479.208333333336</v>
      </c>
      <c r="N391">
        <v>1290578400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2037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f t="shared" si="27"/>
        <v>89.54</v>
      </c>
      <c r="I392">
        <v>50</v>
      </c>
      <c r="J392" t="s">
        <v>21</v>
      </c>
      <c r="K392" t="s">
        <v>22</v>
      </c>
      <c r="L392">
        <v>1379048400</v>
      </c>
      <c r="M392" s="8">
        <f t="shared" si="25"/>
        <v>41530.208333333336</v>
      </c>
      <c r="N392">
        <v>1380344400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2051</v>
      </c>
      <c r="T392" t="s">
        <v>2052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f t="shared" si="27"/>
        <v>29.09</v>
      </c>
      <c r="I393">
        <v>151</v>
      </c>
      <c r="J393" t="s">
        <v>21</v>
      </c>
      <c r="K393" t="s">
        <v>22</v>
      </c>
      <c r="L393">
        <v>1389679200</v>
      </c>
      <c r="M393" s="8">
        <f t="shared" si="25"/>
        <v>41653.25</v>
      </c>
      <c r="N393">
        <v>1389852000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f t="shared" si="27"/>
        <v>42.01</v>
      </c>
      <c r="I394">
        <v>1608</v>
      </c>
      <c r="J394" t="s">
        <v>21</v>
      </c>
      <c r="K394" t="s">
        <v>22</v>
      </c>
      <c r="L394">
        <v>1294293600</v>
      </c>
      <c r="M394" s="8">
        <f t="shared" si="25"/>
        <v>40549.25</v>
      </c>
      <c r="N394">
        <v>1294466400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2043</v>
      </c>
    </row>
    <row r="395" spans="1:20" ht="31.2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f t="shared" si="27"/>
        <v>47</v>
      </c>
      <c r="I395">
        <v>3059</v>
      </c>
      <c r="J395" t="s">
        <v>15</v>
      </c>
      <c r="K395" t="s">
        <v>16</v>
      </c>
      <c r="L395">
        <v>1500267600</v>
      </c>
      <c r="M395" s="8">
        <f t="shared" si="25"/>
        <v>42933.208333333328</v>
      </c>
      <c r="N395">
        <v>1500354000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2032</v>
      </c>
      <c r="T395" t="s">
        <v>2055</v>
      </c>
    </row>
    <row r="396" spans="1:20" ht="31.2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f t="shared" si="27"/>
        <v>110.44</v>
      </c>
      <c r="I396">
        <v>34</v>
      </c>
      <c r="J396" t="s">
        <v>21</v>
      </c>
      <c r="K396" t="s">
        <v>22</v>
      </c>
      <c r="L396">
        <v>1375074000</v>
      </c>
      <c r="M396" s="8">
        <f t="shared" si="25"/>
        <v>41484.208333333336</v>
      </c>
      <c r="N396">
        <v>1375938000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2038</v>
      </c>
      <c r="T396" t="s">
        <v>2039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f t="shared" si="27"/>
        <v>41.99</v>
      </c>
      <c r="I397">
        <v>220</v>
      </c>
      <c r="J397" t="s">
        <v>21</v>
      </c>
      <c r="K397" t="s">
        <v>22</v>
      </c>
      <c r="L397">
        <v>1323324000</v>
      </c>
      <c r="M397" s="8">
        <f t="shared" si="25"/>
        <v>40885.25</v>
      </c>
      <c r="N397">
        <v>1323410400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2037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f t="shared" si="27"/>
        <v>48.01</v>
      </c>
      <c r="I398">
        <v>1604</v>
      </c>
      <c r="J398" t="s">
        <v>26</v>
      </c>
      <c r="K398" t="s">
        <v>27</v>
      </c>
      <c r="L398">
        <v>1538715600</v>
      </c>
      <c r="M398" s="8">
        <f t="shared" si="25"/>
        <v>43378.208333333328</v>
      </c>
      <c r="N398">
        <v>1539406800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2038</v>
      </c>
      <c r="T398" t="s">
        <v>2041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f t="shared" si="27"/>
        <v>31.02</v>
      </c>
      <c r="I399">
        <v>454</v>
      </c>
      <c r="J399" t="s">
        <v>21</v>
      </c>
      <c r="K399" t="s">
        <v>22</v>
      </c>
      <c r="L399">
        <v>1369285200</v>
      </c>
      <c r="M399" s="8">
        <f t="shared" si="25"/>
        <v>41417.208333333336</v>
      </c>
      <c r="N399">
        <v>1369803600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f t="shared" si="27"/>
        <v>99.2</v>
      </c>
      <c r="I400">
        <v>123</v>
      </c>
      <c r="J400" t="s">
        <v>107</v>
      </c>
      <c r="K400" t="s">
        <v>108</v>
      </c>
      <c r="L400">
        <v>1525755600</v>
      </c>
      <c r="M400" s="8">
        <f t="shared" si="25"/>
        <v>43228.208333333328</v>
      </c>
      <c r="N400">
        <v>1525928400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2038</v>
      </c>
      <c r="T400" t="s">
        <v>2046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f t="shared" si="27"/>
        <v>66.02</v>
      </c>
      <c r="I401">
        <v>941</v>
      </c>
      <c r="J401" t="s">
        <v>21</v>
      </c>
      <c r="K401" t="s">
        <v>22</v>
      </c>
      <c r="L401">
        <v>1296626400</v>
      </c>
      <c r="M401" s="8">
        <f t="shared" si="25"/>
        <v>40576.25</v>
      </c>
      <c r="N401">
        <v>1297231200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2032</v>
      </c>
      <c r="T401" t="s">
        <v>2042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f t="shared" si="27"/>
        <v>2</v>
      </c>
      <c r="I402">
        <v>1</v>
      </c>
      <c r="J402" t="s">
        <v>21</v>
      </c>
      <c r="K402" t="s">
        <v>22</v>
      </c>
      <c r="L402">
        <v>1376629200</v>
      </c>
      <c r="M402" s="8">
        <f t="shared" si="25"/>
        <v>41502.208333333336</v>
      </c>
      <c r="N402">
        <v>1378530000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2051</v>
      </c>
      <c r="T402" t="s">
        <v>2052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f t="shared" si="27"/>
        <v>46.06</v>
      </c>
      <c r="I403">
        <v>299</v>
      </c>
      <c r="J403" t="s">
        <v>21</v>
      </c>
      <c r="K403" t="s">
        <v>22</v>
      </c>
      <c r="L403">
        <v>1572152400</v>
      </c>
      <c r="M403" s="8">
        <f t="shared" si="25"/>
        <v>43765.208333333328</v>
      </c>
      <c r="N403">
        <v>1572152400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2037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f t="shared" si="27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8">
        <f t="shared" si="25"/>
        <v>40914.25</v>
      </c>
      <c r="N404">
        <v>1329890400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2038</v>
      </c>
      <c r="T404" t="s">
        <v>2049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f t="shared" si="27"/>
        <v>55.99</v>
      </c>
      <c r="I405">
        <v>3015</v>
      </c>
      <c r="J405" t="s">
        <v>15</v>
      </c>
      <c r="K405" t="s">
        <v>16</v>
      </c>
      <c r="L405">
        <v>1273640400</v>
      </c>
      <c r="M405" s="8">
        <f t="shared" si="25"/>
        <v>40310.208333333336</v>
      </c>
      <c r="N405">
        <v>1276750800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2037</v>
      </c>
    </row>
    <row r="406" spans="1:20" ht="31.2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f t="shared" si="27"/>
        <v>68.989999999999995</v>
      </c>
      <c r="I406">
        <v>2237</v>
      </c>
      <c r="J406" t="s">
        <v>21</v>
      </c>
      <c r="K406" t="s">
        <v>22</v>
      </c>
      <c r="L406">
        <v>1510639200</v>
      </c>
      <c r="M406" s="8">
        <f t="shared" si="25"/>
        <v>43053.25</v>
      </c>
      <c r="N406">
        <v>1510898400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2037</v>
      </c>
    </row>
    <row r="407" spans="1:20" ht="31.2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f t="shared" si="27"/>
        <v>60.98</v>
      </c>
      <c r="I407">
        <v>435</v>
      </c>
      <c r="J407" t="s">
        <v>21</v>
      </c>
      <c r="K407" t="s">
        <v>22</v>
      </c>
      <c r="L407">
        <v>1528088400</v>
      </c>
      <c r="M407" s="8">
        <f t="shared" si="25"/>
        <v>43255.208333333328</v>
      </c>
      <c r="N407">
        <v>1532408400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2037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f t="shared" si="27"/>
        <v>110.98</v>
      </c>
      <c r="I408">
        <v>645</v>
      </c>
      <c r="J408" t="s">
        <v>21</v>
      </c>
      <c r="K408" t="s">
        <v>22</v>
      </c>
      <c r="L408">
        <v>1359525600</v>
      </c>
      <c r="M408" s="8">
        <f t="shared" si="25"/>
        <v>41304.25</v>
      </c>
      <c r="N408">
        <v>1360562400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2038</v>
      </c>
      <c r="T408" t="s">
        <v>2039</v>
      </c>
    </row>
    <row r="409" spans="1:20" ht="31.2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f t="shared" si="27"/>
        <v>25</v>
      </c>
      <c r="I409">
        <v>484</v>
      </c>
      <c r="J409" t="s">
        <v>36</v>
      </c>
      <c r="K409" t="s">
        <v>37</v>
      </c>
      <c r="L409">
        <v>1570942800</v>
      </c>
      <c r="M409" s="8">
        <f t="shared" si="25"/>
        <v>43751.208333333328</v>
      </c>
      <c r="N409">
        <v>1571547600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2037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f t="shared" si="27"/>
        <v>78.760000000000005</v>
      </c>
      <c r="I410">
        <v>154</v>
      </c>
      <c r="J410" t="s">
        <v>15</v>
      </c>
      <c r="K410" t="s">
        <v>16</v>
      </c>
      <c r="L410">
        <v>1466398800</v>
      </c>
      <c r="M410" s="8">
        <f t="shared" si="25"/>
        <v>42541.208333333328</v>
      </c>
      <c r="N410">
        <v>1468126800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2038</v>
      </c>
      <c r="T410" t="s">
        <v>2039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f t="shared" si="27"/>
        <v>87.96</v>
      </c>
      <c r="I411">
        <v>714</v>
      </c>
      <c r="J411" t="s">
        <v>21</v>
      </c>
      <c r="K411" t="s">
        <v>22</v>
      </c>
      <c r="L411">
        <v>1492491600</v>
      </c>
      <c r="M411" s="8">
        <f t="shared" si="25"/>
        <v>42843.208333333328</v>
      </c>
      <c r="N411">
        <v>1492837200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ht="31.2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f t="shared" si="27"/>
        <v>49.99</v>
      </c>
      <c r="I412">
        <v>1111</v>
      </c>
      <c r="J412" t="s">
        <v>21</v>
      </c>
      <c r="K412" t="s">
        <v>22</v>
      </c>
      <c r="L412">
        <v>1430197200</v>
      </c>
      <c r="M412" s="8">
        <f t="shared" si="25"/>
        <v>42122.208333333328</v>
      </c>
      <c r="N412">
        <v>1430197200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2047</v>
      </c>
      <c r="T412" t="s">
        <v>2058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f t="shared" si="27"/>
        <v>99.52</v>
      </c>
      <c r="I413">
        <v>82</v>
      </c>
      <c r="J413" t="s">
        <v>21</v>
      </c>
      <c r="K413" t="s">
        <v>22</v>
      </c>
      <c r="L413">
        <v>1496034000</v>
      </c>
      <c r="M413" s="8">
        <f t="shared" si="25"/>
        <v>42884.208333333328</v>
      </c>
      <c r="N413">
        <v>1496206800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2037</v>
      </c>
    </row>
    <row r="414" spans="1:20" ht="31.2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f t="shared" si="27"/>
        <v>104.82</v>
      </c>
      <c r="I414">
        <v>134</v>
      </c>
      <c r="J414" t="s">
        <v>21</v>
      </c>
      <c r="K414" t="s">
        <v>22</v>
      </c>
      <c r="L414">
        <v>1388728800</v>
      </c>
      <c r="M414" s="8">
        <f t="shared" si="25"/>
        <v>41642.25</v>
      </c>
      <c r="N414">
        <v>1389592800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2044</v>
      </c>
      <c r="T414" t="s">
        <v>2050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f t="shared" si="27"/>
        <v>108.01</v>
      </c>
      <c r="I415">
        <v>1089</v>
      </c>
      <c r="J415" t="s">
        <v>21</v>
      </c>
      <c r="K415" t="s">
        <v>22</v>
      </c>
      <c r="L415">
        <v>1543298400</v>
      </c>
      <c r="M415" s="8">
        <f t="shared" si="25"/>
        <v>43431.25</v>
      </c>
      <c r="N415">
        <v>1545631200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2038</v>
      </c>
      <c r="T415" t="s">
        <v>2046</v>
      </c>
    </row>
    <row r="416" spans="1:20" ht="31.2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f t="shared" si="27"/>
        <v>29</v>
      </c>
      <c r="I416">
        <v>5497</v>
      </c>
      <c r="J416" t="s">
        <v>21</v>
      </c>
      <c r="K416" t="s">
        <v>22</v>
      </c>
      <c r="L416">
        <v>1271739600</v>
      </c>
      <c r="M416" s="8">
        <f t="shared" si="25"/>
        <v>40288.208333333336</v>
      </c>
      <c r="N416">
        <v>1272430800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2030</v>
      </c>
      <c r="T416" t="s">
        <v>2031</v>
      </c>
    </row>
    <row r="417" spans="1:20" ht="31.2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f t="shared" si="27"/>
        <v>30.03</v>
      </c>
      <c r="I417">
        <v>418</v>
      </c>
      <c r="J417" t="s">
        <v>21</v>
      </c>
      <c r="K417" t="s">
        <v>22</v>
      </c>
      <c r="L417">
        <v>1326434400</v>
      </c>
      <c r="M417" s="8">
        <f t="shared" si="25"/>
        <v>40921.25</v>
      </c>
      <c r="N417">
        <v>1327903200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2037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f t="shared" si="27"/>
        <v>41.01</v>
      </c>
      <c r="I418">
        <v>1439</v>
      </c>
      <c r="J418" t="s">
        <v>21</v>
      </c>
      <c r="K418" t="s">
        <v>22</v>
      </c>
      <c r="L418">
        <v>1295244000</v>
      </c>
      <c r="M418" s="8">
        <f t="shared" si="25"/>
        <v>40560.25</v>
      </c>
      <c r="N418">
        <v>1296021600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2038</v>
      </c>
      <c r="T418" t="s">
        <v>2039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f t="shared" si="27"/>
        <v>62.87</v>
      </c>
      <c r="I419">
        <v>15</v>
      </c>
      <c r="J419" t="s">
        <v>21</v>
      </c>
      <c r="K419" t="s">
        <v>22</v>
      </c>
      <c r="L419">
        <v>1541221200</v>
      </c>
      <c r="M419" s="8">
        <f t="shared" si="25"/>
        <v>43407.208333333328</v>
      </c>
      <c r="N419">
        <v>1543298400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2037</v>
      </c>
    </row>
    <row r="420" spans="1:20" ht="31.2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f t="shared" si="27"/>
        <v>47.01</v>
      </c>
      <c r="I420">
        <v>1999</v>
      </c>
      <c r="J420" t="s">
        <v>15</v>
      </c>
      <c r="K420" t="s">
        <v>16</v>
      </c>
      <c r="L420">
        <v>1336280400</v>
      </c>
      <c r="M420" s="8">
        <f t="shared" si="25"/>
        <v>41035.208333333336</v>
      </c>
      <c r="N420">
        <v>1336366800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2038</v>
      </c>
      <c r="T420" t="s">
        <v>2039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f t="shared" si="27"/>
        <v>27</v>
      </c>
      <c r="I421">
        <v>5203</v>
      </c>
      <c r="J421" t="s">
        <v>21</v>
      </c>
      <c r="K421" t="s">
        <v>22</v>
      </c>
      <c r="L421">
        <v>1324533600</v>
      </c>
      <c r="M421" s="8">
        <f t="shared" si="25"/>
        <v>40899.25</v>
      </c>
      <c r="N421">
        <v>1325052000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2034</v>
      </c>
      <c r="T421" t="s">
        <v>2035</v>
      </c>
    </row>
    <row r="422" spans="1:20" ht="31.2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f t="shared" si="27"/>
        <v>68.33</v>
      </c>
      <c r="I422">
        <v>94</v>
      </c>
      <c r="J422" t="s">
        <v>21</v>
      </c>
      <c r="K422" t="s">
        <v>22</v>
      </c>
      <c r="L422">
        <v>1498366800</v>
      </c>
      <c r="M422" s="8">
        <f t="shared" si="25"/>
        <v>42911.208333333328</v>
      </c>
      <c r="N422">
        <v>1499576400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2037</v>
      </c>
    </row>
    <row r="423" spans="1:20" ht="31.2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f t="shared" si="27"/>
        <v>50.97</v>
      </c>
      <c r="I423">
        <v>118</v>
      </c>
      <c r="J423" t="s">
        <v>21</v>
      </c>
      <c r="K423" t="s">
        <v>22</v>
      </c>
      <c r="L423">
        <v>1498712400</v>
      </c>
      <c r="M423" s="8">
        <f t="shared" si="25"/>
        <v>42915.208333333328</v>
      </c>
      <c r="N423">
        <v>1501304400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2043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f t="shared" si="27"/>
        <v>54.02</v>
      </c>
      <c r="I424">
        <v>205</v>
      </c>
      <c r="J424" t="s">
        <v>21</v>
      </c>
      <c r="K424" t="s">
        <v>22</v>
      </c>
      <c r="L424">
        <v>1271480400</v>
      </c>
      <c r="M424" s="8">
        <f t="shared" si="25"/>
        <v>40285.208333333336</v>
      </c>
      <c r="N424">
        <v>1273208400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2037</v>
      </c>
    </row>
    <row r="425" spans="1:20" ht="31.2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f t="shared" si="27"/>
        <v>97.06</v>
      </c>
      <c r="I425">
        <v>162</v>
      </c>
      <c r="J425" t="s">
        <v>21</v>
      </c>
      <c r="K425" t="s">
        <v>22</v>
      </c>
      <c r="L425">
        <v>1316667600</v>
      </c>
      <c r="M425" s="8">
        <f t="shared" si="25"/>
        <v>40808.208333333336</v>
      </c>
      <c r="N425">
        <v>1316840400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2030</v>
      </c>
      <c r="T425" t="s">
        <v>2031</v>
      </c>
    </row>
    <row r="426" spans="1:20" ht="31.2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f t="shared" si="27"/>
        <v>24.87</v>
      </c>
      <c r="I426">
        <v>83</v>
      </c>
      <c r="J426" t="s">
        <v>21</v>
      </c>
      <c r="K426" t="s">
        <v>22</v>
      </c>
      <c r="L426">
        <v>1524027600</v>
      </c>
      <c r="M426" s="8">
        <f t="shared" si="25"/>
        <v>43208.208333333328</v>
      </c>
      <c r="N426">
        <v>1524546000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2032</v>
      </c>
      <c r="T426" t="s">
        <v>2042</v>
      </c>
    </row>
    <row r="427" spans="1:20" ht="31.2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f t="shared" si="27"/>
        <v>84.42</v>
      </c>
      <c r="I427">
        <v>92</v>
      </c>
      <c r="J427" t="s">
        <v>21</v>
      </c>
      <c r="K427" t="s">
        <v>22</v>
      </c>
      <c r="L427">
        <v>1438059600</v>
      </c>
      <c r="M427" s="8">
        <f t="shared" si="25"/>
        <v>42213.208333333328</v>
      </c>
      <c r="N427">
        <v>1438578000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2051</v>
      </c>
      <c r="T427" t="s">
        <v>2052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f t="shared" si="27"/>
        <v>47.09</v>
      </c>
      <c r="I428">
        <v>219</v>
      </c>
      <c r="J428" t="s">
        <v>21</v>
      </c>
      <c r="K428" t="s">
        <v>22</v>
      </c>
      <c r="L428">
        <v>1361944800</v>
      </c>
      <c r="M428" s="8">
        <f t="shared" si="25"/>
        <v>41332.25</v>
      </c>
      <c r="N428">
        <v>1362549600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2037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f t="shared" si="27"/>
        <v>78</v>
      </c>
      <c r="I429">
        <v>2526</v>
      </c>
      <c r="J429" t="s">
        <v>21</v>
      </c>
      <c r="K429" t="s">
        <v>22</v>
      </c>
      <c r="L429">
        <v>1410584400</v>
      </c>
      <c r="M429" s="8">
        <f t="shared" si="25"/>
        <v>41895.208333333336</v>
      </c>
      <c r="N429">
        <v>1413349200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2037</v>
      </c>
    </row>
    <row r="430" spans="1:20" ht="31.2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f t="shared" si="27"/>
        <v>62.97</v>
      </c>
      <c r="I430">
        <v>747</v>
      </c>
      <c r="J430" t="s">
        <v>21</v>
      </c>
      <c r="K430" t="s">
        <v>22</v>
      </c>
      <c r="L430">
        <v>1297404000</v>
      </c>
      <c r="M430" s="8">
        <f t="shared" si="25"/>
        <v>40585.25</v>
      </c>
      <c r="N430">
        <v>1298008800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2038</v>
      </c>
      <c r="T430" t="s">
        <v>2046</v>
      </c>
    </row>
    <row r="431" spans="1:20" ht="31.2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f t="shared" si="27"/>
        <v>81.010000000000005</v>
      </c>
      <c r="I431">
        <v>2138</v>
      </c>
      <c r="J431" t="s">
        <v>21</v>
      </c>
      <c r="K431" t="s">
        <v>22</v>
      </c>
      <c r="L431">
        <v>1392012000</v>
      </c>
      <c r="M431" s="8">
        <f t="shared" si="25"/>
        <v>41680.25</v>
      </c>
      <c r="N431">
        <v>1394427600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2051</v>
      </c>
      <c r="T431" t="s">
        <v>2052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f t="shared" si="27"/>
        <v>65.319999999999993</v>
      </c>
      <c r="I432">
        <v>84</v>
      </c>
      <c r="J432" t="s">
        <v>21</v>
      </c>
      <c r="K432" t="s">
        <v>22</v>
      </c>
      <c r="L432">
        <v>1569733200</v>
      </c>
      <c r="M432" s="8">
        <f t="shared" si="25"/>
        <v>43737.208333333328</v>
      </c>
      <c r="N432">
        <v>1572670800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2037</v>
      </c>
    </row>
    <row r="433" spans="1:20" ht="31.2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f t="shared" si="27"/>
        <v>104.44</v>
      </c>
      <c r="I433">
        <v>94</v>
      </c>
      <c r="J433" t="s">
        <v>21</v>
      </c>
      <c r="K433" t="s">
        <v>22</v>
      </c>
      <c r="L433">
        <v>1529643600</v>
      </c>
      <c r="M433" s="8">
        <f t="shared" si="25"/>
        <v>43273.208333333328</v>
      </c>
      <c r="N433">
        <v>1531112400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2037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f t="shared" si="27"/>
        <v>69.989999999999995</v>
      </c>
      <c r="I434">
        <v>91</v>
      </c>
      <c r="J434" t="s">
        <v>21</v>
      </c>
      <c r="K434" t="s">
        <v>22</v>
      </c>
      <c r="L434">
        <v>1399006800</v>
      </c>
      <c r="M434" s="8">
        <f t="shared" si="25"/>
        <v>41761.208333333336</v>
      </c>
      <c r="N434">
        <v>1400734800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2037</v>
      </c>
    </row>
    <row r="435" spans="1:20" ht="31.2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f t="shared" si="27"/>
        <v>83.02</v>
      </c>
      <c r="I435">
        <v>792</v>
      </c>
      <c r="J435" t="s">
        <v>21</v>
      </c>
      <c r="K435" t="s">
        <v>22</v>
      </c>
      <c r="L435">
        <v>1385359200</v>
      </c>
      <c r="M435" s="8">
        <f t="shared" si="25"/>
        <v>41603.25</v>
      </c>
      <c r="N435">
        <v>1386741600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2038</v>
      </c>
      <c r="T435" t="s">
        <v>2039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f t="shared" si="27"/>
        <v>90.3</v>
      </c>
      <c r="I436">
        <v>10</v>
      </c>
      <c r="J436" t="s">
        <v>15</v>
      </c>
      <c r="K436" t="s">
        <v>16</v>
      </c>
      <c r="L436">
        <v>1480572000</v>
      </c>
      <c r="M436" s="8">
        <f t="shared" si="25"/>
        <v>42705.25</v>
      </c>
      <c r="N436">
        <v>1481781600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2037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f t="shared" si="27"/>
        <v>103.98</v>
      </c>
      <c r="I437">
        <v>1713</v>
      </c>
      <c r="J437" t="s">
        <v>107</v>
      </c>
      <c r="K437" t="s">
        <v>108</v>
      </c>
      <c r="L437">
        <v>1418623200</v>
      </c>
      <c r="M437" s="8">
        <f t="shared" si="25"/>
        <v>41988.25</v>
      </c>
      <c r="N437">
        <v>1419660000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2037</v>
      </c>
    </row>
    <row r="438" spans="1:20" ht="31.2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f t="shared" si="27"/>
        <v>54.93</v>
      </c>
      <c r="I438">
        <v>249</v>
      </c>
      <c r="J438" t="s">
        <v>21</v>
      </c>
      <c r="K438" t="s">
        <v>22</v>
      </c>
      <c r="L438">
        <v>1555736400</v>
      </c>
      <c r="M438" s="8">
        <f t="shared" si="25"/>
        <v>43575.208333333328</v>
      </c>
      <c r="N438">
        <v>1555822800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2032</v>
      </c>
      <c r="T438" t="s">
        <v>2055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f t="shared" si="27"/>
        <v>51.92</v>
      </c>
      <c r="I439">
        <v>192</v>
      </c>
      <c r="J439" t="s">
        <v>21</v>
      </c>
      <c r="K439" t="s">
        <v>22</v>
      </c>
      <c r="L439">
        <v>1442120400</v>
      </c>
      <c r="M439" s="8">
        <f t="shared" si="25"/>
        <v>42260.208333333328</v>
      </c>
      <c r="N439">
        <v>1442379600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2038</v>
      </c>
      <c r="T439" t="s">
        <v>2046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f t="shared" si="27"/>
        <v>60.03</v>
      </c>
      <c r="I440">
        <v>247</v>
      </c>
      <c r="J440" t="s">
        <v>21</v>
      </c>
      <c r="K440" t="s">
        <v>22</v>
      </c>
      <c r="L440">
        <v>1362376800</v>
      </c>
      <c r="M440" s="8">
        <f t="shared" si="25"/>
        <v>41337.25</v>
      </c>
      <c r="N440">
        <v>1364965200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2037</v>
      </c>
    </row>
    <row r="441" spans="1:20" ht="31.2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f t="shared" si="27"/>
        <v>44</v>
      </c>
      <c r="I441">
        <v>2293</v>
      </c>
      <c r="J441" t="s">
        <v>21</v>
      </c>
      <c r="K441" t="s">
        <v>22</v>
      </c>
      <c r="L441">
        <v>1478408400</v>
      </c>
      <c r="M441" s="8">
        <f t="shared" si="25"/>
        <v>42680.208333333328</v>
      </c>
      <c r="N441">
        <v>1479016800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2038</v>
      </c>
      <c r="T441" t="s">
        <v>2060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f t="shared" si="27"/>
        <v>53</v>
      </c>
      <c r="I442">
        <v>3131</v>
      </c>
      <c r="J442" t="s">
        <v>21</v>
      </c>
      <c r="K442" t="s">
        <v>22</v>
      </c>
      <c r="L442">
        <v>1498798800</v>
      </c>
      <c r="M442" s="8">
        <f t="shared" si="25"/>
        <v>42916.208333333328</v>
      </c>
      <c r="N442">
        <v>1499662800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2038</v>
      </c>
      <c r="T442" t="s">
        <v>2057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f t="shared" si="27"/>
        <v>54.5</v>
      </c>
      <c r="I443">
        <v>32</v>
      </c>
      <c r="J443" t="s">
        <v>21</v>
      </c>
      <c r="K443" t="s">
        <v>22</v>
      </c>
      <c r="L443">
        <v>1335416400</v>
      </c>
      <c r="M443" s="8">
        <f t="shared" si="25"/>
        <v>41025.208333333336</v>
      </c>
      <c r="N443">
        <v>1337835600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2043</v>
      </c>
    </row>
    <row r="444" spans="1:20" ht="31.2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f t="shared" si="27"/>
        <v>75.040000000000006</v>
      </c>
      <c r="I444">
        <v>143</v>
      </c>
      <c r="J444" t="s">
        <v>107</v>
      </c>
      <c r="K444" t="s">
        <v>108</v>
      </c>
      <c r="L444">
        <v>1504328400</v>
      </c>
      <c r="M444" s="8">
        <f t="shared" si="25"/>
        <v>42980.208333333328</v>
      </c>
      <c r="N444">
        <v>1505710800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2037</v>
      </c>
    </row>
    <row r="445" spans="1:20" ht="31.2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f t="shared" si="27"/>
        <v>35.909999999999997</v>
      </c>
      <c r="I445">
        <v>90</v>
      </c>
      <c r="J445" t="s">
        <v>21</v>
      </c>
      <c r="K445" t="s">
        <v>22</v>
      </c>
      <c r="L445">
        <v>1285822800</v>
      </c>
      <c r="M445" s="8">
        <f t="shared" si="25"/>
        <v>40451.208333333336</v>
      </c>
      <c r="N445">
        <v>1287464400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2037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f t="shared" si="27"/>
        <v>36.950000000000003</v>
      </c>
      <c r="I446">
        <v>296</v>
      </c>
      <c r="J446" t="s">
        <v>21</v>
      </c>
      <c r="K446" t="s">
        <v>22</v>
      </c>
      <c r="L446">
        <v>1311483600</v>
      </c>
      <c r="M446" s="8">
        <f t="shared" si="25"/>
        <v>40748.208333333336</v>
      </c>
      <c r="N446">
        <v>1311656400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2032</v>
      </c>
      <c r="T446" t="s">
        <v>2042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f t="shared" si="27"/>
        <v>63.17</v>
      </c>
      <c r="I447">
        <v>170</v>
      </c>
      <c r="J447" t="s">
        <v>21</v>
      </c>
      <c r="K447" t="s">
        <v>22</v>
      </c>
      <c r="L447">
        <v>1291356000</v>
      </c>
      <c r="M447" s="8">
        <f t="shared" si="25"/>
        <v>40515.25</v>
      </c>
      <c r="N447">
        <v>1293170400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2037</v>
      </c>
    </row>
    <row r="448" spans="1:20" ht="31.2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f t="shared" si="27"/>
        <v>29.99</v>
      </c>
      <c r="I448">
        <v>186</v>
      </c>
      <c r="J448" t="s">
        <v>21</v>
      </c>
      <c r="K448" t="s">
        <v>22</v>
      </c>
      <c r="L448">
        <v>1355810400</v>
      </c>
      <c r="M448" s="8">
        <f t="shared" si="25"/>
        <v>41261.25</v>
      </c>
      <c r="N448">
        <v>1355983200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2043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f t="shared" si="27"/>
        <v>86</v>
      </c>
      <c r="I449">
        <v>439</v>
      </c>
      <c r="J449" t="s">
        <v>40</v>
      </c>
      <c r="K449" t="s">
        <v>41</v>
      </c>
      <c r="L449">
        <v>1513663200</v>
      </c>
      <c r="M449" s="8">
        <f t="shared" si="25"/>
        <v>43088.25</v>
      </c>
      <c r="N449">
        <v>1515045600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2038</v>
      </c>
      <c r="T449" t="s">
        <v>2057</v>
      </c>
    </row>
    <row r="450" spans="1:20" ht="31.2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f t="shared" si="27"/>
        <v>75.010000000000005</v>
      </c>
      <c r="I450">
        <v>605</v>
      </c>
      <c r="J450" t="s">
        <v>21</v>
      </c>
      <c r="K450" t="s">
        <v>22</v>
      </c>
      <c r="L450">
        <v>1365915600</v>
      </c>
      <c r="M450" s="8">
        <f t="shared" si="25"/>
        <v>41378.208333333336</v>
      </c>
      <c r="N450">
        <v>1366088400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t="s">
        <v>2047</v>
      </c>
      <c r="T450" t="s">
        <v>2048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f t="shared" si="27"/>
        <v>101.2</v>
      </c>
      <c r="I451">
        <v>86</v>
      </c>
      <c r="J451" t="s">
        <v>36</v>
      </c>
      <c r="K451" t="s">
        <v>37</v>
      </c>
      <c r="L451">
        <v>1551852000</v>
      </c>
      <c r="M451" s="8">
        <f t="shared" ref="M451:M514" si="29">(((L451/60)/60)/24+DATE(1970,1,1))</f>
        <v>43530.25</v>
      </c>
      <c r="N451">
        <v>1553317200</v>
      </c>
      <c r="O451" s="8">
        <f t="shared" ref="O451:O514" si="30">(((N451/60)/60)/24+DATE(1970,1,1))</f>
        <v>43547.208333333328</v>
      </c>
      <c r="P451" t="b">
        <v>0</v>
      </c>
      <c r="Q451" t="b">
        <v>0</v>
      </c>
      <c r="R451" t="s">
        <v>89</v>
      </c>
      <c r="S451" t="s">
        <v>2047</v>
      </c>
      <c r="T451" t="s">
        <v>2048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f t="shared" ref="H452:H515" si="31">ROUND(IF(I452=0, 0, (E452/I452)), 2)</f>
        <v>4</v>
      </c>
      <c r="I452">
        <v>1</v>
      </c>
      <c r="J452" t="s">
        <v>15</v>
      </c>
      <c r="K452" t="s">
        <v>16</v>
      </c>
      <c r="L452">
        <v>1540098000</v>
      </c>
      <c r="M452" s="8">
        <f t="shared" si="29"/>
        <v>43394.208333333328</v>
      </c>
      <c r="N452">
        <v>1542088800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2038</v>
      </c>
      <c r="T452" t="s">
        <v>2046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f t="shared" si="31"/>
        <v>29</v>
      </c>
      <c r="I453">
        <v>6286</v>
      </c>
      <c r="J453" t="s">
        <v>21</v>
      </c>
      <c r="K453" t="s">
        <v>22</v>
      </c>
      <c r="L453">
        <v>1500440400</v>
      </c>
      <c r="M453" s="8">
        <f t="shared" si="29"/>
        <v>42935.208333333328</v>
      </c>
      <c r="N453">
        <v>1503118800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f t="shared" si="31"/>
        <v>98.23</v>
      </c>
      <c r="I454">
        <v>31</v>
      </c>
      <c r="J454" t="s">
        <v>21</v>
      </c>
      <c r="K454" t="s">
        <v>22</v>
      </c>
      <c r="L454">
        <v>1278392400</v>
      </c>
      <c r="M454" s="8">
        <f t="shared" si="29"/>
        <v>40365.208333333336</v>
      </c>
      <c r="N454">
        <v>1278478800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2038</v>
      </c>
      <c r="T454" t="s">
        <v>2041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f t="shared" si="31"/>
        <v>87</v>
      </c>
      <c r="I455">
        <v>1181</v>
      </c>
      <c r="J455" t="s">
        <v>21</v>
      </c>
      <c r="K455" t="s">
        <v>22</v>
      </c>
      <c r="L455">
        <v>1480572000</v>
      </c>
      <c r="M455" s="8">
        <f t="shared" si="29"/>
        <v>42705.25</v>
      </c>
      <c r="N455">
        <v>1484114400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2038</v>
      </c>
      <c r="T455" t="s">
        <v>2060</v>
      </c>
    </row>
    <row r="456" spans="1:20" ht="31.2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f t="shared" si="31"/>
        <v>45.21</v>
      </c>
      <c r="I456">
        <v>39</v>
      </c>
      <c r="J456" t="s">
        <v>21</v>
      </c>
      <c r="K456" t="s">
        <v>22</v>
      </c>
      <c r="L456">
        <v>1382331600</v>
      </c>
      <c r="M456" s="8">
        <f t="shared" si="29"/>
        <v>41568.208333333336</v>
      </c>
      <c r="N456">
        <v>1385445600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2038</v>
      </c>
      <c r="T456" t="s">
        <v>2041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f t="shared" si="31"/>
        <v>37</v>
      </c>
      <c r="I457">
        <v>3727</v>
      </c>
      <c r="J457" t="s">
        <v>21</v>
      </c>
      <c r="K457" t="s">
        <v>22</v>
      </c>
      <c r="L457">
        <v>1316754000</v>
      </c>
      <c r="M457" s="8">
        <f t="shared" si="29"/>
        <v>40809.208333333336</v>
      </c>
      <c r="N457">
        <v>1318741200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2037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f t="shared" si="31"/>
        <v>94.98</v>
      </c>
      <c r="I458">
        <v>1605</v>
      </c>
      <c r="J458" t="s">
        <v>21</v>
      </c>
      <c r="K458" t="s">
        <v>22</v>
      </c>
      <c r="L458">
        <v>1518242400</v>
      </c>
      <c r="M458" s="8">
        <f t="shared" si="29"/>
        <v>43141.25</v>
      </c>
      <c r="N458">
        <v>1518242400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2032</v>
      </c>
      <c r="T458" t="s">
        <v>2042</v>
      </c>
    </row>
    <row r="459" spans="1:20" ht="31.2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f t="shared" si="31"/>
        <v>28.96</v>
      </c>
      <c r="I459">
        <v>46</v>
      </c>
      <c r="J459" t="s">
        <v>21</v>
      </c>
      <c r="K459" t="s">
        <v>22</v>
      </c>
      <c r="L459">
        <v>1476421200</v>
      </c>
      <c r="M459" s="8">
        <f t="shared" si="29"/>
        <v>42657.208333333328</v>
      </c>
      <c r="N459">
        <v>1476594000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2037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f t="shared" si="31"/>
        <v>55.99</v>
      </c>
      <c r="I460">
        <v>2120</v>
      </c>
      <c r="J460" t="s">
        <v>21</v>
      </c>
      <c r="K460" t="s">
        <v>22</v>
      </c>
      <c r="L460">
        <v>1269752400</v>
      </c>
      <c r="M460" s="8">
        <f t="shared" si="29"/>
        <v>40265.208333333336</v>
      </c>
      <c r="N460">
        <v>1273554000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2037</v>
      </c>
    </row>
    <row r="461" spans="1:20" ht="31.2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f t="shared" si="31"/>
        <v>54.04</v>
      </c>
      <c r="I461">
        <v>105</v>
      </c>
      <c r="J461" t="s">
        <v>21</v>
      </c>
      <c r="K461" t="s">
        <v>22</v>
      </c>
      <c r="L461">
        <v>1419746400</v>
      </c>
      <c r="M461" s="8">
        <f t="shared" si="29"/>
        <v>42001.25</v>
      </c>
      <c r="N461">
        <v>1421906400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2038</v>
      </c>
      <c r="T461" t="s">
        <v>2039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f t="shared" si="31"/>
        <v>82.38</v>
      </c>
      <c r="I462">
        <v>50</v>
      </c>
      <c r="J462" t="s">
        <v>21</v>
      </c>
      <c r="K462" t="s">
        <v>22</v>
      </c>
      <c r="L462">
        <v>1281330000</v>
      </c>
      <c r="M462" s="8">
        <f t="shared" si="29"/>
        <v>40399.208333333336</v>
      </c>
      <c r="N462">
        <v>1281589200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2037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f t="shared" si="31"/>
        <v>67</v>
      </c>
      <c r="I463">
        <v>2080</v>
      </c>
      <c r="J463" t="s">
        <v>21</v>
      </c>
      <c r="K463" t="s">
        <v>22</v>
      </c>
      <c r="L463">
        <v>1398661200</v>
      </c>
      <c r="M463" s="8">
        <f t="shared" si="29"/>
        <v>41757.208333333336</v>
      </c>
      <c r="N463">
        <v>1400389200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2038</v>
      </c>
      <c r="T463" t="s">
        <v>2041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f t="shared" si="31"/>
        <v>107.91</v>
      </c>
      <c r="I464">
        <v>535</v>
      </c>
      <c r="J464" t="s">
        <v>21</v>
      </c>
      <c r="K464" t="s">
        <v>22</v>
      </c>
      <c r="L464">
        <v>1359525600</v>
      </c>
      <c r="M464" s="8">
        <f t="shared" si="29"/>
        <v>41304.25</v>
      </c>
      <c r="N464">
        <v>1362808800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2047</v>
      </c>
      <c r="T464" t="s">
        <v>2058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f t="shared" si="31"/>
        <v>69.010000000000005</v>
      </c>
      <c r="I465">
        <v>2105</v>
      </c>
      <c r="J465" t="s">
        <v>21</v>
      </c>
      <c r="K465" t="s">
        <v>22</v>
      </c>
      <c r="L465">
        <v>1388469600</v>
      </c>
      <c r="M465" s="8">
        <f t="shared" si="29"/>
        <v>41639.25</v>
      </c>
      <c r="N465">
        <v>1388815200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2038</v>
      </c>
      <c r="T465" t="s">
        <v>2046</v>
      </c>
    </row>
    <row r="466" spans="1:20" ht="31.2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f t="shared" si="31"/>
        <v>39.01</v>
      </c>
      <c r="I466">
        <v>2436</v>
      </c>
      <c r="J466" t="s">
        <v>21</v>
      </c>
      <c r="K466" t="s">
        <v>22</v>
      </c>
      <c r="L466">
        <v>1518328800</v>
      </c>
      <c r="M466" s="8">
        <f t="shared" si="29"/>
        <v>43142.25</v>
      </c>
      <c r="N466">
        <v>1519538400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2037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f t="shared" si="31"/>
        <v>110.36</v>
      </c>
      <c r="I467">
        <v>80</v>
      </c>
      <c r="J467" t="s">
        <v>21</v>
      </c>
      <c r="K467" t="s">
        <v>22</v>
      </c>
      <c r="L467">
        <v>1517032800</v>
      </c>
      <c r="M467" s="8">
        <f t="shared" si="29"/>
        <v>43127.25</v>
      </c>
      <c r="N467">
        <v>1517810400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2044</v>
      </c>
      <c r="T467" t="s">
        <v>2056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f t="shared" si="31"/>
        <v>94.86</v>
      </c>
      <c r="I468">
        <v>42</v>
      </c>
      <c r="J468" t="s">
        <v>21</v>
      </c>
      <c r="K468" t="s">
        <v>22</v>
      </c>
      <c r="L468">
        <v>1368594000</v>
      </c>
      <c r="M468" s="8">
        <f t="shared" si="29"/>
        <v>41409.208333333336</v>
      </c>
      <c r="N468">
        <v>1370581200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2034</v>
      </c>
      <c r="T468" t="s">
        <v>2043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f t="shared" si="31"/>
        <v>57.94</v>
      </c>
      <c r="I469">
        <v>139</v>
      </c>
      <c r="J469" t="s">
        <v>15</v>
      </c>
      <c r="K469" t="s">
        <v>16</v>
      </c>
      <c r="L469">
        <v>1448258400</v>
      </c>
      <c r="M469" s="8">
        <f t="shared" si="29"/>
        <v>42331.25</v>
      </c>
      <c r="N469">
        <v>1448863200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2034</v>
      </c>
      <c r="T469" t="s">
        <v>2035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f t="shared" si="31"/>
        <v>101.25</v>
      </c>
      <c r="I470">
        <v>16</v>
      </c>
      <c r="J470" t="s">
        <v>21</v>
      </c>
      <c r="K470" t="s">
        <v>22</v>
      </c>
      <c r="L470">
        <v>1555218000</v>
      </c>
      <c r="M470" s="8">
        <f t="shared" si="29"/>
        <v>43569.208333333328</v>
      </c>
      <c r="N470">
        <v>1556600400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2037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f t="shared" si="31"/>
        <v>64.959999999999994</v>
      </c>
      <c r="I471">
        <v>159</v>
      </c>
      <c r="J471" t="s">
        <v>21</v>
      </c>
      <c r="K471" t="s">
        <v>22</v>
      </c>
      <c r="L471">
        <v>1431925200</v>
      </c>
      <c r="M471" s="8">
        <f t="shared" si="29"/>
        <v>42142.208333333328</v>
      </c>
      <c r="N471">
        <v>1432098000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2038</v>
      </c>
      <c r="T471" t="s">
        <v>2041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f t="shared" si="31"/>
        <v>27.01</v>
      </c>
      <c r="I472">
        <v>381</v>
      </c>
      <c r="J472" t="s">
        <v>21</v>
      </c>
      <c r="K472" t="s">
        <v>22</v>
      </c>
      <c r="L472">
        <v>1481522400</v>
      </c>
      <c r="M472" s="8">
        <f t="shared" si="29"/>
        <v>42716.25</v>
      </c>
      <c r="N472">
        <v>1482127200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2034</v>
      </c>
      <c r="T472" t="s">
        <v>2043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f t="shared" si="31"/>
        <v>50.97</v>
      </c>
      <c r="I473">
        <v>194</v>
      </c>
      <c r="J473" t="s">
        <v>40</v>
      </c>
      <c r="K473" t="s">
        <v>41</v>
      </c>
      <c r="L473">
        <v>1335934800</v>
      </c>
      <c r="M473" s="8">
        <f t="shared" si="29"/>
        <v>41031.208333333336</v>
      </c>
      <c r="N473">
        <v>1335934800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2030</v>
      </c>
      <c r="T473" t="s">
        <v>2031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f t="shared" si="31"/>
        <v>104.94</v>
      </c>
      <c r="I474">
        <v>575</v>
      </c>
      <c r="J474" t="s">
        <v>21</v>
      </c>
      <c r="K474" t="s">
        <v>22</v>
      </c>
      <c r="L474">
        <v>1552280400</v>
      </c>
      <c r="M474" s="8">
        <f t="shared" si="29"/>
        <v>43535.208333333328</v>
      </c>
      <c r="N474">
        <v>1556946000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ht="31.2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f t="shared" si="31"/>
        <v>84.03</v>
      </c>
      <c r="I475">
        <v>106</v>
      </c>
      <c r="J475" t="s">
        <v>21</v>
      </c>
      <c r="K475" t="s">
        <v>22</v>
      </c>
      <c r="L475">
        <v>1529989200</v>
      </c>
      <c r="M475" s="8">
        <f t="shared" si="29"/>
        <v>43277.208333333328</v>
      </c>
      <c r="N475">
        <v>1530075600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2032</v>
      </c>
      <c r="T475" t="s">
        <v>2040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f t="shared" si="31"/>
        <v>102.86</v>
      </c>
      <c r="I476">
        <v>142</v>
      </c>
      <c r="J476" t="s">
        <v>21</v>
      </c>
      <c r="K476" t="s">
        <v>22</v>
      </c>
      <c r="L476">
        <v>1418709600</v>
      </c>
      <c r="M476" s="8">
        <f t="shared" si="29"/>
        <v>41989.25</v>
      </c>
      <c r="N476">
        <v>1418796000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2038</v>
      </c>
      <c r="T476" t="s">
        <v>2057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f t="shared" si="31"/>
        <v>39.96</v>
      </c>
      <c r="I477">
        <v>211</v>
      </c>
      <c r="J477" t="s">
        <v>21</v>
      </c>
      <c r="K477" t="s">
        <v>22</v>
      </c>
      <c r="L477">
        <v>1372136400</v>
      </c>
      <c r="M477" s="8">
        <f t="shared" si="29"/>
        <v>41450.208333333336</v>
      </c>
      <c r="N477">
        <v>1372482000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2044</v>
      </c>
      <c r="T477" t="s">
        <v>2056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f t="shared" si="31"/>
        <v>51</v>
      </c>
      <c r="I478">
        <v>1120</v>
      </c>
      <c r="J478" t="s">
        <v>21</v>
      </c>
      <c r="K478" t="s">
        <v>22</v>
      </c>
      <c r="L478">
        <v>1533877200</v>
      </c>
      <c r="M478" s="8">
        <f t="shared" si="29"/>
        <v>43322.208333333328</v>
      </c>
      <c r="N478">
        <v>1534395600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2044</v>
      </c>
      <c r="T478" t="s">
        <v>2050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f t="shared" si="31"/>
        <v>40.82</v>
      </c>
      <c r="I479">
        <v>113</v>
      </c>
      <c r="J479" t="s">
        <v>21</v>
      </c>
      <c r="K479" t="s">
        <v>22</v>
      </c>
      <c r="L479">
        <v>1309064400</v>
      </c>
      <c r="M479" s="8">
        <f t="shared" si="29"/>
        <v>40720.208333333336</v>
      </c>
      <c r="N479">
        <v>1311397200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2038</v>
      </c>
      <c r="T479" t="s">
        <v>2060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f t="shared" si="31"/>
        <v>59</v>
      </c>
      <c r="I480">
        <v>2756</v>
      </c>
      <c r="J480" t="s">
        <v>21</v>
      </c>
      <c r="K480" t="s">
        <v>22</v>
      </c>
      <c r="L480">
        <v>1425877200</v>
      </c>
      <c r="M480" s="8">
        <f t="shared" si="29"/>
        <v>42072.208333333328</v>
      </c>
      <c r="N480">
        <v>1426914000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2034</v>
      </c>
      <c r="T480" t="s">
        <v>2043</v>
      </c>
    </row>
    <row r="481" spans="1:20" ht="31.2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f t="shared" si="31"/>
        <v>71.16</v>
      </c>
      <c r="I481">
        <v>173</v>
      </c>
      <c r="J481" t="s">
        <v>40</v>
      </c>
      <c r="K481" t="s">
        <v>41</v>
      </c>
      <c r="L481">
        <v>1501304400</v>
      </c>
      <c r="M481" s="8">
        <f t="shared" si="29"/>
        <v>42945.208333333328</v>
      </c>
      <c r="N481">
        <v>1501477200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2030</v>
      </c>
      <c r="T481" t="s">
        <v>2031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f t="shared" si="31"/>
        <v>99.49</v>
      </c>
      <c r="I482">
        <v>87</v>
      </c>
      <c r="J482" t="s">
        <v>21</v>
      </c>
      <c r="K482" t="s">
        <v>22</v>
      </c>
      <c r="L482">
        <v>1268287200</v>
      </c>
      <c r="M482" s="8">
        <f t="shared" si="29"/>
        <v>40248.25</v>
      </c>
      <c r="N482">
        <v>1269061200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2051</v>
      </c>
      <c r="T482" t="s">
        <v>2052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f t="shared" si="31"/>
        <v>103.99</v>
      </c>
      <c r="I483">
        <v>1538</v>
      </c>
      <c r="J483" t="s">
        <v>21</v>
      </c>
      <c r="K483" t="s">
        <v>22</v>
      </c>
      <c r="L483">
        <v>1412139600</v>
      </c>
      <c r="M483" s="8">
        <f t="shared" si="29"/>
        <v>41913.208333333336</v>
      </c>
      <c r="N483">
        <v>1415772000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2037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f t="shared" si="31"/>
        <v>76.56</v>
      </c>
      <c r="I484">
        <v>9</v>
      </c>
      <c r="J484" t="s">
        <v>21</v>
      </c>
      <c r="K484" t="s">
        <v>22</v>
      </c>
      <c r="L484">
        <v>1330063200</v>
      </c>
      <c r="M484" s="8">
        <f t="shared" si="29"/>
        <v>40963.25</v>
      </c>
      <c r="N484">
        <v>1331013600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2044</v>
      </c>
      <c r="T484" t="s">
        <v>2050</v>
      </c>
    </row>
    <row r="485" spans="1:20" ht="31.2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f t="shared" si="31"/>
        <v>87.07</v>
      </c>
      <c r="I485">
        <v>554</v>
      </c>
      <c r="J485" t="s">
        <v>21</v>
      </c>
      <c r="K485" t="s">
        <v>22</v>
      </c>
      <c r="L485">
        <v>1576130400</v>
      </c>
      <c r="M485" s="8">
        <f t="shared" si="29"/>
        <v>43811.25</v>
      </c>
      <c r="N485">
        <v>1576735200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2037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f t="shared" si="31"/>
        <v>49</v>
      </c>
      <c r="I486">
        <v>1572</v>
      </c>
      <c r="J486" t="s">
        <v>40</v>
      </c>
      <c r="K486" t="s">
        <v>41</v>
      </c>
      <c r="L486">
        <v>1407128400</v>
      </c>
      <c r="M486" s="8">
        <f t="shared" si="29"/>
        <v>41855.208333333336</v>
      </c>
      <c r="N486">
        <v>1411362000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2030</v>
      </c>
      <c r="T486" t="s">
        <v>2031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f t="shared" si="31"/>
        <v>42.97</v>
      </c>
      <c r="I487">
        <v>648</v>
      </c>
      <c r="J487" t="s">
        <v>40</v>
      </c>
      <c r="K487" t="s">
        <v>41</v>
      </c>
      <c r="L487">
        <v>1560142800</v>
      </c>
      <c r="M487" s="8">
        <f t="shared" si="29"/>
        <v>43626.208333333328</v>
      </c>
      <c r="N487">
        <v>1563685200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2037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f t="shared" si="31"/>
        <v>33.43</v>
      </c>
      <c r="I488">
        <v>21</v>
      </c>
      <c r="J488" t="s">
        <v>40</v>
      </c>
      <c r="K488" t="s">
        <v>41</v>
      </c>
      <c r="L488">
        <v>1520575200</v>
      </c>
      <c r="M488" s="8">
        <f t="shared" si="29"/>
        <v>43168.25</v>
      </c>
      <c r="N488">
        <v>1521867600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2044</v>
      </c>
      <c r="T488" t="s">
        <v>2056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f t="shared" si="31"/>
        <v>83.98</v>
      </c>
      <c r="I489">
        <v>2346</v>
      </c>
      <c r="J489" t="s">
        <v>21</v>
      </c>
      <c r="K489" t="s">
        <v>22</v>
      </c>
      <c r="L489">
        <v>1492664400</v>
      </c>
      <c r="M489" s="8">
        <f t="shared" si="29"/>
        <v>42845.208333333328</v>
      </c>
      <c r="N489">
        <v>1495515600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2037</v>
      </c>
    </row>
    <row r="490" spans="1:20" ht="31.2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f t="shared" si="31"/>
        <v>101.42</v>
      </c>
      <c r="I490">
        <v>115</v>
      </c>
      <c r="J490" t="s">
        <v>21</v>
      </c>
      <c r="K490" t="s">
        <v>22</v>
      </c>
      <c r="L490">
        <v>1454479200</v>
      </c>
      <c r="M490" s="8">
        <f t="shared" si="29"/>
        <v>42403.25</v>
      </c>
      <c r="N490">
        <v>1455948000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2037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f t="shared" si="31"/>
        <v>109.87</v>
      </c>
      <c r="I491">
        <v>85</v>
      </c>
      <c r="J491" t="s">
        <v>107</v>
      </c>
      <c r="K491" t="s">
        <v>108</v>
      </c>
      <c r="L491">
        <v>1281934800</v>
      </c>
      <c r="M491" s="8">
        <f t="shared" si="29"/>
        <v>40406.208333333336</v>
      </c>
      <c r="N491">
        <v>1282366800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2034</v>
      </c>
      <c r="T491" t="s">
        <v>2043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f t="shared" si="31"/>
        <v>31.92</v>
      </c>
      <c r="I492">
        <v>144</v>
      </c>
      <c r="J492" t="s">
        <v>21</v>
      </c>
      <c r="K492" t="s">
        <v>22</v>
      </c>
      <c r="L492">
        <v>1573970400</v>
      </c>
      <c r="M492" s="8">
        <f t="shared" si="29"/>
        <v>43786.25</v>
      </c>
      <c r="N492">
        <v>1574575200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2061</v>
      </c>
      <c r="T492" t="s">
        <v>2062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f t="shared" si="31"/>
        <v>70.989999999999995</v>
      </c>
      <c r="I493">
        <v>2443</v>
      </c>
      <c r="J493" t="s">
        <v>21</v>
      </c>
      <c r="K493" t="s">
        <v>22</v>
      </c>
      <c r="L493">
        <v>1372654800</v>
      </c>
      <c r="M493" s="8">
        <f t="shared" si="29"/>
        <v>41456.208333333336</v>
      </c>
      <c r="N493">
        <v>1374901200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2030</v>
      </c>
      <c r="T493" t="s">
        <v>2031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f t="shared" si="31"/>
        <v>77.03</v>
      </c>
      <c r="I494">
        <v>595</v>
      </c>
      <c r="J494" t="s">
        <v>21</v>
      </c>
      <c r="K494" t="s">
        <v>22</v>
      </c>
      <c r="L494">
        <v>1275886800</v>
      </c>
      <c r="M494" s="8">
        <f t="shared" si="29"/>
        <v>40336.208333333336</v>
      </c>
      <c r="N494">
        <v>1278910800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2038</v>
      </c>
      <c r="T494" t="s">
        <v>2049</v>
      </c>
    </row>
    <row r="495" spans="1:20" ht="31.2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f t="shared" si="31"/>
        <v>101.78</v>
      </c>
      <c r="I495">
        <v>64</v>
      </c>
      <c r="J495" t="s">
        <v>21</v>
      </c>
      <c r="K495" t="s">
        <v>22</v>
      </c>
      <c r="L495">
        <v>1561784400</v>
      </c>
      <c r="M495" s="8">
        <f t="shared" si="29"/>
        <v>43645.208333333328</v>
      </c>
      <c r="N495">
        <v>1562907600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2051</v>
      </c>
      <c r="T495" t="s">
        <v>2052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f t="shared" si="31"/>
        <v>51.06</v>
      </c>
      <c r="I496">
        <v>268</v>
      </c>
      <c r="J496" t="s">
        <v>21</v>
      </c>
      <c r="K496" t="s">
        <v>22</v>
      </c>
      <c r="L496">
        <v>1332392400</v>
      </c>
      <c r="M496" s="8">
        <f t="shared" si="29"/>
        <v>40990.208333333336</v>
      </c>
      <c r="N496">
        <v>1332478800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2034</v>
      </c>
      <c r="T496" t="s">
        <v>2043</v>
      </c>
    </row>
    <row r="497" spans="1:20" ht="31.2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f t="shared" si="31"/>
        <v>68.02</v>
      </c>
      <c r="I497">
        <v>195</v>
      </c>
      <c r="J497" t="s">
        <v>36</v>
      </c>
      <c r="K497" t="s">
        <v>37</v>
      </c>
      <c r="L497">
        <v>1402376400</v>
      </c>
      <c r="M497" s="8">
        <f t="shared" si="29"/>
        <v>41800.208333333336</v>
      </c>
      <c r="N497">
        <v>1402722000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2037</v>
      </c>
    </row>
    <row r="498" spans="1:20" ht="31.2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f t="shared" si="31"/>
        <v>30.87</v>
      </c>
      <c r="I498">
        <v>54</v>
      </c>
      <c r="J498" t="s">
        <v>21</v>
      </c>
      <c r="K498" t="s">
        <v>22</v>
      </c>
      <c r="L498">
        <v>1495342800</v>
      </c>
      <c r="M498" s="8">
        <f t="shared" si="29"/>
        <v>42876.208333333328</v>
      </c>
      <c r="N498">
        <v>1496811600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2038</v>
      </c>
      <c r="T498" t="s">
        <v>2046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f t="shared" si="31"/>
        <v>27.91</v>
      </c>
      <c r="I499">
        <v>120</v>
      </c>
      <c r="J499" t="s">
        <v>21</v>
      </c>
      <c r="K499" t="s">
        <v>22</v>
      </c>
      <c r="L499">
        <v>1482213600</v>
      </c>
      <c r="M499" s="8">
        <f t="shared" si="29"/>
        <v>42724.25</v>
      </c>
      <c r="N499">
        <v>1482213600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2043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f t="shared" si="31"/>
        <v>79.989999999999995</v>
      </c>
      <c r="I500">
        <v>579</v>
      </c>
      <c r="J500" t="s">
        <v>36</v>
      </c>
      <c r="K500" t="s">
        <v>37</v>
      </c>
      <c r="L500">
        <v>1420092000</v>
      </c>
      <c r="M500" s="8">
        <f t="shared" si="29"/>
        <v>42005.25</v>
      </c>
      <c r="N500">
        <v>1420264800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2035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f t="shared" si="31"/>
        <v>38</v>
      </c>
      <c r="I501">
        <v>2072</v>
      </c>
      <c r="J501" t="s">
        <v>21</v>
      </c>
      <c r="K501" t="s">
        <v>22</v>
      </c>
      <c r="L501">
        <v>1458018000</v>
      </c>
      <c r="M501" s="8">
        <f t="shared" si="29"/>
        <v>42444.208333333328</v>
      </c>
      <c r="N501">
        <v>1458450000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2038</v>
      </c>
      <c r="T501" t="s">
        <v>2039</v>
      </c>
    </row>
    <row r="502" spans="1:20" ht="31.2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f t="shared" si="31"/>
        <v>0</v>
      </c>
      <c r="I502">
        <v>0</v>
      </c>
      <c r="J502" t="s">
        <v>21</v>
      </c>
      <c r="K502" t="s">
        <v>22</v>
      </c>
      <c r="L502">
        <v>1367384400</v>
      </c>
      <c r="M502" s="8">
        <f t="shared" si="29"/>
        <v>41395.208333333336</v>
      </c>
      <c r="N502">
        <v>1369803600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2037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f t="shared" si="31"/>
        <v>59.99</v>
      </c>
      <c r="I503">
        <v>1796</v>
      </c>
      <c r="J503" t="s">
        <v>21</v>
      </c>
      <c r="K503" t="s">
        <v>22</v>
      </c>
      <c r="L503">
        <v>1363064400</v>
      </c>
      <c r="M503" s="8">
        <f t="shared" si="29"/>
        <v>41345.208333333336</v>
      </c>
      <c r="N503">
        <v>1363237200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2038</v>
      </c>
      <c r="T503" t="s">
        <v>2039</v>
      </c>
    </row>
    <row r="504" spans="1:20" ht="31.2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f t="shared" si="31"/>
        <v>37.04</v>
      </c>
      <c r="I504">
        <v>186</v>
      </c>
      <c r="J504" t="s">
        <v>26</v>
      </c>
      <c r="K504" t="s">
        <v>27</v>
      </c>
      <c r="L504">
        <v>1343365200</v>
      </c>
      <c r="M504" s="8">
        <f t="shared" si="29"/>
        <v>41117.208333333336</v>
      </c>
      <c r="N504">
        <v>1345870800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2047</v>
      </c>
      <c r="T504" t="s">
        <v>2048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f t="shared" si="31"/>
        <v>99.96</v>
      </c>
      <c r="I505">
        <v>460</v>
      </c>
      <c r="J505" t="s">
        <v>21</v>
      </c>
      <c r="K505" t="s">
        <v>22</v>
      </c>
      <c r="L505">
        <v>1435726800</v>
      </c>
      <c r="M505" s="8">
        <f t="shared" si="29"/>
        <v>42186.208333333328</v>
      </c>
      <c r="N505">
        <v>1437454800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2038</v>
      </c>
      <c r="T505" t="s">
        <v>2041</v>
      </c>
    </row>
    <row r="506" spans="1:20" ht="31.2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f t="shared" si="31"/>
        <v>111.68</v>
      </c>
      <c r="I506">
        <v>62</v>
      </c>
      <c r="J506" t="s">
        <v>107</v>
      </c>
      <c r="K506" t="s">
        <v>108</v>
      </c>
      <c r="L506">
        <v>1431925200</v>
      </c>
      <c r="M506" s="8">
        <f t="shared" si="29"/>
        <v>42142.208333333328</v>
      </c>
      <c r="N506">
        <v>1432011600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f t="shared" si="31"/>
        <v>36.01</v>
      </c>
      <c r="I507">
        <v>347</v>
      </c>
      <c r="J507" t="s">
        <v>21</v>
      </c>
      <c r="K507" t="s">
        <v>22</v>
      </c>
      <c r="L507">
        <v>1362722400</v>
      </c>
      <c r="M507" s="8">
        <f t="shared" si="29"/>
        <v>41341.25</v>
      </c>
      <c r="N507">
        <v>1366347600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2044</v>
      </c>
      <c r="T507" t="s">
        <v>2053</v>
      </c>
    </row>
    <row r="508" spans="1:20" ht="31.2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f t="shared" si="31"/>
        <v>66.010000000000005</v>
      </c>
      <c r="I508">
        <v>2528</v>
      </c>
      <c r="J508" t="s">
        <v>21</v>
      </c>
      <c r="K508" t="s">
        <v>22</v>
      </c>
      <c r="L508">
        <v>1511416800</v>
      </c>
      <c r="M508" s="8">
        <f t="shared" si="29"/>
        <v>43062.25</v>
      </c>
      <c r="N508">
        <v>1512885600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2037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f t="shared" si="31"/>
        <v>44.05</v>
      </c>
      <c r="I509">
        <v>19</v>
      </c>
      <c r="J509" t="s">
        <v>21</v>
      </c>
      <c r="K509" t="s">
        <v>22</v>
      </c>
      <c r="L509">
        <v>1365483600</v>
      </c>
      <c r="M509" s="8">
        <f t="shared" si="29"/>
        <v>41373.208333333336</v>
      </c>
      <c r="N509">
        <v>1369717200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2035</v>
      </c>
    </row>
    <row r="510" spans="1:20" ht="31.2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f t="shared" si="31"/>
        <v>53</v>
      </c>
      <c r="I510">
        <v>3657</v>
      </c>
      <c r="J510" t="s">
        <v>21</v>
      </c>
      <c r="K510" t="s">
        <v>22</v>
      </c>
      <c r="L510">
        <v>1532840400</v>
      </c>
      <c r="M510" s="8">
        <f t="shared" si="29"/>
        <v>43310.208333333328</v>
      </c>
      <c r="N510">
        <v>1534654800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2037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f t="shared" si="31"/>
        <v>95</v>
      </c>
      <c r="I511">
        <v>1258</v>
      </c>
      <c r="J511" t="s">
        <v>21</v>
      </c>
      <c r="K511" t="s">
        <v>22</v>
      </c>
      <c r="L511">
        <v>1336194000</v>
      </c>
      <c r="M511" s="8">
        <f t="shared" si="29"/>
        <v>41034.208333333336</v>
      </c>
      <c r="N511">
        <v>1337058000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2037</v>
      </c>
    </row>
    <row r="512" spans="1:20" ht="31.2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f t="shared" si="31"/>
        <v>70.91</v>
      </c>
      <c r="I512">
        <v>131</v>
      </c>
      <c r="J512" t="s">
        <v>26</v>
      </c>
      <c r="K512" t="s">
        <v>27</v>
      </c>
      <c r="L512">
        <v>1527742800</v>
      </c>
      <c r="M512" s="8">
        <f t="shared" si="29"/>
        <v>43251.208333333328</v>
      </c>
      <c r="N512">
        <v>1529816400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2038</v>
      </c>
      <c r="T512" t="s">
        <v>2041</v>
      </c>
    </row>
    <row r="513" spans="1:20" ht="31.2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f t="shared" si="31"/>
        <v>98.06</v>
      </c>
      <c r="I513">
        <v>362</v>
      </c>
      <c r="J513" t="s">
        <v>21</v>
      </c>
      <c r="K513" t="s">
        <v>22</v>
      </c>
      <c r="L513">
        <v>1564030800</v>
      </c>
      <c r="M513" s="8">
        <f t="shared" si="29"/>
        <v>43671.208333333328</v>
      </c>
      <c r="N513">
        <v>1564894800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2037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f t="shared" si="31"/>
        <v>53.05</v>
      </c>
      <c r="I514">
        <v>239</v>
      </c>
      <c r="J514" t="s">
        <v>21</v>
      </c>
      <c r="K514" t="s">
        <v>22</v>
      </c>
      <c r="L514">
        <v>1404536400</v>
      </c>
      <c r="M514" s="8">
        <f t="shared" si="29"/>
        <v>41825.208333333336</v>
      </c>
      <c r="N514">
        <v>1404622800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t="s">
        <v>2047</v>
      </c>
      <c r="T514" t="s">
        <v>2048</v>
      </c>
    </row>
    <row r="515" spans="1:20" ht="31.2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f t="shared" si="31"/>
        <v>93.14</v>
      </c>
      <c r="I515">
        <v>35</v>
      </c>
      <c r="J515" t="s">
        <v>21</v>
      </c>
      <c r="K515" t="s">
        <v>22</v>
      </c>
      <c r="L515">
        <v>1284008400</v>
      </c>
      <c r="M515" s="8">
        <f t="shared" ref="M515:M578" si="33">(((L515/60)/60)/24+DATE(1970,1,1))</f>
        <v>40430.208333333336</v>
      </c>
      <c r="N515">
        <v>1284181200</v>
      </c>
      <c r="O515" s="8">
        <f t="shared" ref="O515:O578" si="34">(((N515/60)/60)/24+DATE(1970,1,1))</f>
        <v>40432.208333333336</v>
      </c>
      <c r="P515" t="b">
        <v>0</v>
      </c>
      <c r="Q515" t="b">
        <v>0</v>
      </c>
      <c r="R515" t="s">
        <v>269</v>
      </c>
      <c r="S515" t="s">
        <v>2038</v>
      </c>
      <c r="T515" t="s">
        <v>2057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f t="shared" ref="H516:H579" si="35">ROUND(IF(I516=0, 0, (E516/I516)), 2)</f>
        <v>58.95</v>
      </c>
      <c r="I516">
        <v>528</v>
      </c>
      <c r="J516" t="s">
        <v>98</v>
      </c>
      <c r="K516" t="s">
        <v>99</v>
      </c>
      <c r="L516">
        <v>1386309600</v>
      </c>
      <c r="M516" s="8">
        <f t="shared" si="33"/>
        <v>41614.25</v>
      </c>
      <c r="N516">
        <v>1386741600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f t="shared" si="35"/>
        <v>36.07</v>
      </c>
      <c r="I517">
        <v>133</v>
      </c>
      <c r="J517" t="s">
        <v>15</v>
      </c>
      <c r="K517" t="s">
        <v>16</v>
      </c>
      <c r="L517">
        <v>1324620000</v>
      </c>
      <c r="M517" s="8">
        <f t="shared" si="33"/>
        <v>40900.25</v>
      </c>
      <c r="N517">
        <v>1324792800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2037</v>
      </c>
    </row>
    <row r="518" spans="1:20" ht="31.2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f t="shared" si="35"/>
        <v>63.03</v>
      </c>
      <c r="I518">
        <v>846</v>
      </c>
      <c r="J518" t="s">
        <v>21</v>
      </c>
      <c r="K518" t="s">
        <v>22</v>
      </c>
      <c r="L518">
        <v>1281070800</v>
      </c>
      <c r="M518" s="8">
        <f t="shared" si="33"/>
        <v>40396.208333333336</v>
      </c>
      <c r="N518">
        <v>1284354000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ht="31.2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f t="shared" si="35"/>
        <v>84.72</v>
      </c>
      <c r="I519">
        <v>78</v>
      </c>
      <c r="J519" t="s">
        <v>21</v>
      </c>
      <c r="K519" t="s">
        <v>22</v>
      </c>
      <c r="L519">
        <v>1493960400</v>
      </c>
      <c r="M519" s="8">
        <f t="shared" si="33"/>
        <v>42860.208333333328</v>
      </c>
      <c r="N519">
        <v>1494392400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2030</v>
      </c>
      <c r="T519" t="s">
        <v>2031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f t="shared" si="35"/>
        <v>62.2</v>
      </c>
      <c r="I520">
        <v>10</v>
      </c>
      <c r="J520" t="s">
        <v>21</v>
      </c>
      <c r="K520" t="s">
        <v>22</v>
      </c>
      <c r="L520">
        <v>1519365600</v>
      </c>
      <c r="M520" s="8">
        <f t="shared" si="33"/>
        <v>43154.25</v>
      </c>
      <c r="N520">
        <v>1519538400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2038</v>
      </c>
      <c r="T520" t="s">
        <v>2046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f t="shared" si="35"/>
        <v>101.98</v>
      </c>
      <c r="I521">
        <v>1773</v>
      </c>
      <c r="J521" t="s">
        <v>21</v>
      </c>
      <c r="K521" t="s">
        <v>22</v>
      </c>
      <c r="L521">
        <v>1420696800</v>
      </c>
      <c r="M521" s="8">
        <f t="shared" si="33"/>
        <v>42012.25</v>
      </c>
      <c r="N521">
        <v>1421906400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f t="shared" si="35"/>
        <v>106.44</v>
      </c>
      <c r="I522">
        <v>32</v>
      </c>
      <c r="J522" t="s">
        <v>21</v>
      </c>
      <c r="K522" t="s">
        <v>22</v>
      </c>
      <c r="L522">
        <v>1555650000</v>
      </c>
      <c r="M522" s="8">
        <f t="shared" si="33"/>
        <v>43574.208333333328</v>
      </c>
      <c r="N522">
        <v>1555909200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2037</v>
      </c>
    </row>
    <row r="523" spans="1:20" ht="31.2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f t="shared" si="35"/>
        <v>29.98</v>
      </c>
      <c r="I523">
        <v>369</v>
      </c>
      <c r="J523" t="s">
        <v>21</v>
      </c>
      <c r="K523" t="s">
        <v>22</v>
      </c>
      <c r="L523">
        <v>1471928400</v>
      </c>
      <c r="M523" s="8">
        <f t="shared" si="33"/>
        <v>42605.208333333328</v>
      </c>
      <c r="N523">
        <v>1472446800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2038</v>
      </c>
      <c r="T523" t="s">
        <v>2041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f t="shared" si="35"/>
        <v>85.81</v>
      </c>
      <c r="I524">
        <v>191</v>
      </c>
      <c r="J524" t="s">
        <v>21</v>
      </c>
      <c r="K524" t="s">
        <v>22</v>
      </c>
      <c r="L524">
        <v>1341291600</v>
      </c>
      <c r="M524" s="8">
        <f t="shared" si="33"/>
        <v>41093.208333333336</v>
      </c>
      <c r="N524">
        <v>1342328400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2038</v>
      </c>
      <c r="T524" t="s">
        <v>2049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f t="shared" si="35"/>
        <v>70.819999999999993</v>
      </c>
      <c r="I525">
        <v>89</v>
      </c>
      <c r="J525" t="s">
        <v>21</v>
      </c>
      <c r="K525" t="s">
        <v>22</v>
      </c>
      <c r="L525">
        <v>1267682400</v>
      </c>
      <c r="M525" s="8">
        <f t="shared" si="33"/>
        <v>40241.25</v>
      </c>
      <c r="N525">
        <v>1268114400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2038</v>
      </c>
      <c r="T525" t="s">
        <v>2049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f t="shared" si="35"/>
        <v>41</v>
      </c>
      <c r="I526">
        <v>1979</v>
      </c>
      <c r="J526" t="s">
        <v>21</v>
      </c>
      <c r="K526" t="s">
        <v>22</v>
      </c>
      <c r="L526">
        <v>1272258000</v>
      </c>
      <c r="M526" s="8">
        <f t="shared" si="33"/>
        <v>40294.208333333336</v>
      </c>
      <c r="N526">
        <v>1273381200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2037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f t="shared" si="35"/>
        <v>28.06</v>
      </c>
      <c r="I527">
        <v>63</v>
      </c>
      <c r="J527" t="s">
        <v>21</v>
      </c>
      <c r="K527" t="s">
        <v>22</v>
      </c>
      <c r="L527">
        <v>1290492000</v>
      </c>
      <c r="M527" s="8">
        <f t="shared" si="33"/>
        <v>40505.25</v>
      </c>
      <c r="N527">
        <v>1290837600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2043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f t="shared" si="35"/>
        <v>88.05</v>
      </c>
      <c r="I528">
        <v>147</v>
      </c>
      <c r="J528" t="s">
        <v>21</v>
      </c>
      <c r="K528" t="s">
        <v>22</v>
      </c>
      <c r="L528">
        <v>1451109600</v>
      </c>
      <c r="M528" s="8">
        <f t="shared" si="33"/>
        <v>42364.25</v>
      </c>
      <c r="N528">
        <v>1454306400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2037</v>
      </c>
    </row>
    <row r="529" spans="1:20" ht="31.2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f t="shared" si="35"/>
        <v>31</v>
      </c>
      <c r="I529">
        <v>6080</v>
      </c>
      <c r="J529" t="s">
        <v>15</v>
      </c>
      <c r="K529" t="s">
        <v>16</v>
      </c>
      <c r="L529">
        <v>1454652000</v>
      </c>
      <c r="M529" s="8">
        <f t="shared" si="33"/>
        <v>42405.25</v>
      </c>
      <c r="N529">
        <v>1457762400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2038</v>
      </c>
      <c r="T529" t="s">
        <v>2046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f t="shared" si="35"/>
        <v>90.34</v>
      </c>
      <c r="I530">
        <v>80</v>
      </c>
      <c r="J530" t="s">
        <v>40</v>
      </c>
      <c r="K530" t="s">
        <v>41</v>
      </c>
      <c r="L530">
        <v>1385186400</v>
      </c>
      <c r="M530" s="8">
        <f t="shared" si="33"/>
        <v>41601.25</v>
      </c>
      <c r="N530">
        <v>1389074400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2032</v>
      </c>
      <c r="T530" t="s">
        <v>2042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f t="shared" si="35"/>
        <v>63.78</v>
      </c>
      <c r="I531">
        <v>9</v>
      </c>
      <c r="J531" t="s">
        <v>21</v>
      </c>
      <c r="K531" t="s">
        <v>22</v>
      </c>
      <c r="L531">
        <v>1399698000</v>
      </c>
      <c r="M531" s="8">
        <f t="shared" si="33"/>
        <v>41769.208333333336</v>
      </c>
      <c r="N531">
        <v>1402117200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2047</v>
      </c>
      <c r="T531" t="s">
        <v>2048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f t="shared" si="35"/>
        <v>54</v>
      </c>
      <c r="I532">
        <v>1784</v>
      </c>
      <c r="J532" t="s">
        <v>21</v>
      </c>
      <c r="K532" t="s">
        <v>22</v>
      </c>
      <c r="L532">
        <v>1283230800</v>
      </c>
      <c r="M532" s="8">
        <f t="shared" si="33"/>
        <v>40421.208333333336</v>
      </c>
      <c r="N532">
        <v>1284440400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2044</v>
      </c>
      <c r="T532" t="s">
        <v>2050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f t="shared" si="35"/>
        <v>48.99</v>
      </c>
      <c r="I533">
        <v>3640</v>
      </c>
      <c r="J533" t="s">
        <v>98</v>
      </c>
      <c r="K533" t="s">
        <v>99</v>
      </c>
      <c r="L533">
        <v>1384149600</v>
      </c>
      <c r="M533" s="8">
        <f t="shared" si="33"/>
        <v>41589.25</v>
      </c>
      <c r="N533">
        <v>1388988000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2047</v>
      </c>
      <c r="T533" t="s">
        <v>2048</v>
      </c>
    </row>
    <row r="534" spans="1:20" ht="31.2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f t="shared" si="35"/>
        <v>63.86</v>
      </c>
      <c r="I534">
        <v>126</v>
      </c>
      <c r="J534" t="s">
        <v>15</v>
      </c>
      <c r="K534" t="s">
        <v>16</v>
      </c>
      <c r="L534">
        <v>1516860000</v>
      </c>
      <c r="M534" s="8">
        <f t="shared" si="33"/>
        <v>43125.25</v>
      </c>
      <c r="N534">
        <v>1516946400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2037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f t="shared" si="35"/>
        <v>83</v>
      </c>
      <c r="I535">
        <v>2218</v>
      </c>
      <c r="J535" t="s">
        <v>40</v>
      </c>
      <c r="K535" t="s">
        <v>41</v>
      </c>
      <c r="L535">
        <v>1374642000</v>
      </c>
      <c r="M535" s="8">
        <f t="shared" si="33"/>
        <v>41479.208333333336</v>
      </c>
      <c r="N535">
        <v>1377752400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2032</v>
      </c>
      <c r="T535" t="s">
        <v>2042</v>
      </c>
    </row>
    <row r="536" spans="1:20" ht="31.2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f t="shared" si="35"/>
        <v>55.08</v>
      </c>
      <c r="I536">
        <v>243</v>
      </c>
      <c r="J536" t="s">
        <v>21</v>
      </c>
      <c r="K536" t="s">
        <v>22</v>
      </c>
      <c r="L536">
        <v>1534482000</v>
      </c>
      <c r="M536" s="8">
        <f t="shared" si="33"/>
        <v>43329.208333333328</v>
      </c>
      <c r="N536">
        <v>1534568400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2038</v>
      </c>
      <c r="T536" t="s">
        <v>2041</v>
      </c>
    </row>
    <row r="537" spans="1:20" ht="31.2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f t="shared" si="35"/>
        <v>62.04</v>
      </c>
      <c r="I537">
        <v>202</v>
      </c>
      <c r="J537" t="s">
        <v>107</v>
      </c>
      <c r="K537" t="s">
        <v>108</v>
      </c>
      <c r="L537">
        <v>1528434000</v>
      </c>
      <c r="M537" s="8">
        <f t="shared" si="33"/>
        <v>43259.208333333328</v>
      </c>
      <c r="N537">
        <v>1528606800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2037</v>
      </c>
    </row>
    <row r="538" spans="1:20" ht="31.2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f t="shared" si="35"/>
        <v>104.98</v>
      </c>
      <c r="I538">
        <v>140</v>
      </c>
      <c r="J538" t="s">
        <v>107</v>
      </c>
      <c r="K538" t="s">
        <v>108</v>
      </c>
      <c r="L538">
        <v>1282626000</v>
      </c>
      <c r="M538" s="8">
        <f t="shared" si="33"/>
        <v>40414.208333333336</v>
      </c>
      <c r="N538">
        <v>1284872400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2044</v>
      </c>
      <c r="T538" t="s">
        <v>2050</v>
      </c>
    </row>
    <row r="539" spans="1:20" ht="31.2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f t="shared" si="35"/>
        <v>94.04</v>
      </c>
      <c r="I539">
        <v>1052</v>
      </c>
      <c r="J539" t="s">
        <v>36</v>
      </c>
      <c r="K539" t="s">
        <v>37</v>
      </c>
      <c r="L539">
        <v>1535605200</v>
      </c>
      <c r="M539" s="8">
        <f t="shared" si="33"/>
        <v>43342.208333333328</v>
      </c>
      <c r="N539">
        <v>1537592400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2038</v>
      </c>
      <c r="T539" t="s">
        <v>2039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f t="shared" si="35"/>
        <v>44.01</v>
      </c>
      <c r="I540">
        <v>1296</v>
      </c>
      <c r="J540" t="s">
        <v>21</v>
      </c>
      <c r="K540" t="s">
        <v>22</v>
      </c>
      <c r="L540">
        <v>1379826000</v>
      </c>
      <c r="M540" s="8">
        <f t="shared" si="33"/>
        <v>41539.208333333336</v>
      </c>
      <c r="N540">
        <v>1381208400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2047</v>
      </c>
      <c r="T540" t="s">
        <v>2058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f t="shared" si="35"/>
        <v>92.47</v>
      </c>
      <c r="I541">
        <v>77</v>
      </c>
      <c r="J541" t="s">
        <v>21</v>
      </c>
      <c r="K541" t="s">
        <v>22</v>
      </c>
      <c r="L541">
        <v>1561957200</v>
      </c>
      <c r="M541" s="8">
        <f t="shared" si="33"/>
        <v>43647.208333333328</v>
      </c>
      <c r="N541">
        <v>1562475600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2030</v>
      </c>
      <c r="T541" t="s">
        <v>2031</v>
      </c>
    </row>
    <row r="542" spans="1:20" ht="31.2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f t="shared" si="35"/>
        <v>57.07</v>
      </c>
      <c r="I542">
        <v>247</v>
      </c>
      <c r="J542" t="s">
        <v>21</v>
      </c>
      <c r="K542" t="s">
        <v>22</v>
      </c>
      <c r="L542">
        <v>1525496400</v>
      </c>
      <c r="M542" s="8">
        <f t="shared" si="33"/>
        <v>43225.208333333328</v>
      </c>
      <c r="N542">
        <v>1527397200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2051</v>
      </c>
      <c r="T542" t="s">
        <v>2052</v>
      </c>
    </row>
    <row r="543" spans="1:20" ht="31.2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f t="shared" si="35"/>
        <v>109.08</v>
      </c>
      <c r="I543">
        <v>395</v>
      </c>
      <c r="J543" t="s">
        <v>107</v>
      </c>
      <c r="K543" t="s">
        <v>108</v>
      </c>
      <c r="L543">
        <v>1433912400</v>
      </c>
      <c r="M543" s="8">
        <f t="shared" si="33"/>
        <v>42165.208333333328</v>
      </c>
      <c r="N543">
        <v>1436158800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2047</v>
      </c>
      <c r="T543" t="s">
        <v>2058</v>
      </c>
    </row>
    <row r="544" spans="1:20" ht="31.2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f t="shared" si="35"/>
        <v>39.39</v>
      </c>
      <c r="I544">
        <v>49</v>
      </c>
      <c r="J544" t="s">
        <v>40</v>
      </c>
      <c r="K544" t="s">
        <v>41</v>
      </c>
      <c r="L544">
        <v>1453442400</v>
      </c>
      <c r="M544" s="8">
        <f t="shared" si="33"/>
        <v>42391.25</v>
      </c>
      <c r="N544">
        <v>1456034400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2032</v>
      </c>
      <c r="T544" t="s">
        <v>2042</v>
      </c>
    </row>
    <row r="545" spans="1:20" ht="31.2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f t="shared" si="35"/>
        <v>77.02</v>
      </c>
      <c r="I545">
        <v>180</v>
      </c>
      <c r="J545" t="s">
        <v>21</v>
      </c>
      <c r="K545" t="s">
        <v>22</v>
      </c>
      <c r="L545">
        <v>1378875600</v>
      </c>
      <c r="M545" s="8">
        <f t="shared" si="33"/>
        <v>41528.208333333336</v>
      </c>
      <c r="N545">
        <v>1380171600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2047</v>
      </c>
      <c r="T545" t="s">
        <v>2048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f t="shared" si="35"/>
        <v>92.17</v>
      </c>
      <c r="I546">
        <v>84</v>
      </c>
      <c r="J546" t="s">
        <v>21</v>
      </c>
      <c r="K546" t="s">
        <v>22</v>
      </c>
      <c r="L546">
        <v>1452232800</v>
      </c>
      <c r="M546" s="8">
        <f t="shared" si="33"/>
        <v>42377.25</v>
      </c>
      <c r="N546">
        <v>1453356000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f t="shared" si="35"/>
        <v>61.01</v>
      </c>
      <c r="I547">
        <v>2690</v>
      </c>
      <c r="J547" t="s">
        <v>21</v>
      </c>
      <c r="K547" t="s">
        <v>22</v>
      </c>
      <c r="L547">
        <v>1577253600</v>
      </c>
      <c r="M547" s="8">
        <f t="shared" si="33"/>
        <v>43824.25</v>
      </c>
      <c r="N547">
        <v>1578981600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2037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f t="shared" si="35"/>
        <v>78.069999999999993</v>
      </c>
      <c r="I548">
        <v>88</v>
      </c>
      <c r="J548" t="s">
        <v>21</v>
      </c>
      <c r="K548" t="s">
        <v>22</v>
      </c>
      <c r="L548">
        <v>1537160400</v>
      </c>
      <c r="M548" s="8">
        <f t="shared" si="33"/>
        <v>43360.208333333328</v>
      </c>
      <c r="N548">
        <v>1537419600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2037</v>
      </c>
    </row>
    <row r="549" spans="1:20" ht="31.2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f t="shared" si="35"/>
        <v>80.75</v>
      </c>
      <c r="I549">
        <v>156</v>
      </c>
      <c r="J549" t="s">
        <v>21</v>
      </c>
      <c r="K549" t="s">
        <v>22</v>
      </c>
      <c r="L549">
        <v>1422165600</v>
      </c>
      <c r="M549" s="8">
        <f t="shared" si="33"/>
        <v>42029.25</v>
      </c>
      <c r="N549">
        <v>1423202400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2038</v>
      </c>
      <c r="T549" t="s">
        <v>2041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f t="shared" si="35"/>
        <v>59.99</v>
      </c>
      <c r="I550">
        <v>2985</v>
      </c>
      <c r="J550" t="s">
        <v>21</v>
      </c>
      <c r="K550" t="s">
        <v>22</v>
      </c>
      <c r="L550">
        <v>1459486800</v>
      </c>
      <c r="M550" s="8">
        <f t="shared" si="33"/>
        <v>42461.208333333328</v>
      </c>
      <c r="N550">
        <v>1460610000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2037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f t="shared" si="35"/>
        <v>110.03</v>
      </c>
      <c r="I551">
        <v>762</v>
      </c>
      <c r="J551" t="s">
        <v>21</v>
      </c>
      <c r="K551" t="s">
        <v>22</v>
      </c>
      <c r="L551">
        <v>1369717200</v>
      </c>
      <c r="M551" s="8">
        <f t="shared" si="33"/>
        <v>41422.208333333336</v>
      </c>
      <c r="N551">
        <v>1370494800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2034</v>
      </c>
      <c r="T551" t="s">
        <v>2043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f t="shared" si="35"/>
        <v>4</v>
      </c>
      <c r="I552">
        <v>1</v>
      </c>
      <c r="J552" t="s">
        <v>98</v>
      </c>
      <c r="K552" t="s">
        <v>99</v>
      </c>
      <c r="L552">
        <v>1330495200</v>
      </c>
      <c r="M552" s="8">
        <f t="shared" si="33"/>
        <v>40968.25</v>
      </c>
      <c r="N552">
        <v>1332306000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2032</v>
      </c>
      <c r="T552" t="s">
        <v>2042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f t="shared" si="35"/>
        <v>38</v>
      </c>
      <c r="I553">
        <v>2779</v>
      </c>
      <c r="J553" t="s">
        <v>26</v>
      </c>
      <c r="K553" t="s">
        <v>27</v>
      </c>
      <c r="L553">
        <v>1419055200</v>
      </c>
      <c r="M553" s="8">
        <f t="shared" si="33"/>
        <v>41993.25</v>
      </c>
      <c r="N553">
        <v>1422511200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2035</v>
      </c>
    </row>
    <row r="554" spans="1:20" ht="31.2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f t="shared" si="35"/>
        <v>96.37</v>
      </c>
      <c r="I554">
        <v>92</v>
      </c>
      <c r="J554" t="s">
        <v>21</v>
      </c>
      <c r="K554" t="s">
        <v>22</v>
      </c>
      <c r="L554">
        <v>1480140000</v>
      </c>
      <c r="M554" s="8">
        <f t="shared" si="33"/>
        <v>42700.25</v>
      </c>
      <c r="N554">
        <v>1480312800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2037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f t="shared" si="35"/>
        <v>72.98</v>
      </c>
      <c r="I555">
        <v>1028</v>
      </c>
      <c r="J555" t="s">
        <v>21</v>
      </c>
      <c r="K555" t="s">
        <v>22</v>
      </c>
      <c r="L555">
        <v>1293948000</v>
      </c>
      <c r="M555" s="8">
        <f t="shared" si="33"/>
        <v>40545.25</v>
      </c>
      <c r="N555">
        <v>1294034400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f t="shared" si="35"/>
        <v>26.01</v>
      </c>
      <c r="I556">
        <v>554</v>
      </c>
      <c r="J556" t="s">
        <v>15</v>
      </c>
      <c r="K556" t="s">
        <v>16</v>
      </c>
      <c r="L556">
        <v>1482127200</v>
      </c>
      <c r="M556" s="8">
        <f t="shared" si="33"/>
        <v>42723.25</v>
      </c>
      <c r="N556">
        <v>1482645600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2032</v>
      </c>
      <c r="T556" t="s">
        <v>2042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f t="shared" si="35"/>
        <v>104.36</v>
      </c>
      <c r="I557">
        <v>135</v>
      </c>
      <c r="J557" t="s">
        <v>36</v>
      </c>
      <c r="K557" t="s">
        <v>37</v>
      </c>
      <c r="L557">
        <v>1396414800</v>
      </c>
      <c r="M557" s="8">
        <f t="shared" si="33"/>
        <v>41731.208333333336</v>
      </c>
      <c r="N557">
        <v>1399093200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f t="shared" si="35"/>
        <v>102.19</v>
      </c>
      <c r="I558">
        <v>122</v>
      </c>
      <c r="J558" t="s">
        <v>21</v>
      </c>
      <c r="K558" t="s">
        <v>22</v>
      </c>
      <c r="L558">
        <v>1315285200</v>
      </c>
      <c r="M558" s="8">
        <f t="shared" si="33"/>
        <v>40792.208333333336</v>
      </c>
      <c r="N558">
        <v>1315890000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2044</v>
      </c>
      <c r="T558" t="s">
        <v>2056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f t="shared" si="35"/>
        <v>54.12</v>
      </c>
      <c r="I559">
        <v>221</v>
      </c>
      <c r="J559" t="s">
        <v>21</v>
      </c>
      <c r="K559" t="s">
        <v>22</v>
      </c>
      <c r="L559">
        <v>1443762000</v>
      </c>
      <c r="M559" s="8">
        <f t="shared" si="33"/>
        <v>42279.208333333328</v>
      </c>
      <c r="N559">
        <v>1444021200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2038</v>
      </c>
      <c r="T559" t="s">
        <v>2060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f t="shared" si="35"/>
        <v>63.22</v>
      </c>
      <c r="I560">
        <v>126</v>
      </c>
      <c r="J560" t="s">
        <v>21</v>
      </c>
      <c r="K560" t="s">
        <v>22</v>
      </c>
      <c r="L560">
        <v>1456293600</v>
      </c>
      <c r="M560" s="8">
        <f t="shared" si="33"/>
        <v>42424.25</v>
      </c>
      <c r="N560">
        <v>1460005200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2037</v>
      </c>
    </row>
    <row r="561" spans="1:20" ht="31.2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f t="shared" si="35"/>
        <v>104.03</v>
      </c>
      <c r="I561">
        <v>1022</v>
      </c>
      <c r="J561" t="s">
        <v>21</v>
      </c>
      <c r="K561" t="s">
        <v>22</v>
      </c>
      <c r="L561">
        <v>1470114000</v>
      </c>
      <c r="M561" s="8">
        <f t="shared" si="33"/>
        <v>42584.208333333328</v>
      </c>
      <c r="N561">
        <v>1470718800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2037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f t="shared" si="35"/>
        <v>49.99</v>
      </c>
      <c r="I562">
        <v>3177</v>
      </c>
      <c r="J562" t="s">
        <v>21</v>
      </c>
      <c r="K562" t="s">
        <v>22</v>
      </c>
      <c r="L562">
        <v>1321596000</v>
      </c>
      <c r="M562" s="8">
        <f t="shared" si="33"/>
        <v>40865.25</v>
      </c>
      <c r="N562">
        <v>1325052000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2038</v>
      </c>
      <c r="T562" t="s">
        <v>2046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f t="shared" si="35"/>
        <v>56.02</v>
      </c>
      <c r="I563">
        <v>198</v>
      </c>
      <c r="J563" t="s">
        <v>98</v>
      </c>
      <c r="K563" t="s">
        <v>99</v>
      </c>
      <c r="L563">
        <v>1318827600</v>
      </c>
      <c r="M563" s="8">
        <f t="shared" si="33"/>
        <v>40833.208333333336</v>
      </c>
      <c r="N563">
        <v>1319000400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2037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f t="shared" si="35"/>
        <v>48.81</v>
      </c>
      <c r="I564">
        <v>26</v>
      </c>
      <c r="J564" t="s">
        <v>98</v>
      </c>
      <c r="K564" t="s">
        <v>99</v>
      </c>
      <c r="L564">
        <v>1552366800</v>
      </c>
      <c r="M564" s="8">
        <f t="shared" si="33"/>
        <v>43536.208333333328</v>
      </c>
      <c r="N564">
        <v>1552539600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ht="31.2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f t="shared" si="35"/>
        <v>60.08</v>
      </c>
      <c r="I565">
        <v>85</v>
      </c>
      <c r="J565" t="s">
        <v>26</v>
      </c>
      <c r="K565" t="s">
        <v>27</v>
      </c>
      <c r="L565">
        <v>1542088800</v>
      </c>
      <c r="M565" s="8">
        <f t="shared" si="33"/>
        <v>43417.25</v>
      </c>
      <c r="N565">
        <v>1543816800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2038</v>
      </c>
      <c r="T565" t="s">
        <v>2039</v>
      </c>
    </row>
    <row r="566" spans="1:20" ht="31.2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f t="shared" si="35"/>
        <v>78.989999999999995</v>
      </c>
      <c r="I566">
        <v>1790</v>
      </c>
      <c r="J566" t="s">
        <v>21</v>
      </c>
      <c r="K566" t="s">
        <v>22</v>
      </c>
      <c r="L566">
        <v>1426395600</v>
      </c>
      <c r="M566" s="8">
        <f t="shared" si="33"/>
        <v>42078.208333333328</v>
      </c>
      <c r="N566">
        <v>1427086800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2037</v>
      </c>
    </row>
    <row r="567" spans="1:20" ht="31.2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f t="shared" si="35"/>
        <v>53.99</v>
      </c>
      <c r="I567">
        <v>3596</v>
      </c>
      <c r="J567" t="s">
        <v>21</v>
      </c>
      <c r="K567" t="s">
        <v>22</v>
      </c>
      <c r="L567">
        <v>1321336800</v>
      </c>
      <c r="M567" s="8">
        <f t="shared" si="33"/>
        <v>40862.25</v>
      </c>
      <c r="N567">
        <v>1323064800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2037</v>
      </c>
    </row>
    <row r="568" spans="1:20" ht="31.2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f t="shared" si="35"/>
        <v>111.46</v>
      </c>
      <c r="I568">
        <v>37</v>
      </c>
      <c r="J568" t="s">
        <v>21</v>
      </c>
      <c r="K568" t="s">
        <v>22</v>
      </c>
      <c r="L568">
        <v>1456293600</v>
      </c>
      <c r="M568" s="8">
        <f t="shared" si="33"/>
        <v>42424.25</v>
      </c>
      <c r="N568">
        <v>1458277200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2032</v>
      </c>
      <c r="T568" t="s">
        <v>2040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f t="shared" si="35"/>
        <v>60.92</v>
      </c>
      <c r="I569">
        <v>244</v>
      </c>
      <c r="J569" t="s">
        <v>21</v>
      </c>
      <c r="K569" t="s">
        <v>22</v>
      </c>
      <c r="L569">
        <v>1404968400</v>
      </c>
      <c r="M569" s="8">
        <f t="shared" si="33"/>
        <v>41830.208333333336</v>
      </c>
      <c r="N569">
        <v>1405141200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</row>
    <row r="570" spans="1:20" ht="31.2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f t="shared" si="35"/>
        <v>26</v>
      </c>
      <c r="I570">
        <v>5180</v>
      </c>
      <c r="J570" t="s">
        <v>21</v>
      </c>
      <c r="K570" t="s">
        <v>22</v>
      </c>
      <c r="L570">
        <v>1279170000</v>
      </c>
      <c r="M570" s="8">
        <f t="shared" si="33"/>
        <v>40374.208333333336</v>
      </c>
      <c r="N570">
        <v>1283058000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2037</v>
      </c>
    </row>
    <row r="571" spans="1:20" ht="31.2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f t="shared" si="35"/>
        <v>80.989999999999995</v>
      </c>
      <c r="I571">
        <v>589</v>
      </c>
      <c r="J571" t="s">
        <v>107</v>
      </c>
      <c r="K571" t="s">
        <v>108</v>
      </c>
      <c r="L571">
        <v>1294725600</v>
      </c>
      <c r="M571" s="8">
        <f t="shared" si="33"/>
        <v>40554.25</v>
      </c>
      <c r="N571">
        <v>1295762400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2038</v>
      </c>
      <c r="T571" t="s">
        <v>2046</v>
      </c>
    </row>
    <row r="572" spans="1:20" ht="31.2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f t="shared" si="35"/>
        <v>35</v>
      </c>
      <c r="I572">
        <v>2725</v>
      </c>
      <c r="J572" t="s">
        <v>21</v>
      </c>
      <c r="K572" t="s">
        <v>22</v>
      </c>
      <c r="L572">
        <v>1419055200</v>
      </c>
      <c r="M572" s="8">
        <f t="shared" si="33"/>
        <v>41993.25</v>
      </c>
      <c r="N572">
        <v>1419573600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f t="shared" si="35"/>
        <v>94.14</v>
      </c>
      <c r="I573">
        <v>35</v>
      </c>
      <c r="J573" t="s">
        <v>107</v>
      </c>
      <c r="K573" t="s">
        <v>108</v>
      </c>
      <c r="L573">
        <v>1434690000</v>
      </c>
      <c r="M573" s="8">
        <f t="shared" si="33"/>
        <v>42174.208333333328</v>
      </c>
      <c r="N573">
        <v>1438750800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2038</v>
      </c>
      <c r="T573" t="s">
        <v>2049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f t="shared" si="35"/>
        <v>52.09</v>
      </c>
      <c r="I574">
        <v>94</v>
      </c>
      <c r="J574" t="s">
        <v>21</v>
      </c>
      <c r="K574" t="s">
        <v>22</v>
      </c>
      <c r="L574">
        <v>1443416400</v>
      </c>
      <c r="M574" s="8">
        <f t="shared" si="33"/>
        <v>42275.208333333328</v>
      </c>
      <c r="N574">
        <v>1444798800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f t="shared" si="35"/>
        <v>24.99</v>
      </c>
      <c r="I575">
        <v>300</v>
      </c>
      <c r="J575" t="s">
        <v>21</v>
      </c>
      <c r="K575" t="s">
        <v>22</v>
      </c>
      <c r="L575">
        <v>1399006800</v>
      </c>
      <c r="M575" s="8">
        <f t="shared" si="33"/>
        <v>41761.208333333336</v>
      </c>
      <c r="N575">
        <v>1399179600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2061</v>
      </c>
      <c r="T575" t="s">
        <v>2062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f t="shared" si="35"/>
        <v>69.22</v>
      </c>
      <c r="I576">
        <v>144</v>
      </c>
      <c r="J576" t="s">
        <v>21</v>
      </c>
      <c r="K576" t="s">
        <v>22</v>
      </c>
      <c r="L576">
        <v>1575698400</v>
      </c>
      <c r="M576" s="8">
        <f t="shared" si="33"/>
        <v>43806.25</v>
      </c>
      <c r="N576">
        <v>1576562400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2030</v>
      </c>
      <c r="T576" t="s">
        <v>2031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f t="shared" si="35"/>
        <v>93.94</v>
      </c>
      <c r="I577">
        <v>558</v>
      </c>
      <c r="J577" t="s">
        <v>21</v>
      </c>
      <c r="K577" t="s">
        <v>22</v>
      </c>
      <c r="L577">
        <v>1400562000</v>
      </c>
      <c r="M577" s="8">
        <f t="shared" si="33"/>
        <v>41779.208333333336</v>
      </c>
      <c r="N577">
        <v>1400821200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2037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f t="shared" si="35"/>
        <v>98.41</v>
      </c>
      <c r="I578">
        <v>64</v>
      </c>
      <c r="J578" t="s">
        <v>21</v>
      </c>
      <c r="K578" t="s">
        <v>22</v>
      </c>
      <c r="L578">
        <v>1509512400</v>
      </c>
      <c r="M578" s="8">
        <f t="shared" si="33"/>
        <v>43040.208333333328</v>
      </c>
      <c r="N578">
        <v>1510984800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2037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f t="shared" si="35"/>
        <v>41.78</v>
      </c>
      <c r="I579">
        <v>37</v>
      </c>
      <c r="J579" t="s">
        <v>21</v>
      </c>
      <c r="K579" t="s">
        <v>22</v>
      </c>
      <c r="L579">
        <v>1299823200</v>
      </c>
      <c r="M579" s="8">
        <f t="shared" ref="M579:M642" si="37">(((L579/60)/60)/24+DATE(1970,1,1))</f>
        <v>40613.25</v>
      </c>
      <c r="N579">
        <v>1302066000</v>
      </c>
      <c r="O579" s="8">
        <f t="shared" ref="O579:O642" si="38">(((N579/60)/60)/24+DATE(1970,1,1))</f>
        <v>40639.208333333336</v>
      </c>
      <c r="P579" t="b">
        <v>0</v>
      </c>
      <c r="Q579" t="b">
        <v>0</v>
      </c>
      <c r="R579" t="s">
        <v>159</v>
      </c>
      <c r="S579" t="s">
        <v>2032</v>
      </c>
      <c r="T579" t="s">
        <v>2055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f t="shared" ref="H580:H643" si="39">ROUND(IF(I580=0, 0, (E580/I580)), 2)</f>
        <v>65.989999999999995</v>
      </c>
      <c r="I580">
        <v>245</v>
      </c>
      <c r="J580" t="s">
        <v>21</v>
      </c>
      <c r="K580" t="s">
        <v>22</v>
      </c>
      <c r="L580">
        <v>1322719200</v>
      </c>
      <c r="M580" s="8">
        <f t="shared" si="37"/>
        <v>40878.25</v>
      </c>
      <c r="N580">
        <v>1322978400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2038</v>
      </c>
      <c r="T580" t="s">
        <v>2060</v>
      </c>
    </row>
    <row r="581" spans="1:20" ht="31.2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f t="shared" si="39"/>
        <v>72.06</v>
      </c>
      <c r="I581">
        <v>87</v>
      </c>
      <c r="J581" t="s">
        <v>21</v>
      </c>
      <c r="K581" t="s">
        <v>22</v>
      </c>
      <c r="L581">
        <v>1312693200</v>
      </c>
      <c r="M581" s="8">
        <f t="shared" si="37"/>
        <v>40762.208333333336</v>
      </c>
      <c r="N581">
        <v>1313730000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2032</v>
      </c>
      <c r="T581" t="s">
        <v>2055</v>
      </c>
    </row>
    <row r="582" spans="1:20" ht="31.2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f t="shared" si="39"/>
        <v>48</v>
      </c>
      <c r="I582">
        <v>3116</v>
      </c>
      <c r="J582" t="s">
        <v>21</v>
      </c>
      <c r="K582" t="s">
        <v>22</v>
      </c>
      <c r="L582">
        <v>1393394400</v>
      </c>
      <c r="M582" s="8">
        <f t="shared" si="37"/>
        <v>41696.25</v>
      </c>
      <c r="N582">
        <v>1394085600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2037</v>
      </c>
    </row>
    <row r="583" spans="1:20" ht="31.2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f t="shared" si="39"/>
        <v>54.1</v>
      </c>
      <c r="I583">
        <v>71</v>
      </c>
      <c r="J583" t="s">
        <v>21</v>
      </c>
      <c r="K583" t="s">
        <v>22</v>
      </c>
      <c r="L583">
        <v>1304053200</v>
      </c>
      <c r="M583" s="8">
        <f t="shared" si="37"/>
        <v>40662.208333333336</v>
      </c>
      <c r="N583">
        <v>1305349200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2035</v>
      </c>
    </row>
    <row r="584" spans="1:20" ht="31.2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f t="shared" si="39"/>
        <v>107.88</v>
      </c>
      <c r="I584">
        <v>42</v>
      </c>
      <c r="J584" t="s">
        <v>21</v>
      </c>
      <c r="K584" t="s">
        <v>22</v>
      </c>
      <c r="L584">
        <v>1433912400</v>
      </c>
      <c r="M584" s="8">
        <f t="shared" si="37"/>
        <v>42165.208333333328</v>
      </c>
      <c r="N584">
        <v>1434344400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2047</v>
      </c>
      <c r="T584" t="s">
        <v>2048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f t="shared" si="39"/>
        <v>67.03</v>
      </c>
      <c r="I585">
        <v>909</v>
      </c>
      <c r="J585" t="s">
        <v>21</v>
      </c>
      <c r="K585" t="s">
        <v>22</v>
      </c>
      <c r="L585">
        <v>1329717600</v>
      </c>
      <c r="M585" s="8">
        <f t="shared" si="37"/>
        <v>40959.25</v>
      </c>
      <c r="N585">
        <v>1331186400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2038</v>
      </c>
      <c r="T585" t="s">
        <v>2039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f t="shared" si="39"/>
        <v>64.010000000000005</v>
      </c>
      <c r="I586">
        <v>1613</v>
      </c>
      <c r="J586" t="s">
        <v>21</v>
      </c>
      <c r="K586" t="s">
        <v>22</v>
      </c>
      <c r="L586">
        <v>1335330000</v>
      </c>
      <c r="M586" s="8">
        <f t="shared" si="37"/>
        <v>41024.208333333336</v>
      </c>
      <c r="N586">
        <v>1336539600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2034</v>
      </c>
      <c r="T586" t="s">
        <v>2035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f t="shared" si="39"/>
        <v>96.07</v>
      </c>
      <c r="I587">
        <v>136</v>
      </c>
      <c r="J587" t="s">
        <v>21</v>
      </c>
      <c r="K587" t="s">
        <v>22</v>
      </c>
      <c r="L587">
        <v>1268888400</v>
      </c>
      <c r="M587" s="8">
        <f t="shared" si="37"/>
        <v>40255.208333333336</v>
      </c>
      <c r="N587">
        <v>1269752400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2044</v>
      </c>
      <c r="T587" t="s">
        <v>2056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f t="shared" si="39"/>
        <v>51.18</v>
      </c>
      <c r="I588">
        <v>130</v>
      </c>
      <c r="J588" t="s">
        <v>21</v>
      </c>
      <c r="K588" t="s">
        <v>22</v>
      </c>
      <c r="L588">
        <v>1289973600</v>
      </c>
      <c r="M588" s="8">
        <f t="shared" si="37"/>
        <v>40499.25</v>
      </c>
      <c r="N588">
        <v>1291615200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</row>
    <row r="589" spans="1:20" ht="31.2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f t="shared" si="39"/>
        <v>43.92</v>
      </c>
      <c r="I589">
        <v>156</v>
      </c>
      <c r="J589" t="s">
        <v>15</v>
      </c>
      <c r="K589" t="s">
        <v>16</v>
      </c>
      <c r="L589">
        <v>1547877600</v>
      </c>
      <c r="M589" s="8">
        <f t="shared" si="37"/>
        <v>43484.25</v>
      </c>
      <c r="N589">
        <v>1552366800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2030</v>
      </c>
      <c r="T589" t="s">
        <v>2031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f t="shared" si="39"/>
        <v>91.02</v>
      </c>
      <c r="I590">
        <v>1368</v>
      </c>
      <c r="J590" t="s">
        <v>40</v>
      </c>
      <c r="K590" t="s">
        <v>41</v>
      </c>
      <c r="L590">
        <v>1269493200</v>
      </c>
      <c r="M590" s="8">
        <f t="shared" si="37"/>
        <v>40262.208333333336</v>
      </c>
      <c r="N590">
        <v>1272171600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2037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f t="shared" si="39"/>
        <v>50.13</v>
      </c>
      <c r="I591">
        <v>102</v>
      </c>
      <c r="J591" t="s">
        <v>21</v>
      </c>
      <c r="K591" t="s">
        <v>22</v>
      </c>
      <c r="L591">
        <v>1436072400</v>
      </c>
      <c r="M591" s="8">
        <f t="shared" si="37"/>
        <v>42190.208333333328</v>
      </c>
      <c r="N591">
        <v>1436677200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2038</v>
      </c>
      <c r="T591" t="s">
        <v>2039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f t="shared" si="39"/>
        <v>67.72</v>
      </c>
      <c r="I592">
        <v>86</v>
      </c>
      <c r="J592" t="s">
        <v>26</v>
      </c>
      <c r="K592" t="s">
        <v>27</v>
      </c>
      <c r="L592">
        <v>1419141600</v>
      </c>
      <c r="M592" s="8">
        <f t="shared" si="37"/>
        <v>41994.25</v>
      </c>
      <c r="N592">
        <v>1420092000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2044</v>
      </c>
      <c r="T592" t="s">
        <v>2053</v>
      </c>
    </row>
    <row r="593" spans="1:20" ht="31.2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f t="shared" si="39"/>
        <v>61.04</v>
      </c>
      <c r="I593">
        <v>102</v>
      </c>
      <c r="J593" t="s">
        <v>21</v>
      </c>
      <c r="K593" t="s">
        <v>22</v>
      </c>
      <c r="L593">
        <v>1279083600</v>
      </c>
      <c r="M593" s="8">
        <f t="shared" si="37"/>
        <v>40373.208333333336</v>
      </c>
      <c r="N593">
        <v>1279947600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2047</v>
      </c>
      <c r="T593" t="s">
        <v>2048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f t="shared" si="39"/>
        <v>80.010000000000005</v>
      </c>
      <c r="I594">
        <v>253</v>
      </c>
      <c r="J594" t="s">
        <v>21</v>
      </c>
      <c r="K594" t="s">
        <v>22</v>
      </c>
      <c r="L594">
        <v>1401426000</v>
      </c>
      <c r="M594" s="8">
        <f t="shared" si="37"/>
        <v>41789.208333333336</v>
      </c>
      <c r="N594">
        <v>1402203600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2037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f t="shared" si="39"/>
        <v>47</v>
      </c>
      <c r="I595">
        <v>4006</v>
      </c>
      <c r="J595" t="s">
        <v>21</v>
      </c>
      <c r="K595" t="s">
        <v>22</v>
      </c>
      <c r="L595">
        <v>1395810000</v>
      </c>
      <c r="M595" s="8">
        <f t="shared" si="37"/>
        <v>41724.208333333336</v>
      </c>
      <c r="N595">
        <v>1396933200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2038</v>
      </c>
      <c r="T595" t="s">
        <v>2046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f t="shared" si="39"/>
        <v>71.13</v>
      </c>
      <c r="I596">
        <v>157</v>
      </c>
      <c r="J596" t="s">
        <v>21</v>
      </c>
      <c r="K596" t="s">
        <v>22</v>
      </c>
      <c r="L596">
        <v>1467003600</v>
      </c>
      <c r="M596" s="8">
        <f t="shared" si="37"/>
        <v>42548.208333333328</v>
      </c>
      <c r="N596">
        <v>1467262800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2037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f t="shared" si="39"/>
        <v>89.99</v>
      </c>
      <c r="I597">
        <v>1629</v>
      </c>
      <c r="J597" t="s">
        <v>21</v>
      </c>
      <c r="K597" t="s">
        <v>22</v>
      </c>
      <c r="L597">
        <v>1268715600</v>
      </c>
      <c r="M597" s="8">
        <f t="shared" si="37"/>
        <v>40253.208333333336</v>
      </c>
      <c r="N597">
        <v>1270530000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2037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f t="shared" si="39"/>
        <v>43.03</v>
      </c>
      <c r="I598">
        <v>183</v>
      </c>
      <c r="J598" t="s">
        <v>21</v>
      </c>
      <c r="K598" t="s">
        <v>22</v>
      </c>
      <c r="L598">
        <v>1457157600</v>
      </c>
      <c r="M598" s="8">
        <f t="shared" si="37"/>
        <v>42434.25</v>
      </c>
      <c r="N598">
        <v>1457762400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2038</v>
      </c>
      <c r="T598" t="s">
        <v>2041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f t="shared" si="39"/>
        <v>68</v>
      </c>
      <c r="I599">
        <v>2188</v>
      </c>
      <c r="J599" t="s">
        <v>21</v>
      </c>
      <c r="K599" t="s">
        <v>22</v>
      </c>
      <c r="L599">
        <v>1573970400</v>
      </c>
      <c r="M599" s="8">
        <f t="shared" si="37"/>
        <v>43786.25</v>
      </c>
      <c r="N599">
        <v>1575525600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2037</v>
      </c>
    </row>
    <row r="600" spans="1:20" ht="31.2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f t="shared" si="39"/>
        <v>73</v>
      </c>
      <c r="I600">
        <v>2409</v>
      </c>
      <c r="J600" t="s">
        <v>107</v>
      </c>
      <c r="K600" t="s">
        <v>108</v>
      </c>
      <c r="L600">
        <v>1276578000</v>
      </c>
      <c r="M600" s="8">
        <f t="shared" si="37"/>
        <v>40344.208333333336</v>
      </c>
      <c r="N600">
        <v>1279083600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f t="shared" si="39"/>
        <v>62.34</v>
      </c>
      <c r="I601">
        <v>82</v>
      </c>
      <c r="J601" t="s">
        <v>36</v>
      </c>
      <c r="K601" t="s">
        <v>37</v>
      </c>
      <c r="L601">
        <v>1423720800</v>
      </c>
      <c r="M601" s="8">
        <f t="shared" si="37"/>
        <v>42047.25</v>
      </c>
      <c r="N601">
        <v>1424412000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2038</v>
      </c>
      <c r="T601" t="s">
        <v>2039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f t="shared" si="39"/>
        <v>5</v>
      </c>
      <c r="I602">
        <v>1</v>
      </c>
      <c r="J602" t="s">
        <v>40</v>
      </c>
      <c r="K602" t="s">
        <v>41</v>
      </c>
      <c r="L602">
        <v>1375160400</v>
      </c>
      <c r="M602" s="8">
        <f t="shared" si="37"/>
        <v>41485.208333333336</v>
      </c>
      <c r="N602">
        <v>1376197200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2030</v>
      </c>
      <c r="T602" t="s">
        <v>2031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f t="shared" si="39"/>
        <v>67.099999999999994</v>
      </c>
      <c r="I603">
        <v>194</v>
      </c>
      <c r="J603" t="s">
        <v>21</v>
      </c>
      <c r="K603" t="s">
        <v>22</v>
      </c>
      <c r="L603">
        <v>1401426000</v>
      </c>
      <c r="M603" s="8">
        <f t="shared" si="37"/>
        <v>41789.208333333336</v>
      </c>
      <c r="N603">
        <v>1402894800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2034</v>
      </c>
      <c r="T603" t="s">
        <v>2043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f t="shared" si="39"/>
        <v>79.98</v>
      </c>
      <c r="I604">
        <v>1140</v>
      </c>
      <c r="J604" t="s">
        <v>21</v>
      </c>
      <c r="K604" t="s">
        <v>22</v>
      </c>
      <c r="L604">
        <v>1433480400</v>
      </c>
      <c r="M604" s="8">
        <f t="shared" si="37"/>
        <v>42160.208333333328</v>
      </c>
      <c r="N604">
        <v>1434430800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2037</v>
      </c>
    </row>
    <row r="605" spans="1:20" ht="31.2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f t="shared" si="39"/>
        <v>62.18</v>
      </c>
      <c r="I605">
        <v>102</v>
      </c>
      <c r="J605" t="s">
        <v>21</v>
      </c>
      <c r="K605" t="s">
        <v>22</v>
      </c>
      <c r="L605">
        <v>1555563600</v>
      </c>
      <c r="M605" s="8">
        <f t="shared" si="37"/>
        <v>43573.208333333328</v>
      </c>
      <c r="N605">
        <v>1557896400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2037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f t="shared" si="39"/>
        <v>53.01</v>
      </c>
      <c r="I606">
        <v>2857</v>
      </c>
      <c r="J606" t="s">
        <v>21</v>
      </c>
      <c r="K606" t="s">
        <v>22</v>
      </c>
      <c r="L606">
        <v>1295676000</v>
      </c>
      <c r="M606" s="8">
        <f t="shared" si="37"/>
        <v>40565.25</v>
      </c>
      <c r="N606">
        <v>1297490400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2037</v>
      </c>
    </row>
    <row r="607" spans="1:20" ht="31.2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f t="shared" si="39"/>
        <v>57.74</v>
      </c>
      <c r="I607">
        <v>107</v>
      </c>
      <c r="J607" t="s">
        <v>21</v>
      </c>
      <c r="K607" t="s">
        <v>22</v>
      </c>
      <c r="L607">
        <v>1443848400</v>
      </c>
      <c r="M607" s="8">
        <f t="shared" si="37"/>
        <v>42280.208333333328</v>
      </c>
      <c r="N607">
        <v>1447394400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</row>
    <row r="608" spans="1:20" ht="31.2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f t="shared" si="39"/>
        <v>40.03</v>
      </c>
      <c r="I608">
        <v>160</v>
      </c>
      <c r="J608" t="s">
        <v>40</v>
      </c>
      <c r="K608" t="s">
        <v>41</v>
      </c>
      <c r="L608">
        <v>1457330400</v>
      </c>
      <c r="M608" s="8">
        <f t="shared" si="37"/>
        <v>42436.25</v>
      </c>
      <c r="N608">
        <v>1458277200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</row>
    <row r="609" spans="1:20" ht="31.2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f t="shared" si="39"/>
        <v>81.02</v>
      </c>
      <c r="I609">
        <v>2230</v>
      </c>
      <c r="J609" t="s">
        <v>21</v>
      </c>
      <c r="K609" t="s">
        <v>22</v>
      </c>
      <c r="L609">
        <v>1395550800</v>
      </c>
      <c r="M609" s="8">
        <f t="shared" si="37"/>
        <v>41721.208333333336</v>
      </c>
      <c r="N609">
        <v>1395723600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2030</v>
      </c>
      <c r="T609" t="s">
        <v>2031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f t="shared" si="39"/>
        <v>35.049999999999997</v>
      </c>
      <c r="I610">
        <v>316</v>
      </c>
      <c r="J610" t="s">
        <v>21</v>
      </c>
      <c r="K610" t="s">
        <v>22</v>
      </c>
      <c r="L610">
        <v>1551852000</v>
      </c>
      <c r="M610" s="8">
        <f t="shared" si="37"/>
        <v>43530.25</v>
      </c>
      <c r="N610">
        <v>1552197600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2032</v>
      </c>
      <c r="T610" t="s">
        <v>2055</v>
      </c>
    </row>
    <row r="611" spans="1:20" ht="31.2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f t="shared" si="39"/>
        <v>102.92</v>
      </c>
      <c r="I611">
        <v>117</v>
      </c>
      <c r="J611" t="s">
        <v>21</v>
      </c>
      <c r="K611" t="s">
        <v>22</v>
      </c>
      <c r="L611">
        <v>1547618400</v>
      </c>
      <c r="M611" s="8">
        <f t="shared" si="37"/>
        <v>43481.25</v>
      </c>
      <c r="N611">
        <v>1549087200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2038</v>
      </c>
      <c r="T611" t="s">
        <v>2060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f t="shared" si="39"/>
        <v>28</v>
      </c>
      <c r="I612">
        <v>6406</v>
      </c>
      <c r="J612" t="s">
        <v>21</v>
      </c>
      <c r="K612" t="s">
        <v>22</v>
      </c>
      <c r="L612">
        <v>1355637600</v>
      </c>
      <c r="M612" s="8">
        <f t="shared" si="37"/>
        <v>41259.25</v>
      </c>
      <c r="N612">
        <v>1356847200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2037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f t="shared" si="39"/>
        <v>75.73</v>
      </c>
      <c r="I613">
        <v>15</v>
      </c>
      <c r="J613" t="s">
        <v>21</v>
      </c>
      <c r="K613" t="s">
        <v>22</v>
      </c>
      <c r="L613">
        <v>1374728400</v>
      </c>
      <c r="M613" s="8">
        <f t="shared" si="37"/>
        <v>41480.208333333336</v>
      </c>
      <c r="N613">
        <v>1375765200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2037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f t="shared" si="39"/>
        <v>45.03</v>
      </c>
      <c r="I614">
        <v>192</v>
      </c>
      <c r="J614" t="s">
        <v>21</v>
      </c>
      <c r="K614" t="s">
        <v>22</v>
      </c>
      <c r="L614">
        <v>1287810000</v>
      </c>
      <c r="M614" s="8">
        <f t="shared" si="37"/>
        <v>40474.208333333336</v>
      </c>
      <c r="N614">
        <v>1289800800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2032</v>
      </c>
      <c r="T614" t="s">
        <v>2040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f t="shared" si="39"/>
        <v>73.62</v>
      </c>
      <c r="I615">
        <v>26</v>
      </c>
      <c r="J615" t="s">
        <v>15</v>
      </c>
      <c r="K615" t="s">
        <v>16</v>
      </c>
      <c r="L615">
        <v>1503723600</v>
      </c>
      <c r="M615" s="8">
        <f t="shared" si="37"/>
        <v>42973.208333333328</v>
      </c>
      <c r="N615">
        <v>1504501200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2037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f t="shared" si="39"/>
        <v>56.99</v>
      </c>
      <c r="I616">
        <v>723</v>
      </c>
      <c r="J616" t="s">
        <v>21</v>
      </c>
      <c r="K616" t="s">
        <v>22</v>
      </c>
      <c r="L616">
        <v>1484114400</v>
      </c>
      <c r="M616" s="8">
        <f t="shared" si="37"/>
        <v>42746.25</v>
      </c>
      <c r="N616">
        <v>1485669600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2037</v>
      </c>
    </row>
    <row r="617" spans="1:20" ht="31.2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f t="shared" si="39"/>
        <v>85.22</v>
      </c>
      <c r="I617">
        <v>170</v>
      </c>
      <c r="J617" t="s">
        <v>107</v>
      </c>
      <c r="K617" t="s">
        <v>108</v>
      </c>
      <c r="L617">
        <v>1461906000</v>
      </c>
      <c r="M617" s="8">
        <f t="shared" si="37"/>
        <v>42489.208333333328</v>
      </c>
      <c r="N617">
        <v>1462770000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2037</v>
      </c>
    </row>
    <row r="618" spans="1:20" ht="31.2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f t="shared" si="39"/>
        <v>50.96</v>
      </c>
      <c r="I618">
        <v>238</v>
      </c>
      <c r="J618" t="s">
        <v>40</v>
      </c>
      <c r="K618" t="s">
        <v>41</v>
      </c>
      <c r="L618">
        <v>1379653200</v>
      </c>
      <c r="M618" s="8">
        <f t="shared" si="37"/>
        <v>41537.208333333336</v>
      </c>
      <c r="N618">
        <v>1379739600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2032</v>
      </c>
      <c r="T618" t="s">
        <v>2042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f t="shared" si="39"/>
        <v>63.56</v>
      </c>
      <c r="I619">
        <v>55</v>
      </c>
      <c r="J619" t="s">
        <v>21</v>
      </c>
      <c r="K619" t="s">
        <v>22</v>
      </c>
      <c r="L619">
        <v>1401858000</v>
      </c>
      <c r="M619" s="8">
        <f t="shared" si="37"/>
        <v>41794.208333333336</v>
      </c>
      <c r="N619">
        <v>1402722000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2037</v>
      </c>
    </row>
    <row r="620" spans="1:20" ht="31.2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f t="shared" si="39"/>
        <v>81</v>
      </c>
      <c r="I620">
        <v>1198</v>
      </c>
      <c r="J620" t="s">
        <v>21</v>
      </c>
      <c r="K620" t="s">
        <v>22</v>
      </c>
      <c r="L620">
        <v>1367470800</v>
      </c>
      <c r="M620" s="8">
        <f t="shared" si="37"/>
        <v>41396.208333333336</v>
      </c>
      <c r="N620">
        <v>1369285200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ht="31.2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f t="shared" si="39"/>
        <v>86.04</v>
      </c>
      <c r="I621">
        <v>648</v>
      </c>
      <c r="J621" t="s">
        <v>21</v>
      </c>
      <c r="K621" t="s">
        <v>22</v>
      </c>
      <c r="L621">
        <v>1304658000</v>
      </c>
      <c r="M621" s="8">
        <f t="shared" si="37"/>
        <v>40669.208333333336</v>
      </c>
      <c r="N621">
        <v>1304744400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2037</v>
      </c>
    </row>
    <row r="622" spans="1:20" ht="31.2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f t="shared" si="39"/>
        <v>90.04</v>
      </c>
      <c r="I622">
        <v>128</v>
      </c>
      <c r="J622" t="s">
        <v>26</v>
      </c>
      <c r="K622" t="s">
        <v>27</v>
      </c>
      <c r="L622">
        <v>1467954000</v>
      </c>
      <c r="M622" s="8">
        <f t="shared" si="37"/>
        <v>42559.208333333328</v>
      </c>
      <c r="N622">
        <v>1468299600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2051</v>
      </c>
      <c r="T622" t="s">
        <v>2052</v>
      </c>
    </row>
    <row r="623" spans="1:20" ht="31.2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f t="shared" si="39"/>
        <v>74.010000000000005</v>
      </c>
      <c r="I623">
        <v>2144</v>
      </c>
      <c r="J623" t="s">
        <v>21</v>
      </c>
      <c r="K623" t="s">
        <v>22</v>
      </c>
      <c r="L623">
        <v>1473742800</v>
      </c>
      <c r="M623" s="8">
        <f t="shared" si="37"/>
        <v>42626.208333333328</v>
      </c>
      <c r="N623">
        <v>1474174800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2037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f t="shared" si="39"/>
        <v>92.44</v>
      </c>
      <c r="I624">
        <v>64</v>
      </c>
      <c r="J624" t="s">
        <v>21</v>
      </c>
      <c r="K624" t="s">
        <v>22</v>
      </c>
      <c r="L624">
        <v>1523768400</v>
      </c>
      <c r="M624" s="8">
        <f t="shared" si="37"/>
        <v>43205.208333333328</v>
      </c>
      <c r="N624">
        <v>1526014800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2032</v>
      </c>
      <c r="T624" t="s">
        <v>2042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f t="shared" si="39"/>
        <v>56</v>
      </c>
      <c r="I625">
        <v>2693</v>
      </c>
      <c r="J625" t="s">
        <v>40</v>
      </c>
      <c r="K625" t="s">
        <v>41</v>
      </c>
      <c r="L625">
        <v>1437022800</v>
      </c>
      <c r="M625" s="8">
        <f t="shared" si="37"/>
        <v>42201.208333333328</v>
      </c>
      <c r="N625">
        <v>1437454800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2037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f t="shared" si="39"/>
        <v>32.979999999999997</v>
      </c>
      <c r="I626">
        <v>432</v>
      </c>
      <c r="J626" t="s">
        <v>21</v>
      </c>
      <c r="K626" t="s">
        <v>22</v>
      </c>
      <c r="L626">
        <v>1422165600</v>
      </c>
      <c r="M626" s="8">
        <f t="shared" si="37"/>
        <v>42029.25</v>
      </c>
      <c r="N626">
        <v>1422684000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2051</v>
      </c>
      <c r="T626" t="s">
        <v>2052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f t="shared" si="39"/>
        <v>93.6</v>
      </c>
      <c r="I627">
        <v>62</v>
      </c>
      <c r="J627" t="s">
        <v>21</v>
      </c>
      <c r="K627" t="s">
        <v>22</v>
      </c>
      <c r="L627">
        <v>1580104800</v>
      </c>
      <c r="M627" s="8">
        <f t="shared" si="37"/>
        <v>43857.25</v>
      </c>
      <c r="N627">
        <v>1581314400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2037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f t="shared" si="39"/>
        <v>69.87</v>
      </c>
      <c r="I628">
        <v>189</v>
      </c>
      <c r="J628" t="s">
        <v>21</v>
      </c>
      <c r="K628" t="s">
        <v>22</v>
      </c>
      <c r="L628">
        <v>1285650000</v>
      </c>
      <c r="M628" s="8">
        <f t="shared" si="37"/>
        <v>40449.208333333336</v>
      </c>
      <c r="N628">
        <v>1286427600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2037</v>
      </c>
    </row>
    <row r="629" spans="1:20" ht="31.2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f t="shared" si="39"/>
        <v>72.13</v>
      </c>
      <c r="I629">
        <v>154</v>
      </c>
      <c r="J629" t="s">
        <v>40</v>
      </c>
      <c r="K629" t="s">
        <v>41</v>
      </c>
      <c r="L629">
        <v>1276664400</v>
      </c>
      <c r="M629" s="8">
        <f t="shared" si="37"/>
        <v>40345.208333333336</v>
      </c>
      <c r="N629">
        <v>1278738000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2030</v>
      </c>
      <c r="T629" t="s">
        <v>2031</v>
      </c>
    </row>
    <row r="630" spans="1:20" ht="31.2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f t="shared" si="39"/>
        <v>30.04</v>
      </c>
      <c r="I630">
        <v>96</v>
      </c>
      <c r="J630" t="s">
        <v>21</v>
      </c>
      <c r="K630" t="s">
        <v>22</v>
      </c>
      <c r="L630">
        <v>1286168400</v>
      </c>
      <c r="M630" s="8">
        <f t="shared" si="37"/>
        <v>40455.208333333336</v>
      </c>
      <c r="N630">
        <v>1286427600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2032</v>
      </c>
      <c r="T630" t="s">
        <v>2042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f t="shared" si="39"/>
        <v>73.97</v>
      </c>
      <c r="I631">
        <v>750</v>
      </c>
      <c r="J631" t="s">
        <v>21</v>
      </c>
      <c r="K631" t="s">
        <v>22</v>
      </c>
      <c r="L631">
        <v>1467781200</v>
      </c>
      <c r="M631" s="8">
        <f t="shared" si="37"/>
        <v>42557.208333333328</v>
      </c>
      <c r="N631">
        <v>1467954000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2037</v>
      </c>
    </row>
    <row r="632" spans="1:20" ht="31.2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f t="shared" si="39"/>
        <v>68.66</v>
      </c>
      <c r="I632">
        <v>87</v>
      </c>
      <c r="J632" t="s">
        <v>21</v>
      </c>
      <c r="K632" t="s">
        <v>22</v>
      </c>
      <c r="L632">
        <v>1556686800</v>
      </c>
      <c r="M632" s="8">
        <f t="shared" si="37"/>
        <v>43586.208333333328</v>
      </c>
      <c r="N632">
        <v>1557637200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2037</v>
      </c>
    </row>
    <row r="633" spans="1:20" ht="31.2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f t="shared" si="39"/>
        <v>59.99</v>
      </c>
      <c r="I633">
        <v>3063</v>
      </c>
      <c r="J633" t="s">
        <v>21</v>
      </c>
      <c r="K633" t="s">
        <v>22</v>
      </c>
      <c r="L633">
        <v>1553576400</v>
      </c>
      <c r="M633" s="8">
        <f t="shared" si="37"/>
        <v>43550.208333333328</v>
      </c>
      <c r="N633">
        <v>1553922000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2037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f t="shared" si="39"/>
        <v>111.16</v>
      </c>
      <c r="I634">
        <v>278</v>
      </c>
      <c r="J634" t="s">
        <v>21</v>
      </c>
      <c r="K634" t="s">
        <v>22</v>
      </c>
      <c r="L634">
        <v>1414904400</v>
      </c>
      <c r="M634" s="8">
        <f t="shared" si="37"/>
        <v>41945.208333333336</v>
      </c>
      <c r="N634">
        <v>1416463200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2037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f t="shared" si="39"/>
        <v>53.04</v>
      </c>
      <c r="I635">
        <v>105</v>
      </c>
      <c r="J635" t="s">
        <v>21</v>
      </c>
      <c r="K635" t="s">
        <v>22</v>
      </c>
      <c r="L635">
        <v>1446876000</v>
      </c>
      <c r="M635" s="8">
        <f t="shared" si="37"/>
        <v>42315.25</v>
      </c>
      <c r="N635">
        <v>1447221600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2038</v>
      </c>
      <c r="T635" t="s">
        <v>2046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f t="shared" si="39"/>
        <v>55.99</v>
      </c>
      <c r="I636">
        <v>1658</v>
      </c>
      <c r="J636" t="s">
        <v>21</v>
      </c>
      <c r="K636" t="s">
        <v>22</v>
      </c>
      <c r="L636">
        <v>1490418000</v>
      </c>
      <c r="M636" s="8">
        <f t="shared" si="37"/>
        <v>42819.208333333328</v>
      </c>
      <c r="N636">
        <v>1491627600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2038</v>
      </c>
      <c r="T636" t="s">
        <v>2057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f t="shared" si="39"/>
        <v>69.989999999999995</v>
      </c>
      <c r="I637">
        <v>2266</v>
      </c>
      <c r="J637" t="s">
        <v>21</v>
      </c>
      <c r="K637" t="s">
        <v>22</v>
      </c>
      <c r="L637">
        <v>1360389600</v>
      </c>
      <c r="M637" s="8">
        <f t="shared" si="37"/>
        <v>41314.25</v>
      </c>
      <c r="N637">
        <v>1363150800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2038</v>
      </c>
      <c r="T637" t="s">
        <v>2057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f t="shared" si="39"/>
        <v>49</v>
      </c>
      <c r="I638">
        <v>2604</v>
      </c>
      <c r="J638" t="s">
        <v>36</v>
      </c>
      <c r="K638" t="s">
        <v>37</v>
      </c>
      <c r="L638">
        <v>1326866400</v>
      </c>
      <c r="M638" s="8">
        <f t="shared" si="37"/>
        <v>40926.25</v>
      </c>
      <c r="N638">
        <v>1330754400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2038</v>
      </c>
      <c r="T638" t="s">
        <v>2046</v>
      </c>
    </row>
    <row r="639" spans="1:20" ht="31.2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f t="shared" si="39"/>
        <v>103.85</v>
      </c>
      <c r="I639">
        <v>65</v>
      </c>
      <c r="J639" t="s">
        <v>21</v>
      </c>
      <c r="K639" t="s">
        <v>22</v>
      </c>
      <c r="L639">
        <v>1479103200</v>
      </c>
      <c r="M639" s="8">
        <f t="shared" si="37"/>
        <v>42688.25</v>
      </c>
      <c r="N639">
        <v>1479794400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2037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f t="shared" si="39"/>
        <v>99.13</v>
      </c>
      <c r="I640">
        <v>94</v>
      </c>
      <c r="J640" t="s">
        <v>21</v>
      </c>
      <c r="K640" t="s">
        <v>22</v>
      </c>
      <c r="L640">
        <v>1280206800</v>
      </c>
      <c r="M640" s="8">
        <f t="shared" si="37"/>
        <v>40386.208333333336</v>
      </c>
      <c r="N640">
        <v>1281243600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2037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f t="shared" si="39"/>
        <v>107.38</v>
      </c>
      <c r="I641">
        <v>45</v>
      </c>
      <c r="J641" t="s">
        <v>21</v>
      </c>
      <c r="K641" t="s">
        <v>22</v>
      </c>
      <c r="L641">
        <v>1532754000</v>
      </c>
      <c r="M641" s="8">
        <f t="shared" si="37"/>
        <v>43309.208333333328</v>
      </c>
      <c r="N641">
        <v>1532754000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2038</v>
      </c>
      <c r="T641" t="s">
        <v>2041</v>
      </c>
    </row>
    <row r="642" spans="1:20" ht="31.2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f t="shared" si="39"/>
        <v>76.92</v>
      </c>
      <c r="I642">
        <v>257</v>
      </c>
      <c r="J642" t="s">
        <v>21</v>
      </c>
      <c r="K642" t="s">
        <v>22</v>
      </c>
      <c r="L642">
        <v>1453096800</v>
      </c>
      <c r="M642" s="8">
        <f t="shared" si="37"/>
        <v>42387.25</v>
      </c>
      <c r="N642">
        <v>1453356000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2037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f t="shared" si="39"/>
        <v>58.13</v>
      </c>
      <c r="I643">
        <v>194</v>
      </c>
      <c r="J643" t="s">
        <v>98</v>
      </c>
      <c r="K643" t="s">
        <v>99</v>
      </c>
      <c r="L643">
        <v>1487570400</v>
      </c>
      <c r="M643" s="8">
        <f t="shared" ref="M643:M706" si="41">(((L643/60)/60)/24+DATE(1970,1,1))</f>
        <v>42786.25</v>
      </c>
      <c r="N643">
        <v>1489986000</v>
      </c>
      <c r="O643" s="8">
        <f t="shared" ref="O643:O706" si="42">(((N643/60)/60)/24+DATE(1970,1,1))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2037</v>
      </c>
    </row>
    <row r="644" spans="1:20" ht="31.2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f t="shared" ref="H644:H707" si="43">ROUND(IF(I644=0, 0, (E644/I644)), 2)</f>
        <v>103.74</v>
      </c>
      <c r="I644">
        <v>129</v>
      </c>
      <c r="J644" t="s">
        <v>15</v>
      </c>
      <c r="K644" t="s">
        <v>16</v>
      </c>
      <c r="L644">
        <v>1545026400</v>
      </c>
      <c r="M644" s="8">
        <f t="shared" si="41"/>
        <v>43451.25</v>
      </c>
      <c r="N644">
        <v>1545804000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2034</v>
      </c>
      <c r="T644" t="s">
        <v>2043</v>
      </c>
    </row>
    <row r="645" spans="1:20" ht="31.2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f t="shared" si="43"/>
        <v>87.96</v>
      </c>
      <c r="I645">
        <v>375</v>
      </c>
      <c r="J645" t="s">
        <v>21</v>
      </c>
      <c r="K645" t="s">
        <v>22</v>
      </c>
      <c r="L645">
        <v>1488348000</v>
      </c>
      <c r="M645" s="8">
        <f t="shared" si="41"/>
        <v>42795.25</v>
      </c>
      <c r="N645">
        <v>1489899600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2037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f t="shared" si="43"/>
        <v>28</v>
      </c>
      <c r="I646">
        <v>2928</v>
      </c>
      <c r="J646" t="s">
        <v>15</v>
      </c>
      <c r="K646" t="s">
        <v>16</v>
      </c>
      <c r="L646">
        <v>1545112800</v>
      </c>
      <c r="M646" s="8">
        <f t="shared" si="41"/>
        <v>43452.25</v>
      </c>
      <c r="N646">
        <v>1546495200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2037</v>
      </c>
    </row>
    <row r="647" spans="1:20" ht="31.2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f t="shared" si="43"/>
        <v>38</v>
      </c>
      <c r="I647">
        <v>4697</v>
      </c>
      <c r="J647" t="s">
        <v>21</v>
      </c>
      <c r="K647" t="s">
        <v>22</v>
      </c>
      <c r="L647">
        <v>1537938000</v>
      </c>
      <c r="M647" s="8">
        <f t="shared" si="41"/>
        <v>43369.208333333328</v>
      </c>
      <c r="N647">
        <v>1539752400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ht="31.2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f t="shared" si="43"/>
        <v>30</v>
      </c>
      <c r="I648">
        <v>2915</v>
      </c>
      <c r="J648" t="s">
        <v>21</v>
      </c>
      <c r="K648" t="s">
        <v>22</v>
      </c>
      <c r="L648">
        <v>1363150800</v>
      </c>
      <c r="M648" s="8">
        <f t="shared" si="41"/>
        <v>41346.208333333336</v>
      </c>
      <c r="N648">
        <v>1364101200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2047</v>
      </c>
      <c r="T648" t="s">
        <v>2048</v>
      </c>
    </row>
    <row r="649" spans="1:20" ht="31.2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f t="shared" si="43"/>
        <v>103.5</v>
      </c>
      <c r="I649">
        <v>18</v>
      </c>
      <c r="J649" t="s">
        <v>21</v>
      </c>
      <c r="K649" t="s">
        <v>22</v>
      </c>
      <c r="L649">
        <v>1523250000</v>
      </c>
      <c r="M649" s="8">
        <f t="shared" si="41"/>
        <v>43199.208333333328</v>
      </c>
      <c r="N649">
        <v>1525323600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2044</v>
      </c>
      <c r="T649" t="s">
        <v>2056</v>
      </c>
    </row>
    <row r="650" spans="1:20" ht="31.2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f t="shared" si="43"/>
        <v>85.99</v>
      </c>
      <c r="I650">
        <v>723</v>
      </c>
      <c r="J650" t="s">
        <v>21</v>
      </c>
      <c r="K650" t="s">
        <v>22</v>
      </c>
      <c r="L650">
        <v>1499317200</v>
      </c>
      <c r="M650" s="8">
        <f t="shared" si="41"/>
        <v>42922.208333333328</v>
      </c>
      <c r="N650">
        <v>1500872400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2030</v>
      </c>
      <c r="T650" t="s">
        <v>2031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f t="shared" si="43"/>
        <v>98.01</v>
      </c>
      <c r="I651">
        <v>602</v>
      </c>
      <c r="J651" t="s">
        <v>98</v>
      </c>
      <c r="K651" t="s">
        <v>99</v>
      </c>
      <c r="L651">
        <v>1287550800</v>
      </c>
      <c r="M651" s="8">
        <f t="shared" si="41"/>
        <v>40471.208333333336</v>
      </c>
      <c r="N651">
        <v>1288501200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2037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f t="shared" si="43"/>
        <v>2</v>
      </c>
      <c r="I652">
        <v>1</v>
      </c>
      <c r="J652" t="s">
        <v>21</v>
      </c>
      <c r="K652" t="s">
        <v>22</v>
      </c>
      <c r="L652">
        <v>1404795600</v>
      </c>
      <c r="M652" s="8">
        <f t="shared" si="41"/>
        <v>41828.208333333336</v>
      </c>
      <c r="N652">
        <v>1407128400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2032</v>
      </c>
      <c r="T652" t="s">
        <v>2055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f t="shared" si="43"/>
        <v>44.99</v>
      </c>
      <c r="I653">
        <v>3868</v>
      </c>
      <c r="J653" t="s">
        <v>107</v>
      </c>
      <c r="K653" t="s">
        <v>108</v>
      </c>
      <c r="L653">
        <v>1393048800</v>
      </c>
      <c r="M653" s="8">
        <f t="shared" si="41"/>
        <v>41692.25</v>
      </c>
      <c r="N653">
        <v>1394344800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2038</v>
      </c>
      <c r="T653" t="s">
        <v>2049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f t="shared" si="43"/>
        <v>31.01</v>
      </c>
      <c r="I654">
        <v>409</v>
      </c>
      <c r="J654" t="s">
        <v>21</v>
      </c>
      <c r="K654" t="s">
        <v>22</v>
      </c>
      <c r="L654">
        <v>1470373200</v>
      </c>
      <c r="M654" s="8">
        <f t="shared" si="41"/>
        <v>42587.208333333328</v>
      </c>
      <c r="N654">
        <v>1474088400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2034</v>
      </c>
      <c r="T654" t="s">
        <v>2035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f t="shared" si="43"/>
        <v>59.97</v>
      </c>
      <c r="I655">
        <v>234</v>
      </c>
      <c r="J655" t="s">
        <v>21</v>
      </c>
      <c r="K655" t="s">
        <v>22</v>
      </c>
      <c r="L655">
        <v>1460091600</v>
      </c>
      <c r="M655" s="8">
        <f t="shared" si="41"/>
        <v>42468.208333333328</v>
      </c>
      <c r="N655">
        <v>1460264400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2034</v>
      </c>
      <c r="T655" t="s">
        <v>2035</v>
      </c>
    </row>
    <row r="656" spans="1:20" ht="31.2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f t="shared" si="43"/>
        <v>59</v>
      </c>
      <c r="I656">
        <v>3016</v>
      </c>
      <c r="J656" t="s">
        <v>21</v>
      </c>
      <c r="K656" t="s">
        <v>22</v>
      </c>
      <c r="L656">
        <v>1440392400</v>
      </c>
      <c r="M656" s="8">
        <f t="shared" si="41"/>
        <v>42240.208333333328</v>
      </c>
      <c r="N656">
        <v>1440824400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2032</v>
      </c>
      <c r="T656" t="s">
        <v>2054</v>
      </c>
    </row>
    <row r="657" spans="1:20" ht="31.2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f t="shared" si="43"/>
        <v>50.05</v>
      </c>
      <c r="I657">
        <v>264</v>
      </c>
      <c r="J657" t="s">
        <v>21</v>
      </c>
      <c r="K657" t="s">
        <v>22</v>
      </c>
      <c r="L657">
        <v>1488434400</v>
      </c>
      <c r="M657" s="8">
        <f t="shared" si="41"/>
        <v>42796.25</v>
      </c>
      <c r="N657">
        <v>1489554000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2051</v>
      </c>
      <c r="T657" t="s">
        <v>2052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f t="shared" si="43"/>
        <v>98.97</v>
      </c>
      <c r="I658">
        <v>504</v>
      </c>
      <c r="J658" t="s">
        <v>26</v>
      </c>
      <c r="K658" t="s">
        <v>27</v>
      </c>
      <c r="L658">
        <v>1514440800</v>
      </c>
      <c r="M658" s="8">
        <f t="shared" si="41"/>
        <v>43097.25</v>
      </c>
      <c r="N658">
        <v>1514872800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2030</v>
      </c>
      <c r="T658" t="s">
        <v>2031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f t="shared" si="43"/>
        <v>58.86</v>
      </c>
      <c r="I659">
        <v>14</v>
      </c>
      <c r="J659" t="s">
        <v>21</v>
      </c>
      <c r="K659" t="s">
        <v>22</v>
      </c>
      <c r="L659">
        <v>1514354400</v>
      </c>
      <c r="M659" s="8">
        <f t="shared" si="41"/>
        <v>43096.25</v>
      </c>
      <c r="N659">
        <v>1515736800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2038</v>
      </c>
      <c r="T659" t="s">
        <v>2060</v>
      </c>
    </row>
    <row r="660" spans="1:20" ht="31.2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f t="shared" si="43"/>
        <v>81.010000000000005</v>
      </c>
      <c r="I660">
        <v>390</v>
      </c>
      <c r="J660" t="s">
        <v>21</v>
      </c>
      <c r="K660" t="s">
        <v>22</v>
      </c>
      <c r="L660">
        <v>1440910800</v>
      </c>
      <c r="M660" s="8">
        <f t="shared" si="41"/>
        <v>42246.208333333328</v>
      </c>
      <c r="N660">
        <v>1442898000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f t="shared" si="43"/>
        <v>76.010000000000005</v>
      </c>
      <c r="I661">
        <v>750</v>
      </c>
      <c r="J661" t="s">
        <v>40</v>
      </c>
      <c r="K661" t="s">
        <v>41</v>
      </c>
      <c r="L661">
        <v>1296108000</v>
      </c>
      <c r="M661" s="8">
        <f t="shared" si="41"/>
        <v>40570.25</v>
      </c>
      <c r="N661">
        <v>1296194400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2038</v>
      </c>
      <c r="T661" t="s">
        <v>2039</v>
      </c>
    </row>
    <row r="662" spans="1:20" ht="31.2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f t="shared" si="43"/>
        <v>96.6</v>
      </c>
      <c r="I662">
        <v>77</v>
      </c>
      <c r="J662" t="s">
        <v>21</v>
      </c>
      <c r="K662" t="s">
        <v>22</v>
      </c>
      <c r="L662">
        <v>1440133200</v>
      </c>
      <c r="M662" s="8">
        <f t="shared" si="41"/>
        <v>42237.208333333328</v>
      </c>
      <c r="N662">
        <v>1440910800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2037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f t="shared" si="43"/>
        <v>76.959999999999994</v>
      </c>
      <c r="I663">
        <v>752</v>
      </c>
      <c r="J663" t="s">
        <v>36</v>
      </c>
      <c r="K663" t="s">
        <v>37</v>
      </c>
      <c r="L663">
        <v>1332910800</v>
      </c>
      <c r="M663" s="8">
        <f t="shared" si="41"/>
        <v>40996.208333333336</v>
      </c>
      <c r="N663">
        <v>1335502800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2032</v>
      </c>
      <c r="T663" t="s">
        <v>2055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f t="shared" si="43"/>
        <v>67.98</v>
      </c>
      <c r="I664">
        <v>131</v>
      </c>
      <c r="J664" t="s">
        <v>21</v>
      </c>
      <c r="K664" t="s">
        <v>22</v>
      </c>
      <c r="L664">
        <v>1544335200</v>
      </c>
      <c r="M664" s="8">
        <f t="shared" si="41"/>
        <v>43443.25</v>
      </c>
      <c r="N664">
        <v>1544680800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2037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f t="shared" si="43"/>
        <v>88.78</v>
      </c>
      <c r="I665">
        <v>87</v>
      </c>
      <c r="J665" t="s">
        <v>21</v>
      </c>
      <c r="K665" t="s">
        <v>22</v>
      </c>
      <c r="L665">
        <v>1286427600</v>
      </c>
      <c r="M665" s="8">
        <f t="shared" si="41"/>
        <v>40458.208333333336</v>
      </c>
      <c r="N665">
        <v>1288414800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2037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f t="shared" si="43"/>
        <v>25</v>
      </c>
      <c r="I666">
        <v>1063</v>
      </c>
      <c r="J666" t="s">
        <v>21</v>
      </c>
      <c r="K666" t="s">
        <v>22</v>
      </c>
      <c r="L666">
        <v>1329717600</v>
      </c>
      <c r="M666" s="8">
        <f t="shared" si="41"/>
        <v>40959.25</v>
      </c>
      <c r="N666">
        <v>1330581600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2032</v>
      </c>
      <c r="T666" t="s">
        <v>2055</v>
      </c>
    </row>
    <row r="667" spans="1:20" ht="31.2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f t="shared" si="43"/>
        <v>44.92</v>
      </c>
      <c r="I667">
        <v>272</v>
      </c>
      <c r="J667" t="s">
        <v>21</v>
      </c>
      <c r="K667" t="s">
        <v>22</v>
      </c>
      <c r="L667">
        <v>1310187600</v>
      </c>
      <c r="M667" s="8">
        <f t="shared" si="41"/>
        <v>40733.208333333336</v>
      </c>
      <c r="N667">
        <v>1311397200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2038</v>
      </c>
      <c r="T667" t="s">
        <v>2039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f t="shared" si="43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8">
        <f t="shared" si="41"/>
        <v>41516.208333333336</v>
      </c>
      <c r="N668">
        <v>1378357200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2037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f t="shared" si="43"/>
        <v>29.01</v>
      </c>
      <c r="I669">
        <v>419</v>
      </c>
      <c r="J669" t="s">
        <v>21</v>
      </c>
      <c r="K669" t="s">
        <v>22</v>
      </c>
      <c r="L669">
        <v>1410325200</v>
      </c>
      <c r="M669" s="8">
        <f t="shared" si="41"/>
        <v>41892.208333333336</v>
      </c>
      <c r="N669">
        <v>1411102800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2061</v>
      </c>
      <c r="T669" t="s">
        <v>2062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f t="shared" si="43"/>
        <v>73.59</v>
      </c>
      <c r="I670">
        <v>76</v>
      </c>
      <c r="J670" t="s">
        <v>21</v>
      </c>
      <c r="K670" t="s">
        <v>22</v>
      </c>
      <c r="L670">
        <v>1343797200</v>
      </c>
      <c r="M670" s="8">
        <f t="shared" si="41"/>
        <v>41122.208333333336</v>
      </c>
      <c r="N670">
        <v>1344834000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2037</v>
      </c>
    </row>
    <row r="671" spans="1:20" ht="31.2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f t="shared" si="43"/>
        <v>107.97</v>
      </c>
      <c r="I671">
        <v>1621</v>
      </c>
      <c r="J671" t="s">
        <v>107</v>
      </c>
      <c r="K671" t="s">
        <v>108</v>
      </c>
      <c r="L671">
        <v>1498453200</v>
      </c>
      <c r="M671" s="8">
        <f t="shared" si="41"/>
        <v>42912.208333333328</v>
      </c>
      <c r="N671">
        <v>1499230800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2037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f t="shared" si="43"/>
        <v>68.989999999999995</v>
      </c>
      <c r="I672">
        <v>1101</v>
      </c>
      <c r="J672" t="s">
        <v>21</v>
      </c>
      <c r="K672" t="s">
        <v>22</v>
      </c>
      <c r="L672">
        <v>1456380000</v>
      </c>
      <c r="M672" s="8">
        <f t="shared" si="41"/>
        <v>42425.25</v>
      </c>
      <c r="N672">
        <v>1457416800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2032</v>
      </c>
      <c r="T672" t="s">
        <v>2042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f t="shared" si="43"/>
        <v>111.02</v>
      </c>
      <c r="I673">
        <v>1073</v>
      </c>
      <c r="J673" t="s">
        <v>21</v>
      </c>
      <c r="K673" t="s">
        <v>22</v>
      </c>
      <c r="L673">
        <v>1280552400</v>
      </c>
      <c r="M673" s="8">
        <f t="shared" si="41"/>
        <v>40390.208333333336</v>
      </c>
      <c r="N673">
        <v>1280898000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2037</v>
      </c>
    </row>
    <row r="674" spans="1:20" ht="31.2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f t="shared" si="43"/>
        <v>25</v>
      </c>
      <c r="I674">
        <v>4428</v>
      </c>
      <c r="J674" t="s">
        <v>26</v>
      </c>
      <c r="K674" t="s">
        <v>27</v>
      </c>
      <c r="L674">
        <v>1521608400</v>
      </c>
      <c r="M674" s="8">
        <f t="shared" si="41"/>
        <v>43180.208333333328</v>
      </c>
      <c r="N674">
        <v>1522472400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2037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f t="shared" si="43"/>
        <v>42.16</v>
      </c>
      <c r="I675">
        <v>58</v>
      </c>
      <c r="J675" t="s">
        <v>107</v>
      </c>
      <c r="K675" t="s">
        <v>108</v>
      </c>
      <c r="L675">
        <v>1460696400</v>
      </c>
      <c r="M675" s="8">
        <f t="shared" si="41"/>
        <v>42475.208333333328</v>
      </c>
      <c r="N675">
        <v>1462510800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2032</v>
      </c>
      <c r="T675" t="s">
        <v>2042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f t="shared" si="43"/>
        <v>47</v>
      </c>
      <c r="I676">
        <v>1218</v>
      </c>
      <c r="J676" t="s">
        <v>21</v>
      </c>
      <c r="K676" t="s">
        <v>22</v>
      </c>
      <c r="L676">
        <v>1313730000</v>
      </c>
      <c r="M676" s="8">
        <f t="shared" si="41"/>
        <v>40774.208333333336</v>
      </c>
      <c r="N676">
        <v>1317790800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2051</v>
      </c>
      <c r="T676" t="s">
        <v>2052</v>
      </c>
    </row>
    <row r="677" spans="1:20" ht="31.2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f t="shared" si="43"/>
        <v>36.04</v>
      </c>
      <c r="I677">
        <v>331</v>
      </c>
      <c r="J677" t="s">
        <v>21</v>
      </c>
      <c r="K677" t="s">
        <v>22</v>
      </c>
      <c r="L677">
        <v>1568178000</v>
      </c>
      <c r="M677" s="8">
        <f t="shared" si="41"/>
        <v>43719.208333333328</v>
      </c>
      <c r="N677">
        <v>1568782800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2061</v>
      </c>
      <c r="T677" t="s">
        <v>2062</v>
      </c>
    </row>
    <row r="678" spans="1:20" ht="31.2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f t="shared" si="43"/>
        <v>101.04</v>
      </c>
      <c r="I678">
        <v>1170</v>
      </c>
      <c r="J678" t="s">
        <v>21</v>
      </c>
      <c r="K678" t="s">
        <v>22</v>
      </c>
      <c r="L678">
        <v>1348635600</v>
      </c>
      <c r="M678" s="8">
        <f t="shared" si="41"/>
        <v>41178.208333333336</v>
      </c>
      <c r="N678">
        <v>1349413200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2051</v>
      </c>
      <c r="T678" t="s">
        <v>2052</v>
      </c>
    </row>
    <row r="679" spans="1:20" ht="31.2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f t="shared" si="43"/>
        <v>39.93</v>
      </c>
      <c r="I679">
        <v>111</v>
      </c>
      <c r="J679" t="s">
        <v>21</v>
      </c>
      <c r="K679" t="s">
        <v>22</v>
      </c>
      <c r="L679">
        <v>1468126800</v>
      </c>
      <c r="M679" s="8">
        <f t="shared" si="41"/>
        <v>42561.208333333328</v>
      </c>
      <c r="N679">
        <v>1472446800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2044</v>
      </c>
      <c r="T679" t="s">
        <v>2050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f t="shared" si="43"/>
        <v>83.16</v>
      </c>
      <c r="I680">
        <v>215</v>
      </c>
      <c r="J680" t="s">
        <v>21</v>
      </c>
      <c r="K680" t="s">
        <v>22</v>
      </c>
      <c r="L680">
        <v>1547877600</v>
      </c>
      <c r="M680" s="8">
        <f t="shared" si="41"/>
        <v>43484.25</v>
      </c>
      <c r="N680">
        <v>1548050400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2038</v>
      </c>
      <c r="T680" t="s">
        <v>2041</v>
      </c>
    </row>
    <row r="681" spans="1:20" ht="31.2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f t="shared" si="43"/>
        <v>39.979999999999997</v>
      </c>
      <c r="I681">
        <v>363</v>
      </c>
      <c r="J681" t="s">
        <v>21</v>
      </c>
      <c r="K681" t="s">
        <v>22</v>
      </c>
      <c r="L681">
        <v>1571374800</v>
      </c>
      <c r="M681" s="8">
        <f t="shared" si="41"/>
        <v>43756.208333333328</v>
      </c>
      <c r="N681">
        <v>1571806800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2030</v>
      </c>
      <c r="T681" t="s">
        <v>2031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f t="shared" si="43"/>
        <v>47.99</v>
      </c>
      <c r="I682">
        <v>2955</v>
      </c>
      <c r="J682" t="s">
        <v>21</v>
      </c>
      <c r="K682" t="s">
        <v>22</v>
      </c>
      <c r="L682">
        <v>1576303200</v>
      </c>
      <c r="M682" s="8">
        <f t="shared" si="41"/>
        <v>43813.25</v>
      </c>
      <c r="N682">
        <v>1576476000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2047</v>
      </c>
      <c r="T682" t="s">
        <v>2058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f t="shared" si="43"/>
        <v>95.98</v>
      </c>
      <c r="I683">
        <v>1657</v>
      </c>
      <c r="J683" t="s">
        <v>21</v>
      </c>
      <c r="K683" t="s">
        <v>22</v>
      </c>
      <c r="L683">
        <v>1324447200</v>
      </c>
      <c r="M683" s="8">
        <f t="shared" si="41"/>
        <v>40898.25</v>
      </c>
      <c r="N683">
        <v>1324965600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2037</v>
      </c>
    </row>
    <row r="684" spans="1:20" ht="31.2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f t="shared" si="43"/>
        <v>78.73</v>
      </c>
      <c r="I684">
        <v>103</v>
      </c>
      <c r="J684" t="s">
        <v>21</v>
      </c>
      <c r="K684" t="s">
        <v>22</v>
      </c>
      <c r="L684">
        <v>1386741600</v>
      </c>
      <c r="M684" s="8">
        <f t="shared" si="41"/>
        <v>41619.25</v>
      </c>
      <c r="N684">
        <v>1387519200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2037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f t="shared" si="43"/>
        <v>56.08</v>
      </c>
      <c r="I685">
        <v>147</v>
      </c>
      <c r="J685" t="s">
        <v>21</v>
      </c>
      <c r="K685" t="s">
        <v>22</v>
      </c>
      <c r="L685">
        <v>1537074000</v>
      </c>
      <c r="M685" s="8">
        <f t="shared" si="41"/>
        <v>43359.208333333328</v>
      </c>
      <c r="N685">
        <v>1537246800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2037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f t="shared" si="43"/>
        <v>69.09</v>
      </c>
      <c r="I686">
        <v>110</v>
      </c>
      <c r="J686" t="s">
        <v>15</v>
      </c>
      <c r="K686" t="s">
        <v>16</v>
      </c>
      <c r="L686">
        <v>1277787600</v>
      </c>
      <c r="M686" s="8">
        <f t="shared" si="41"/>
        <v>40358.208333333336</v>
      </c>
      <c r="N686">
        <v>1279515600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</row>
    <row r="687" spans="1:20" ht="31.2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f t="shared" si="43"/>
        <v>102.05</v>
      </c>
      <c r="I687">
        <v>926</v>
      </c>
      <c r="J687" t="s">
        <v>15</v>
      </c>
      <c r="K687" t="s">
        <v>16</v>
      </c>
      <c r="L687">
        <v>1440306000</v>
      </c>
      <c r="M687" s="8">
        <f t="shared" si="41"/>
        <v>42239.208333333328</v>
      </c>
      <c r="N687">
        <v>1442379600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2037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f t="shared" si="43"/>
        <v>107.32</v>
      </c>
      <c r="I688">
        <v>134</v>
      </c>
      <c r="J688" t="s">
        <v>21</v>
      </c>
      <c r="K688" t="s">
        <v>22</v>
      </c>
      <c r="L688">
        <v>1522126800</v>
      </c>
      <c r="M688" s="8">
        <f t="shared" si="41"/>
        <v>43186.208333333328</v>
      </c>
      <c r="N688">
        <v>1523077200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2034</v>
      </c>
      <c r="T688" t="s">
        <v>2043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f t="shared" si="43"/>
        <v>51.97</v>
      </c>
      <c r="I689">
        <v>269</v>
      </c>
      <c r="J689" t="s">
        <v>21</v>
      </c>
      <c r="K689" t="s">
        <v>22</v>
      </c>
      <c r="L689">
        <v>1489298400</v>
      </c>
      <c r="M689" s="8">
        <f t="shared" si="41"/>
        <v>42806.25</v>
      </c>
      <c r="N689">
        <v>1489554000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2037</v>
      </c>
    </row>
    <row r="690" spans="1:20" ht="31.2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f t="shared" si="43"/>
        <v>71.14</v>
      </c>
      <c r="I690">
        <v>175</v>
      </c>
      <c r="J690" t="s">
        <v>21</v>
      </c>
      <c r="K690" t="s">
        <v>22</v>
      </c>
      <c r="L690">
        <v>1547100000</v>
      </c>
      <c r="M690" s="8">
        <f t="shared" si="41"/>
        <v>43475.25</v>
      </c>
      <c r="N690">
        <v>1548482400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2038</v>
      </c>
      <c r="T690" t="s">
        <v>2057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f t="shared" si="43"/>
        <v>106.49</v>
      </c>
      <c r="I691">
        <v>69</v>
      </c>
      <c r="J691" t="s">
        <v>21</v>
      </c>
      <c r="K691" t="s">
        <v>22</v>
      </c>
      <c r="L691">
        <v>1383022800</v>
      </c>
      <c r="M691" s="8">
        <f t="shared" si="41"/>
        <v>41576.208333333336</v>
      </c>
      <c r="N691">
        <v>1384063200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2034</v>
      </c>
      <c r="T691" t="s">
        <v>2035</v>
      </c>
    </row>
    <row r="692" spans="1:20" ht="31.2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f t="shared" si="43"/>
        <v>42.94</v>
      </c>
      <c r="I692">
        <v>190</v>
      </c>
      <c r="J692" t="s">
        <v>21</v>
      </c>
      <c r="K692" t="s">
        <v>22</v>
      </c>
      <c r="L692">
        <v>1322373600</v>
      </c>
      <c r="M692" s="8">
        <f t="shared" si="41"/>
        <v>40874.25</v>
      </c>
      <c r="N692">
        <v>1322892000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2038</v>
      </c>
      <c r="T692" t="s">
        <v>2039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f t="shared" si="43"/>
        <v>30.04</v>
      </c>
      <c r="I693">
        <v>237</v>
      </c>
      <c r="J693" t="s">
        <v>21</v>
      </c>
      <c r="K693" t="s">
        <v>22</v>
      </c>
      <c r="L693">
        <v>1349240400</v>
      </c>
      <c r="M693" s="8">
        <f t="shared" si="41"/>
        <v>41185.208333333336</v>
      </c>
      <c r="N693">
        <v>1350709200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2038</v>
      </c>
      <c r="T693" t="s">
        <v>2039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f t="shared" si="43"/>
        <v>70.62</v>
      </c>
      <c r="I694">
        <v>77</v>
      </c>
      <c r="J694" t="s">
        <v>40</v>
      </c>
      <c r="K694" t="s">
        <v>41</v>
      </c>
      <c r="L694">
        <v>1562648400</v>
      </c>
      <c r="M694" s="8">
        <f t="shared" si="41"/>
        <v>43655.208333333328</v>
      </c>
      <c r="N694">
        <v>1564203600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f t="shared" si="43"/>
        <v>66.02</v>
      </c>
      <c r="I695">
        <v>1748</v>
      </c>
      <c r="J695" t="s">
        <v>21</v>
      </c>
      <c r="K695" t="s">
        <v>22</v>
      </c>
      <c r="L695">
        <v>1508216400</v>
      </c>
      <c r="M695" s="8">
        <f t="shared" si="41"/>
        <v>43025.208333333328</v>
      </c>
      <c r="N695">
        <v>1509685200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2037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f t="shared" si="43"/>
        <v>96.91</v>
      </c>
      <c r="I696">
        <v>79</v>
      </c>
      <c r="J696" t="s">
        <v>21</v>
      </c>
      <c r="K696" t="s">
        <v>22</v>
      </c>
      <c r="L696">
        <v>1511762400</v>
      </c>
      <c r="M696" s="8">
        <f t="shared" si="41"/>
        <v>43066.25</v>
      </c>
      <c r="N696">
        <v>1514959200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2037</v>
      </c>
    </row>
    <row r="697" spans="1:20" ht="31.2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f t="shared" si="43"/>
        <v>62.87</v>
      </c>
      <c r="I697">
        <v>196</v>
      </c>
      <c r="J697" t="s">
        <v>107</v>
      </c>
      <c r="K697" t="s">
        <v>108</v>
      </c>
      <c r="L697">
        <v>1447480800</v>
      </c>
      <c r="M697" s="8">
        <f t="shared" si="41"/>
        <v>42322.25</v>
      </c>
      <c r="N697">
        <v>1448863200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f t="shared" si="43"/>
        <v>108.99</v>
      </c>
      <c r="I698">
        <v>889</v>
      </c>
      <c r="J698" t="s">
        <v>21</v>
      </c>
      <c r="K698" t="s">
        <v>22</v>
      </c>
      <c r="L698">
        <v>1429506000</v>
      </c>
      <c r="M698" s="8">
        <f t="shared" si="41"/>
        <v>42114.208333333328</v>
      </c>
      <c r="N698">
        <v>1429592400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2037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f t="shared" si="43"/>
        <v>27</v>
      </c>
      <c r="I699">
        <v>7295</v>
      </c>
      <c r="J699" t="s">
        <v>21</v>
      </c>
      <c r="K699" t="s">
        <v>22</v>
      </c>
      <c r="L699">
        <v>1522472400</v>
      </c>
      <c r="M699" s="8">
        <f t="shared" si="41"/>
        <v>43190.208333333328</v>
      </c>
      <c r="N699">
        <v>1522645200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2032</v>
      </c>
      <c r="T699" t="s">
        <v>2040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f t="shared" si="43"/>
        <v>65</v>
      </c>
      <c r="I700">
        <v>2893</v>
      </c>
      <c r="J700" t="s">
        <v>15</v>
      </c>
      <c r="K700" t="s">
        <v>16</v>
      </c>
      <c r="L700">
        <v>1322114400</v>
      </c>
      <c r="M700" s="8">
        <f t="shared" si="41"/>
        <v>40871.25</v>
      </c>
      <c r="N700">
        <v>1323324000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2034</v>
      </c>
      <c r="T700" t="s">
        <v>2043</v>
      </c>
    </row>
    <row r="701" spans="1:20" ht="31.2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f t="shared" si="43"/>
        <v>111.52</v>
      </c>
      <c r="I701">
        <v>56</v>
      </c>
      <c r="J701" t="s">
        <v>21</v>
      </c>
      <c r="K701" t="s">
        <v>22</v>
      </c>
      <c r="L701">
        <v>1561438800</v>
      </c>
      <c r="M701" s="8">
        <f t="shared" si="41"/>
        <v>43641.208333333328</v>
      </c>
      <c r="N701">
        <v>1561525200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2038</v>
      </c>
      <c r="T701" t="s">
        <v>2041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f t="shared" si="43"/>
        <v>3</v>
      </c>
      <c r="I702">
        <v>1</v>
      </c>
      <c r="J702" t="s">
        <v>21</v>
      </c>
      <c r="K702" t="s">
        <v>22</v>
      </c>
      <c r="L702">
        <v>1264399200</v>
      </c>
      <c r="M702" s="8">
        <f t="shared" si="41"/>
        <v>40203.25</v>
      </c>
      <c r="N702">
        <v>1265695200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2043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f t="shared" si="43"/>
        <v>110.99</v>
      </c>
      <c r="I703">
        <v>820</v>
      </c>
      <c r="J703" t="s">
        <v>21</v>
      </c>
      <c r="K703" t="s">
        <v>22</v>
      </c>
      <c r="L703">
        <v>1301202000</v>
      </c>
      <c r="M703" s="8">
        <f t="shared" si="41"/>
        <v>40629.208333333336</v>
      </c>
      <c r="N703">
        <v>1301806800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2037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f t="shared" si="43"/>
        <v>56.75</v>
      </c>
      <c r="I704">
        <v>83</v>
      </c>
      <c r="J704" t="s">
        <v>21</v>
      </c>
      <c r="K704" t="s">
        <v>22</v>
      </c>
      <c r="L704">
        <v>1374469200</v>
      </c>
      <c r="M704" s="8">
        <f t="shared" si="41"/>
        <v>41477.208333333336</v>
      </c>
      <c r="N704">
        <v>1374901200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2043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f t="shared" si="43"/>
        <v>97.02</v>
      </c>
      <c r="I705">
        <v>2038</v>
      </c>
      <c r="J705" t="s">
        <v>21</v>
      </c>
      <c r="K705" t="s">
        <v>22</v>
      </c>
      <c r="L705">
        <v>1334984400</v>
      </c>
      <c r="M705" s="8">
        <f t="shared" si="41"/>
        <v>41020.208333333336</v>
      </c>
      <c r="N705">
        <v>1336453200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2044</v>
      </c>
      <c r="T705" t="s">
        <v>2056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f t="shared" si="43"/>
        <v>92.09</v>
      </c>
      <c r="I706">
        <v>116</v>
      </c>
      <c r="J706" t="s">
        <v>21</v>
      </c>
      <c r="K706" t="s">
        <v>22</v>
      </c>
      <c r="L706">
        <v>1467608400</v>
      </c>
      <c r="M706" s="8">
        <f t="shared" si="41"/>
        <v>42555.208333333328</v>
      </c>
      <c r="N706">
        <v>1468904400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t="s">
        <v>2038</v>
      </c>
      <c r="T706" t="s">
        <v>2046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f t="shared" si="43"/>
        <v>82.99</v>
      </c>
      <c r="I707">
        <v>2025</v>
      </c>
      <c r="J707" t="s">
        <v>40</v>
      </c>
      <c r="K707" t="s">
        <v>41</v>
      </c>
      <c r="L707">
        <v>1386741600</v>
      </c>
      <c r="M707" s="8">
        <f t="shared" ref="M707:M770" si="45">(((L707/60)/60)/24+DATE(1970,1,1))</f>
        <v>41619.25</v>
      </c>
      <c r="N707">
        <v>1387087200</v>
      </c>
      <c r="O707" s="8">
        <f t="shared" ref="O707:O770" si="46">(((N707/60)/60)/24+DATE(1970,1,1))</f>
        <v>41623.25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f t="shared" ref="H708:H771" si="47">ROUND(IF(I708=0, 0, (E708/I708)), 2)</f>
        <v>103.04</v>
      </c>
      <c r="I708">
        <v>1345</v>
      </c>
      <c r="J708" t="s">
        <v>26</v>
      </c>
      <c r="K708" t="s">
        <v>27</v>
      </c>
      <c r="L708">
        <v>1546754400</v>
      </c>
      <c r="M708" s="8">
        <f t="shared" si="45"/>
        <v>43471.25</v>
      </c>
      <c r="N708">
        <v>1547445600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2034</v>
      </c>
      <c r="T708" t="s">
        <v>2035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f t="shared" si="47"/>
        <v>68.92</v>
      </c>
      <c r="I709">
        <v>168</v>
      </c>
      <c r="J709" t="s">
        <v>21</v>
      </c>
      <c r="K709" t="s">
        <v>22</v>
      </c>
      <c r="L709">
        <v>1544248800</v>
      </c>
      <c r="M709" s="8">
        <f t="shared" si="45"/>
        <v>43442.25</v>
      </c>
      <c r="N709">
        <v>1547359200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2038</v>
      </c>
      <c r="T709" t="s">
        <v>2041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f t="shared" si="47"/>
        <v>87.74</v>
      </c>
      <c r="I710">
        <v>137</v>
      </c>
      <c r="J710" t="s">
        <v>98</v>
      </c>
      <c r="K710" t="s">
        <v>99</v>
      </c>
      <c r="L710">
        <v>1495429200</v>
      </c>
      <c r="M710" s="8">
        <f t="shared" si="45"/>
        <v>42877.208333333328</v>
      </c>
      <c r="N710">
        <v>1496293200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2037</v>
      </c>
    </row>
    <row r="711" spans="1:20" ht="31.2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f t="shared" si="47"/>
        <v>75.02</v>
      </c>
      <c r="I711">
        <v>186</v>
      </c>
      <c r="J711" t="s">
        <v>107</v>
      </c>
      <c r="K711" t="s">
        <v>108</v>
      </c>
      <c r="L711">
        <v>1334811600</v>
      </c>
      <c r="M711" s="8">
        <f t="shared" si="45"/>
        <v>41018.208333333336</v>
      </c>
      <c r="N711">
        <v>1335416400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2037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f t="shared" si="47"/>
        <v>50.86</v>
      </c>
      <c r="I712">
        <v>125</v>
      </c>
      <c r="J712" t="s">
        <v>21</v>
      </c>
      <c r="K712" t="s">
        <v>22</v>
      </c>
      <c r="L712">
        <v>1531544400</v>
      </c>
      <c r="M712" s="8">
        <f t="shared" si="45"/>
        <v>43295.208333333328</v>
      </c>
      <c r="N712">
        <v>1532149200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2037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f t="shared" si="47"/>
        <v>90</v>
      </c>
      <c r="I713">
        <v>14</v>
      </c>
      <c r="J713" t="s">
        <v>107</v>
      </c>
      <c r="K713" t="s">
        <v>108</v>
      </c>
      <c r="L713">
        <v>1453615200</v>
      </c>
      <c r="M713" s="8">
        <f t="shared" si="45"/>
        <v>42393.25</v>
      </c>
      <c r="N713">
        <v>1453788000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2037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f t="shared" si="47"/>
        <v>72.900000000000006</v>
      </c>
      <c r="I714">
        <v>202</v>
      </c>
      <c r="J714" t="s">
        <v>21</v>
      </c>
      <c r="K714" t="s">
        <v>22</v>
      </c>
      <c r="L714">
        <v>1467954000</v>
      </c>
      <c r="M714" s="8">
        <f t="shared" si="45"/>
        <v>42559.208333333328</v>
      </c>
      <c r="N714">
        <v>1471496400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2037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f t="shared" si="47"/>
        <v>108.49</v>
      </c>
      <c r="I715">
        <v>103</v>
      </c>
      <c r="J715" t="s">
        <v>21</v>
      </c>
      <c r="K715" t="s">
        <v>22</v>
      </c>
      <c r="L715">
        <v>1471842000</v>
      </c>
      <c r="M715" s="8">
        <f t="shared" si="45"/>
        <v>42604.208333333328</v>
      </c>
      <c r="N715">
        <v>1472878800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2044</v>
      </c>
      <c r="T715" t="s">
        <v>2053</v>
      </c>
    </row>
    <row r="716" spans="1:20" ht="31.2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f t="shared" si="47"/>
        <v>101.98</v>
      </c>
      <c r="I716">
        <v>1785</v>
      </c>
      <c r="J716" t="s">
        <v>21</v>
      </c>
      <c r="K716" t="s">
        <v>22</v>
      </c>
      <c r="L716">
        <v>1408424400</v>
      </c>
      <c r="M716" s="8">
        <f t="shared" si="45"/>
        <v>41870.208333333336</v>
      </c>
      <c r="N716">
        <v>1408510800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f t="shared" si="47"/>
        <v>44.01</v>
      </c>
      <c r="I717">
        <v>656</v>
      </c>
      <c r="J717" t="s">
        <v>21</v>
      </c>
      <c r="K717" t="s">
        <v>22</v>
      </c>
      <c r="L717">
        <v>1281157200</v>
      </c>
      <c r="M717" s="8">
        <f t="shared" si="45"/>
        <v>40397.208333333336</v>
      </c>
      <c r="N717">
        <v>1281589200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2047</v>
      </c>
      <c r="T717" t="s">
        <v>2058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f t="shared" si="47"/>
        <v>65.94</v>
      </c>
      <c r="I718">
        <v>157</v>
      </c>
      <c r="J718" t="s">
        <v>21</v>
      </c>
      <c r="K718" t="s">
        <v>22</v>
      </c>
      <c r="L718">
        <v>1373432400</v>
      </c>
      <c r="M718" s="8">
        <f t="shared" si="45"/>
        <v>41465.208333333336</v>
      </c>
      <c r="N718">
        <v>1375851600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2037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f t="shared" si="47"/>
        <v>24.99</v>
      </c>
      <c r="I719">
        <v>555</v>
      </c>
      <c r="J719" t="s">
        <v>21</v>
      </c>
      <c r="K719" t="s">
        <v>22</v>
      </c>
      <c r="L719">
        <v>1313989200</v>
      </c>
      <c r="M719" s="8">
        <f t="shared" si="45"/>
        <v>40777.208333333336</v>
      </c>
      <c r="N719">
        <v>1315803600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2038</v>
      </c>
      <c r="T719" t="s">
        <v>2039</v>
      </c>
    </row>
    <row r="720" spans="1:20" ht="31.2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f t="shared" si="47"/>
        <v>28</v>
      </c>
      <c r="I720">
        <v>297</v>
      </c>
      <c r="J720" t="s">
        <v>21</v>
      </c>
      <c r="K720" t="s">
        <v>22</v>
      </c>
      <c r="L720">
        <v>1371445200</v>
      </c>
      <c r="M720" s="8">
        <f t="shared" si="45"/>
        <v>41442.208333333336</v>
      </c>
      <c r="N720">
        <v>1373691600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2034</v>
      </c>
      <c r="T720" t="s">
        <v>2043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f t="shared" si="47"/>
        <v>85.83</v>
      </c>
      <c r="I721">
        <v>123</v>
      </c>
      <c r="J721" t="s">
        <v>21</v>
      </c>
      <c r="K721" t="s">
        <v>22</v>
      </c>
      <c r="L721">
        <v>1338267600</v>
      </c>
      <c r="M721" s="8">
        <f t="shared" si="45"/>
        <v>41058.208333333336</v>
      </c>
      <c r="N721">
        <v>1339218000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2044</v>
      </c>
      <c r="T721" t="s">
        <v>2050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f t="shared" si="47"/>
        <v>84.92</v>
      </c>
      <c r="I722">
        <v>38</v>
      </c>
      <c r="J722" t="s">
        <v>36</v>
      </c>
      <c r="K722" t="s">
        <v>37</v>
      </c>
      <c r="L722">
        <v>1519192800</v>
      </c>
      <c r="M722" s="8">
        <f t="shared" si="45"/>
        <v>43152.25</v>
      </c>
      <c r="N722">
        <v>1520402400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2037</v>
      </c>
    </row>
    <row r="723" spans="1:20" ht="31.2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f t="shared" si="47"/>
        <v>90.48</v>
      </c>
      <c r="I723">
        <v>60</v>
      </c>
      <c r="J723" t="s">
        <v>21</v>
      </c>
      <c r="K723" t="s">
        <v>22</v>
      </c>
      <c r="L723">
        <v>1522818000</v>
      </c>
      <c r="M723" s="8">
        <f t="shared" si="45"/>
        <v>43194.208333333328</v>
      </c>
      <c r="N723">
        <v>1523336400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f t="shared" si="47"/>
        <v>25</v>
      </c>
      <c r="I724">
        <v>3036</v>
      </c>
      <c r="J724" t="s">
        <v>21</v>
      </c>
      <c r="K724" t="s">
        <v>22</v>
      </c>
      <c r="L724">
        <v>1509948000</v>
      </c>
      <c r="M724" s="8">
        <f t="shared" si="45"/>
        <v>43045.25</v>
      </c>
      <c r="N724">
        <v>1512280800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2038</v>
      </c>
      <c r="T724" t="s">
        <v>2039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f t="shared" si="47"/>
        <v>92.01</v>
      </c>
      <c r="I725">
        <v>144</v>
      </c>
      <c r="J725" t="s">
        <v>26</v>
      </c>
      <c r="K725" t="s">
        <v>27</v>
      </c>
      <c r="L725">
        <v>1456898400</v>
      </c>
      <c r="M725" s="8">
        <f t="shared" si="45"/>
        <v>42431.25</v>
      </c>
      <c r="N725">
        <v>1458709200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2037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f t="shared" si="47"/>
        <v>93.07</v>
      </c>
      <c r="I726">
        <v>121</v>
      </c>
      <c r="J726" t="s">
        <v>40</v>
      </c>
      <c r="K726" t="s">
        <v>41</v>
      </c>
      <c r="L726">
        <v>1413954000</v>
      </c>
      <c r="M726" s="8">
        <f t="shared" si="45"/>
        <v>41934.208333333336</v>
      </c>
      <c r="N726">
        <v>1414126800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2037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f t="shared" si="47"/>
        <v>61.01</v>
      </c>
      <c r="I727">
        <v>1596</v>
      </c>
      <c r="J727" t="s">
        <v>21</v>
      </c>
      <c r="K727" t="s">
        <v>22</v>
      </c>
      <c r="L727">
        <v>1416031200</v>
      </c>
      <c r="M727" s="8">
        <f t="shared" si="45"/>
        <v>41958.25</v>
      </c>
      <c r="N727">
        <v>1416204000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2047</v>
      </c>
      <c r="T727" t="s">
        <v>2058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f t="shared" si="47"/>
        <v>92.04</v>
      </c>
      <c r="I728">
        <v>524</v>
      </c>
      <c r="J728" t="s">
        <v>21</v>
      </c>
      <c r="K728" t="s">
        <v>22</v>
      </c>
      <c r="L728">
        <v>1287982800</v>
      </c>
      <c r="M728" s="8">
        <f t="shared" si="45"/>
        <v>40476.208333333336</v>
      </c>
      <c r="N728">
        <v>1288501200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2037</v>
      </c>
    </row>
    <row r="729" spans="1:20" ht="31.2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f t="shared" si="47"/>
        <v>81.13</v>
      </c>
      <c r="I729">
        <v>181</v>
      </c>
      <c r="J729" t="s">
        <v>21</v>
      </c>
      <c r="K729" t="s">
        <v>22</v>
      </c>
      <c r="L729">
        <v>1547964000</v>
      </c>
      <c r="M729" s="8">
        <f t="shared" si="45"/>
        <v>43485.25</v>
      </c>
      <c r="N729">
        <v>1552971600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2034</v>
      </c>
      <c r="T729" t="s">
        <v>2035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f t="shared" si="47"/>
        <v>73.5</v>
      </c>
      <c r="I730">
        <v>10</v>
      </c>
      <c r="J730" t="s">
        <v>21</v>
      </c>
      <c r="K730" t="s">
        <v>22</v>
      </c>
      <c r="L730">
        <v>1464152400</v>
      </c>
      <c r="M730" s="8">
        <f t="shared" si="45"/>
        <v>42515.208333333328</v>
      </c>
      <c r="N730">
        <v>1465102800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2037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f t="shared" si="47"/>
        <v>85.22</v>
      </c>
      <c r="I731">
        <v>122</v>
      </c>
      <c r="J731" t="s">
        <v>21</v>
      </c>
      <c r="K731" t="s">
        <v>22</v>
      </c>
      <c r="L731">
        <v>1359957600</v>
      </c>
      <c r="M731" s="8">
        <f t="shared" si="45"/>
        <v>41309.25</v>
      </c>
      <c r="N731">
        <v>1360130400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2038</v>
      </c>
      <c r="T731" t="s">
        <v>2041</v>
      </c>
    </row>
    <row r="732" spans="1:20" ht="31.2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f t="shared" si="47"/>
        <v>110.97</v>
      </c>
      <c r="I732">
        <v>1071</v>
      </c>
      <c r="J732" t="s">
        <v>15</v>
      </c>
      <c r="K732" t="s">
        <v>16</v>
      </c>
      <c r="L732">
        <v>1432357200</v>
      </c>
      <c r="M732" s="8">
        <f t="shared" si="45"/>
        <v>42147.208333333328</v>
      </c>
      <c r="N732">
        <v>1432875600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2034</v>
      </c>
      <c r="T732" t="s">
        <v>2043</v>
      </c>
    </row>
    <row r="733" spans="1:20" ht="31.2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f t="shared" si="47"/>
        <v>32.97</v>
      </c>
      <c r="I733">
        <v>219</v>
      </c>
      <c r="J733" t="s">
        <v>21</v>
      </c>
      <c r="K733" t="s">
        <v>22</v>
      </c>
      <c r="L733">
        <v>1500786000</v>
      </c>
      <c r="M733" s="8">
        <f t="shared" si="45"/>
        <v>42939.208333333328</v>
      </c>
      <c r="N733">
        <v>1500872400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2035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f t="shared" si="47"/>
        <v>96.01</v>
      </c>
      <c r="I734">
        <v>1121</v>
      </c>
      <c r="J734" t="s">
        <v>21</v>
      </c>
      <c r="K734" t="s">
        <v>22</v>
      </c>
      <c r="L734">
        <v>1490158800</v>
      </c>
      <c r="M734" s="8">
        <f t="shared" si="45"/>
        <v>42816.208333333328</v>
      </c>
      <c r="N734">
        <v>1492146000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ht="31.2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f t="shared" si="47"/>
        <v>84.97</v>
      </c>
      <c r="I735">
        <v>980</v>
      </c>
      <c r="J735" t="s">
        <v>21</v>
      </c>
      <c r="K735" t="s">
        <v>22</v>
      </c>
      <c r="L735">
        <v>1406178000</v>
      </c>
      <c r="M735" s="8">
        <f t="shared" si="45"/>
        <v>41844.208333333336</v>
      </c>
      <c r="N735">
        <v>1407301200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2032</v>
      </c>
      <c r="T735" t="s">
        <v>2054</v>
      </c>
    </row>
    <row r="736" spans="1:20" ht="31.2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f t="shared" si="47"/>
        <v>25.01</v>
      </c>
      <c r="I736">
        <v>536</v>
      </c>
      <c r="J736" t="s">
        <v>21</v>
      </c>
      <c r="K736" t="s">
        <v>22</v>
      </c>
      <c r="L736">
        <v>1485583200</v>
      </c>
      <c r="M736" s="8">
        <f t="shared" si="45"/>
        <v>42763.25</v>
      </c>
      <c r="N736">
        <v>1486620000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2037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f t="shared" si="47"/>
        <v>66</v>
      </c>
      <c r="I737">
        <v>1991</v>
      </c>
      <c r="J737" t="s">
        <v>21</v>
      </c>
      <c r="K737" t="s">
        <v>22</v>
      </c>
      <c r="L737">
        <v>1459314000</v>
      </c>
      <c r="M737" s="8">
        <f t="shared" si="45"/>
        <v>42459.208333333328</v>
      </c>
      <c r="N737">
        <v>1459918800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2051</v>
      </c>
      <c r="T737" t="s">
        <v>2052</v>
      </c>
    </row>
    <row r="738" spans="1:20" ht="31.2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f t="shared" si="47"/>
        <v>87.34</v>
      </c>
      <c r="I738">
        <v>29</v>
      </c>
      <c r="J738" t="s">
        <v>21</v>
      </c>
      <c r="K738" t="s">
        <v>22</v>
      </c>
      <c r="L738">
        <v>1424412000</v>
      </c>
      <c r="M738" s="8">
        <f t="shared" si="45"/>
        <v>42055.25</v>
      </c>
      <c r="N738">
        <v>1424757600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f t="shared" si="47"/>
        <v>27.93</v>
      </c>
      <c r="I739">
        <v>180</v>
      </c>
      <c r="J739" t="s">
        <v>21</v>
      </c>
      <c r="K739" t="s">
        <v>22</v>
      </c>
      <c r="L739">
        <v>1478844000</v>
      </c>
      <c r="M739" s="8">
        <f t="shared" si="45"/>
        <v>42685.25</v>
      </c>
      <c r="N739">
        <v>1479880800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2032</v>
      </c>
      <c r="T739" t="s">
        <v>2042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f t="shared" si="47"/>
        <v>103.8</v>
      </c>
      <c r="I740">
        <v>15</v>
      </c>
      <c r="J740" t="s">
        <v>21</v>
      </c>
      <c r="K740" t="s">
        <v>22</v>
      </c>
      <c r="L740">
        <v>1416117600</v>
      </c>
      <c r="M740" s="8">
        <f t="shared" si="45"/>
        <v>41959.25</v>
      </c>
      <c r="N740">
        <v>1418018400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2037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f t="shared" si="47"/>
        <v>31.94</v>
      </c>
      <c r="I741">
        <v>191</v>
      </c>
      <c r="J741" t="s">
        <v>21</v>
      </c>
      <c r="K741" t="s">
        <v>22</v>
      </c>
      <c r="L741">
        <v>1340946000</v>
      </c>
      <c r="M741" s="8">
        <f t="shared" si="45"/>
        <v>41089.208333333336</v>
      </c>
      <c r="N741">
        <v>1341032400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2032</v>
      </c>
      <c r="T741" t="s">
        <v>2042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f t="shared" si="47"/>
        <v>99.5</v>
      </c>
      <c r="I742">
        <v>16</v>
      </c>
      <c r="J742" t="s">
        <v>21</v>
      </c>
      <c r="K742" t="s">
        <v>22</v>
      </c>
      <c r="L742">
        <v>1486101600</v>
      </c>
      <c r="M742" s="8">
        <f t="shared" si="45"/>
        <v>42769.25</v>
      </c>
      <c r="N742">
        <v>1486360800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2037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f t="shared" si="47"/>
        <v>108.85</v>
      </c>
      <c r="I743">
        <v>130</v>
      </c>
      <c r="J743" t="s">
        <v>21</v>
      </c>
      <c r="K743" t="s">
        <v>22</v>
      </c>
      <c r="L743">
        <v>1274590800</v>
      </c>
      <c r="M743" s="8">
        <f t="shared" si="45"/>
        <v>40321.208333333336</v>
      </c>
      <c r="N743">
        <v>1274677200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2037</v>
      </c>
    </row>
    <row r="744" spans="1:20" ht="31.2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f t="shared" si="47"/>
        <v>110.76</v>
      </c>
      <c r="I744">
        <v>122</v>
      </c>
      <c r="J744" t="s">
        <v>21</v>
      </c>
      <c r="K744" t="s">
        <v>22</v>
      </c>
      <c r="L744">
        <v>1263880800</v>
      </c>
      <c r="M744" s="8">
        <f t="shared" si="45"/>
        <v>40197.25</v>
      </c>
      <c r="N744">
        <v>1267509600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2032</v>
      </c>
      <c r="T744" t="s">
        <v>2040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f t="shared" si="47"/>
        <v>29.65</v>
      </c>
      <c r="I745">
        <v>17</v>
      </c>
      <c r="J745" t="s">
        <v>21</v>
      </c>
      <c r="K745" t="s">
        <v>22</v>
      </c>
      <c r="L745">
        <v>1445403600</v>
      </c>
      <c r="M745" s="8">
        <f t="shared" si="45"/>
        <v>42298.208333333328</v>
      </c>
      <c r="N745">
        <v>1445922000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2037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f t="shared" si="47"/>
        <v>101.71</v>
      </c>
      <c r="I746">
        <v>140</v>
      </c>
      <c r="J746" t="s">
        <v>21</v>
      </c>
      <c r="K746" t="s">
        <v>22</v>
      </c>
      <c r="L746">
        <v>1533877200</v>
      </c>
      <c r="M746" s="8">
        <f t="shared" si="45"/>
        <v>43322.208333333328</v>
      </c>
      <c r="N746">
        <v>1534050000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2037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f t="shared" si="47"/>
        <v>61.5</v>
      </c>
      <c r="I747">
        <v>34</v>
      </c>
      <c r="J747" t="s">
        <v>21</v>
      </c>
      <c r="K747" t="s">
        <v>22</v>
      </c>
      <c r="L747">
        <v>1275195600</v>
      </c>
      <c r="M747" s="8">
        <f t="shared" si="45"/>
        <v>40328.208333333336</v>
      </c>
      <c r="N747">
        <v>1277528400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2043</v>
      </c>
    </row>
    <row r="748" spans="1:20" ht="31.2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f t="shared" si="47"/>
        <v>35</v>
      </c>
      <c r="I748">
        <v>3388</v>
      </c>
      <c r="J748" t="s">
        <v>21</v>
      </c>
      <c r="K748" t="s">
        <v>22</v>
      </c>
      <c r="L748">
        <v>1318136400</v>
      </c>
      <c r="M748" s="8">
        <f t="shared" si="45"/>
        <v>40825.208333333336</v>
      </c>
      <c r="N748">
        <v>1318568400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2034</v>
      </c>
      <c r="T748" t="s">
        <v>2035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f t="shared" si="4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8">
        <f t="shared" si="45"/>
        <v>40423.208333333336</v>
      </c>
      <c r="N749">
        <v>1284354000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2037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f t="shared" si="47"/>
        <v>110.97</v>
      </c>
      <c r="I750">
        <v>614</v>
      </c>
      <c r="J750" t="s">
        <v>21</v>
      </c>
      <c r="K750" t="s">
        <v>22</v>
      </c>
      <c r="L750">
        <v>1267423200</v>
      </c>
      <c r="M750" s="8">
        <f t="shared" si="45"/>
        <v>40238.25</v>
      </c>
      <c r="N750">
        <v>1269579600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2038</v>
      </c>
      <c r="T750" t="s">
        <v>2046</v>
      </c>
    </row>
    <row r="751" spans="1:20" ht="31.2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f t="shared" si="47"/>
        <v>36.96</v>
      </c>
      <c r="I751">
        <v>366</v>
      </c>
      <c r="J751" t="s">
        <v>107</v>
      </c>
      <c r="K751" t="s">
        <v>108</v>
      </c>
      <c r="L751">
        <v>1412744400</v>
      </c>
      <c r="M751" s="8">
        <f t="shared" si="45"/>
        <v>41920.208333333336</v>
      </c>
      <c r="N751">
        <v>1413781200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2034</v>
      </c>
      <c r="T751" t="s">
        <v>2043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f t="shared" si="47"/>
        <v>1</v>
      </c>
      <c r="I752">
        <v>1</v>
      </c>
      <c r="J752" t="s">
        <v>40</v>
      </c>
      <c r="K752" t="s">
        <v>41</v>
      </c>
      <c r="L752">
        <v>1277960400</v>
      </c>
      <c r="M752" s="8">
        <f t="shared" si="45"/>
        <v>40360.208333333336</v>
      </c>
      <c r="N752">
        <v>1280120400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2032</v>
      </c>
      <c r="T752" t="s">
        <v>2040</v>
      </c>
    </row>
    <row r="753" spans="1:20" ht="31.2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f t="shared" si="47"/>
        <v>30.97</v>
      </c>
      <c r="I753">
        <v>270</v>
      </c>
      <c r="J753" t="s">
        <v>21</v>
      </c>
      <c r="K753" t="s">
        <v>22</v>
      </c>
      <c r="L753">
        <v>1458190800</v>
      </c>
      <c r="M753" s="8">
        <f t="shared" si="45"/>
        <v>42446.208333333328</v>
      </c>
      <c r="N753">
        <v>1459486800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f t="shared" si="47"/>
        <v>47.04</v>
      </c>
      <c r="I754">
        <v>114</v>
      </c>
      <c r="J754" t="s">
        <v>21</v>
      </c>
      <c r="K754" t="s">
        <v>22</v>
      </c>
      <c r="L754">
        <v>1280984400</v>
      </c>
      <c r="M754" s="8">
        <f t="shared" si="45"/>
        <v>40395.208333333336</v>
      </c>
      <c r="N754">
        <v>1282539600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2037</v>
      </c>
    </row>
    <row r="755" spans="1:20" ht="31.2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f t="shared" si="47"/>
        <v>88.07</v>
      </c>
      <c r="I755">
        <v>137</v>
      </c>
      <c r="J755" t="s">
        <v>21</v>
      </c>
      <c r="K755" t="s">
        <v>22</v>
      </c>
      <c r="L755">
        <v>1274590800</v>
      </c>
      <c r="M755" s="8">
        <f t="shared" si="45"/>
        <v>40321.208333333336</v>
      </c>
      <c r="N755">
        <v>1275886800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2051</v>
      </c>
      <c r="T755" t="s">
        <v>2052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f t="shared" si="47"/>
        <v>37.01</v>
      </c>
      <c r="I756">
        <v>3205</v>
      </c>
      <c r="J756" t="s">
        <v>21</v>
      </c>
      <c r="K756" t="s">
        <v>22</v>
      </c>
      <c r="L756">
        <v>1351400400</v>
      </c>
      <c r="M756" s="8">
        <f t="shared" si="45"/>
        <v>41210.208333333336</v>
      </c>
      <c r="N756">
        <v>1355983200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2037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f t="shared" si="47"/>
        <v>26.03</v>
      </c>
      <c r="I757">
        <v>288</v>
      </c>
      <c r="J757" t="s">
        <v>36</v>
      </c>
      <c r="K757" t="s">
        <v>37</v>
      </c>
      <c r="L757">
        <v>1514354400</v>
      </c>
      <c r="M757" s="8">
        <f t="shared" si="45"/>
        <v>43096.25</v>
      </c>
      <c r="N757">
        <v>1515391200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2037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f t="shared" si="47"/>
        <v>67.819999999999993</v>
      </c>
      <c r="I758">
        <v>148</v>
      </c>
      <c r="J758" t="s">
        <v>21</v>
      </c>
      <c r="K758" t="s">
        <v>22</v>
      </c>
      <c r="L758">
        <v>1421733600</v>
      </c>
      <c r="M758" s="8">
        <f t="shared" si="45"/>
        <v>42024.25</v>
      </c>
      <c r="N758">
        <v>1422252000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2037</v>
      </c>
    </row>
    <row r="759" spans="1:20" ht="31.2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f t="shared" si="47"/>
        <v>49.96</v>
      </c>
      <c r="I759">
        <v>114</v>
      </c>
      <c r="J759" t="s">
        <v>21</v>
      </c>
      <c r="K759" t="s">
        <v>22</v>
      </c>
      <c r="L759">
        <v>1305176400</v>
      </c>
      <c r="M759" s="8">
        <f t="shared" si="45"/>
        <v>40675.208333333336</v>
      </c>
      <c r="N759">
        <v>1305522000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2038</v>
      </c>
      <c r="T759" t="s">
        <v>2041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f t="shared" si="47"/>
        <v>110.02</v>
      </c>
      <c r="I760">
        <v>1518</v>
      </c>
      <c r="J760" t="s">
        <v>15</v>
      </c>
      <c r="K760" t="s">
        <v>16</v>
      </c>
      <c r="L760">
        <v>1414126800</v>
      </c>
      <c r="M760" s="8">
        <f t="shared" si="45"/>
        <v>41936.208333333336</v>
      </c>
      <c r="N760">
        <v>1414904400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f t="shared" si="47"/>
        <v>89.96</v>
      </c>
      <c r="I761">
        <v>1274</v>
      </c>
      <c r="J761" t="s">
        <v>21</v>
      </c>
      <c r="K761" t="s">
        <v>22</v>
      </c>
      <c r="L761">
        <v>1517810400</v>
      </c>
      <c r="M761" s="8">
        <f t="shared" si="45"/>
        <v>43136.25</v>
      </c>
      <c r="N761">
        <v>1520402400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2032</v>
      </c>
      <c r="T761" t="s">
        <v>2040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f t="shared" si="47"/>
        <v>79.010000000000005</v>
      </c>
      <c r="I762">
        <v>210</v>
      </c>
      <c r="J762" t="s">
        <v>107</v>
      </c>
      <c r="K762" t="s">
        <v>108</v>
      </c>
      <c r="L762">
        <v>1564635600</v>
      </c>
      <c r="M762" s="8">
        <f t="shared" si="45"/>
        <v>43678.208333333328</v>
      </c>
      <c r="N762">
        <v>1567141200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2047</v>
      </c>
      <c r="T762" t="s">
        <v>2048</v>
      </c>
    </row>
    <row r="763" spans="1:20" ht="31.2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f t="shared" si="47"/>
        <v>86.87</v>
      </c>
      <c r="I763">
        <v>166</v>
      </c>
      <c r="J763" t="s">
        <v>21</v>
      </c>
      <c r="K763" t="s">
        <v>22</v>
      </c>
      <c r="L763">
        <v>1500699600</v>
      </c>
      <c r="M763" s="8">
        <f t="shared" si="45"/>
        <v>42938.208333333328</v>
      </c>
      <c r="N763">
        <v>1501131600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</row>
    <row r="764" spans="1:20" ht="31.2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f t="shared" si="47"/>
        <v>62.04</v>
      </c>
      <c r="I764">
        <v>100</v>
      </c>
      <c r="J764" t="s">
        <v>26</v>
      </c>
      <c r="K764" t="s">
        <v>27</v>
      </c>
      <c r="L764">
        <v>1354082400</v>
      </c>
      <c r="M764" s="8">
        <f t="shared" si="45"/>
        <v>41241.25</v>
      </c>
      <c r="N764">
        <v>1355032800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2032</v>
      </c>
      <c r="T764" t="s">
        <v>2055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f t="shared" si="47"/>
        <v>26.97</v>
      </c>
      <c r="I765">
        <v>235</v>
      </c>
      <c r="J765" t="s">
        <v>21</v>
      </c>
      <c r="K765" t="s">
        <v>22</v>
      </c>
      <c r="L765">
        <v>1336453200</v>
      </c>
      <c r="M765" s="8">
        <f t="shared" si="45"/>
        <v>41037.208333333336</v>
      </c>
      <c r="N765">
        <v>1339477200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2037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f t="shared" si="47"/>
        <v>54.12</v>
      </c>
      <c r="I766">
        <v>148</v>
      </c>
      <c r="J766" t="s">
        <v>21</v>
      </c>
      <c r="K766" t="s">
        <v>22</v>
      </c>
      <c r="L766">
        <v>1305262800</v>
      </c>
      <c r="M766" s="8">
        <f t="shared" si="45"/>
        <v>40676.208333333336</v>
      </c>
      <c r="N766">
        <v>1305954000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</row>
    <row r="767" spans="1:20" ht="31.2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f t="shared" si="47"/>
        <v>41.04</v>
      </c>
      <c r="I767">
        <v>198</v>
      </c>
      <c r="J767" t="s">
        <v>21</v>
      </c>
      <c r="K767" t="s">
        <v>22</v>
      </c>
      <c r="L767">
        <v>1492232400</v>
      </c>
      <c r="M767" s="8">
        <f t="shared" si="45"/>
        <v>42840.208333333328</v>
      </c>
      <c r="N767">
        <v>1494392400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2032</v>
      </c>
      <c r="T767" t="s">
        <v>2042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f t="shared" si="47"/>
        <v>55.05</v>
      </c>
      <c r="I768">
        <v>248</v>
      </c>
      <c r="J768" t="s">
        <v>26</v>
      </c>
      <c r="K768" t="s">
        <v>27</v>
      </c>
      <c r="L768">
        <v>1537333200</v>
      </c>
      <c r="M768" s="8">
        <f t="shared" si="45"/>
        <v>43362.208333333328</v>
      </c>
      <c r="N768">
        <v>1537419600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2038</v>
      </c>
      <c r="T768" t="s">
        <v>2060</v>
      </c>
    </row>
    <row r="769" spans="1:20" ht="31.2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f t="shared" si="47"/>
        <v>107.94</v>
      </c>
      <c r="I769">
        <v>513</v>
      </c>
      <c r="J769" t="s">
        <v>21</v>
      </c>
      <c r="K769" t="s">
        <v>22</v>
      </c>
      <c r="L769">
        <v>1444107600</v>
      </c>
      <c r="M769" s="8">
        <f t="shared" si="45"/>
        <v>42283.208333333328</v>
      </c>
      <c r="N769">
        <v>1447999200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2044</v>
      </c>
      <c r="T769" t="s">
        <v>2056</v>
      </c>
    </row>
    <row r="770" spans="1:20" ht="31.2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f t="shared" si="47"/>
        <v>73.92</v>
      </c>
      <c r="I770">
        <v>150</v>
      </c>
      <c r="J770" t="s">
        <v>21</v>
      </c>
      <c r="K770" t="s">
        <v>22</v>
      </c>
      <c r="L770">
        <v>1386741600</v>
      </c>
      <c r="M770" s="8">
        <f t="shared" si="45"/>
        <v>41619.25</v>
      </c>
      <c r="N770">
        <v>1388037600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2037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f t="shared" si="47"/>
        <v>32</v>
      </c>
      <c r="I771">
        <v>3410</v>
      </c>
      <c r="J771" t="s">
        <v>21</v>
      </c>
      <c r="K771" t="s">
        <v>22</v>
      </c>
      <c r="L771">
        <v>1376542800</v>
      </c>
      <c r="M771" s="8">
        <f t="shared" ref="M771:M834" si="49">(((L771/60)/60)/24+DATE(1970,1,1))</f>
        <v>41501.208333333336</v>
      </c>
      <c r="N771">
        <v>1378789200</v>
      </c>
      <c r="O771" s="8">
        <f t="shared" ref="O771:O834" si="50">(((N771/60)/60)/24+DATE(1970,1,1))</f>
        <v>41527.208333333336</v>
      </c>
      <c r="P771" t="b">
        <v>0</v>
      </c>
      <c r="Q771" t="b">
        <v>0</v>
      </c>
      <c r="R771" t="s">
        <v>89</v>
      </c>
      <c r="S771" t="s">
        <v>2047</v>
      </c>
      <c r="T771" t="s">
        <v>2048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f t="shared" ref="H772:H835" si="51">ROUND(IF(I772=0, 0, (E772/I772)), 2)</f>
        <v>53.9</v>
      </c>
      <c r="I772">
        <v>216</v>
      </c>
      <c r="J772" t="s">
        <v>107</v>
      </c>
      <c r="K772" t="s">
        <v>108</v>
      </c>
      <c r="L772">
        <v>1397451600</v>
      </c>
      <c r="M772" s="8">
        <f t="shared" si="49"/>
        <v>41743.208333333336</v>
      </c>
      <c r="N772">
        <v>1398056400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2037</v>
      </c>
    </row>
    <row r="773" spans="1:20" ht="31.2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f t="shared" si="51"/>
        <v>106.5</v>
      </c>
      <c r="I773">
        <v>26</v>
      </c>
      <c r="J773" t="s">
        <v>21</v>
      </c>
      <c r="K773" t="s">
        <v>22</v>
      </c>
      <c r="L773">
        <v>1548482400</v>
      </c>
      <c r="M773" s="8">
        <f t="shared" si="49"/>
        <v>43491.25</v>
      </c>
      <c r="N773">
        <v>1550815200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2037</v>
      </c>
    </row>
    <row r="774" spans="1:20" ht="31.2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f t="shared" si="51"/>
        <v>33</v>
      </c>
      <c r="I774">
        <v>5139</v>
      </c>
      <c r="J774" t="s">
        <v>21</v>
      </c>
      <c r="K774" t="s">
        <v>22</v>
      </c>
      <c r="L774">
        <v>1549692000</v>
      </c>
      <c r="M774" s="8">
        <f t="shared" si="49"/>
        <v>43505.25</v>
      </c>
      <c r="N774">
        <v>1550037600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2032</v>
      </c>
      <c r="T774" t="s">
        <v>2042</v>
      </c>
    </row>
    <row r="775" spans="1:20" ht="31.2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f t="shared" si="51"/>
        <v>43</v>
      </c>
      <c r="I775">
        <v>2353</v>
      </c>
      <c r="J775" t="s">
        <v>21</v>
      </c>
      <c r="K775" t="s">
        <v>22</v>
      </c>
      <c r="L775">
        <v>1492059600</v>
      </c>
      <c r="M775" s="8">
        <f t="shared" si="49"/>
        <v>42838.208333333328</v>
      </c>
      <c r="N775">
        <v>1492923600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2037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f t="shared" si="51"/>
        <v>86.86</v>
      </c>
      <c r="I776">
        <v>78</v>
      </c>
      <c r="J776" t="s">
        <v>107</v>
      </c>
      <c r="K776" t="s">
        <v>108</v>
      </c>
      <c r="L776">
        <v>1463979600</v>
      </c>
      <c r="M776" s="8">
        <f t="shared" si="49"/>
        <v>42513.208333333328</v>
      </c>
      <c r="N776">
        <v>1467522000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2034</v>
      </c>
      <c r="T776" t="s">
        <v>2035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f t="shared" si="51"/>
        <v>96.8</v>
      </c>
      <c r="I777">
        <v>10</v>
      </c>
      <c r="J777" t="s">
        <v>21</v>
      </c>
      <c r="K777" t="s">
        <v>22</v>
      </c>
      <c r="L777">
        <v>1415253600</v>
      </c>
      <c r="M777" s="8">
        <f t="shared" si="49"/>
        <v>41949.25</v>
      </c>
      <c r="N777">
        <v>1416117600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f t="shared" si="51"/>
        <v>33</v>
      </c>
      <c r="I778">
        <v>2201</v>
      </c>
      <c r="J778" t="s">
        <v>21</v>
      </c>
      <c r="K778" t="s">
        <v>22</v>
      </c>
      <c r="L778">
        <v>1562216400</v>
      </c>
      <c r="M778" s="8">
        <f t="shared" si="49"/>
        <v>43650.208333333328</v>
      </c>
      <c r="N778">
        <v>1563771600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2037</v>
      </c>
    </row>
    <row r="779" spans="1:20" ht="31.2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f t="shared" si="51"/>
        <v>68.03</v>
      </c>
      <c r="I779">
        <v>676</v>
      </c>
      <c r="J779" t="s">
        <v>21</v>
      </c>
      <c r="K779" t="s">
        <v>22</v>
      </c>
      <c r="L779">
        <v>1316754000</v>
      </c>
      <c r="M779" s="8">
        <f t="shared" si="49"/>
        <v>40809.208333333336</v>
      </c>
      <c r="N779">
        <v>1319259600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2037</v>
      </c>
    </row>
    <row r="780" spans="1:20" ht="31.2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f t="shared" si="51"/>
        <v>58.87</v>
      </c>
      <c r="I780">
        <v>174</v>
      </c>
      <c r="J780" t="s">
        <v>98</v>
      </c>
      <c r="K780" t="s">
        <v>99</v>
      </c>
      <c r="L780">
        <v>1313211600</v>
      </c>
      <c r="M780" s="8">
        <f t="shared" si="49"/>
        <v>40768.208333333336</v>
      </c>
      <c r="N780">
        <v>1313643600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2038</v>
      </c>
      <c r="T780" t="s">
        <v>2046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f t="shared" si="51"/>
        <v>105.05</v>
      </c>
      <c r="I781">
        <v>831</v>
      </c>
      <c r="J781" t="s">
        <v>21</v>
      </c>
      <c r="K781" t="s">
        <v>22</v>
      </c>
      <c r="L781">
        <v>1439528400</v>
      </c>
      <c r="M781" s="8">
        <f t="shared" si="49"/>
        <v>42230.208333333328</v>
      </c>
      <c r="N781">
        <v>1440306000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2037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f t="shared" si="51"/>
        <v>33.049999999999997</v>
      </c>
      <c r="I782">
        <v>164</v>
      </c>
      <c r="J782" t="s">
        <v>21</v>
      </c>
      <c r="K782" t="s">
        <v>22</v>
      </c>
      <c r="L782">
        <v>1469163600</v>
      </c>
      <c r="M782" s="8">
        <f t="shared" si="49"/>
        <v>42573.208333333328</v>
      </c>
      <c r="N782">
        <v>1470805200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2038</v>
      </c>
      <c r="T782" t="s">
        <v>2041</v>
      </c>
    </row>
    <row r="783" spans="1:20" ht="31.2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f t="shared" si="51"/>
        <v>78.819999999999993</v>
      </c>
      <c r="I783">
        <v>56</v>
      </c>
      <c r="J783" t="s">
        <v>98</v>
      </c>
      <c r="K783" t="s">
        <v>99</v>
      </c>
      <c r="L783">
        <v>1288501200</v>
      </c>
      <c r="M783" s="8">
        <f t="shared" si="49"/>
        <v>40482.208333333336</v>
      </c>
      <c r="N783">
        <v>1292911200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2037</v>
      </c>
    </row>
    <row r="784" spans="1:20" ht="31.2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f t="shared" si="51"/>
        <v>68.2</v>
      </c>
      <c r="I784">
        <v>161</v>
      </c>
      <c r="J784" t="s">
        <v>21</v>
      </c>
      <c r="K784" t="s">
        <v>22</v>
      </c>
      <c r="L784">
        <v>1298959200</v>
      </c>
      <c r="M784" s="8">
        <f t="shared" si="49"/>
        <v>40603.25</v>
      </c>
      <c r="N784">
        <v>1301374800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2038</v>
      </c>
      <c r="T784" t="s">
        <v>2046</v>
      </c>
    </row>
    <row r="785" spans="1:20" ht="31.2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f t="shared" si="51"/>
        <v>75.73</v>
      </c>
      <c r="I785">
        <v>138</v>
      </c>
      <c r="J785" t="s">
        <v>21</v>
      </c>
      <c r="K785" t="s">
        <v>22</v>
      </c>
      <c r="L785">
        <v>1387260000</v>
      </c>
      <c r="M785" s="8">
        <f t="shared" si="49"/>
        <v>41625.25</v>
      </c>
      <c r="N785">
        <v>1387864800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f t="shared" si="51"/>
        <v>31</v>
      </c>
      <c r="I786">
        <v>3308</v>
      </c>
      <c r="J786" t="s">
        <v>21</v>
      </c>
      <c r="K786" t="s">
        <v>22</v>
      </c>
      <c r="L786">
        <v>1457244000</v>
      </c>
      <c r="M786" s="8">
        <f t="shared" si="49"/>
        <v>42435.25</v>
      </c>
      <c r="N786">
        <v>1458190800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2034</v>
      </c>
      <c r="T786" t="s">
        <v>2035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f t="shared" si="51"/>
        <v>101.88</v>
      </c>
      <c r="I787">
        <v>127</v>
      </c>
      <c r="J787" t="s">
        <v>26</v>
      </c>
      <c r="K787" t="s">
        <v>27</v>
      </c>
      <c r="L787">
        <v>1556341200</v>
      </c>
      <c r="M787" s="8">
        <f t="shared" si="49"/>
        <v>43582.208333333328</v>
      </c>
      <c r="N787">
        <v>1559278800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2038</v>
      </c>
      <c r="T787" t="s">
        <v>2046</v>
      </c>
    </row>
    <row r="788" spans="1:20" ht="31.2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f t="shared" si="51"/>
        <v>52.88</v>
      </c>
      <c r="I788">
        <v>207</v>
      </c>
      <c r="J788" t="s">
        <v>107</v>
      </c>
      <c r="K788" t="s">
        <v>108</v>
      </c>
      <c r="L788">
        <v>1522126800</v>
      </c>
      <c r="M788" s="8">
        <f t="shared" si="49"/>
        <v>43186.208333333328</v>
      </c>
      <c r="N788">
        <v>1522731600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2032</v>
      </c>
      <c r="T788" t="s">
        <v>2055</v>
      </c>
    </row>
    <row r="789" spans="1:20" ht="31.2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f t="shared" si="51"/>
        <v>71.010000000000005</v>
      </c>
      <c r="I789">
        <v>859</v>
      </c>
      <c r="J789" t="s">
        <v>15</v>
      </c>
      <c r="K789" t="s">
        <v>16</v>
      </c>
      <c r="L789">
        <v>1305954000</v>
      </c>
      <c r="M789" s="8">
        <f t="shared" si="49"/>
        <v>40684.208333333336</v>
      </c>
      <c r="N789">
        <v>1306731600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ht="31.2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f t="shared" si="51"/>
        <v>102.39</v>
      </c>
      <c r="I790">
        <v>31</v>
      </c>
      <c r="J790" t="s">
        <v>21</v>
      </c>
      <c r="K790" t="s">
        <v>22</v>
      </c>
      <c r="L790">
        <v>1350709200</v>
      </c>
      <c r="M790" s="8">
        <f t="shared" si="49"/>
        <v>41202.208333333336</v>
      </c>
      <c r="N790">
        <v>1352527200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2038</v>
      </c>
      <c r="T790" t="s">
        <v>2046</v>
      </c>
    </row>
    <row r="791" spans="1:20" ht="31.2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f t="shared" si="51"/>
        <v>74.47</v>
      </c>
      <c r="I791">
        <v>45</v>
      </c>
      <c r="J791" t="s">
        <v>21</v>
      </c>
      <c r="K791" t="s">
        <v>22</v>
      </c>
      <c r="L791">
        <v>1401166800</v>
      </c>
      <c r="M791" s="8">
        <f t="shared" si="49"/>
        <v>41786.208333333336</v>
      </c>
      <c r="N791">
        <v>1404363600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2037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f t="shared" si="51"/>
        <v>51.01</v>
      </c>
      <c r="I792">
        <v>1113</v>
      </c>
      <c r="J792" t="s">
        <v>21</v>
      </c>
      <c r="K792" t="s">
        <v>22</v>
      </c>
      <c r="L792">
        <v>1266127200</v>
      </c>
      <c r="M792" s="8">
        <f t="shared" si="49"/>
        <v>40223.25</v>
      </c>
      <c r="N792">
        <v>1266645600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2037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f t="shared" si="51"/>
        <v>90</v>
      </c>
      <c r="I793">
        <v>6</v>
      </c>
      <c r="J793" t="s">
        <v>21</v>
      </c>
      <c r="K793" t="s">
        <v>22</v>
      </c>
      <c r="L793">
        <v>1481436000</v>
      </c>
      <c r="M793" s="8">
        <f t="shared" si="49"/>
        <v>42715.25</v>
      </c>
      <c r="N793">
        <v>1482818400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2030</v>
      </c>
      <c r="T793" t="s">
        <v>2031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f t="shared" si="51"/>
        <v>97.14</v>
      </c>
      <c r="I794">
        <v>7</v>
      </c>
      <c r="J794" t="s">
        <v>21</v>
      </c>
      <c r="K794" t="s">
        <v>22</v>
      </c>
      <c r="L794">
        <v>1372222800</v>
      </c>
      <c r="M794" s="8">
        <f t="shared" si="49"/>
        <v>41451.208333333336</v>
      </c>
      <c r="N794">
        <v>1374642000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2037</v>
      </c>
    </row>
    <row r="795" spans="1:20" ht="31.2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f t="shared" si="51"/>
        <v>72.069999999999993</v>
      </c>
      <c r="I795">
        <v>181</v>
      </c>
      <c r="J795" t="s">
        <v>98</v>
      </c>
      <c r="K795" t="s">
        <v>99</v>
      </c>
      <c r="L795">
        <v>1372136400</v>
      </c>
      <c r="M795" s="8">
        <f t="shared" si="49"/>
        <v>41450.208333333336</v>
      </c>
      <c r="N795">
        <v>1372482000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f t="shared" si="51"/>
        <v>75.239999999999995</v>
      </c>
      <c r="I796">
        <v>110</v>
      </c>
      <c r="J796" t="s">
        <v>21</v>
      </c>
      <c r="K796" t="s">
        <v>22</v>
      </c>
      <c r="L796">
        <v>1513922400</v>
      </c>
      <c r="M796" s="8">
        <f t="shared" si="49"/>
        <v>43091.25</v>
      </c>
      <c r="N796">
        <v>1514959200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f t="shared" si="51"/>
        <v>32.97</v>
      </c>
      <c r="I797">
        <v>31</v>
      </c>
      <c r="J797" t="s">
        <v>21</v>
      </c>
      <c r="K797" t="s">
        <v>22</v>
      </c>
      <c r="L797">
        <v>1477976400</v>
      </c>
      <c r="M797" s="8">
        <f t="shared" si="49"/>
        <v>42675.208333333328</v>
      </c>
      <c r="N797">
        <v>1478235600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2038</v>
      </c>
      <c r="T797" t="s">
        <v>2041</v>
      </c>
    </row>
    <row r="798" spans="1:20" ht="31.2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f t="shared" si="51"/>
        <v>54.81</v>
      </c>
      <c r="I798">
        <v>78</v>
      </c>
      <c r="J798" t="s">
        <v>21</v>
      </c>
      <c r="K798" t="s">
        <v>22</v>
      </c>
      <c r="L798">
        <v>1407474000</v>
      </c>
      <c r="M798" s="8">
        <f t="shared" si="49"/>
        <v>41859.208333333336</v>
      </c>
      <c r="N798">
        <v>1408078800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2047</v>
      </c>
      <c r="T798" t="s">
        <v>2058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f t="shared" si="51"/>
        <v>45.04</v>
      </c>
      <c r="I799">
        <v>185</v>
      </c>
      <c r="J799" t="s">
        <v>21</v>
      </c>
      <c r="K799" t="s">
        <v>22</v>
      </c>
      <c r="L799">
        <v>1546149600</v>
      </c>
      <c r="M799" s="8">
        <f t="shared" si="49"/>
        <v>43464.25</v>
      </c>
      <c r="N799">
        <v>1548136800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2034</v>
      </c>
      <c r="T799" t="s">
        <v>2035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f t="shared" si="51"/>
        <v>52.96</v>
      </c>
      <c r="I800">
        <v>121</v>
      </c>
      <c r="J800" t="s">
        <v>21</v>
      </c>
      <c r="K800" t="s">
        <v>22</v>
      </c>
      <c r="L800">
        <v>1338440400</v>
      </c>
      <c r="M800" s="8">
        <f t="shared" si="49"/>
        <v>41060.208333333336</v>
      </c>
      <c r="N800">
        <v>1340859600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2037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f t="shared" si="51"/>
        <v>60.02</v>
      </c>
      <c r="I801">
        <v>1225</v>
      </c>
      <c r="J801" t="s">
        <v>40</v>
      </c>
      <c r="K801" t="s">
        <v>41</v>
      </c>
      <c r="L801">
        <v>1454133600</v>
      </c>
      <c r="M801" s="8">
        <f t="shared" si="49"/>
        <v>42399.25</v>
      </c>
      <c r="N801">
        <v>1454479200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2037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f t="shared" si="51"/>
        <v>1</v>
      </c>
      <c r="I802">
        <v>1</v>
      </c>
      <c r="J802" t="s">
        <v>98</v>
      </c>
      <c r="K802" t="s">
        <v>99</v>
      </c>
      <c r="L802">
        <v>1434085200</v>
      </c>
      <c r="M802" s="8">
        <f t="shared" si="49"/>
        <v>42167.208333333328</v>
      </c>
      <c r="N802">
        <v>1434430800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ht="31.2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f t="shared" si="51"/>
        <v>44.03</v>
      </c>
      <c r="I803">
        <v>106</v>
      </c>
      <c r="J803" t="s">
        <v>21</v>
      </c>
      <c r="K803" t="s">
        <v>22</v>
      </c>
      <c r="L803">
        <v>1577772000</v>
      </c>
      <c r="M803" s="8">
        <f t="shared" si="49"/>
        <v>43830.25</v>
      </c>
      <c r="N803">
        <v>1579672800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2051</v>
      </c>
      <c r="T803" t="s">
        <v>2052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f t="shared" si="51"/>
        <v>86.03</v>
      </c>
      <c r="I804">
        <v>142</v>
      </c>
      <c r="J804" t="s">
        <v>21</v>
      </c>
      <c r="K804" t="s">
        <v>22</v>
      </c>
      <c r="L804">
        <v>1562216400</v>
      </c>
      <c r="M804" s="8">
        <f t="shared" si="49"/>
        <v>43650.208333333328</v>
      </c>
      <c r="N804">
        <v>1562389200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2051</v>
      </c>
      <c r="T804" t="s">
        <v>2052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f t="shared" si="51"/>
        <v>28.01</v>
      </c>
      <c r="I805">
        <v>233</v>
      </c>
      <c r="J805" t="s">
        <v>21</v>
      </c>
      <c r="K805" t="s">
        <v>22</v>
      </c>
      <c r="L805">
        <v>1548568800</v>
      </c>
      <c r="M805" s="8">
        <f t="shared" si="49"/>
        <v>43492.25</v>
      </c>
      <c r="N805">
        <v>1551506400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2037</v>
      </c>
    </row>
    <row r="806" spans="1:20" ht="31.2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f t="shared" si="51"/>
        <v>32.049999999999997</v>
      </c>
      <c r="I806">
        <v>218</v>
      </c>
      <c r="J806" t="s">
        <v>21</v>
      </c>
      <c r="K806" t="s">
        <v>22</v>
      </c>
      <c r="L806">
        <v>1514872800</v>
      </c>
      <c r="M806" s="8">
        <f t="shared" si="49"/>
        <v>43102.25</v>
      </c>
      <c r="N806">
        <v>1516600800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f t="shared" si="51"/>
        <v>73.61</v>
      </c>
      <c r="I807">
        <v>67</v>
      </c>
      <c r="J807" t="s">
        <v>26</v>
      </c>
      <c r="K807" t="s">
        <v>27</v>
      </c>
      <c r="L807">
        <v>1416031200</v>
      </c>
      <c r="M807" s="8">
        <f t="shared" si="49"/>
        <v>41958.25</v>
      </c>
      <c r="N807">
        <v>1420437600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2038</v>
      </c>
      <c r="T807" t="s">
        <v>2039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f t="shared" si="51"/>
        <v>108.71</v>
      </c>
      <c r="I808">
        <v>76</v>
      </c>
      <c r="J808" t="s">
        <v>21</v>
      </c>
      <c r="K808" t="s">
        <v>22</v>
      </c>
      <c r="L808">
        <v>1330927200</v>
      </c>
      <c r="M808" s="8">
        <f t="shared" si="49"/>
        <v>40973.25</v>
      </c>
      <c r="N808">
        <v>1332997200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2038</v>
      </c>
      <c r="T808" t="s">
        <v>2041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f t="shared" si="51"/>
        <v>42.98</v>
      </c>
      <c r="I809">
        <v>43</v>
      </c>
      <c r="J809" t="s">
        <v>21</v>
      </c>
      <c r="K809" t="s">
        <v>22</v>
      </c>
      <c r="L809">
        <v>1571115600</v>
      </c>
      <c r="M809" s="8">
        <f t="shared" si="49"/>
        <v>43753.208333333328</v>
      </c>
      <c r="N809">
        <v>1574920800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2037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f t="shared" si="51"/>
        <v>83.32</v>
      </c>
      <c r="I810">
        <v>19</v>
      </c>
      <c r="J810" t="s">
        <v>21</v>
      </c>
      <c r="K810" t="s">
        <v>22</v>
      </c>
      <c r="L810">
        <v>1463461200</v>
      </c>
      <c r="M810" s="8">
        <f t="shared" si="49"/>
        <v>42507.208333333328</v>
      </c>
      <c r="N810">
        <v>1464930000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2030</v>
      </c>
      <c r="T810" t="s">
        <v>2031</v>
      </c>
    </row>
    <row r="811" spans="1:20" ht="31.2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f t="shared" si="51"/>
        <v>42</v>
      </c>
      <c r="I811">
        <v>2108</v>
      </c>
      <c r="J811" t="s">
        <v>98</v>
      </c>
      <c r="K811" t="s">
        <v>99</v>
      </c>
      <c r="L811">
        <v>1344920400</v>
      </c>
      <c r="M811" s="8">
        <f t="shared" si="49"/>
        <v>41135.208333333336</v>
      </c>
      <c r="N811">
        <v>1345006800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2038</v>
      </c>
      <c r="T811" t="s">
        <v>2039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f t="shared" si="51"/>
        <v>55.93</v>
      </c>
      <c r="I812">
        <v>221</v>
      </c>
      <c r="J812" t="s">
        <v>21</v>
      </c>
      <c r="K812" t="s">
        <v>22</v>
      </c>
      <c r="L812">
        <v>1511848800</v>
      </c>
      <c r="M812" s="8">
        <f t="shared" si="49"/>
        <v>43067.25</v>
      </c>
      <c r="N812">
        <v>1512712800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2037</v>
      </c>
    </row>
    <row r="813" spans="1:20" ht="31.2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f t="shared" si="51"/>
        <v>105.04</v>
      </c>
      <c r="I813">
        <v>679</v>
      </c>
      <c r="J813" t="s">
        <v>21</v>
      </c>
      <c r="K813" t="s">
        <v>22</v>
      </c>
      <c r="L813">
        <v>1452319200</v>
      </c>
      <c r="M813" s="8">
        <f t="shared" si="49"/>
        <v>42378.25</v>
      </c>
      <c r="N813">
        <v>1452492000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2047</v>
      </c>
      <c r="T813" t="s">
        <v>2048</v>
      </c>
    </row>
    <row r="814" spans="1:20" ht="31.2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f t="shared" si="51"/>
        <v>48</v>
      </c>
      <c r="I814">
        <v>2805</v>
      </c>
      <c r="J814" t="s">
        <v>15</v>
      </c>
      <c r="K814" t="s">
        <v>16</v>
      </c>
      <c r="L814">
        <v>1523854800</v>
      </c>
      <c r="M814" s="8">
        <f t="shared" si="49"/>
        <v>43206.208333333328</v>
      </c>
      <c r="N814">
        <v>1524286800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f t="shared" si="51"/>
        <v>112.66</v>
      </c>
      <c r="I815">
        <v>68</v>
      </c>
      <c r="J815" t="s">
        <v>21</v>
      </c>
      <c r="K815" t="s">
        <v>22</v>
      </c>
      <c r="L815">
        <v>1346043600</v>
      </c>
      <c r="M815" s="8">
        <f t="shared" si="49"/>
        <v>41148.208333333336</v>
      </c>
      <c r="N815">
        <v>1346907600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2047</v>
      </c>
      <c r="T815" t="s">
        <v>2048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f t="shared" si="51"/>
        <v>81.94</v>
      </c>
      <c r="I816">
        <v>36</v>
      </c>
      <c r="J816" t="s">
        <v>36</v>
      </c>
      <c r="K816" t="s">
        <v>37</v>
      </c>
      <c r="L816">
        <v>1464325200</v>
      </c>
      <c r="M816" s="8">
        <f t="shared" si="49"/>
        <v>42517.208333333328</v>
      </c>
      <c r="N816">
        <v>1464498000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f t="shared" si="51"/>
        <v>64.05</v>
      </c>
      <c r="I817">
        <v>183</v>
      </c>
      <c r="J817" t="s">
        <v>15</v>
      </c>
      <c r="K817" t="s">
        <v>16</v>
      </c>
      <c r="L817">
        <v>1511935200</v>
      </c>
      <c r="M817" s="8">
        <f t="shared" si="49"/>
        <v>43068.25</v>
      </c>
      <c r="N817">
        <v>1514181600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f t="shared" si="51"/>
        <v>106.39</v>
      </c>
      <c r="I818">
        <v>133</v>
      </c>
      <c r="J818" t="s">
        <v>21</v>
      </c>
      <c r="K818" t="s">
        <v>22</v>
      </c>
      <c r="L818">
        <v>1392012000</v>
      </c>
      <c r="M818" s="8">
        <f t="shared" si="49"/>
        <v>41680.25</v>
      </c>
      <c r="N818">
        <v>1392184800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2037</v>
      </c>
    </row>
    <row r="819" spans="1:20" ht="31.2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f t="shared" si="51"/>
        <v>76.010000000000005</v>
      </c>
      <c r="I819">
        <v>2489</v>
      </c>
      <c r="J819" t="s">
        <v>107</v>
      </c>
      <c r="K819" t="s">
        <v>108</v>
      </c>
      <c r="L819">
        <v>1556946000</v>
      </c>
      <c r="M819" s="8">
        <f t="shared" si="49"/>
        <v>43589.208333333328</v>
      </c>
      <c r="N819">
        <v>1559365200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f t="shared" si="51"/>
        <v>111.07</v>
      </c>
      <c r="I820">
        <v>69</v>
      </c>
      <c r="J820" t="s">
        <v>21</v>
      </c>
      <c r="K820" t="s">
        <v>22</v>
      </c>
      <c r="L820">
        <v>1548050400</v>
      </c>
      <c r="M820" s="8">
        <f t="shared" si="49"/>
        <v>43486.25</v>
      </c>
      <c r="N820">
        <v>1549173600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2037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f t="shared" si="51"/>
        <v>95.94</v>
      </c>
      <c r="I821">
        <v>47</v>
      </c>
      <c r="J821" t="s">
        <v>21</v>
      </c>
      <c r="K821" t="s">
        <v>22</v>
      </c>
      <c r="L821">
        <v>1353736800</v>
      </c>
      <c r="M821" s="8">
        <f t="shared" si="49"/>
        <v>41237.25</v>
      </c>
      <c r="N821">
        <v>1355032800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2047</v>
      </c>
      <c r="T821" t="s">
        <v>2048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f t="shared" si="51"/>
        <v>43.04</v>
      </c>
      <c r="I822">
        <v>279</v>
      </c>
      <c r="J822" t="s">
        <v>40</v>
      </c>
      <c r="K822" t="s">
        <v>41</v>
      </c>
      <c r="L822">
        <v>1532840400</v>
      </c>
      <c r="M822" s="8">
        <f t="shared" si="49"/>
        <v>43310.208333333328</v>
      </c>
      <c r="N822">
        <v>1533963600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f t="shared" si="51"/>
        <v>67.97</v>
      </c>
      <c r="I823">
        <v>210</v>
      </c>
      <c r="J823" t="s">
        <v>21</v>
      </c>
      <c r="K823" t="s">
        <v>22</v>
      </c>
      <c r="L823">
        <v>1488261600</v>
      </c>
      <c r="M823" s="8">
        <f t="shared" si="49"/>
        <v>42794.25</v>
      </c>
      <c r="N823">
        <v>1489381200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2038</v>
      </c>
      <c r="T823" t="s">
        <v>2039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f t="shared" si="51"/>
        <v>89.99</v>
      </c>
      <c r="I824">
        <v>2100</v>
      </c>
      <c r="J824" t="s">
        <v>21</v>
      </c>
      <c r="K824" t="s">
        <v>22</v>
      </c>
      <c r="L824">
        <v>1393567200</v>
      </c>
      <c r="M824" s="8">
        <f t="shared" si="49"/>
        <v>41698.25</v>
      </c>
      <c r="N824">
        <v>1395032400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f t="shared" si="51"/>
        <v>58.1</v>
      </c>
      <c r="I825">
        <v>252</v>
      </c>
      <c r="J825" t="s">
        <v>21</v>
      </c>
      <c r="K825" t="s">
        <v>22</v>
      </c>
      <c r="L825">
        <v>1410325200</v>
      </c>
      <c r="M825" s="8">
        <f t="shared" si="49"/>
        <v>41892.208333333336</v>
      </c>
      <c r="N825">
        <v>1412485200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</row>
    <row r="826" spans="1:20" ht="31.2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f t="shared" si="51"/>
        <v>84</v>
      </c>
      <c r="I826">
        <v>1280</v>
      </c>
      <c r="J826" t="s">
        <v>21</v>
      </c>
      <c r="K826" t="s">
        <v>22</v>
      </c>
      <c r="L826">
        <v>1276923600</v>
      </c>
      <c r="M826" s="8">
        <f t="shared" si="49"/>
        <v>40348.208333333336</v>
      </c>
      <c r="N826">
        <v>1279688400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</row>
    <row r="827" spans="1:20" ht="31.2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f t="shared" si="51"/>
        <v>88.85</v>
      </c>
      <c r="I827">
        <v>157</v>
      </c>
      <c r="J827" t="s">
        <v>40</v>
      </c>
      <c r="K827" t="s">
        <v>41</v>
      </c>
      <c r="L827">
        <v>1500958800</v>
      </c>
      <c r="M827" s="8">
        <f t="shared" si="49"/>
        <v>42941.208333333328</v>
      </c>
      <c r="N827">
        <v>1501995600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2038</v>
      </c>
      <c r="T827" t="s">
        <v>2049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f t="shared" si="51"/>
        <v>65.959999999999994</v>
      </c>
      <c r="I828">
        <v>194</v>
      </c>
      <c r="J828" t="s">
        <v>21</v>
      </c>
      <c r="K828" t="s">
        <v>22</v>
      </c>
      <c r="L828">
        <v>1292220000</v>
      </c>
      <c r="M828" s="8">
        <f t="shared" si="49"/>
        <v>40525.25</v>
      </c>
      <c r="N828">
        <v>1294639200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2037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f t="shared" si="51"/>
        <v>74.8</v>
      </c>
      <c r="I829">
        <v>82</v>
      </c>
      <c r="J829" t="s">
        <v>26</v>
      </c>
      <c r="K829" t="s">
        <v>27</v>
      </c>
      <c r="L829">
        <v>1304398800</v>
      </c>
      <c r="M829" s="8">
        <f t="shared" si="49"/>
        <v>40666.208333333336</v>
      </c>
      <c r="N829">
        <v>1305435600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2038</v>
      </c>
      <c r="T829" t="s">
        <v>2041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f t="shared" si="51"/>
        <v>69.989999999999995</v>
      </c>
      <c r="I830">
        <v>70</v>
      </c>
      <c r="J830" t="s">
        <v>21</v>
      </c>
      <c r="K830" t="s">
        <v>22</v>
      </c>
      <c r="L830">
        <v>1535432400</v>
      </c>
      <c r="M830" s="8">
        <f t="shared" si="49"/>
        <v>43340.208333333328</v>
      </c>
      <c r="N830">
        <v>1537592400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2037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f t="shared" si="51"/>
        <v>32.01</v>
      </c>
      <c r="I831">
        <v>154</v>
      </c>
      <c r="J831" t="s">
        <v>21</v>
      </c>
      <c r="K831" t="s">
        <v>22</v>
      </c>
      <c r="L831">
        <v>1433826000</v>
      </c>
      <c r="M831" s="8">
        <f t="shared" si="49"/>
        <v>42164.208333333328</v>
      </c>
      <c r="N831">
        <v>1435122000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2037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f t="shared" si="51"/>
        <v>64.73</v>
      </c>
      <c r="I832">
        <v>22</v>
      </c>
      <c r="J832" t="s">
        <v>21</v>
      </c>
      <c r="K832" t="s">
        <v>22</v>
      </c>
      <c r="L832">
        <v>1514959200</v>
      </c>
      <c r="M832" s="8">
        <f t="shared" si="49"/>
        <v>43103.25</v>
      </c>
      <c r="N832">
        <v>1520056800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2037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f t="shared" si="51"/>
        <v>25</v>
      </c>
      <c r="I833">
        <v>4233</v>
      </c>
      <c r="J833" t="s">
        <v>21</v>
      </c>
      <c r="K833" t="s">
        <v>22</v>
      </c>
      <c r="L833">
        <v>1332738000</v>
      </c>
      <c r="M833" s="8">
        <f t="shared" si="49"/>
        <v>40994.208333333336</v>
      </c>
      <c r="N833">
        <v>1335675600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2051</v>
      </c>
      <c r="T833" t="s">
        <v>2052</v>
      </c>
    </row>
    <row r="834" spans="1:20" ht="31.2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f t="shared" si="51"/>
        <v>104.98</v>
      </c>
      <c r="I834">
        <v>1297</v>
      </c>
      <c r="J834" t="s">
        <v>36</v>
      </c>
      <c r="K834" t="s">
        <v>37</v>
      </c>
      <c r="L834">
        <v>1445490000</v>
      </c>
      <c r="M834" s="8">
        <f t="shared" si="49"/>
        <v>42299.208333333328</v>
      </c>
      <c r="N834">
        <v>1448431200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t="s">
        <v>2044</v>
      </c>
      <c r="T834" t="s">
        <v>2056</v>
      </c>
    </row>
    <row r="835" spans="1:20" ht="31.2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f t="shared" si="51"/>
        <v>64.989999999999995</v>
      </c>
      <c r="I835">
        <v>165</v>
      </c>
      <c r="J835" t="s">
        <v>36</v>
      </c>
      <c r="K835" t="s">
        <v>37</v>
      </c>
      <c r="L835">
        <v>1297663200</v>
      </c>
      <c r="M835" s="8">
        <f t="shared" ref="M835:M898" si="53">(((L835/60)/60)/24+DATE(1970,1,1))</f>
        <v>40588.25</v>
      </c>
      <c r="N835">
        <v>1298613600</v>
      </c>
      <c r="O835" s="8">
        <f t="shared" ref="O835:O898" si="54">(((N835/60)/60)/24+DATE(1970,1,1))</f>
        <v>40599.25</v>
      </c>
      <c r="P835" t="b">
        <v>0</v>
      </c>
      <c r="Q835" t="b">
        <v>0</v>
      </c>
      <c r="R835" t="s">
        <v>206</v>
      </c>
      <c r="S835" t="s">
        <v>2044</v>
      </c>
      <c r="T835" t="s">
        <v>2056</v>
      </c>
    </row>
    <row r="836" spans="1:20" ht="31.2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f t="shared" ref="H836:H899" si="55">ROUND(IF(I836=0, 0, (E836/I836)), 2)</f>
        <v>94.35</v>
      </c>
      <c r="I836">
        <v>119</v>
      </c>
      <c r="J836" t="s">
        <v>21</v>
      </c>
      <c r="K836" t="s">
        <v>22</v>
      </c>
      <c r="L836">
        <v>1371963600</v>
      </c>
      <c r="M836" s="8">
        <f t="shared" si="53"/>
        <v>41448.208333333336</v>
      </c>
      <c r="N836">
        <v>1372482000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2037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f t="shared" si="55"/>
        <v>44</v>
      </c>
      <c r="I837">
        <v>1758</v>
      </c>
      <c r="J837" t="s">
        <v>21</v>
      </c>
      <c r="K837" t="s">
        <v>22</v>
      </c>
      <c r="L837">
        <v>1425103200</v>
      </c>
      <c r="M837" s="8">
        <f t="shared" si="53"/>
        <v>42063.25</v>
      </c>
      <c r="N837">
        <v>1425621600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2035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f t="shared" si="55"/>
        <v>64.739999999999995</v>
      </c>
      <c r="I838">
        <v>94</v>
      </c>
      <c r="J838" t="s">
        <v>21</v>
      </c>
      <c r="K838" t="s">
        <v>22</v>
      </c>
      <c r="L838">
        <v>1265349600</v>
      </c>
      <c r="M838" s="8">
        <f t="shared" si="53"/>
        <v>40214.25</v>
      </c>
      <c r="N838">
        <v>1266300000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2032</v>
      </c>
      <c r="T838" t="s">
        <v>2042</v>
      </c>
    </row>
    <row r="839" spans="1:20" ht="31.2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f t="shared" si="55"/>
        <v>84.01</v>
      </c>
      <c r="I839">
        <v>1797</v>
      </c>
      <c r="J839" t="s">
        <v>21</v>
      </c>
      <c r="K839" t="s">
        <v>22</v>
      </c>
      <c r="L839">
        <v>1301202000</v>
      </c>
      <c r="M839" s="8">
        <f t="shared" si="53"/>
        <v>40629.208333333336</v>
      </c>
      <c r="N839">
        <v>1305867600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2032</v>
      </c>
      <c r="T839" t="s">
        <v>2055</v>
      </c>
    </row>
    <row r="840" spans="1:20" ht="31.2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f t="shared" si="55"/>
        <v>34.06</v>
      </c>
      <c r="I840">
        <v>261</v>
      </c>
      <c r="J840" t="s">
        <v>21</v>
      </c>
      <c r="K840" t="s">
        <v>22</v>
      </c>
      <c r="L840">
        <v>1538024400</v>
      </c>
      <c r="M840" s="8">
        <f t="shared" si="53"/>
        <v>43370.208333333328</v>
      </c>
      <c r="N840">
        <v>1538802000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2037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f t="shared" si="55"/>
        <v>93.27</v>
      </c>
      <c r="I841">
        <v>157</v>
      </c>
      <c r="J841" t="s">
        <v>21</v>
      </c>
      <c r="K841" t="s">
        <v>22</v>
      </c>
      <c r="L841">
        <v>1395032400</v>
      </c>
      <c r="M841" s="8">
        <f t="shared" si="53"/>
        <v>41715.208333333336</v>
      </c>
      <c r="N841">
        <v>1398920400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2038</v>
      </c>
      <c r="T841" t="s">
        <v>2039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f t="shared" si="55"/>
        <v>33</v>
      </c>
      <c r="I842">
        <v>3533</v>
      </c>
      <c r="J842" t="s">
        <v>21</v>
      </c>
      <c r="K842" t="s">
        <v>22</v>
      </c>
      <c r="L842">
        <v>1405486800</v>
      </c>
      <c r="M842" s="8">
        <f t="shared" si="53"/>
        <v>41836.208333333336</v>
      </c>
      <c r="N842">
        <v>1405659600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2037</v>
      </c>
    </row>
    <row r="843" spans="1:20" ht="31.2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f t="shared" si="55"/>
        <v>83.81</v>
      </c>
      <c r="I843">
        <v>155</v>
      </c>
      <c r="J843" t="s">
        <v>21</v>
      </c>
      <c r="K843" t="s">
        <v>22</v>
      </c>
      <c r="L843">
        <v>1455861600</v>
      </c>
      <c r="M843" s="8">
        <f t="shared" si="53"/>
        <v>42419.25</v>
      </c>
      <c r="N843">
        <v>1457244000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2034</v>
      </c>
      <c r="T843" t="s">
        <v>2035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f t="shared" si="55"/>
        <v>63.99</v>
      </c>
      <c r="I844">
        <v>132</v>
      </c>
      <c r="J844" t="s">
        <v>107</v>
      </c>
      <c r="K844" t="s">
        <v>108</v>
      </c>
      <c r="L844">
        <v>1529038800</v>
      </c>
      <c r="M844" s="8">
        <f t="shared" si="53"/>
        <v>43266.208333333328</v>
      </c>
      <c r="N844">
        <v>1529298000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2034</v>
      </c>
      <c r="T844" t="s">
        <v>2043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f t="shared" si="55"/>
        <v>81.91</v>
      </c>
      <c r="I845">
        <v>33</v>
      </c>
      <c r="J845" t="s">
        <v>21</v>
      </c>
      <c r="K845" t="s">
        <v>22</v>
      </c>
      <c r="L845">
        <v>1535259600</v>
      </c>
      <c r="M845" s="8">
        <f t="shared" si="53"/>
        <v>43338.208333333328</v>
      </c>
      <c r="N845">
        <v>1535778000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2051</v>
      </c>
      <c r="T845" t="s">
        <v>2052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f t="shared" si="55"/>
        <v>93.05</v>
      </c>
      <c r="I846">
        <v>94</v>
      </c>
      <c r="J846" t="s">
        <v>21</v>
      </c>
      <c r="K846" t="s">
        <v>22</v>
      </c>
      <c r="L846">
        <v>1327212000</v>
      </c>
      <c r="M846" s="8">
        <f t="shared" si="53"/>
        <v>40930.25</v>
      </c>
      <c r="N846">
        <v>1327471200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2038</v>
      </c>
      <c r="T846" t="s">
        <v>2039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f t="shared" si="55"/>
        <v>101.98</v>
      </c>
      <c r="I847">
        <v>1354</v>
      </c>
      <c r="J847" t="s">
        <v>40</v>
      </c>
      <c r="K847" t="s">
        <v>41</v>
      </c>
      <c r="L847">
        <v>1526360400</v>
      </c>
      <c r="M847" s="8">
        <f t="shared" si="53"/>
        <v>43235.208333333328</v>
      </c>
      <c r="N847">
        <v>1529557200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2034</v>
      </c>
      <c r="T847" t="s">
        <v>2035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f t="shared" si="55"/>
        <v>105.94</v>
      </c>
      <c r="I848">
        <v>48</v>
      </c>
      <c r="J848" t="s">
        <v>21</v>
      </c>
      <c r="K848" t="s">
        <v>22</v>
      </c>
      <c r="L848">
        <v>1532149200</v>
      </c>
      <c r="M848" s="8">
        <f t="shared" si="53"/>
        <v>43302.208333333328</v>
      </c>
      <c r="N848">
        <v>1535259600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2034</v>
      </c>
      <c r="T848" t="s">
        <v>2035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f t="shared" si="55"/>
        <v>101.58</v>
      </c>
      <c r="I849">
        <v>110</v>
      </c>
      <c r="J849" t="s">
        <v>21</v>
      </c>
      <c r="K849" t="s">
        <v>22</v>
      </c>
      <c r="L849">
        <v>1515304800</v>
      </c>
      <c r="M849" s="8">
        <f t="shared" si="53"/>
        <v>43107.25</v>
      </c>
      <c r="N849">
        <v>1515564000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2030</v>
      </c>
      <c r="T849" t="s">
        <v>2031</v>
      </c>
    </row>
    <row r="850" spans="1:20" ht="31.2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f t="shared" si="55"/>
        <v>62.97</v>
      </c>
      <c r="I850">
        <v>172</v>
      </c>
      <c r="J850" t="s">
        <v>21</v>
      </c>
      <c r="K850" t="s">
        <v>22</v>
      </c>
      <c r="L850">
        <v>1276318800</v>
      </c>
      <c r="M850" s="8">
        <f t="shared" si="53"/>
        <v>40341.208333333336</v>
      </c>
      <c r="N850">
        <v>1277096400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2038</v>
      </c>
      <c r="T850" t="s">
        <v>2041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f t="shared" si="55"/>
        <v>29.05</v>
      </c>
      <c r="I851">
        <v>307</v>
      </c>
      <c r="J851" t="s">
        <v>21</v>
      </c>
      <c r="K851" t="s">
        <v>22</v>
      </c>
      <c r="L851">
        <v>1328767200</v>
      </c>
      <c r="M851" s="8">
        <f t="shared" si="53"/>
        <v>40948.25</v>
      </c>
      <c r="N851">
        <v>1329026400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2032</v>
      </c>
      <c r="T851" t="s">
        <v>2042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f t="shared" si="55"/>
        <v>1</v>
      </c>
      <c r="I852">
        <v>1</v>
      </c>
      <c r="J852" t="s">
        <v>21</v>
      </c>
      <c r="K852" t="s">
        <v>22</v>
      </c>
      <c r="L852">
        <v>1321682400</v>
      </c>
      <c r="M852" s="8">
        <f t="shared" si="53"/>
        <v>40866.25</v>
      </c>
      <c r="N852">
        <v>1322978400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f t="shared" si="55"/>
        <v>77.930000000000007</v>
      </c>
      <c r="I853">
        <v>160</v>
      </c>
      <c r="J853" t="s">
        <v>21</v>
      </c>
      <c r="K853" t="s">
        <v>22</v>
      </c>
      <c r="L853">
        <v>1335934800</v>
      </c>
      <c r="M853" s="8">
        <f t="shared" si="53"/>
        <v>41031.208333333336</v>
      </c>
      <c r="N853">
        <v>1338786000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2032</v>
      </c>
      <c r="T853" t="s">
        <v>2040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f t="shared" si="55"/>
        <v>80.81</v>
      </c>
      <c r="I854">
        <v>31</v>
      </c>
      <c r="J854" t="s">
        <v>21</v>
      </c>
      <c r="K854" t="s">
        <v>22</v>
      </c>
      <c r="L854">
        <v>1310792400</v>
      </c>
      <c r="M854" s="8">
        <f t="shared" si="53"/>
        <v>40740.208333333336</v>
      </c>
      <c r="N854">
        <v>1311656400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2047</v>
      </c>
      <c r="T854" t="s">
        <v>2048</v>
      </c>
    </row>
    <row r="855" spans="1:20" ht="31.2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f t="shared" si="55"/>
        <v>76.010000000000005</v>
      </c>
      <c r="I855">
        <v>1467</v>
      </c>
      <c r="J855" t="s">
        <v>15</v>
      </c>
      <c r="K855" t="s">
        <v>16</v>
      </c>
      <c r="L855">
        <v>1308546000</v>
      </c>
      <c r="M855" s="8">
        <f t="shared" si="53"/>
        <v>40714.208333333336</v>
      </c>
      <c r="N855">
        <v>1308978000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2032</v>
      </c>
      <c r="T855" t="s">
        <v>2042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f t="shared" si="55"/>
        <v>72.989999999999995</v>
      </c>
      <c r="I856">
        <v>2662</v>
      </c>
      <c r="J856" t="s">
        <v>15</v>
      </c>
      <c r="K856" t="s">
        <v>16</v>
      </c>
      <c r="L856">
        <v>1574056800</v>
      </c>
      <c r="M856" s="8">
        <f t="shared" si="53"/>
        <v>43787.25</v>
      </c>
      <c r="N856">
        <v>1576389600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2044</v>
      </c>
      <c r="T856" t="s">
        <v>2050</v>
      </c>
    </row>
    <row r="857" spans="1:20" ht="31.2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f t="shared" si="55"/>
        <v>53</v>
      </c>
      <c r="I857">
        <v>452</v>
      </c>
      <c r="J857" t="s">
        <v>26</v>
      </c>
      <c r="K857" t="s">
        <v>27</v>
      </c>
      <c r="L857">
        <v>1308373200</v>
      </c>
      <c r="M857" s="8">
        <f t="shared" si="53"/>
        <v>40712.208333333336</v>
      </c>
      <c r="N857">
        <v>1311051600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2037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f t="shared" si="55"/>
        <v>54.16</v>
      </c>
      <c r="I858">
        <v>158</v>
      </c>
      <c r="J858" t="s">
        <v>21</v>
      </c>
      <c r="K858" t="s">
        <v>22</v>
      </c>
      <c r="L858">
        <v>1335243600</v>
      </c>
      <c r="M858" s="8">
        <f t="shared" si="53"/>
        <v>41023.208333333336</v>
      </c>
      <c r="N858">
        <v>1336712400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2030</v>
      </c>
      <c r="T858" t="s">
        <v>2031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f t="shared" si="55"/>
        <v>32.950000000000003</v>
      </c>
      <c r="I859">
        <v>225</v>
      </c>
      <c r="J859" t="s">
        <v>98</v>
      </c>
      <c r="K859" t="s">
        <v>99</v>
      </c>
      <c r="L859">
        <v>1328421600</v>
      </c>
      <c r="M859" s="8">
        <f t="shared" si="53"/>
        <v>40944.25</v>
      </c>
      <c r="N859">
        <v>1330408800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2038</v>
      </c>
      <c r="T859" t="s">
        <v>2049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f t="shared" si="55"/>
        <v>79.37</v>
      </c>
      <c r="I860">
        <v>35</v>
      </c>
      <c r="J860" t="s">
        <v>21</v>
      </c>
      <c r="K860" t="s">
        <v>22</v>
      </c>
      <c r="L860">
        <v>1524286800</v>
      </c>
      <c r="M860" s="8">
        <f t="shared" si="53"/>
        <v>43211.208333333328</v>
      </c>
      <c r="N860">
        <v>1524891600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2030</v>
      </c>
      <c r="T860" t="s">
        <v>2031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f t="shared" si="55"/>
        <v>41.17</v>
      </c>
      <c r="I861">
        <v>63</v>
      </c>
      <c r="J861" t="s">
        <v>21</v>
      </c>
      <c r="K861" t="s">
        <v>22</v>
      </c>
      <c r="L861">
        <v>1362117600</v>
      </c>
      <c r="M861" s="8">
        <f t="shared" si="53"/>
        <v>41334.25</v>
      </c>
      <c r="N861">
        <v>1363669200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2037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f t="shared" si="55"/>
        <v>77.430000000000007</v>
      </c>
      <c r="I862">
        <v>65</v>
      </c>
      <c r="J862" t="s">
        <v>21</v>
      </c>
      <c r="K862" t="s">
        <v>22</v>
      </c>
      <c r="L862">
        <v>1550556000</v>
      </c>
      <c r="M862" s="8">
        <f t="shared" si="53"/>
        <v>43515.25</v>
      </c>
      <c r="N862">
        <v>1551420000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2034</v>
      </c>
      <c r="T862" t="s">
        <v>2043</v>
      </c>
    </row>
    <row r="863" spans="1:20" ht="31.2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f t="shared" si="55"/>
        <v>57.16</v>
      </c>
      <c r="I863">
        <v>163</v>
      </c>
      <c r="J863" t="s">
        <v>21</v>
      </c>
      <c r="K863" t="s">
        <v>22</v>
      </c>
      <c r="L863">
        <v>1269147600</v>
      </c>
      <c r="M863" s="8">
        <f t="shared" si="53"/>
        <v>40258.208333333336</v>
      </c>
      <c r="N863">
        <v>1269838800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2037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f t="shared" si="55"/>
        <v>77.180000000000007</v>
      </c>
      <c r="I864">
        <v>85</v>
      </c>
      <c r="J864" t="s">
        <v>21</v>
      </c>
      <c r="K864" t="s">
        <v>22</v>
      </c>
      <c r="L864">
        <v>1312174800</v>
      </c>
      <c r="M864" s="8">
        <f t="shared" si="53"/>
        <v>40756.208333333336</v>
      </c>
      <c r="N864">
        <v>1312520400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2037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f t="shared" si="55"/>
        <v>24.95</v>
      </c>
      <c r="I865">
        <v>217</v>
      </c>
      <c r="J865" t="s">
        <v>21</v>
      </c>
      <c r="K865" t="s">
        <v>22</v>
      </c>
      <c r="L865">
        <v>1434517200</v>
      </c>
      <c r="M865" s="8">
        <f t="shared" si="53"/>
        <v>42172.208333333328</v>
      </c>
      <c r="N865">
        <v>1436504400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2038</v>
      </c>
      <c r="T865" t="s">
        <v>2057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f t="shared" si="55"/>
        <v>97.18</v>
      </c>
      <c r="I866">
        <v>150</v>
      </c>
      <c r="J866" t="s">
        <v>21</v>
      </c>
      <c r="K866" t="s">
        <v>22</v>
      </c>
      <c r="L866">
        <v>1471582800</v>
      </c>
      <c r="M866" s="8">
        <f t="shared" si="53"/>
        <v>42601.208333333328</v>
      </c>
      <c r="N866">
        <v>1472014800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2038</v>
      </c>
      <c r="T866" t="s">
        <v>2049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f t="shared" si="55"/>
        <v>46</v>
      </c>
      <c r="I867">
        <v>3272</v>
      </c>
      <c r="J867" t="s">
        <v>21</v>
      </c>
      <c r="K867" t="s">
        <v>22</v>
      </c>
      <c r="L867">
        <v>1410757200</v>
      </c>
      <c r="M867" s="8">
        <f t="shared" si="53"/>
        <v>41897.208333333336</v>
      </c>
      <c r="N867">
        <v>1411534800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2037</v>
      </c>
    </row>
    <row r="868" spans="1:20" ht="31.2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f t="shared" si="55"/>
        <v>88.02</v>
      </c>
      <c r="I868">
        <v>898</v>
      </c>
      <c r="J868" t="s">
        <v>21</v>
      </c>
      <c r="K868" t="s">
        <v>22</v>
      </c>
      <c r="L868">
        <v>1304830800</v>
      </c>
      <c r="M868" s="8">
        <f t="shared" si="53"/>
        <v>40671.208333333336</v>
      </c>
      <c r="N868">
        <v>1304917200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2051</v>
      </c>
      <c r="T868" t="s">
        <v>2052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f t="shared" si="55"/>
        <v>25.99</v>
      </c>
      <c r="I869">
        <v>300</v>
      </c>
      <c r="J869" t="s">
        <v>21</v>
      </c>
      <c r="K869" t="s">
        <v>22</v>
      </c>
      <c r="L869">
        <v>1539061200</v>
      </c>
      <c r="M869" s="8">
        <f t="shared" si="53"/>
        <v>43382.208333333328</v>
      </c>
      <c r="N869">
        <v>1539579600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2030</v>
      </c>
      <c r="T869" t="s">
        <v>2031</v>
      </c>
    </row>
    <row r="870" spans="1:20" ht="31.2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f t="shared" si="55"/>
        <v>102.69</v>
      </c>
      <c r="I870">
        <v>126</v>
      </c>
      <c r="J870" t="s">
        <v>21</v>
      </c>
      <c r="K870" t="s">
        <v>22</v>
      </c>
      <c r="L870">
        <v>1381554000</v>
      </c>
      <c r="M870" s="8">
        <f t="shared" si="53"/>
        <v>41559.208333333336</v>
      </c>
      <c r="N870">
        <v>1382504400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2037</v>
      </c>
    </row>
    <row r="871" spans="1:20" ht="31.2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f t="shared" si="55"/>
        <v>72.959999999999994</v>
      </c>
      <c r="I871">
        <v>526</v>
      </c>
      <c r="J871" t="s">
        <v>21</v>
      </c>
      <c r="K871" t="s">
        <v>22</v>
      </c>
      <c r="L871">
        <v>1277096400</v>
      </c>
      <c r="M871" s="8">
        <f t="shared" si="53"/>
        <v>40350.208333333336</v>
      </c>
      <c r="N871">
        <v>1278306000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2038</v>
      </c>
      <c r="T871" t="s">
        <v>2041</v>
      </c>
    </row>
    <row r="872" spans="1:20" ht="31.2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f t="shared" si="55"/>
        <v>57.19</v>
      </c>
      <c r="I872">
        <v>121</v>
      </c>
      <c r="J872" t="s">
        <v>21</v>
      </c>
      <c r="K872" t="s">
        <v>22</v>
      </c>
      <c r="L872">
        <v>1440392400</v>
      </c>
      <c r="M872" s="8">
        <f t="shared" si="53"/>
        <v>42240.208333333328</v>
      </c>
      <c r="N872">
        <v>1442552400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2037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f t="shared" si="55"/>
        <v>84.01</v>
      </c>
      <c r="I873">
        <v>2320</v>
      </c>
      <c r="J873" t="s">
        <v>21</v>
      </c>
      <c r="K873" t="s">
        <v>22</v>
      </c>
      <c r="L873">
        <v>1509512400</v>
      </c>
      <c r="M873" s="8">
        <f t="shared" si="53"/>
        <v>43040.208333333328</v>
      </c>
      <c r="N873">
        <v>1511071200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2037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f t="shared" si="55"/>
        <v>98.67</v>
      </c>
      <c r="I874">
        <v>81</v>
      </c>
      <c r="J874" t="s">
        <v>26</v>
      </c>
      <c r="K874" t="s">
        <v>27</v>
      </c>
      <c r="L874">
        <v>1535950800</v>
      </c>
      <c r="M874" s="8">
        <f t="shared" si="53"/>
        <v>43346.208333333328</v>
      </c>
      <c r="N874">
        <v>1536382800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2038</v>
      </c>
      <c r="T874" t="s">
        <v>2060</v>
      </c>
    </row>
    <row r="875" spans="1:20" ht="31.2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f t="shared" si="55"/>
        <v>42.01</v>
      </c>
      <c r="I875">
        <v>1887</v>
      </c>
      <c r="J875" t="s">
        <v>21</v>
      </c>
      <c r="K875" t="s">
        <v>22</v>
      </c>
      <c r="L875">
        <v>1389160800</v>
      </c>
      <c r="M875" s="8">
        <f t="shared" si="53"/>
        <v>41647.25</v>
      </c>
      <c r="N875">
        <v>1389592800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2051</v>
      </c>
      <c r="T875" t="s">
        <v>2052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f t="shared" si="55"/>
        <v>32</v>
      </c>
      <c r="I876">
        <v>4358</v>
      </c>
      <c r="J876" t="s">
        <v>21</v>
      </c>
      <c r="K876" t="s">
        <v>22</v>
      </c>
      <c r="L876">
        <v>1271998800</v>
      </c>
      <c r="M876" s="8">
        <f t="shared" si="53"/>
        <v>40291.208333333336</v>
      </c>
      <c r="N876">
        <v>1275282000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2051</v>
      </c>
      <c r="T876" t="s">
        <v>2052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f t="shared" si="55"/>
        <v>81.569999999999993</v>
      </c>
      <c r="I877">
        <v>67</v>
      </c>
      <c r="J877" t="s">
        <v>21</v>
      </c>
      <c r="K877" t="s">
        <v>22</v>
      </c>
      <c r="L877">
        <v>1294898400</v>
      </c>
      <c r="M877" s="8">
        <f t="shared" si="53"/>
        <v>40556.25</v>
      </c>
      <c r="N877">
        <v>1294984800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f t="shared" si="55"/>
        <v>37.04</v>
      </c>
      <c r="I878">
        <v>57</v>
      </c>
      <c r="J878" t="s">
        <v>15</v>
      </c>
      <c r="K878" t="s">
        <v>16</v>
      </c>
      <c r="L878">
        <v>1559970000</v>
      </c>
      <c r="M878" s="8">
        <f t="shared" si="53"/>
        <v>43624.208333333328</v>
      </c>
      <c r="N878">
        <v>1562043600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2051</v>
      </c>
      <c r="T878" t="s">
        <v>2052</v>
      </c>
    </row>
    <row r="879" spans="1:20" ht="31.2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f t="shared" si="55"/>
        <v>103.03</v>
      </c>
      <c r="I879">
        <v>1229</v>
      </c>
      <c r="J879" t="s">
        <v>21</v>
      </c>
      <c r="K879" t="s">
        <v>22</v>
      </c>
      <c r="L879">
        <v>1469509200</v>
      </c>
      <c r="M879" s="8">
        <f t="shared" si="53"/>
        <v>42577.208333333328</v>
      </c>
      <c r="N879">
        <v>1469595600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2030</v>
      </c>
      <c r="T879" t="s">
        <v>2031</v>
      </c>
    </row>
    <row r="880" spans="1:20" ht="31.2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f t="shared" si="55"/>
        <v>84.33</v>
      </c>
      <c r="I880">
        <v>12</v>
      </c>
      <c r="J880" t="s">
        <v>107</v>
      </c>
      <c r="K880" t="s">
        <v>108</v>
      </c>
      <c r="L880">
        <v>1579068000</v>
      </c>
      <c r="M880" s="8">
        <f t="shared" si="53"/>
        <v>43845.25</v>
      </c>
      <c r="N880">
        <v>1581141600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2032</v>
      </c>
      <c r="T880" t="s">
        <v>2054</v>
      </c>
    </row>
    <row r="881" spans="1:20" ht="31.2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f t="shared" si="55"/>
        <v>102.6</v>
      </c>
      <c r="I881">
        <v>53</v>
      </c>
      <c r="J881" t="s">
        <v>21</v>
      </c>
      <c r="K881" t="s">
        <v>22</v>
      </c>
      <c r="L881">
        <v>1487743200</v>
      </c>
      <c r="M881" s="8">
        <f t="shared" si="53"/>
        <v>42788.25</v>
      </c>
      <c r="N881">
        <v>1488520800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f t="shared" si="55"/>
        <v>79.989999999999995</v>
      </c>
      <c r="I882">
        <v>2414</v>
      </c>
      <c r="J882" t="s">
        <v>21</v>
      </c>
      <c r="K882" t="s">
        <v>22</v>
      </c>
      <c r="L882">
        <v>1563685200</v>
      </c>
      <c r="M882" s="8">
        <f t="shared" si="53"/>
        <v>43667.208333333328</v>
      </c>
      <c r="N882">
        <v>1563858000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2032</v>
      </c>
      <c r="T882" t="s">
        <v>2040</v>
      </c>
    </row>
    <row r="883" spans="1:20" ht="31.2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f t="shared" si="55"/>
        <v>70.06</v>
      </c>
      <c r="I883">
        <v>452</v>
      </c>
      <c r="J883" t="s">
        <v>21</v>
      </c>
      <c r="K883" t="s">
        <v>22</v>
      </c>
      <c r="L883">
        <v>1436418000</v>
      </c>
      <c r="M883" s="8">
        <f t="shared" si="53"/>
        <v>42194.208333333328</v>
      </c>
      <c r="N883">
        <v>1438923600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2037</v>
      </c>
    </row>
    <row r="884" spans="1:20" ht="31.2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f t="shared" si="55"/>
        <v>37</v>
      </c>
      <c r="I884">
        <v>80</v>
      </c>
      <c r="J884" t="s">
        <v>21</v>
      </c>
      <c r="K884" t="s">
        <v>22</v>
      </c>
      <c r="L884">
        <v>1421820000</v>
      </c>
      <c r="M884" s="8">
        <f t="shared" si="53"/>
        <v>42025.25</v>
      </c>
      <c r="N884">
        <v>1422165600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2037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f t="shared" si="55"/>
        <v>41.91</v>
      </c>
      <c r="I885">
        <v>193</v>
      </c>
      <c r="J885" t="s">
        <v>21</v>
      </c>
      <c r="K885" t="s">
        <v>22</v>
      </c>
      <c r="L885">
        <v>1274763600</v>
      </c>
      <c r="M885" s="8">
        <f t="shared" si="53"/>
        <v>40323.208333333336</v>
      </c>
      <c r="N885">
        <v>1277874000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2038</v>
      </c>
      <c r="T885" t="s">
        <v>2049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f t="shared" si="55"/>
        <v>57.99</v>
      </c>
      <c r="I886">
        <v>1886</v>
      </c>
      <c r="J886" t="s">
        <v>21</v>
      </c>
      <c r="K886" t="s">
        <v>22</v>
      </c>
      <c r="L886">
        <v>1399179600</v>
      </c>
      <c r="M886" s="8">
        <f t="shared" si="53"/>
        <v>41763.208333333336</v>
      </c>
      <c r="N886">
        <v>1399352400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2037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f t="shared" si="55"/>
        <v>40.94</v>
      </c>
      <c r="I887">
        <v>52</v>
      </c>
      <c r="J887" t="s">
        <v>21</v>
      </c>
      <c r="K887" t="s">
        <v>22</v>
      </c>
      <c r="L887">
        <v>1275800400</v>
      </c>
      <c r="M887" s="8">
        <f t="shared" si="53"/>
        <v>40335.208333333336</v>
      </c>
      <c r="N887">
        <v>1279083600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2037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f t="shared" si="55"/>
        <v>70</v>
      </c>
      <c r="I888">
        <v>1825</v>
      </c>
      <c r="J888" t="s">
        <v>21</v>
      </c>
      <c r="K888" t="s">
        <v>22</v>
      </c>
      <c r="L888">
        <v>1282798800</v>
      </c>
      <c r="M888" s="8">
        <f t="shared" si="53"/>
        <v>40416.208333333336</v>
      </c>
      <c r="N888">
        <v>1284354000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2032</v>
      </c>
      <c r="T888" t="s">
        <v>2042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f t="shared" si="55"/>
        <v>73.84</v>
      </c>
      <c r="I889">
        <v>31</v>
      </c>
      <c r="J889" t="s">
        <v>21</v>
      </c>
      <c r="K889" t="s">
        <v>22</v>
      </c>
      <c r="L889">
        <v>1437109200</v>
      </c>
      <c r="M889" s="8">
        <f t="shared" si="53"/>
        <v>42202.208333333328</v>
      </c>
      <c r="N889">
        <v>1441170000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2037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f t="shared" si="55"/>
        <v>41.98</v>
      </c>
      <c r="I890">
        <v>290</v>
      </c>
      <c r="J890" t="s">
        <v>21</v>
      </c>
      <c r="K890" t="s">
        <v>22</v>
      </c>
      <c r="L890">
        <v>1491886800</v>
      </c>
      <c r="M890" s="8">
        <f t="shared" si="53"/>
        <v>42836.208333333328</v>
      </c>
      <c r="N890">
        <v>1493528400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2037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f t="shared" si="55"/>
        <v>77.930000000000007</v>
      </c>
      <c r="I891">
        <v>122</v>
      </c>
      <c r="J891" t="s">
        <v>21</v>
      </c>
      <c r="K891" t="s">
        <v>22</v>
      </c>
      <c r="L891">
        <v>1394600400</v>
      </c>
      <c r="M891" s="8">
        <f t="shared" si="53"/>
        <v>41710.208333333336</v>
      </c>
      <c r="N891">
        <v>1395205200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2032</v>
      </c>
      <c r="T891" t="s">
        <v>2040</v>
      </c>
    </row>
    <row r="892" spans="1:20" ht="31.2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f t="shared" si="55"/>
        <v>106.02</v>
      </c>
      <c r="I892">
        <v>1470</v>
      </c>
      <c r="J892" t="s">
        <v>21</v>
      </c>
      <c r="K892" t="s">
        <v>22</v>
      </c>
      <c r="L892">
        <v>1561352400</v>
      </c>
      <c r="M892" s="8">
        <f t="shared" si="53"/>
        <v>43640.208333333328</v>
      </c>
      <c r="N892">
        <v>1561438800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2032</v>
      </c>
      <c r="T892" t="s">
        <v>2042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f t="shared" si="55"/>
        <v>47.02</v>
      </c>
      <c r="I893">
        <v>165</v>
      </c>
      <c r="J893" t="s">
        <v>15</v>
      </c>
      <c r="K893" t="s">
        <v>16</v>
      </c>
      <c r="L893">
        <v>1322892000</v>
      </c>
      <c r="M893" s="8">
        <f t="shared" si="53"/>
        <v>40880.25</v>
      </c>
      <c r="N893">
        <v>1326693600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2038</v>
      </c>
      <c r="T893" t="s">
        <v>2039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f t="shared" si="55"/>
        <v>76.02</v>
      </c>
      <c r="I894">
        <v>182</v>
      </c>
      <c r="J894" t="s">
        <v>21</v>
      </c>
      <c r="K894" t="s">
        <v>22</v>
      </c>
      <c r="L894">
        <v>1274418000</v>
      </c>
      <c r="M894" s="8">
        <f t="shared" si="53"/>
        <v>40319.208333333336</v>
      </c>
      <c r="N894">
        <v>1277960400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2044</v>
      </c>
      <c r="T894" t="s">
        <v>2056</v>
      </c>
    </row>
    <row r="895" spans="1:20" ht="31.2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f t="shared" si="55"/>
        <v>54.12</v>
      </c>
      <c r="I895">
        <v>199</v>
      </c>
      <c r="J895" t="s">
        <v>107</v>
      </c>
      <c r="K895" t="s">
        <v>108</v>
      </c>
      <c r="L895">
        <v>1434344400</v>
      </c>
      <c r="M895" s="8">
        <f t="shared" si="53"/>
        <v>42170.208333333328</v>
      </c>
      <c r="N895">
        <v>1434690000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2038</v>
      </c>
      <c r="T895" t="s">
        <v>2039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f t="shared" si="55"/>
        <v>57.29</v>
      </c>
      <c r="I896">
        <v>56</v>
      </c>
      <c r="J896" t="s">
        <v>40</v>
      </c>
      <c r="K896" t="s">
        <v>41</v>
      </c>
      <c r="L896">
        <v>1373518800</v>
      </c>
      <c r="M896" s="8">
        <f t="shared" si="53"/>
        <v>41466.208333333336</v>
      </c>
      <c r="N896">
        <v>1376110800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2038</v>
      </c>
      <c r="T896" t="s">
        <v>2057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f t="shared" si="55"/>
        <v>103.81</v>
      </c>
      <c r="I897">
        <v>107</v>
      </c>
      <c r="J897" t="s">
        <v>21</v>
      </c>
      <c r="K897" t="s">
        <v>22</v>
      </c>
      <c r="L897">
        <v>1517637600</v>
      </c>
      <c r="M897" s="8">
        <f t="shared" si="53"/>
        <v>43134.25</v>
      </c>
      <c r="N897">
        <v>1518415200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2037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f t="shared" si="55"/>
        <v>105.03</v>
      </c>
      <c r="I898">
        <v>1460</v>
      </c>
      <c r="J898" t="s">
        <v>26</v>
      </c>
      <c r="K898" t="s">
        <v>27</v>
      </c>
      <c r="L898">
        <v>1310619600</v>
      </c>
      <c r="M898" s="8">
        <f t="shared" si="53"/>
        <v>40738.208333333336</v>
      </c>
      <c r="N898">
        <v>1310878800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t="s">
        <v>2030</v>
      </c>
      <c r="T898" t="s">
        <v>2031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f t="shared" si="55"/>
        <v>90.26</v>
      </c>
      <c r="I899">
        <v>27</v>
      </c>
      <c r="J899" t="s">
        <v>21</v>
      </c>
      <c r="K899" t="s">
        <v>22</v>
      </c>
      <c r="L899">
        <v>1556427600</v>
      </c>
      <c r="M899" s="8">
        <f t="shared" ref="M899:M962" si="57">(((L899/60)/60)/24+DATE(1970,1,1))</f>
        <v>43583.208333333328</v>
      </c>
      <c r="N899">
        <v>1556600400</v>
      </c>
      <c r="O899" s="8">
        <f t="shared" ref="O899:O962" si="58">(((N899/60)/60)/24+DATE(1970,1,1))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2037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f t="shared" ref="H900:H963" si="59">ROUND(IF(I900=0, 0, (E900/I900)), 2)</f>
        <v>76.98</v>
      </c>
      <c r="I900">
        <v>1221</v>
      </c>
      <c r="J900" t="s">
        <v>21</v>
      </c>
      <c r="K900" t="s">
        <v>22</v>
      </c>
      <c r="L900">
        <v>1576476000</v>
      </c>
      <c r="M900" s="8">
        <f t="shared" si="57"/>
        <v>43815.25</v>
      </c>
      <c r="N900">
        <v>1576994400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2038</v>
      </c>
      <c r="T900" t="s">
        <v>2039</v>
      </c>
    </row>
    <row r="901" spans="1:20" ht="31.2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f t="shared" si="59"/>
        <v>102.6</v>
      </c>
      <c r="I901">
        <v>123</v>
      </c>
      <c r="J901" t="s">
        <v>98</v>
      </c>
      <c r="K901" t="s">
        <v>99</v>
      </c>
      <c r="L901">
        <v>1381122000</v>
      </c>
      <c r="M901" s="8">
        <f t="shared" si="57"/>
        <v>41554.208333333336</v>
      </c>
      <c r="N901">
        <v>1382677200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2032</v>
      </c>
      <c r="T901" t="s">
        <v>2055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f t="shared" si="59"/>
        <v>2</v>
      </c>
      <c r="I902">
        <v>1</v>
      </c>
      <c r="J902" t="s">
        <v>21</v>
      </c>
      <c r="K902" t="s">
        <v>22</v>
      </c>
      <c r="L902">
        <v>1411102800</v>
      </c>
      <c r="M902" s="8">
        <f t="shared" si="57"/>
        <v>41901.208333333336</v>
      </c>
      <c r="N902">
        <v>1411189200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2035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f t="shared" si="59"/>
        <v>55.01</v>
      </c>
      <c r="I903">
        <v>159</v>
      </c>
      <c r="J903" t="s">
        <v>21</v>
      </c>
      <c r="K903" t="s">
        <v>22</v>
      </c>
      <c r="L903">
        <v>1531803600</v>
      </c>
      <c r="M903" s="8">
        <f t="shared" si="57"/>
        <v>43298.208333333328</v>
      </c>
      <c r="N903">
        <v>1534654800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f t="shared" si="59"/>
        <v>32.130000000000003</v>
      </c>
      <c r="I904">
        <v>110</v>
      </c>
      <c r="J904" t="s">
        <v>21</v>
      </c>
      <c r="K904" t="s">
        <v>22</v>
      </c>
      <c r="L904">
        <v>1454133600</v>
      </c>
      <c r="M904" s="8">
        <f t="shared" si="57"/>
        <v>42399.25</v>
      </c>
      <c r="N904">
        <v>1457762400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2034</v>
      </c>
      <c r="T904" t="s">
        <v>2035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f t="shared" si="59"/>
        <v>50.64</v>
      </c>
      <c r="I905">
        <v>14</v>
      </c>
      <c r="J905" t="s">
        <v>21</v>
      </c>
      <c r="K905" t="s">
        <v>22</v>
      </c>
      <c r="L905">
        <v>1336194000</v>
      </c>
      <c r="M905" s="8">
        <f t="shared" si="57"/>
        <v>41034.208333333336</v>
      </c>
      <c r="N905">
        <v>1337490000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f t="shared" si="59"/>
        <v>49.69</v>
      </c>
      <c r="I906">
        <v>16</v>
      </c>
      <c r="J906" t="s">
        <v>21</v>
      </c>
      <c r="K906" t="s">
        <v>22</v>
      </c>
      <c r="L906">
        <v>1349326800</v>
      </c>
      <c r="M906" s="8">
        <f t="shared" si="57"/>
        <v>41186.208333333336</v>
      </c>
      <c r="N906">
        <v>1349672400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2044</v>
      </c>
      <c r="T906" t="s">
        <v>2053</v>
      </c>
    </row>
    <row r="907" spans="1:20" ht="31.2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f t="shared" si="59"/>
        <v>54.89</v>
      </c>
      <c r="I907">
        <v>236</v>
      </c>
      <c r="J907" t="s">
        <v>21</v>
      </c>
      <c r="K907" t="s">
        <v>22</v>
      </c>
      <c r="L907">
        <v>1379566800</v>
      </c>
      <c r="M907" s="8">
        <f t="shared" si="57"/>
        <v>41536.208333333336</v>
      </c>
      <c r="N907">
        <v>1379826000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2037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f t="shared" si="59"/>
        <v>46.93</v>
      </c>
      <c r="I908">
        <v>191</v>
      </c>
      <c r="J908" t="s">
        <v>21</v>
      </c>
      <c r="K908" t="s">
        <v>22</v>
      </c>
      <c r="L908">
        <v>1494651600</v>
      </c>
      <c r="M908" s="8">
        <f t="shared" si="57"/>
        <v>42868.208333333328</v>
      </c>
      <c r="N908">
        <v>1497762000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2038</v>
      </c>
      <c r="T908" t="s">
        <v>2039</v>
      </c>
    </row>
    <row r="909" spans="1:20" ht="31.2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f t="shared" si="59"/>
        <v>44.95</v>
      </c>
      <c r="I909">
        <v>41</v>
      </c>
      <c r="J909" t="s">
        <v>21</v>
      </c>
      <c r="K909" t="s">
        <v>22</v>
      </c>
      <c r="L909">
        <v>1303880400</v>
      </c>
      <c r="M909" s="8">
        <f t="shared" si="57"/>
        <v>40660.208333333336</v>
      </c>
      <c r="N909">
        <v>1304485200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2037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f t="shared" si="59"/>
        <v>31</v>
      </c>
      <c r="I910">
        <v>3934</v>
      </c>
      <c r="J910" t="s">
        <v>21</v>
      </c>
      <c r="K910" t="s">
        <v>22</v>
      </c>
      <c r="L910">
        <v>1335934800</v>
      </c>
      <c r="M910" s="8">
        <f t="shared" si="57"/>
        <v>41031.208333333336</v>
      </c>
      <c r="N910">
        <v>1336885200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2047</v>
      </c>
      <c r="T910" t="s">
        <v>2048</v>
      </c>
    </row>
    <row r="911" spans="1:20" ht="31.2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f t="shared" si="59"/>
        <v>107.76</v>
      </c>
      <c r="I911">
        <v>80</v>
      </c>
      <c r="J911" t="s">
        <v>15</v>
      </c>
      <c r="K911" t="s">
        <v>16</v>
      </c>
      <c r="L911">
        <v>1528088400</v>
      </c>
      <c r="M911" s="8">
        <f t="shared" si="57"/>
        <v>43255.208333333328</v>
      </c>
      <c r="N911">
        <v>1530421200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2037</v>
      </c>
    </row>
    <row r="912" spans="1:20" ht="31.2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f t="shared" si="59"/>
        <v>102.08</v>
      </c>
      <c r="I912">
        <v>296</v>
      </c>
      <c r="J912" t="s">
        <v>21</v>
      </c>
      <c r="K912" t="s">
        <v>22</v>
      </c>
      <c r="L912">
        <v>1421906400</v>
      </c>
      <c r="M912" s="8">
        <f t="shared" si="57"/>
        <v>42026.25</v>
      </c>
      <c r="N912">
        <v>1421992800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2037</v>
      </c>
    </row>
    <row r="913" spans="1:20" ht="31.2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f t="shared" si="59"/>
        <v>24.98</v>
      </c>
      <c r="I913">
        <v>462</v>
      </c>
      <c r="J913" t="s">
        <v>21</v>
      </c>
      <c r="K913" t="s">
        <v>22</v>
      </c>
      <c r="L913">
        <v>1568005200</v>
      </c>
      <c r="M913" s="8">
        <f t="shared" si="57"/>
        <v>43717.208333333328</v>
      </c>
      <c r="N913">
        <v>1568178000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2034</v>
      </c>
      <c r="T913" t="s">
        <v>2035</v>
      </c>
    </row>
    <row r="914" spans="1:20" ht="31.2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f t="shared" si="59"/>
        <v>79.94</v>
      </c>
      <c r="I914">
        <v>179</v>
      </c>
      <c r="J914" t="s">
        <v>21</v>
      </c>
      <c r="K914" t="s">
        <v>22</v>
      </c>
      <c r="L914">
        <v>1346821200</v>
      </c>
      <c r="M914" s="8">
        <f t="shared" si="57"/>
        <v>41157.208333333336</v>
      </c>
      <c r="N914">
        <v>1347944400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2038</v>
      </c>
      <c r="T914" t="s">
        <v>2041</v>
      </c>
    </row>
    <row r="915" spans="1:20" ht="31.2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f t="shared" si="59"/>
        <v>67.95</v>
      </c>
      <c r="I915">
        <v>523</v>
      </c>
      <c r="J915" t="s">
        <v>26</v>
      </c>
      <c r="K915" t="s">
        <v>27</v>
      </c>
      <c r="L915">
        <v>1557637200</v>
      </c>
      <c r="M915" s="8">
        <f t="shared" si="57"/>
        <v>43597.208333333328</v>
      </c>
      <c r="N915">
        <v>1558760400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2038</v>
      </c>
      <c r="T915" t="s">
        <v>2041</v>
      </c>
    </row>
    <row r="916" spans="1:20" ht="31.2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f t="shared" si="59"/>
        <v>26.07</v>
      </c>
      <c r="I916">
        <v>141</v>
      </c>
      <c r="J916" t="s">
        <v>40</v>
      </c>
      <c r="K916" t="s">
        <v>41</v>
      </c>
      <c r="L916">
        <v>1375592400</v>
      </c>
      <c r="M916" s="8">
        <f t="shared" si="57"/>
        <v>41490.208333333336</v>
      </c>
      <c r="N916">
        <v>1376629200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2037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f t="shared" si="59"/>
        <v>105</v>
      </c>
      <c r="I917">
        <v>1866</v>
      </c>
      <c r="J917" t="s">
        <v>40</v>
      </c>
      <c r="K917" t="s">
        <v>41</v>
      </c>
      <c r="L917">
        <v>1503982800</v>
      </c>
      <c r="M917" s="8">
        <f t="shared" si="57"/>
        <v>42976.208333333328</v>
      </c>
      <c r="N917">
        <v>1504760400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2038</v>
      </c>
      <c r="T917" t="s">
        <v>2057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f t="shared" si="59"/>
        <v>25.83</v>
      </c>
      <c r="I918">
        <v>52</v>
      </c>
      <c r="J918" t="s">
        <v>21</v>
      </c>
      <c r="K918" t="s">
        <v>22</v>
      </c>
      <c r="L918">
        <v>1418882400</v>
      </c>
      <c r="M918" s="8">
        <f t="shared" si="57"/>
        <v>41991.25</v>
      </c>
      <c r="N918">
        <v>1419660000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2051</v>
      </c>
      <c r="T918" t="s">
        <v>2052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f t="shared" si="59"/>
        <v>77.67</v>
      </c>
      <c r="I919">
        <v>27</v>
      </c>
      <c r="J919" t="s">
        <v>40</v>
      </c>
      <c r="K919" t="s">
        <v>41</v>
      </c>
      <c r="L919">
        <v>1309237200</v>
      </c>
      <c r="M919" s="8">
        <f t="shared" si="57"/>
        <v>40722.208333333336</v>
      </c>
      <c r="N919">
        <v>1311310800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2038</v>
      </c>
      <c r="T919" t="s">
        <v>2049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f t="shared" si="59"/>
        <v>57.83</v>
      </c>
      <c r="I920">
        <v>156</v>
      </c>
      <c r="J920" t="s">
        <v>98</v>
      </c>
      <c r="K920" t="s">
        <v>99</v>
      </c>
      <c r="L920">
        <v>1343365200</v>
      </c>
      <c r="M920" s="8">
        <f t="shared" si="57"/>
        <v>41117.208333333336</v>
      </c>
      <c r="N920">
        <v>1344315600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2044</v>
      </c>
      <c r="T920" t="s">
        <v>2053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f t="shared" si="59"/>
        <v>92.96</v>
      </c>
      <c r="I921">
        <v>225</v>
      </c>
      <c r="J921" t="s">
        <v>26</v>
      </c>
      <c r="K921" t="s">
        <v>27</v>
      </c>
      <c r="L921">
        <v>1507957200</v>
      </c>
      <c r="M921" s="8">
        <f t="shared" si="57"/>
        <v>43022.208333333328</v>
      </c>
      <c r="N921">
        <v>1510725600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2037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f t="shared" si="59"/>
        <v>37.950000000000003</v>
      </c>
      <c r="I922">
        <v>255</v>
      </c>
      <c r="J922" t="s">
        <v>21</v>
      </c>
      <c r="K922" t="s">
        <v>22</v>
      </c>
      <c r="L922">
        <v>1549519200</v>
      </c>
      <c r="M922" s="8">
        <f t="shared" si="57"/>
        <v>43503.25</v>
      </c>
      <c r="N922">
        <v>1551247200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2038</v>
      </c>
      <c r="T922" t="s">
        <v>2046</v>
      </c>
    </row>
    <row r="923" spans="1:20" ht="31.2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f t="shared" si="59"/>
        <v>31.84</v>
      </c>
      <c r="I923">
        <v>38</v>
      </c>
      <c r="J923" t="s">
        <v>21</v>
      </c>
      <c r="K923" t="s">
        <v>22</v>
      </c>
      <c r="L923">
        <v>1329026400</v>
      </c>
      <c r="M923" s="8">
        <f t="shared" si="57"/>
        <v>40951.25</v>
      </c>
      <c r="N923">
        <v>1330236000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2035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f t="shared" si="59"/>
        <v>40</v>
      </c>
      <c r="I924">
        <v>2261</v>
      </c>
      <c r="J924" t="s">
        <v>21</v>
      </c>
      <c r="K924" t="s">
        <v>22</v>
      </c>
      <c r="L924">
        <v>1544335200</v>
      </c>
      <c r="M924" s="8">
        <f t="shared" si="57"/>
        <v>43443.25</v>
      </c>
      <c r="N924">
        <v>1545112800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2032</v>
      </c>
      <c r="T924" t="s">
        <v>2059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f t="shared" si="59"/>
        <v>101.1</v>
      </c>
      <c r="I925">
        <v>40</v>
      </c>
      <c r="J925" t="s">
        <v>21</v>
      </c>
      <c r="K925" t="s">
        <v>22</v>
      </c>
      <c r="L925">
        <v>1279083600</v>
      </c>
      <c r="M925" s="8">
        <f t="shared" si="57"/>
        <v>40373.208333333336</v>
      </c>
      <c r="N925">
        <v>1279170000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2037</v>
      </c>
    </row>
    <row r="926" spans="1:20" ht="31.2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f t="shared" si="59"/>
        <v>84.01</v>
      </c>
      <c r="I926">
        <v>2289</v>
      </c>
      <c r="J926" t="s">
        <v>107</v>
      </c>
      <c r="K926" t="s">
        <v>108</v>
      </c>
      <c r="L926">
        <v>1572498000</v>
      </c>
      <c r="M926" s="8">
        <f t="shared" si="57"/>
        <v>43769.208333333328</v>
      </c>
      <c r="N926">
        <v>1573452000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2037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f t="shared" si="59"/>
        <v>103.42</v>
      </c>
      <c r="I927">
        <v>65</v>
      </c>
      <c r="J927" t="s">
        <v>21</v>
      </c>
      <c r="K927" t="s">
        <v>22</v>
      </c>
      <c r="L927">
        <v>1506056400</v>
      </c>
      <c r="M927" s="8">
        <f t="shared" si="57"/>
        <v>43000.208333333328</v>
      </c>
      <c r="N927">
        <v>1507093200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2037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f t="shared" si="59"/>
        <v>105.13</v>
      </c>
      <c r="I928">
        <v>15</v>
      </c>
      <c r="J928" t="s">
        <v>21</v>
      </c>
      <c r="K928" t="s">
        <v>22</v>
      </c>
      <c r="L928">
        <v>1463029200</v>
      </c>
      <c r="M928" s="8">
        <f t="shared" si="57"/>
        <v>42502.208333333328</v>
      </c>
      <c r="N928">
        <v>1463374800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2030</v>
      </c>
      <c r="T928" t="s">
        <v>2031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f t="shared" si="59"/>
        <v>89.22</v>
      </c>
      <c r="I929">
        <v>37</v>
      </c>
      <c r="J929" t="s">
        <v>21</v>
      </c>
      <c r="K929" t="s">
        <v>22</v>
      </c>
      <c r="L929">
        <v>1342069200</v>
      </c>
      <c r="M929" s="8">
        <f t="shared" si="57"/>
        <v>41102.208333333336</v>
      </c>
      <c r="N929">
        <v>1344574800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2037</v>
      </c>
    </row>
    <row r="930" spans="1:20" ht="31.2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f t="shared" si="59"/>
        <v>52</v>
      </c>
      <c r="I930">
        <v>3777</v>
      </c>
      <c r="J930" t="s">
        <v>107</v>
      </c>
      <c r="K930" t="s">
        <v>108</v>
      </c>
      <c r="L930">
        <v>1388296800</v>
      </c>
      <c r="M930" s="8">
        <f t="shared" si="57"/>
        <v>41637.25</v>
      </c>
      <c r="N930">
        <v>1389074400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2034</v>
      </c>
      <c r="T930" t="s">
        <v>2035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f t="shared" si="59"/>
        <v>64.959999999999994</v>
      </c>
      <c r="I931">
        <v>184</v>
      </c>
      <c r="J931" t="s">
        <v>40</v>
      </c>
      <c r="K931" t="s">
        <v>41</v>
      </c>
      <c r="L931">
        <v>1493787600</v>
      </c>
      <c r="M931" s="8">
        <f t="shared" si="57"/>
        <v>42858.208333333328</v>
      </c>
      <c r="N931">
        <v>1494997200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2037</v>
      </c>
    </row>
    <row r="932" spans="1:20" ht="31.2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f t="shared" si="59"/>
        <v>46.24</v>
      </c>
      <c r="I932">
        <v>85</v>
      </c>
      <c r="J932" t="s">
        <v>21</v>
      </c>
      <c r="K932" t="s">
        <v>22</v>
      </c>
      <c r="L932">
        <v>1424844000</v>
      </c>
      <c r="M932" s="8">
        <f t="shared" si="57"/>
        <v>42060.25</v>
      </c>
      <c r="N932">
        <v>1425448800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2037</v>
      </c>
    </row>
    <row r="933" spans="1:20" ht="31.2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f t="shared" si="59"/>
        <v>51.15</v>
      </c>
      <c r="I933">
        <v>112</v>
      </c>
      <c r="J933" t="s">
        <v>21</v>
      </c>
      <c r="K933" t="s">
        <v>22</v>
      </c>
      <c r="L933">
        <v>1403931600</v>
      </c>
      <c r="M933" s="8">
        <f t="shared" si="57"/>
        <v>41818.208333333336</v>
      </c>
      <c r="N933">
        <v>1404104400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2037</v>
      </c>
    </row>
    <row r="934" spans="1:20" ht="31.2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f t="shared" si="59"/>
        <v>33.909999999999997</v>
      </c>
      <c r="I934">
        <v>144</v>
      </c>
      <c r="J934" t="s">
        <v>21</v>
      </c>
      <c r="K934" t="s">
        <v>22</v>
      </c>
      <c r="L934">
        <v>1394514000</v>
      </c>
      <c r="M934" s="8">
        <f t="shared" si="57"/>
        <v>41709.208333333336</v>
      </c>
      <c r="N934">
        <v>1394773200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f t="shared" si="59"/>
        <v>92.02</v>
      </c>
      <c r="I935">
        <v>1902</v>
      </c>
      <c r="J935" t="s">
        <v>21</v>
      </c>
      <c r="K935" t="s">
        <v>22</v>
      </c>
      <c r="L935">
        <v>1365397200</v>
      </c>
      <c r="M935" s="8">
        <f t="shared" si="57"/>
        <v>41372.208333333336</v>
      </c>
      <c r="N935">
        <v>1366520400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2037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f t="shared" si="59"/>
        <v>107.43</v>
      </c>
      <c r="I936">
        <v>105</v>
      </c>
      <c r="J936" t="s">
        <v>21</v>
      </c>
      <c r="K936" t="s">
        <v>22</v>
      </c>
      <c r="L936">
        <v>1456120800</v>
      </c>
      <c r="M936" s="8">
        <f t="shared" si="57"/>
        <v>42422.25</v>
      </c>
      <c r="N936">
        <v>1456639200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2037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f t="shared" si="59"/>
        <v>75.849999999999994</v>
      </c>
      <c r="I937">
        <v>132</v>
      </c>
      <c r="J937" t="s">
        <v>21</v>
      </c>
      <c r="K937" t="s">
        <v>22</v>
      </c>
      <c r="L937">
        <v>1437714000</v>
      </c>
      <c r="M937" s="8">
        <f t="shared" si="57"/>
        <v>42209.208333333328</v>
      </c>
      <c r="N937">
        <v>1438318800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2037</v>
      </c>
    </row>
    <row r="938" spans="1:20" ht="31.2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f t="shared" si="59"/>
        <v>80.48</v>
      </c>
      <c r="I938">
        <v>21</v>
      </c>
      <c r="J938" t="s">
        <v>21</v>
      </c>
      <c r="K938" t="s">
        <v>22</v>
      </c>
      <c r="L938">
        <v>1563771600</v>
      </c>
      <c r="M938" s="8">
        <f t="shared" si="57"/>
        <v>43668.208333333328</v>
      </c>
      <c r="N938">
        <v>1564030800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2037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f t="shared" si="59"/>
        <v>86.98</v>
      </c>
      <c r="I939">
        <v>976</v>
      </c>
      <c r="J939" t="s">
        <v>21</v>
      </c>
      <c r="K939" t="s">
        <v>22</v>
      </c>
      <c r="L939">
        <v>1448517600</v>
      </c>
      <c r="M939" s="8">
        <f t="shared" si="57"/>
        <v>42334.25</v>
      </c>
      <c r="N939">
        <v>1449295200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2038</v>
      </c>
      <c r="T939" t="s">
        <v>2039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f t="shared" si="59"/>
        <v>105.14</v>
      </c>
      <c r="I940">
        <v>96</v>
      </c>
      <c r="J940" t="s">
        <v>21</v>
      </c>
      <c r="K940" t="s">
        <v>22</v>
      </c>
      <c r="L940">
        <v>1528779600</v>
      </c>
      <c r="M940" s="8">
        <f t="shared" si="57"/>
        <v>43263.208333333328</v>
      </c>
      <c r="N940">
        <v>1531890000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2044</v>
      </c>
      <c r="T940" t="s">
        <v>2050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f t="shared" si="59"/>
        <v>57.3</v>
      </c>
      <c r="I941">
        <v>67</v>
      </c>
      <c r="J941" t="s">
        <v>21</v>
      </c>
      <c r="K941" t="s">
        <v>22</v>
      </c>
      <c r="L941">
        <v>1304744400</v>
      </c>
      <c r="M941" s="8">
        <f t="shared" si="57"/>
        <v>40670.208333333336</v>
      </c>
      <c r="N941">
        <v>1306213200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2047</v>
      </c>
      <c r="T941" t="s">
        <v>2048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f t="shared" si="59"/>
        <v>93.35</v>
      </c>
      <c r="I942">
        <v>66</v>
      </c>
      <c r="J942" t="s">
        <v>15</v>
      </c>
      <c r="K942" t="s">
        <v>16</v>
      </c>
      <c r="L942">
        <v>1354341600</v>
      </c>
      <c r="M942" s="8">
        <f t="shared" si="57"/>
        <v>41244.25</v>
      </c>
      <c r="N942">
        <v>1356242400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2035</v>
      </c>
    </row>
    <row r="943" spans="1:20" ht="31.2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f t="shared" si="59"/>
        <v>71.989999999999995</v>
      </c>
      <c r="I943">
        <v>78</v>
      </c>
      <c r="J943" t="s">
        <v>21</v>
      </c>
      <c r="K943" t="s">
        <v>22</v>
      </c>
      <c r="L943">
        <v>1294552800</v>
      </c>
      <c r="M943" s="8">
        <f t="shared" si="57"/>
        <v>40552.25</v>
      </c>
      <c r="N943">
        <v>1297576800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2037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f t="shared" si="59"/>
        <v>92.61</v>
      </c>
      <c r="I944">
        <v>67</v>
      </c>
      <c r="J944" t="s">
        <v>26</v>
      </c>
      <c r="K944" t="s">
        <v>27</v>
      </c>
      <c r="L944">
        <v>1295935200</v>
      </c>
      <c r="M944" s="8">
        <f t="shared" si="57"/>
        <v>40568.25</v>
      </c>
      <c r="N944">
        <v>1296194400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2037</v>
      </c>
    </row>
    <row r="945" spans="1:20" ht="31.2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f t="shared" si="59"/>
        <v>104.99</v>
      </c>
      <c r="I945">
        <v>114</v>
      </c>
      <c r="J945" t="s">
        <v>21</v>
      </c>
      <c r="K945" t="s">
        <v>22</v>
      </c>
      <c r="L945">
        <v>1411534800</v>
      </c>
      <c r="M945" s="8">
        <f t="shared" si="57"/>
        <v>41906.208333333336</v>
      </c>
      <c r="N945">
        <v>1414558800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2030</v>
      </c>
      <c r="T945" t="s">
        <v>2031</v>
      </c>
    </row>
    <row r="946" spans="1:20" ht="31.2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f t="shared" si="59"/>
        <v>30.96</v>
      </c>
      <c r="I946">
        <v>263</v>
      </c>
      <c r="J946" t="s">
        <v>26</v>
      </c>
      <c r="K946" t="s">
        <v>27</v>
      </c>
      <c r="L946">
        <v>1486706400</v>
      </c>
      <c r="M946" s="8">
        <f t="shared" si="57"/>
        <v>42776.25</v>
      </c>
      <c r="N946">
        <v>1488348000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2051</v>
      </c>
      <c r="T946" t="s">
        <v>2052</v>
      </c>
    </row>
    <row r="947" spans="1:20" ht="31.2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f t="shared" si="59"/>
        <v>33</v>
      </c>
      <c r="I947">
        <v>1691</v>
      </c>
      <c r="J947" t="s">
        <v>21</v>
      </c>
      <c r="K947" t="s">
        <v>22</v>
      </c>
      <c r="L947">
        <v>1333602000</v>
      </c>
      <c r="M947" s="8">
        <f t="shared" si="57"/>
        <v>41004.208333333336</v>
      </c>
      <c r="N947">
        <v>1334898000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2051</v>
      </c>
      <c r="T947" t="s">
        <v>2052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f t="shared" si="59"/>
        <v>84.19</v>
      </c>
      <c r="I948">
        <v>181</v>
      </c>
      <c r="J948" t="s">
        <v>21</v>
      </c>
      <c r="K948" t="s">
        <v>22</v>
      </c>
      <c r="L948">
        <v>1308200400</v>
      </c>
      <c r="M948" s="8">
        <f t="shared" si="57"/>
        <v>40710.208333333336</v>
      </c>
      <c r="N948">
        <v>1308373200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2037</v>
      </c>
    </row>
    <row r="949" spans="1:20" ht="31.2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f t="shared" si="59"/>
        <v>73.92</v>
      </c>
      <c r="I949">
        <v>13</v>
      </c>
      <c r="J949" t="s">
        <v>21</v>
      </c>
      <c r="K949" t="s">
        <v>22</v>
      </c>
      <c r="L949">
        <v>1411707600</v>
      </c>
      <c r="M949" s="8">
        <f t="shared" si="57"/>
        <v>41908.208333333336</v>
      </c>
      <c r="N949">
        <v>1412312400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2037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f t="shared" si="59"/>
        <v>36.99</v>
      </c>
      <c r="I950">
        <v>160</v>
      </c>
      <c r="J950" t="s">
        <v>21</v>
      </c>
      <c r="K950" t="s">
        <v>22</v>
      </c>
      <c r="L950">
        <v>1418364000</v>
      </c>
      <c r="M950" s="8">
        <f t="shared" si="57"/>
        <v>41985.25</v>
      </c>
      <c r="N950">
        <v>1419228000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2038</v>
      </c>
      <c r="T950" t="s">
        <v>2039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f t="shared" si="59"/>
        <v>46.9</v>
      </c>
      <c r="I951">
        <v>203</v>
      </c>
      <c r="J951" t="s">
        <v>21</v>
      </c>
      <c r="K951" t="s">
        <v>22</v>
      </c>
      <c r="L951">
        <v>1429333200</v>
      </c>
      <c r="M951" s="8">
        <f t="shared" si="57"/>
        <v>42112.208333333328</v>
      </c>
      <c r="N951">
        <v>1430974800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2034</v>
      </c>
      <c r="T951" t="s">
        <v>2035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f t="shared" si="59"/>
        <v>5</v>
      </c>
      <c r="I952">
        <v>1</v>
      </c>
      <c r="J952" t="s">
        <v>21</v>
      </c>
      <c r="K952" t="s">
        <v>22</v>
      </c>
      <c r="L952">
        <v>1555390800</v>
      </c>
      <c r="M952" s="8">
        <f t="shared" si="57"/>
        <v>43571.208333333328</v>
      </c>
      <c r="N952">
        <v>1555822800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2037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f t="shared" si="59"/>
        <v>102.02</v>
      </c>
      <c r="I953">
        <v>1559</v>
      </c>
      <c r="J953" t="s">
        <v>21</v>
      </c>
      <c r="K953" t="s">
        <v>22</v>
      </c>
      <c r="L953">
        <v>1482732000</v>
      </c>
      <c r="M953" s="8">
        <f t="shared" si="57"/>
        <v>42730.25</v>
      </c>
      <c r="N953">
        <v>1482818400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f t="shared" si="59"/>
        <v>45.01</v>
      </c>
      <c r="I954">
        <v>2266</v>
      </c>
      <c r="J954" t="s">
        <v>21</v>
      </c>
      <c r="K954" t="s">
        <v>22</v>
      </c>
      <c r="L954">
        <v>1470718800</v>
      </c>
      <c r="M954" s="8">
        <f t="shared" si="57"/>
        <v>42591.208333333328</v>
      </c>
      <c r="N954">
        <v>1471928400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2038</v>
      </c>
      <c r="T954" t="s">
        <v>2039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f t="shared" si="59"/>
        <v>94.29</v>
      </c>
      <c r="I955">
        <v>21</v>
      </c>
      <c r="J955" t="s">
        <v>21</v>
      </c>
      <c r="K955" t="s">
        <v>22</v>
      </c>
      <c r="L955">
        <v>1450591200</v>
      </c>
      <c r="M955" s="8">
        <f t="shared" si="57"/>
        <v>42358.25</v>
      </c>
      <c r="N955">
        <v>1453701600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2038</v>
      </c>
      <c r="T955" t="s">
        <v>2060</v>
      </c>
    </row>
    <row r="956" spans="1:20" ht="31.2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f t="shared" si="59"/>
        <v>101.02</v>
      </c>
      <c r="I956">
        <v>1548</v>
      </c>
      <c r="J956" t="s">
        <v>26</v>
      </c>
      <c r="K956" t="s">
        <v>27</v>
      </c>
      <c r="L956">
        <v>1348290000</v>
      </c>
      <c r="M956" s="8">
        <f t="shared" si="57"/>
        <v>41174.208333333336</v>
      </c>
      <c r="N956">
        <v>1350363600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2034</v>
      </c>
      <c r="T956" t="s">
        <v>2035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f t="shared" si="59"/>
        <v>97.04</v>
      </c>
      <c r="I957">
        <v>80</v>
      </c>
      <c r="J957" t="s">
        <v>21</v>
      </c>
      <c r="K957" t="s">
        <v>22</v>
      </c>
      <c r="L957">
        <v>1353823200</v>
      </c>
      <c r="M957" s="8">
        <f t="shared" si="57"/>
        <v>41238.25</v>
      </c>
      <c r="N957">
        <v>1353996000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2037</v>
      </c>
    </row>
    <row r="958" spans="1:20" ht="31.2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f t="shared" si="59"/>
        <v>43.01</v>
      </c>
      <c r="I958">
        <v>830</v>
      </c>
      <c r="J958" t="s">
        <v>21</v>
      </c>
      <c r="K958" t="s">
        <v>22</v>
      </c>
      <c r="L958">
        <v>1450764000</v>
      </c>
      <c r="M958" s="8">
        <f t="shared" si="57"/>
        <v>42360.25</v>
      </c>
      <c r="N958">
        <v>1451109600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2038</v>
      </c>
      <c r="T958" t="s">
        <v>2060</v>
      </c>
    </row>
    <row r="959" spans="1:20" ht="31.2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f t="shared" si="59"/>
        <v>94.92</v>
      </c>
      <c r="I959">
        <v>131</v>
      </c>
      <c r="J959" t="s">
        <v>21</v>
      </c>
      <c r="K959" t="s">
        <v>22</v>
      </c>
      <c r="L959">
        <v>1329372000</v>
      </c>
      <c r="M959" s="8">
        <f t="shared" si="57"/>
        <v>40955.25</v>
      </c>
      <c r="N959">
        <v>1329631200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2037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f t="shared" si="59"/>
        <v>72.150000000000006</v>
      </c>
      <c r="I960">
        <v>112</v>
      </c>
      <c r="J960" t="s">
        <v>21</v>
      </c>
      <c r="K960" t="s">
        <v>22</v>
      </c>
      <c r="L960">
        <v>1277096400</v>
      </c>
      <c r="M960" s="8">
        <f t="shared" si="57"/>
        <v>40350.208333333336</v>
      </c>
      <c r="N960">
        <v>1278997200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2038</v>
      </c>
      <c r="T960" t="s">
        <v>2046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f t="shared" si="59"/>
        <v>51.01</v>
      </c>
      <c r="I961">
        <v>130</v>
      </c>
      <c r="J961" t="s">
        <v>21</v>
      </c>
      <c r="K961" t="s">
        <v>22</v>
      </c>
      <c r="L961">
        <v>1277701200</v>
      </c>
      <c r="M961" s="8">
        <f t="shared" si="57"/>
        <v>40357.208333333336</v>
      </c>
      <c r="N961">
        <v>1280120400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2044</v>
      </c>
      <c r="T961" t="s">
        <v>2056</v>
      </c>
    </row>
    <row r="962" spans="1:20" ht="31.2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f t="shared" si="59"/>
        <v>85.05</v>
      </c>
      <c r="I962">
        <v>55</v>
      </c>
      <c r="J962" t="s">
        <v>21</v>
      </c>
      <c r="K962" t="s">
        <v>22</v>
      </c>
      <c r="L962">
        <v>1454911200</v>
      </c>
      <c r="M962" s="8">
        <f t="shared" si="57"/>
        <v>42408.25</v>
      </c>
      <c r="N962">
        <v>1458104400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2035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f t="shared" si="59"/>
        <v>43.87</v>
      </c>
      <c r="I963">
        <v>155</v>
      </c>
      <c r="J963" t="s">
        <v>21</v>
      </c>
      <c r="K963" t="s">
        <v>22</v>
      </c>
      <c r="L963">
        <v>1297922400</v>
      </c>
      <c r="M963" s="8">
        <f t="shared" ref="M963:M1001" si="61">(((L963/60)/60)/24+DATE(1970,1,1))</f>
        <v>40591.25</v>
      </c>
      <c r="N963">
        <v>1298268000</v>
      </c>
      <c r="O963" s="8">
        <f t="shared" ref="O963:O1001" si="62">(((N963/60)/60)/24+DATE(1970,1,1))</f>
        <v>40595.25</v>
      </c>
      <c r="P963" t="b">
        <v>0</v>
      </c>
      <c r="Q963" t="b">
        <v>0</v>
      </c>
      <c r="R963" t="s">
        <v>206</v>
      </c>
      <c r="S963" t="s">
        <v>2044</v>
      </c>
      <c r="T963" t="s">
        <v>2056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f t="shared" ref="H964:H1001" si="63">ROUND(IF(I964=0, 0, (E964/I964)), 2)</f>
        <v>40.06</v>
      </c>
      <c r="I964">
        <v>266</v>
      </c>
      <c r="J964" t="s">
        <v>21</v>
      </c>
      <c r="K964" t="s">
        <v>22</v>
      </c>
      <c r="L964">
        <v>1384408800</v>
      </c>
      <c r="M964" s="8">
        <f t="shared" si="61"/>
        <v>41592.25</v>
      </c>
      <c r="N964">
        <v>1386223200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2030</v>
      </c>
      <c r="T964" t="s">
        <v>2031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f t="shared" si="63"/>
        <v>43.83</v>
      </c>
      <c r="I965">
        <v>114</v>
      </c>
      <c r="J965" t="s">
        <v>107</v>
      </c>
      <c r="K965" t="s">
        <v>108</v>
      </c>
      <c r="L965">
        <v>1299304800</v>
      </c>
      <c r="M965" s="8">
        <f t="shared" si="61"/>
        <v>40607.25</v>
      </c>
      <c r="N965">
        <v>1299823200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2051</v>
      </c>
      <c r="T965" t="s">
        <v>2052</v>
      </c>
    </row>
    <row r="966" spans="1:20" ht="31.2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f t="shared" si="63"/>
        <v>84.93</v>
      </c>
      <c r="I966">
        <v>155</v>
      </c>
      <c r="J966" t="s">
        <v>21</v>
      </c>
      <c r="K966" t="s">
        <v>22</v>
      </c>
      <c r="L966">
        <v>1431320400</v>
      </c>
      <c r="M966" s="8">
        <f t="shared" si="61"/>
        <v>42135.208333333328</v>
      </c>
      <c r="N966">
        <v>1431752400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2037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f t="shared" si="63"/>
        <v>41.07</v>
      </c>
      <c r="I967">
        <v>207</v>
      </c>
      <c r="J967" t="s">
        <v>40</v>
      </c>
      <c r="K967" t="s">
        <v>41</v>
      </c>
      <c r="L967">
        <v>1264399200</v>
      </c>
      <c r="M967" s="8">
        <f t="shared" si="61"/>
        <v>40203.25</v>
      </c>
      <c r="N967">
        <v>1267855200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</row>
    <row r="968" spans="1:20" ht="31.2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f t="shared" si="63"/>
        <v>54.97</v>
      </c>
      <c r="I968">
        <v>245</v>
      </c>
      <c r="J968" t="s">
        <v>21</v>
      </c>
      <c r="K968" t="s">
        <v>22</v>
      </c>
      <c r="L968">
        <v>1497502800</v>
      </c>
      <c r="M968" s="8">
        <f t="shared" si="61"/>
        <v>42901.208333333328</v>
      </c>
      <c r="N968">
        <v>1497675600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2037</v>
      </c>
    </row>
    <row r="969" spans="1:20" ht="31.2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f t="shared" si="63"/>
        <v>77.010000000000005</v>
      </c>
      <c r="I969">
        <v>1573</v>
      </c>
      <c r="J969" t="s">
        <v>21</v>
      </c>
      <c r="K969" t="s">
        <v>22</v>
      </c>
      <c r="L969">
        <v>1333688400</v>
      </c>
      <c r="M969" s="8">
        <f t="shared" si="61"/>
        <v>41005.208333333336</v>
      </c>
      <c r="N969">
        <v>1336885200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2032</v>
      </c>
      <c r="T969" t="s">
        <v>2059</v>
      </c>
    </row>
    <row r="970" spans="1:20" ht="46.8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f t="shared" si="63"/>
        <v>71.2</v>
      </c>
      <c r="I970">
        <v>114</v>
      </c>
      <c r="J970" t="s">
        <v>21</v>
      </c>
      <c r="K970" t="s">
        <v>22</v>
      </c>
      <c r="L970">
        <v>1293861600</v>
      </c>
      <c r="M970" s="8">
        <f t="shared" si="61"/>
        <v>40544.25</v>
      </c>
      <c r="N970">
        <v>1295157600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2030</v>
      </c>
      <c r="T970" t="s">
        <v>2031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f t="shared" si="63"/>
        <v>91.94</v>
      </c>
      <c r="I971">
        <v>93</v>
      </c>
      <c r="J971" t="s">
        <v>21</v>
      </c>
      <c r="K971" t="s">
        <v>22</v>
      </c>
      <c r="L971">
        <v>1576994400</v>
      </c>
      <c r="M971" s="8">
        <f t="shared" si="61"/>
        <v>43821.25</v>
      </c>
      <c r="N971">
        <v>1577599200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2037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f t="shared" si="63"/>
        <v>97.07</v>
      </c>
      <c r="I972">
        <v>594</v>
      </c>
      <c r="J972" t="s">
        <v>21</v>
      </c>
      <c r="K972" t="s">
        <v>22</v>
      </c>
      <c r="L972">
        <v>1304917200</v>
      </c>
      <c r="M972" s="8">
        <f t="shared" si="61"/>
        <v>40672.208333333336</v>
      </c>
      <c r="N972">
        <v>1305003600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2037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f t="shared" si="63"/>
        <v>58.92</v>
      </c>
      <c r="I973">
        <v>24</v>
      </c>
      <c r="J973" t="s">
        <v>21</v>
      </c>
      <c r="K973" t="s">
        <v>22</v>
      </c>
      <c r="L973">
        <v>1381208400</v>
      </c>
      <c r="M973" s="8">
        <f t="shared" si="61"/>
        <v>41555.208333333336</v>
      </c>
      <c r="N973">
        <v>1381726800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2038</v>
      </c>
      <c r="T973" t="s">
        <v>2057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f t="shared" si="63"/>
        <v>58.02</v>
      </c>
      <c r="I974">
        <v>1681</v>
      </c>
      <c r="J974" t="s">
        <v>21</v>
      </c>
      <c r="K974" t="s">
        <v>22</v>
      </c>
      <c r="L974">
        <v>1401685200</v>
      </c>
      <c r="M974" s="8">
        <f t="shared" si="61"/>
        <v>41792.208333333336</v>
      </c>
      <c r="N974">
        <v>1402462800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2034</v>
      </c>
      <c r="T974" t="s">
        <v>2035</v>
      </c>
    </row>
    <row r="975" spans="1:20" ht="31.2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f t="shared" si="63"/>
        <v>103.87</v>
      </c>
      <c r="I975">
        <v>252</v>
      </c>
      <c r="J975" t="s">
        <v>21</v>
      </c>
      <c r="K975" t="s">
        <v>22</v>
      </c>
      <c r="L975">
        <v>1291960800</v>
      </c>
      <c r="M975" s="8">
        <f t="shared" si="61"/>
        <v>40522.25</v>
      </c>
      <c r="N975">
        <v>1292133600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2037</v>
      </c>
    </row>
    <row r="976" spans="1:20" ht="31.2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f t="shared" si="63"/>
        <v>93.47</v>
      </c>
      <c r="I976">
        <v>32</v>
      </c>
      <c r="J976" t="s">
        <v>21</v>
      </c>
      <c r="K976" t="s">
        <v>22</v>
      </c>
      <c r="L976">
        <v>1368853200</v>
      </c>
      <c r="M976" s="8">
        <f t="shared" si="61"/>
        <v>41412.208333333336</v>
      </c>
      <c r="N976">
        <v>1368939600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2032</v>
      </c>
      <c r="T976" t="s">
        <v>2042</v>
      </c>
    </row>
    <row r="977" spans="1:20" ht="31.2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f t="shared" si="63"/>
        <v>61.97</v>
      </c>
      <c r="I977">
        <v>135</v>
      </c>
      <c r="J977" t="s">
        <v>21</v>
      </c>
      <c r="K977" t="s">
        <v>22</v>
      </c>
      <c r="L977">
        <v>1448776800</v>
      </c>
      <c r="M977" s="8">
        <f t="shared" si="61"/>
        <v>42337.25</v>
      </c>
      <c r="N977">
        <v>1452146400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2037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f t="shared" si="63"/>
        <v>92.04</v>
      </c>
      <c r="I978">
        <v>140</v>
      </c>
      <c r="J978" t="s">
        <v>21</v>
      </c>
      <c r="K978" t="s">
        <v>22</v>
      </c>
      <c r="L978">
        <v>1296194400</v>
      </c>
      <c r="M978" s="8">
        <f t="shared" si="61"/>
        <v>40571.25</v>
      </c>
      <c r="N978">
        <v>1296712800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2037</v>
      </c>
    </row>
    <row r="979" spans="1:20" ht="31.2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f t="shared" si="63"/>
        <v>77.27</v>
      </c>
      <c r="I979">
        <v>67</v>
      </c>
      <c r="J979" t="s">
        <v>21</v>
      </c>
      <c r="K979" t="s">
        <v>22</v>
      </c>
      <c r="L979">
        <v>1517983200</v>
      </c>
      <c r="M979" s="8">
        <f t="shared" si="61"/>
        <v>43138.25</v>
      </c>
      <c r="N979">
        <v>1520748000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2030</v>
      </c>
      <c r="T979" t="s">
        <v>2031</v>
      </c>
    </row>
    <row r="980" spans="1:20" ht="31.2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f t="shared" si="63"/>
        <v>93.92</v>
      </c>
      <c r="I980">
        <v>92</v>
      </c>
      <c r="J980" t="s">
        <v>21</v>
      </c>
      <c r="K980" t="s">
        <v>22</v>
      </c>
      <c r="L980">
        <v>1478930400</v>
      </c>
      <c r="M980" s="8">
        <f t="shared" si="61"/>
        <v>42686.25</v>
      </c>
      <c r="N980">
        <v>1480831200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2047</v>
      </c>
      <c r="T980" t="s">
        <v>2048</v>
      </c>
    </row>
    <row r="981" spans="1:20" ht="31.2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f t="shared" si="63"/>
        <v>84.97</v>
      </c>
      <c r="I981">
        <v>1015</v>
      </c>
      <c r="J981" t="s">
        <v>40</v>
      </c>
      <c r="K981" t="s">
        <v>41</v>
      </c>
      <c r="L981">
        <v>1426395600</v>
      </c>
      <c r="M981" s="8">
        <f t="shared" si="61"/>
        <v>42078.208333333328</v>
      </c>
      <c r="N981">
        <v>1426914000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2037</v>
      </c>
    </row>
    <row r="982" spans="1:20" ht="31.2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f t="shared" si="63"/>
        <v>105.97</v>
      </c>
      <c r="I982">
        <v>742</v>
      </c>
      <c r="J982" t="s">
        <v>21</v>
      </c>
      <c r="K982" t="s">
        <v>22</v>
      </c>
      <c r="L982">
        <v>1446181200</v>
      </c>
      <c r="M982" s="8">
        <f t="shared" si="61"/>
        <v>42307.208333333328</v>
      </c>
      <c r="N982">
        <v>1446616800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f t="shared" si="63"/>
        <v>36.97</v>
      </c>
      <c r="I983">
        <v>323</v>
      </c>
      <c r="J983" t="s">
        <v>21</v>
      </c>
      <c r="K983" t="s">
        <v>22</v>
      </c>
      <c r="L983">
        <v>1514181600</v>
      </c>
      <c r="M983" s="8">
        <f t="shared" si="61"/>
        <v>43094.25</v>
      </c>
      <c r="N983">
        <v>1517032800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2034</v>
      </c>
      <c r="T983" t="s">
        <v>2035</v>
      </c>
    </row>
    <row r="984" spans="1:20" ht="31.2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f t="shared" si="63"/>
        <v>81.53</v>
      </c>
      <c r="I984">
        <v>75</v>
      </c>
      <c r="J984" t="s">
        <v>21</v>
      </c>
      <c r="K984" t="s">
        <v>22</v>
      </c>
      <c r="L984">
        <v>1311051600</v>
      </c>
      <c r="M984" s="8">
        <f t="shared" si="61"/>
        <v>40743.208333333336</v>
      </c>
      <c r="N984">
        <v>1311224400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2038</v>
      </c>
      <c r="T984" t="s">
        <v>2039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f t="shared" si="63"/>
        <v>81</v>
      </c>
      <c r="I985">
        <v>2326</v>
      </c>
      <c r="J985" t="s">
        <v>21</v>
      </c>
      <c r="K985" t="s">
        <v>22</v>
      </c>
      <c r="L985">
        <v>1564894800</v>
      </c>
      <c r="M985" s="8">
        <f t="shared" si="61"/>
        <v>43681.208333333328</v>
      </c>
      <c r="N985">
        <v>1566190800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2038</v>
      </c>
      <c r="T985" t="s">
        <v>2039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f t="shared" si="63"/>
        <v>26.01</v>
      </c>
      <c r="I986">
        <v>381</v>
      </c>
      <c r="J986" t="s">
        <v>21</v>
      </c>
      <c r="K986" t="s">
        <v>22</v>
      </c>
      <c r="L986">
        <v>1567918800</v>
      </c>
      <c r="M986" s="8">
        <f t="shared" si="61"/>
        <v>43716.208333333328</v>
      </c>
      <c r="N986">
        <v>1570165200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2037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f t="shared" si="63"/>
        <v>26</v>
      </c>
      <c r="I987">
        <v>4405</v>
      </c>
      <c r="J987" t="s">
        <v>21</v>
      </c>
      <c r="K987" t="s">
        <v>22</v>
      </c>
      <c r="L987">
        <v>1386309600</v>
      </c>
      <c r="M987" s="8">
        <f t="shared" si="61"/>
        <v>41614.25</v>
      </c>
      <c r="N987">
        <v>1388556000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f t="shared" si="63"/>
        <v>34.17</v>
      </c>
      <c r="I988">
        <v>92</v>
      </c>
      <c r="J988" t="s">
        <v>21</v>
      </c>
      <c r="K988" t="s">
        <v>22</v>
      </c>
      <c r="L988">
        <v>1301979600</v>
      </c>
      <c r="M988" s="8">
        <f t="shared" si="61"/>
        <v>40638.208333333336</v>
      </c>
      <c r="N988">
        <v>1303189200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ht="31.2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f t="shared" si="63"/>
        <v>28</v>
      </c>
      <c r="I989">
        <v>480</v>
      </c>
      <c r="J989" t="s">
        <v>21</v>
      </c>
      <c r="K989" t="s">
        <v>22</v>
      </c>
      <c r="L989">
        <v>1493269200</v>
      </c>
      <c r="M989" s="8">
        <f t="shared" si="61"/>
        <v>42852.208333333328</v>
      </c>
      <c r="N989">
        <v>1494478800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2038</v>
      </c>
      <c r="T989" t="s">
        <v>2039</v>
      </c>
    </row>
    <row r="990" spans="1:20" ht="31.2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f t="shared" si="63"/>
        <v>76.55</v>
      </c>
      <c r="I990">
        <v>64</v>
      </c>
      <c r="J990" t="s">
        <v>21</v>
      </c>
      <c r="K990" t="s">
        <v>22</v>
      </c>
      <c r="L990">
        <v>1478930400</v>
      </c>
      <c r="M990" s="8">
        <f t="shared" si="61"/>
        <v>42686.25</v>
      </c>
      <c r="N990">
        <v>1480744800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2044</v>
      </c>
      <c r="T990" t="s">
        <v>2053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f t="shared" si="63"/>
        <v>53.05</v>
      </c>
      <c r="I991">
        <v>226</v>
      </c>
      <c r="J991" t="s">
        <v>21</v>
      </c>
      <c r="K991" t="s">
        <v>22</v>
      </c>
      <c r="L991">
        <v>1555390800</v>
      </c>
      <c r="M991" s="8">
        <f t="shared" si="61"/>
        <v>43571.208333333328</v>
      </c>
      <c r="N991">
        <v>1555822800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2044</v>
      </c>
      <c r="T991" t="s">
        <v>2056</v>
      </c>
    </row>
    <row r="992" spans="1:20" ht="31.2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f t="shared" si="63"/>
        <v>106.86</v>
      </c>
      <c r="I992">
        <v>64</v>
      </c>
      <c r="J992" t="s">
        <v>21</v>
      </c>
      <c r="K992" t="s">
        <v>22</v>
      </c>
      <c r="L992">
        <v>1456984800</v>
      </c>
      <c r="M992" s="8">
        <f t="shared" si="61"/>
        <v>42432.25</v>
      </c>
      <c r="N992">
        <v>1458882000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2038</v>
      </c>
      <c r="T992" t="s">
        <v>2041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f t="shared" si="63"/>
        <v>46.02</v>
      </c>
      <c r="I993">
        <v>241</v>
      </c>
      <c r="J993" t="s">
        <v>21</v>
      </c>
      <c r="K993" t="s">
        <v>22</v>
      </c>
      <c r="L993">
        <v>1411621200</v>
      </c>
      <c r="M993" s="8">
        <f t="shared" si="61"/>
        <v>41907.208333333336</v>
      </c>
      <c r="N993">
        <v>1411966800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f t="shared" si="63"/>
        <v>100.17</v>
      </c>
      <c r="I994">
        <v>132</v>
      </c>
      <c r="J994" t="s">
        <v>21</v>
      </c>
      <c r="K994" t="s">
        <v>22</v>
      </c>
      <c r="L994">
        <v>1525669200</v>
      </c>
      <c r="M994" s="8">
        <f t="shared" si="61"/>
        <v>43227.208333333328</v>
      </c>
      <c r="N994">
        <v>1526878800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2038</v>
      </c>
      <c r="T994" t="s">
        <v>2041</v>
      </c>
    </row>
    <row r="995" spans="1:20" ht="31.2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f t="shared" si="63"/>
        <v>101.44</v>
      </c>
      <c r="I995">
        <v>75</v>
      </c>
      <c r="J995" t="s">
        <v>107</v>
      </c>
      <c r="K995" t="s">
        <v>108</v>
      </c>
      <c r="L995">
        <v>1450936800</v>
      </c>
      <c r="M995" s="8">
        <f t="shared" si="61"/>
        <v>42362.25</v>
      </c>
      <c r="N995">
        <v>1452405600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2051</v>
      </c>
      <c r="T995" t="s">
        <v>2052</v>
      </c>
    </row>
    <row r="996" spans="1:20" ht="31.2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f t="shared" si="63"/>
        <v>87.97</v>
      </c>
      <c r="I996">
        <v>842</v>
      </c>
      <c r="J996" t="s">
        <v>21</v>
      </c>
      <c r="K996" t="s">
        <v>22</v>
      </c>
      <c r="L996">
        <v>1413522000</v>
      </c>
      <c r="M996" s="8">
        <f t="shared" si="61"/>
        <v>41929.208333333336</v>
      </c>
      <c r="N996">
        <v>1414040400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2044</v>
      </c>
      <c r="T996" t="s">
        <v>2056</v>
      </c>
    </row>
    <row r="997" spans="1:20" ht="31.2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f t="shared" si="63"/>
        <v>75</v>
      </c>
      <c r="I997">
        <v>2043</v>
      </c>
      <c r="J997" t="s">
        <v>21</v>
      </c>
      <c r="K997" t="s">
        <v>22</v>
      </c>
      <c r="L997">
        <v>1541307600</v>
      </c>
      <c r="M997" s="8">
        <f t="shared" si="61"/>
        <v>43408.208333333328</v>
      </c>
      <c r="N997">
        <v>1543816800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2030</v>
      </c>
      <c r="T997" t="s">
        <v>2031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f t="shared" si="63"/>
        <v>42.98</v>
      </c>
      <c r="I998">
        <v>112</v>
      </c>
      <c r="J998" t="s">
        <v>21</v>
      </c>
      <c r="K998" t="s">
        <v>22</v>
      </c>
      <c r="L998">
        <v>1357106400</v>
      </c>
      <c r="M998" s="8">
        <f t="shared" si="61"/>
        <v>41276.25</v>
      </c>
      <c r="N998">
        <v>1359698400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2037</v>
      </c>
    </row>
    <row r="999" spans="1:20" ht="31.2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f t="shared" si="63"/>
        <v>33.119999999999997</v>
      </c>
      <c r="I999">
        <v>139</v>
      </c>
      <c r="J999" t="s">
        <v>107</v>
      </c>
      <c r="K999" t="s">
        <v>108</v>
      </c>
      <c r="L999">
        <v>1390197600</v>
      </c>
      <c r="M999" s="8">
        <f t="shared" si="61"/>
        <v>41659.25</v>
      </c>
      <c r="N999">
        <v>1390629600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2037</v>
      </c>
    </row>
    <row r="1000" spans="1:20" ht="31.2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f t="shared" si="63"/>
        <v>101.13</v>
      </c>
      <c r="I1000">
        <v>374</v>
      </c>
      <c r="J1000" t="s">
        <v>21</v>
      </c>
      <c r="K1000" t="s">
        <v>22</v>
      </c>
      <c r="L1000">
        <v>1265868000</v>
      </c>
      <c r="M1000" s="8">
        <f t="shared" si="61"/>
        <v>40220.25</v>
      </c>
      <c r="N1000">
        <v>1267077600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2032</v>
      </c>
      <c r="T1000" t="s">
        <v>2042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f t="shared" si="63"/>
        <v>55.99</v>
      </c>
      <c r="I1001">
        <v>1122</v>
      </c>
      <c r="J1001" t="s">
        <v>21</v>
      </c>
      <c r="K1001" t="s">
        <v>22</v>
      </c>
      <c r="L1001">
        <v>1467176400</v>
      </c>
      <c r="M1001" s="8">
        <f t="shared" si="61"/>
        <v>42550.208333333328</v>
      </c>
      <c r="N1001">
        <v>1467781200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2030</v>
      </c>
      <c r="T1001" t="s">
        <v>2031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4"/>
      </colorScale>
    </cfRule>
  </conditionalFormatting>
  <conditionalFormatting sqref="G1:H1048576">
    <cfRule type="cellIs" dxfId="19" priority="5" operator="equal">
      <formula>"live"</formula>
    </cfRule>
    <cfRule type="cellIs" dxfId="18" priority="6" operator="equal">
      <formula>"canceled"</formula>
    </cfRule>
    <cfRule type="cellIs" dxfId="17" priority="7" operator="equal">
      <formula>"successful"</formula>
    </cfRule>
    <cfRule type="cellIs" dxfId="16" priority="8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00EE-3BF7-4748-A81E-5E7189C199D2}">
  <dimension ref="A2:F15"/>
  <sheetViews>
    <sheetView zoomScale="90" zoomScaleNormal="90" workbookViewId="0">
      <selection activeCell="O22" sqref="O2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2" spans="1:6" x14ac:dyDescent="0.3">
      <c r="A2" s="5" t="s">
        <v>6</v>
      </c>
      <c r="B2" t="s">
        <v>2066</v>
      </c>
    </row>
    <row r="4" spans="1:6" x14ac:dyDescent="0.3">
      <c r="A4" s="5" t="s">
        <v>2069</v>
      </c>
      <c r="B4" s="5" t="s">
        <v>2070</v>
      </c>
    </row>
    <row r="5" spans="1:6" x14ac:dyDescent="0.3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6" t="s">
        <v>2038</v>
      </c>
      <c r="B6" s="14">
        <v>11</v>
      </c>
      <c r="C6" s="14">
        <v>60</v>
      </c>
      <c r="D6" s="14">
        <v>5</v>
      </c>
      <c r="E6" s="14">
        <v>102</v>
      </c>
      <c r="F6" s="14">
        <v>178</v>
      </c>
    </row>
    <row r="7" spans="1:6" x14ac:dyDescent="0.3">
      <c r="A7" s="6" t="s">
        <v>2030</v>
      </c>
      <c r="B7" s="14">
        <v>4</v>
      </c>
      <c r="C7" s="14">
        <v>20</v>
      </c>
      <c r="D7" s="14"/>
      <c r="E7" s="14">
        <v>22</v>
      </c>
      <c r="F7" s="14">
        <v>46</v>
      </c>
    </row>
    <row r="8" spans="1:6" x14ac:dyDescent="0.3">
      <c r="A8" s="6" t="s">
        <v>2047</v>
      </c>
      <c r="B8" s="14">
        <v>1</v>
      </c>
      <c r="C8" s="14">
        <v>23</v>
      </c>
      <c r="D8" s="14">
        <v>3</v>
      </c>
      <c r="E8" s="14">
        <v>21</v>
      </c>
      <c r="F8" s="14">
        <v>48</v>
      </c>
    </row>
    <row r="9" spans="1:6" x14ac:dyDescent="0.3">
      <c r="A9" s="6" t="s">
        <v>2061</v>
      </c>
      <c r="B9" s="14"/>
      <c r="C9" s="14"/>
      <c r="D9" s="14"/>
      <c r="E9" s="14">
        <v>4</v>
      </c>
      <c r="F9" s="14">
        <v>4</v>
      </c>
    </row>
    <row r="10" spans="1:6" x14ac:dyDescent="0.3">
      <c r="A10" s="6" t="s">
        <v>2032</v>
      </c>
      <c r="B10" s="14">
        <v>10</v>
      </c>
      <c r="C10" s="14">
        <v>66</v>
      </c>
      <c r="D10" s="14"/>
      <c r="E10" s="14">
        <v>99</v>
      </c>
      <c r="F10" s="14">
        <v>175</v>
      </c>
    </row>
    <row r="11" spans="1:6" x14ac:dyDescent="0.3">
      <c r="A11" s="6" t="s">
        <v>2051</v>
      </c>
      <c r="B11" s="14">
        <v>4</v>
      </c>
      <c r="C11" s="14">
        <v>11</v>
      </c>
      <c r="D11" s="14">
        <v>1</v>
      </c>
      <c r="E11" s="14">
        <v>26</v>
      </c>
      <c r="F11" s="14">
        <v>42</v>
      </c>
    </row>
    <row r="12" spans="1:6" x14ac:dyDescent="0.3">
      <c r="A12" s="6" t="s">
        <v>2044</v>
      </c>
      <c r="B12" s="14">
        <v>2</v>
      </c>
      <c r="C12" s="14">
        <v>24</v>
      </c>
      <c r="D12" s="14">
        <v>1</v>
      </c>
      <c r="E12" s="14">
        <v>40</v>
      </c>
      <c r="F12" s="14">
        <v>67</v>
      </c>
    </row>
    <row r="13" spans="1:6" x14ac:dyDescent="0.3">
      <c r="A13" s="6" t="s">
        <v>2034</v>
      </c>
      <c r="B13" s="14">
        <v>2</v>
      </c>
      <c r="C13" s="14">
        <v>28</v>
      </c>
      <c r="D13" s="14">
        <v>2</v>
      </c>
      <c r="E13" s="14">
        <v>64</v>
      </c>
      <c r="F13" s="14">
        <v>96</v>
      </c>
    </row>
    <row r="14" spans="1:6" x14ac:dyDescent="0.3">
      <c r="A14" s="6" t="s">
        <v>2036</v>
      </c>
      <c r="B14" s="14">
        <v>23</v>
      </c>
      <c r="C14" s="14">
        <v>132</v>
      </c>
      <c r="D14" s="14">
        <v>2</v>
      </c>
      <c r="E14" s="14">
        <v>187</v>
      </c>
      <c r="F14" s="14">
        <v>344</v>
      </c>
    </row>
    <row r="15" spans="1:6" x14ac:dyDescent="0.3">
      <c r="A15" s="6" t="s">
        <v>2068</v>
      </c>
      <c r="B15" s="14">
        <v>57</v>
      </c>
      <c r="C15" s="14">
        <v>364</v>
      </c>
      <c r="D15" s="14">
        <v>14</v>
      </c>
      <c r="E15" s="14">
        <v>565</v>
      </c>
      <c r="F15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7A82-EABD-4821-97A8-B6DCD63D5375}">
  <dimension ref="A1:F30"/>
  <sheetViews>
    <sheetView workbookViewId="0">
      <selection activeCell="F2" sqref="F2"/>
    </sheetView>
  </sheetViews>
  <sheetFormatPr defaultRowHeight="15.6" x14ac:dyDescent="0.3"/>
  <cols>
    <col min="1" max="1" width="21.5976562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5" t="s">
        <v>6</v>
      </c>
      <c r="B1" t="s">
        <v>21</v>
      </c>
    </row>
    <row r="2" spans="1:6" x14ac:dyDescent="0.3">
      <c r="A2" s="5" t="s">
        <v>2063</v>
      </c>
      <c r="B2" t="s">
        <v>2066</v>
      </c>
    </row>
    <row r="4" spans="1:6" x14ac:dyDescent="0.3">
      <c r="A4" s="5" t="s">
        <v>2069</v>
      </c>
      <c r="B4" s="5" t="s">
        <v>2070</v>
      </c>
    </row>
    <row r="5" spans="1:6" x14ac:dyDescent="0.3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6" t="s">
        <v>2046</v>
      </c>
      <c r="B6">
        <v>1</v>
      </c>
      <c r="C6">
        <v>7</v>
      </c>
      <c r="D6">
        <v>2</v>
      </c>
      <c r="E6">
        <v>17</v>
      </c>
      <c r="F6">
        <v>27</v>
      </c>
    </row>
    <row r="7" spans="1:6" x14ac:dyDescent="0.3">
      <c r="A7" s="6" t="s">
        <v>2062</v>
      </c>
      <c r="E7">
        <v>4</v>
      </c>
      <c r="F7">
        <v>4</v>
      </c>
    </row>
    <row r="8" spans="1:6" x14ac:dyDescent="0.3">
      <c r="A8" s="6" t="s">
        <v>2039</v>
      </c>
      <c r="B8">
        <v>4</v>
      </c>
      <c r="C8">
        <v>12</v>
      </c>
      <c r="E8">
        <v>25</v>
      </c>
      <c r="F8">
        <v>41</v>
      </c>
    </row>
    <row r="9" spans="1:6" x14ac:dyDescent="0.3">
      <c r="A9" s="6" t="s">
        <v>2041</v>
      </c>
      <c r="B9">
        <v>2</v>
      </c>
      <c r="C9">
        <v>9</v>
      </c>
      <c r="D9">
        <v>1</v>
      </c>
      <c r="E9">
        <v>17</v>
      </c>
      <c r="F9">
        <v>29</v>
      </c>
    </row>
    <row r="10" spans="1:6" x14ac:dyDescent="0.3">
      <c r="A10" s="6" t="s">
        <v>2040</v>
      </c>
      <c r="C10">
        <v>6</v>
      </c>
      <c r="E10">
        <v>10</v>
      </c>
      <c r="F10">
        <v>16</v>
      </c>
    </row>
    <row r="11" spans="1:6" x14ac:dyDescent="0.3">
      <c r="A11" s="6" t="s">
        <v>2050</v>
      </c>
      <c r="B11">
        <v>1</v>
      </c>
      <c r="C11">
        <v>6</v>
      </c>
      <c r="E11">
        <v>5</v>
      </c>
      <c r="F11">
        <v>12</v>
      </c>
    </row>
    <row r="12" spans="1:6" x14ac:dyDescent="0.3">
      <c r="A12" s="6" t="s">
        <v>2031</v>
      </c>
      <c r="B12">
        <v>3</v>
      </c>
      <c r="C12">
        <v>15</v>
      </c>
      <c r="E12">
        <v>17</v>
      </c>
      <c r="F12">
        <v>35</v>
      </c>
    </row>
    <row r="13" spans="1:6" x14ac:dyDescent="0.3">
      <c r="A13" s="6" t="s">
        <v>2042</v>
      </c>
      <c r="B13">
        <v>1</v>
      </c>
      <c r="C13">
        <v>15</v>
      </c>
      <c r="E13">
        <v>18</v>
      </c>
      <c r="F13">
        <v>34</v>
      </c>
    </row>
    <row r="14" spans="1:6" x14ac:dyDescent="0.3">
      <c r="A14" s="6" t="s">
        <v>2055</v>
      </c>
      <c r="B14">
        <v>1</v>
      </c>
      <c r="C14">
        <v>4</v>
      </c>
      <c r="E14">
        <v>6</v>
      </c>
      <c r="F14">
        <v>11</v>
      </c>
    </row>
    <row r="15" spans="1:6" x14ac:dyDescent="0.3">
      <c r="A15" s="6" t="s">
        <v>2054</v>
      </c>
      <c r="E15">
        <v>3</v>
      </c>
      <c r="F15">
        <v>3</v>
      </c>
    </row>
    <row r="16" spans="1:6" x14ac:dyDescent="0.3">
      <c r="A16" s="6" t="s">
        <v>2058</v>
      </c>
      <c r="C16">
        <v>7</v>
      </c>
      <c r="D16">
        <v>1</v>
      </c>
      <c r="E16">
        <v>3</v>
      </c>
      <c r="F16">
        <v>11</v>
      </c>
    </row>
    <row r="17" spans="1:6" x14ac:dyDescent="0.3">
      <c r="A17" s="6" t="s">
        <v>2045</v>
      </c>
      <c r="B17">
        <v>1</v>
      </c>
      <c r="C17">
        <v>4</v>
      </c>
      <c r="D17">
        <v>1</v>
      </c>
      <c r="E17">
        <v>8</v>
      </c>
      <c r="F17">
        <v>14</v>
      </c>
    </row>
    <row r="18" spans="1:6" x14ac:dyDescent="0.3">
      <c r="A18" s="6" t="s">
        <v>2052</v>
      </c>
      <c r="B18">
        <v>3</v>
      </c>
      <c r="C18">
        <v>6</v>
      </c>
      <c r="D18">
        <v>1</v>
      </c>
      <c r="E18">
        <v>24</v>
      </c>
      <c r="F18">
        <v>34</v>
      </c>
    </row>
    <row r="19" spans="1:6" x14ac:dyDescent="0.3">
      <c r="A19" s="6" t="s">
        <v>2037</v>
      </c>
      <c r="B19">
        <v>17</v>
      </c>
      <c r="C19">
        <v>106</v>
      </c>
      <c r="D19">
        <v>1</v>
      </c>
      <c r="E19">
        <v>149</v>
      </c>
      <c r="F19">
        <v>273</v>
      </c>
    </row>
    <row r="20" spans="1:6" x14ac:dyDescent="0.3">
      <c r="A20" s="6" t="s">
        <v>2053</v>
      </c>
      <c r="C20">
        <v>3</v>
      </c>
      <c r="E20">
        <v>3</v>
      </c>
      <c r="F20">
        <v>6</v>
      </c>
    </row>
    <row r="21" spans="1:6" x14ac:dyDescent="0.3">
      <c r="A21" s="6" t="s">
        <v>2033</v>
      </c>
      <c r="B21">
        <v>4</v>
      </c>
      <c r="C21">
        <v>19</v>
      </c>
      <c r="E21">
        <v>39</v>
      </c>
      <c r="F21">
        <v>62</v>
      </c>
    </row>
    <row r="22" spans="1:6" x14ac:dyDescent="0.3">
      <c r="A22" s="6" t="s">
        <v>2060</v>
      </c>
      <c r="C22">
        <v>7</v>
      </c>
      <c r="E22">
        <v>4</v>
      </c>
      <c r="F22">
        <v>11</v>
      </c>
    </row>
    <row r="23" spans="1:6" x14ac:dyDescent="0.3">
      <c r="A23" s="6" t="s">
        <v>2049</v>
      </c>
      <c r="B23">
        <v>1</v>
      </c>
      <c r="C23">
        <v>3</v>
      </c>
      <c r="E23">
        <v>4</v>
      </c>
      <c r="F23">
        <v>8</v>
      </c>
    </row>
    <row r="24" spans="1:6" x14ac:dyDescent="0.3">
      <c r="A24" s="6" t="s">
        <v>2057</v>
      </c>
      <c r="B24">
        <v>2</v>
      </c>
      <c r="C24">
        <v>3</v>
      </c>
      <c r="E24">
        <v>9</v>
      </c>
      <c r="F24">
        <v>14</v>
      </c>
    </row>
    <row r="25" spans="1:6" x14ac:dyDescent="0.3">
      <c r="A25" s="6" t="s">
        <v>2056</v>
      </c>
      <c r="C25">
        <v>5</v>
      </c>
      <c r="E25">
        <v>12</v>
      </c>
      <c r="F25">
        <v>17</v>
      </c>
    </row>
    <row r="26" spans="1:6" x14ac:dyDescent="0.3">
      <c r="A26" s="6" t="s">
        <v>2048</v>
      </c>
      <c r="B26">
        <v>1</v>
      </c>
      <c r="C26">
        <v>13</v>
      </c>
      <c r="D26">
        <v>1</v>
      </c>
      <c r="E26">
        <v>11</v>
      </c>
      <c r="F26">
        <v>26</v>
      </c>
    </row>
    <row r="27" spans="1:6" x14ac:dyDescent="0.3">
      <c r="A27" s="6" t="s">
        <v>2043</v>
      </c>
      <c r="C27">
        <v>14</v>
      </c>
      <c r="D27">
        <v>1</v>
      </c>
      <c r="E27">
        <v>19</v>
      </c>
      <c r="F27">
        <v>34</v>
      </c>
    </row>
    <row r="28" spans="1:6" x14ac:dyDescent="0.3">
      <c r="A28" s="6" t="s">
        <v>2035</v>
      </c>
      <c r="B28">
        <v>2</v>
      </c>
      <c r="C28">
        <v>10</v>
      </c>
      <c r="E28">
        <v>26</v>
      </c>
      <c r="F28">
        <v>38</v>
      </c>
    </row>
    <row r="29" spans="1:6" x14ac:dyDescent="0.3">
      <c r="A29" s="6" t="s">
        <v>2059</v>
      </c>
      <c r="E29">
        <v>3</v>
      </c>
      <c r="F29">
        <v>3</v>
      </c>
    </row>
    <row r="30" spans="1:6" x14ac:dyDescent="0.3">
      <c r="A30" s="6" t="s">
        <v>2068</v>
      </c>
      <c r="B30">
        <v>44</v>
      </c>
      <c r="C30">
        <v>274</v>
      </c>
      <c r="D30">
        <v>9</v>
      </c>
      <c r="E30">
        <v>436</v>
      </c>
      <c r="F30">
        <v>763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D45E-F208-4E39-9C61-222069C8E263}">
  <dimension ref="A1:E18"/>
  <sheetViews>
    <sheetView workbookViewId="0">
      <selection activeCell="A3" sqref="A3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  <col min="6" max="6" width="11" bestFit="1" customWidth="1"/>
  </cols>
  <sheetData>
    <row r="1" spans="1:5" x14ac:dyDescent="0.3">
      <c r="A1" s="5" t="s">
        <v>2063</v>
      </c>
      <c r="B1" t="s">
        <v>2066</v>
      </c>
    </row>
    <row r="2" spans="1:5" x14ac:dyDescent="0.3">
      <c r="A2" s="5" t="s">
        <v>2073</v>
      </c>
      <c r="B2" t="s">
        <v>2066</v>
      </c>
    </row>
    <row r="4" spans="1:5" x14ac:dyDescent="0.3">
      <c r="A4" s="5" t="s">
        <v>2086</v>
      </c>
      <c r="B4" s="5" t="s">
        <v>2070</v>
      </c>
    </row>
    <row r="5" spans="1:5" x14ac:dyDescent="0.3">
      <c r="A5" s="5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6" t="s">
        <v>2074</v>
      </c>
      <c r="B6" s="14">
        <v>6</v>
      </c>
      <c r="C6" s="14">
        <v>36</v>
      </c>
      <c r="D6" s="14">
        <v>49</v>
      </c>
      <c r="E6" s="14">
        <v>91</v>
      </c>
    </row>
    <row r="7" spans="1:5" x14ac:dyDescent="0.3">
      <c r="A7" s="6" t="s">
        <v>2075</v>
      </c>
      <c r="B7" s="14">
        <v>7</v>
      </c>
      <c r="C7" s="14">
        <v>28</v>
      </c>
      <c r="D7" s="14">
        <v>44</v>
      </c>
      <c r="E7" s="14">
        <v>79</v>
      </c>
    </row>
    <row r="8" spans="1:5" x14ac:dyDescent="0.3">
      <c r="A8" s="6" t="s">
        <v>2076</v>
      </c>
      <c r="B8" s="14">
        <v>4</v>
      </c>
      <c r="C8" s="14">
        <v>33</v>
      </c>
      <c r="D8" s="14">
        <v>49</v>
      </c>
      <c r="E8" s="14">
        <v>86</v>
      </c>
    </row>
    <row r="9" spans="1:5" x14ac:dyDescent="0.3">
      <c r="A9" s="6" t="s">
        <v>2077</v>
      </c>
      <c r="B9" s="14">
        <v>1</v>
      </c>
      <c r="C9" s="14">
        <v>30</v>
      </c>
      <c r="D9" s="14">
        <v>46</v>
      </c>
      <c r="E9" s="14">
        <v>77</v>
      </c>
    </row>
    <row r="10" spans="1:5" x14ac:dyDescent="0.3">
      <c r="A10" s="6" t="s">
        <v>2078</v>
      </c>
      <c r="B10" s="14">
        <v>3</v>
      </c>
      <c r="C10" s="14">
        <v>35</v>
      </c>
      <c r="D10" s="14">
        <v>46</v>
      </c>
      <c r="E10" s="14">
        <v>84</v>
      </c>
    </row>
    <row r="11" spans="1:5" x14ac:dyDescent="0.3">
      <c r="A11" s="6" t="s">
        <v>2079</v>
      </c>
      <c r="B11" s="14">
        <v>3</v>
      </c>
      <c r="C11" s="14">
        <v>28</v>
      </c>
      <c r="D11" s="14">
        <v>55</v>
      </c>
      <c r="E11" s="14">
        <v>86</v>
      </c>
    </row>
    <row r="12" spans="1:5" x14ac:dyDescent="0.3">
      <c r="A12" s="6" t="s">
        <v>2080</v>
      </c>
      <c r="B12" s="14">
        <v>4</v>
      </c>
      <c r="C12" s="14">
        <v>31</v>
      </c>
      <c r="D12" s="14">
        <v>58</v>
      </c>
      <c r="E12" s="14">
        <v>93</v>
      </c>
    </row>
    <row r="13" spans="1:5" x14ac:dyDescent="0.3">
      <c r="A13" s="6" t="s">
        <v>2081</v>
      </c>
      <c r="B13" s="14">
        <v>8</v>
      </c>
      <c r="C13" s="14">
        <v>35</v>
      </c>
      <c r="D13" s="14">
        <v>41</v>
      </c>
      <c r="E13" s="14">
        <v>84</v>
      </c>
    </row>
    <row r="14" spans="1:5" x14ac:dyDescent="0.3">
      <c r="A14" s="6" t="s">
        <v>2082</v>
      </c>
      <c r="B14" s="14">
        <v>5</v>
      </c>
      <c r="C14" s="14">
        <v>23</v>
      </c>
      <c r="D14" s="14">
        <v>45</v>
      </c>
      <c r="E14" s="14">
        <v>73</v>
      </c>
    </row>
    <row r="15" spans="1:5" x14ac:dyDescent="0.3">
      <c r="A15" s="6" t="s">
        <v>2083</v>
      </c>
      <c r="B15" s="14">
        <v>6</v>
      </c>
      <c r="C15" s="14">
        <v>26</v>
      </c>
      <c r="D15" s="14">
        <v>45</v>
      </c>
      <c r="E15" s="14">
        <v>77</v>
      </c>
    </row>
    <row r="16" spans="1:5" x14ac:dyDescent="0.3">
      <c r="A16" s="6" t="s">
        <v>2084</v>
      </c>
      <c r="B16" s="14">
        <v>3</v>
      </c>
      <c r="C16" s="14">
        <v>27</v>
      </c>
      <c r="D16" s="14">
        <v>45</v>
      </c>
      <c r="E16" s="14">
        <v>75</v>
      </c>
    </row>
    <row r="17" spans="1:5" x14ac:dyDescent="0.3">
      <c r="A17" s="6" t="s">
        <v>2085</v>
      </c>
      <c r="B17" s="14">
        <v>7</v>
      </c>
      <c r="C17" s="14">
        <v>32</v>
      </c>
      <c r="D17" s="14">
        <v>42</v>
      </c>
      <c r="E17" s="14">
        <v>81</v>
      </c>
    </row>
    <row r="18" spans="1:5" x14ac:dyDescent="0.3">
      <c r="A18" s="6" t="s">
        <v>2068</v>
      </c>
      <c r="B18" s="14">
        <v>57</v>
      </c>
      <c r="C18" s="14">
        <v>364</v>
      </c>
      <c r="D18" s="14">
        <v>565</v>
      </c>
      <c r="E18" s="14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5AFC-9B44-42E9-A573-907378434025}">
  <dimension ref="B1:I13"/>
  <sheetViews>
    <sheetView workbookViewId="0">
      <selection activeCell="C2" sqref="C2"/>
    </sheetView>
  </sheetViews>
  <sheetFormatPr defaultRowHeight="15.6" x14ac:dyDescent="0.3"/>
  <cols>
    <col min="1" max="1" width="2.69921875" customWidth="1"/>
    <col min="2" max="2" width="17.09765625" customWidth="1"/>
    <col min="3" max="6" width="10.59765625" style="9" customWidth="1"/>
    <col min="7" max="9" width="10.59765625" style="10" customWidth="1"/>
  </cols>
  <sheetData>
    <row r="1" spans="2:9" s="11" customFormat="1" ht="29.4" customHeight="1" x14ac:dyDescent="0.3">
      <c r="B1" s="1" t="s">
        <v>2087</v>
      </c>
      <c r="C1" s="2" t="s">
        <v>2088</v>
      </c>
      <c r="D1" s="12" t="s">
        <v>2101</v>
      </c>
      <c r="E1" s="12" t="s">
        <v>2102</v>
      </c>
      <c r="F1" s="12" t="s">
        <v>2103</v>
      </c>
      <c r="G1" s="13" t="s">
        <v>2104</v>
      </c>
      <c r="H1" s="13" t="s">
        <v>2105</v>
      </c>
      <c r="I1" s="13" t="s">
        <v>2106</v>
      </c>
    </row>
    <row r="2" spans="2:9" x14ac:dyDescent="0.3">
      <c r="B2" t="s">
        <v>2089</v>
      </c>
      <c r="C2" s="9">
        <f>COUNTIFS(Crowdfunding!$D$2:$D$1001, "&lt;1000", Crowdfunding!$G$2:$G$1001, "=successful")</f>
        <v>30</v>
      </c>
      <c r="D2" s="9">
        <f>COUNTIFS(Crowdfunding!$D$2:$D$1001,"&lt;1000",Crowdfunding!$G$2:$G$1001,"=failed")</f>
        <v>20</v>
      </c>
      <c r="E2" s="9">
        <f>COUNTIFS(Crowdfunding!$D$2:$D$1001, "&lt;1000", Crowdfunding!$G$2:$G$1001, "=canceled")</f>
        <v>1</v>
      </c>
      <c r="F2" s="9">
        <f>SUM(C2:E2)</f>
        <v>51</v>
      </c>
      <c r="G2" s="10">
        <f>C2/F2</f>
        <v>0.58823529411764708</v>
      </c>
      <c r="H2" s="10">
        <f>D2/F2</f>
        <v>0.39215686274509803</v>
      </c>
      <c r="I2" s="10">
        <f>E2/F2</f>
        <v>1.9607843137254902E-2</v>
      </c>
    </row>
    <row r="3" spans="2:9" x14ac:dyDescent="0.3">
      <c r="B3" t="s">
        <v>2090</v>
      </c>
      <c r="C3" s="9">
        <f>COUNTIFS(Crowdfunding!$D$2:$D$1001, "&gt;=1000", Crowdfunding!$D$2:$D$1001, "&lt;=4999",  Crowdfunding!$G$2:$G$1001, "=successful")</f>
        <v>191</v>
      </c>
      <c r="D3" s="9">
        <f>COUNTIFS(Crowdfunding!$D$2:$D$1001, "&gt;=1000", Crowdfunding!$D$2:$D$1001, "&lt;=4999",  Crowdfunding!$G$2:$G$1001, "=failed")</f>
        <v>38</v>
      </c>
      <c r="E3" s="9">
        <f>COUNTIFS(Crowdfunding!$D$2:$D$1001, "&gt;=1000", Crowdfunding!$D$2:$D$1001, "&lt;=4999",  Crowdfunding!$G$2:$G$1001, "=canceled")</f>
        <v>2</v>
      </c>
      <c r="F3" s="9">
        <f t="shared" ref="F3:F13" si="0">SUM(C3:E3)</f>
        <v>231</v>
      </c>
      <c r="G3" s="10">
        <f t="shared" ref="G3:G13" si="1">C3/F3</f>
        <v>0.82683982683982682</v>
      </c>
      <c r="H3" s="10">
        <f t="shared" ref="H3:H13" si="2">D3/F3</f>
        <v>0.16450216450216451</v>
      </c>
      <c r="I3" s="10">
        <f t="shared" ref="I3:I13" si="3">E3/F3</f>
        <v>8.658008658008658E-3</v>
      </c>
    </row>
    <row r="4" spans="2:9" x14ac:dyDescent="0.3">
      <c r="B4" t="s">
        <v>2091</v>
      </c>
      <c r="C4" s="9">
        <f>COUNTIFS(Crowdfunding!$D$2:$D$1001, "&gt;=5000", Crowdfunding!$D$2:$D$1001, "&lt;=9999", Crowdfunding!$G$2:$G$1001, "=successful")</f>
        <v>164</v>
      </c>
      <c r="D4" s="9">
        <f>COUNTIFS(Crowdfunding!$D$2:$D$1001, "&gt;=5000", Crowdfunding!$D$2:$D$1001, "&lt;=9999", Crowdfunding!$G$2:$G$1001, "=failed")</f>
        <v>126</v>
      </c>
      <c r="E4" s="9">
        <f>COUNTIFS(Crowdfunding!$D$2:$D$1001, "&gt;=5000", Crowdfunding!$D$2:$D$1001, "&lt;=9999", Crowdfunding!$G$2:$G$1001, "=canceled")</f>
        <v>25</v>
      </c>
      <c r="F4" s="9">
        <f t="shared" si="0"/>
        <v>315</v>
      </c>
      <c r="G4" s="10">
        <f t="shared" si="1"/>
        <v>0.52063492063492067</v>
      </c>
      <c r="H4" s="10">
        <f t="shared" si="2"/>
        <v>0.4</v>
      </c>
      <c r="I4" s="10">
        <f t="shared" si="3"/>
        <v>7.9365079365079361E-2</v>
      </c>
    </row>
    <row r="5" spans="2:9" x14ac:dyDescent="0.3">
      <c r="B5" t="s">
        <v>2092</v>
      </c>
      <c r="C5" s="9">
        <f>COUNTIFS(Crowdfunding!$D$2:$D$1001, "&gt;=10000",Crowdfunding!$D$2:$D$1001, "&lt;=14999",  Crowdfunding!$G$2:$G$1001, "=successful")</f>
        <v>4</v>
      </c>
      <c r="D5" s="9">
        <f>COUNTIFS(Crowdfunding!$D$2:$D$1001, "&gt;=10000",Crowdfunding!$D$2:$D$1001, "&lt;=14999",  Crowdfunding!$G$2:$G$1001, "=failed")</f>
        <v>5</v>
      </c>
      <c r="E5" s="9">
        <f>COUNTIFS(Crowdfunding!$D$2:$D$1001, "&gt;=10000",Crowdfunding!$D$2:$D$1001, "&lt;=14999",  Crowdfunding!$G$2:$G$1001, "=canceled")</f>
        <v>0</v>
      </c>
      <c r="F5" s="9">
        <f t="shared" si="0"/>
        <v>9</v>
      </c>
      <c r="G5" s="10">
        <f t="shared" si="1"/>
        <v>0.44444444444444442</v>
      </c>
      <c r="H5" s="10">
        <f t="shared" si="2"/>
        <v>0.55555555555555558</v>
      </c>
      <c r="I5" s="10">
        <f t="shared" si="3"/>
        <v>0</v>
      </c>
    </row>
    <row r="6" spans="2:9" x14ac:dyDescent="0.3">
      <c r="B6" t="s">
        <v>2093</v>
      </c>
      <c r="C6" s="9">
        <f>COUNTIFS(Crowdfunding!$D$2:$D$1001, "&gt;=15000", Crowdfunding!$D$2:$D$1001, "&lt;=19999", Crowdfunding!$G$2:$G$1001, "=successful")</f>
        <v>10</v>
      </c>
      <c r="D6" s="9">
        <f>COUNTIFS(Crowdfunding!$D$2:$D$1001, "&gt;=15000", Crowdfunding!$D$2:$D$1001, "&lt;=19999", Crowdfunding!$G$2:$G$1001, "=failed")</f>
        <v>0</v>
      </c>
      <c r="E6" s="9">
        <f>COUNTIFS(Crowdfunding!$D$2:$D$1001, "&gt;=15000", Crowdfunding!$D$2:$D$1001, "&lt;=19999", Crowdfunding!$G$2:$G$1001, "=canceled")</f>
        <v>0</v>
      </c>
      <c r="F6" s="9">
        <f t="shared" si="0"/>
        <v>10</v>
      </c>
      <c r="G6" s="10">
        <f t="shared" si="1"/>
        <v>1</v>
      </c>
      <c r="H6" s="10">
        <f t="shared" si="2"/>
        <v>0</v>
      </c>
      <c r="I6" s="10">
        <f t="shared" si="3"/>
        <v>0</v>
      </c>
    </row>
    <row r="7" spans="2:9" x14ac:dyDescent="0.3">
      <c r="B7" t="s">
        <v>2094</v>
      </c>
      <c r="C7" s="9">
        <f>COUNTIFS(Crowdfunding!$D$2:$D$1001, "&gt;=20000",Crowdfunding!$D$2:$D$1001, "&lt;=24999",  Crowdfunding!$G$2:$G$1001, "=successful")</f>
        <v>7</v>
      </c>
      <c r="D7" s="9">
        <f>COUNTIFS(Crowdfunding!$D$2:$D$1001, "&gt;=20000",Crowdfunding!$D$2:$D$1001, "&lt;=24999",  Crowdfunding!$G$2:$G$1001, "=failed")</f>
        <v>0</v>
      </c>
      <c r="E7" s="9">
        <f>COUNTIFS(Crowdfunding!$D$2:$D$1001, "&gt;=20000",Crowdfunding!$D$2:$D$1001, "&lt;=24999",  Crowdfunding!$G$2:$G$1001, "=canceled")</f>
        <v>0</v>
      </c>
      <c r="F7" s="9">
        <f t="shared" si="0"/>
        <v>7</v>
      </c>
      <c r="G7" s="10">
        <f t="shared" si="1"/>
        <v>1</v>
      </c>
      <c r="H7" s="10">
        <f t="shared" si="2"/>
        <v>0</v>
      </c>
      <c r="I7" s="10">
        <f t="shared" si="3"/>
        <v>0</v>
      </c>
    </row>
    <row r="8" spans="2:9" x14ac:dyDescent="0.3">
      <c r="B8" t="s">
        <v>2095</v>
      </c>
      <c r="C8" s="9">
        <f>COUNTIFS(Crowdfunding!$D$2:$D$1001, "&gt;=25000", Crowdfunding!$D$2:$D$1001, "&lt;=29999",  Crowdfunding!$G$2:$G$1001, "=successful")</f>
        <v>11</v>
      </c>
      <c r="D8" s="9">
        <f>COUNTIFS(Crowdfunding!$D$2:$D$1001, "&gt;=25000", Crowdfunding!$D$2:$D$1001, "&lt;=29999",  Crowdfunding!$G$2:$G$1001, "=failed")</f>
        <v>3</v>
      </c>
      <c r="E8" s="9">
        <f>COUNTIFS(Crowdfunding!$D$2:$D$1001, "&gt;=25000", Crowdfunding!$D$2:$D$1001, "&lt;=29999",  Crowdfunding!$G$2:$G$1001, "=canceled")</f>
        <v>0</v>
      </c>
      <c r="F8" s="9">
        <f t="shared" si="0"/>
        <v>14</v>
      </c>
      <c r="G8" s="10">
        <f t="shared" si="1"/>
        <v>0.7857142857142857</v>
      </c>
      <c r="H8" s="10">
        <f t="shared" si="2"/>
        <v>0.21428571428571427</v>
      </c>
      <c r="I8" s="10">
        <f t="shared" si="3"/>
        <v>0</v>
      </c>
    </row>
    <row r="9" spans="2:9" x14ac:dyDescent="0.3">
      <c r="B9" t="s">
        <v>2096</v>
      </c>
      <c r="C9" s="9">
        <f>COUNTIFS(Crowdfunding!$D$2:$D$1001, "&gt;=30000", Crowdfunding!$D$2:$D$1001, "&lt;=34999", Crowdfunding!$G$2:$G$1001, "=successful")</f>
        <v>7</v>
      </c>
      <c r="D9" s="9">
        <f>COUNTIFS(Crowdfunding!$D$2:$D$1001, "&gt;=30000", Crowdfunding!$D$2:$D$1001, "&lt;=34999", Crowdfunding!$G$2:$G$1001, "=failed")</f>
        <v>0</v>
      </c>
      <c r="E9" s="9">
        <f>COUNTIFS(Crowdfunding!$D$2:$D$1001, "&gt;=30000", Crowdfunding!$D$2:$D$1001, "&lt;=34999", Crowdfunding!$G$2:$G$1001, "=canceled")</f>
        <v>0</v>
      </c>
      <c r="F9" s="9">
        <f t="shared" si="0"/>
        <v>7</v>
      </c>
      <c r="G9" s="10">
        <f t="shared" si="1"/>
        <v>1</v>
      </c>
      <c r="H9" s="10">
        <f t="shared" si="2"/>
        <v>0</v>
      </c>
      <c r="I9" s="10">
        <f t="shared" si="3"/>
        <v>0</v>
      </c>
    </row>
    <row r="10" spans="2:9" x14ac:dyDescent="0.3">
      <c r="B10" t="s">
        <v>2097</v>
      </c>
      <c r="C10" s="9">
        <f>COUNTIFS(Crowdfunding!$D$2:$D$1001, "&gt;=35000", Crowdfunding!$D$2:$D$1001, "&lt;=39999",  Crowdfunding!$G$2:$G$1001, "=successful")</f>
        <v>8</v>
      </c>
      <c r="D10" s="9">
        <f>COUNTIFS(Crowdfunding!$D$2:$D$1001, "&gt;=35000", Crowdfunding!$D$2:$D$1001, "&lt;=39999",  Crowdfunding!$G$2:$G$1001, "=failed")</f>
        <v>3</v>
      </c>
      <c r="E10" s="9">
        <f>COUNTIFS(Crowdfunding!$D$2:$D$1001, "&gt;=35000", Crowdfunding!$D$2:$D$1001, "&lt;=39999",  Crowdfunding!$G$2:$G$1001, "=canceled")</f>
        <v>1</v>
      </c>
      <c r="F10" s="9">
        <f t="shared" si="0"/>
        <v>12</v>
      </c>
      <c r="G10" s="10">
        <f t="shared" si="1"/>
        <v>0.66666666666666663</v>
      </c>
      <c r="H10" s="10">
        <f t="shared" si="2"/>
        <v>0.25</v>
      </c>
      <c r="I10" s="10">
        <f t="shared" si="3"/>
        <v>8.3333333333333329E-2</v>
      </c>
    </row>
    <row r="11" spans="2:9" x14ac:dyDescent="0.3">
      <c r="B11" t="s">
        <v>2098</v>
      </c>
      <c r="C11" s="9">
        <f>COUNTIFS(Crowdfunding!$D$2:$D$1001, "&gt;=40000", Crowdfunding!$D$2:$D$1001, "&lt;=44999", Crowdfunding!$G$2:$G$1001, "=successful")</f>
        <v>11</v>
      </c>
      <c r="D11" s="9">
        <f>COUNTIFS(Crowdfunding!$D$2:$D$1001, "&gt;=40000", Crowdfunding!$D$2:$D$1001, "&lt;=44999", Crowdfunding!$G$2:$G$1001, "=failed")</f>
        <v>3</v>
      </c>
      <c r="E11" s="9">
        <f>COUNTIFS(Crowdfunding!$D$2:$D$1001, "&gt;=40000", Crowdfunding!$D$2:$D$1001, "&lt;=44999", Crowdfunding!$G$2:$G$1001, "=canceled")</f>
        <v>0</v>
      </c>
      <c r="F11" s="9">
        <f t="shared" si="0"/>
        <v>14</v>
      </c>
      <c r="G11" s="10">
        <f t="shared" si="1"/>
        <v>0.7857142857142857</v>
      </c>
      <c r="H11" s="10">
        <f t="shared" si="2"/>
        <v>0.21428571428571427</v>
      </c>
      <c r="I11" s="10">
        <f t="shared" si="3"/>
        <v>0</v>
      </c>
    </row>
    <row r="12" spans="2:9" x14ac:dyDescent="0.3">
      <c r="B12" t="s">
        <v>2099</v>
      </c>
      <c r="C12" s="9">
        <f>COUNTIFS(Crowdfunding!$D$2:$D$1001, "&gt;=45000", Crowdfunding!$D$2:$D$1001, "&lt;=49999",  Crowdfunding!$G$2:$G$1001, "=successful")</f>
        <v>8</v>
      </c>
      <c r="D12" s="9">
        <f>COUNTIFS(Crowdfunding!$D$2:$D$1001, "&gt;=45000", Crowdfunding!$D$2:$D$1001, "&lt;=49999",  Crowdfunding!$G$2:$G$1001, "=failed")</f>
        <v>3</v>
      </c>
      <c r="E12" s="9">
        <f>COUNTIFS(Crowdfunding!$D$2:$D$1001, "&gt;=45000", Crowdfunding!$D$2:$D$1001, "&lt;=49999",  Crowdfunding!$G$2:$G$1001, "=canceled")</f>
        <v>0</v>
      </c>
      <c r="F12" s="9">
        <f t="shared" si="0"/>
        <v>11</v>
      </c>
      <c r="G12" s="10">
        <f t="shared" si="1"/>
        <v>0.72727272727272729</v>
      </c>
      <c r="H12" s="10">
        <f t="shared" si="2"/>
        <v>0.27272727272727271</v>
      </c>
      <c r="I12" s="10">
        <f t="shared" si="3"/>
        <v>0</v>
      </c>
    </row>
    <row r="13" spans="2:9" x14ac:dyDescent="0.3">
      <c r="B13" t="s">
        <v>2100</v>
      </c>
      <c r="C13" s="9">
        <f>COUNTIFS(Crowdfunding!$D$2:$D$1001, "&gt;50000",  Crowdfunding!$G$2:$G$1001, "=successful")</f>
        <v>114</v>
      </c>
      <c r="D13" s="9">
        <f>COUNTIFS(Crowdfunding!$D$2:$D$1001, "&gt;50000",  Crowdfunding!$G$2:$G$1001, "=failed")</f>
        <v>163</v>
      </c>
      <c r="E13" s="9">
        <f>COUNTIFS(Crowdfunding!$D$2:$D$1001, "&gt;50000",  Crowdfunding!$G$2:$G$1001, "=canceled")</f>
        <v>28</v>
      </c>
      <c r="F13" s="9">
        <f t="shared" si="0"/>
        <v>305</v>
      </c>
      <c r="G13" s="10">
        <f t="shared" si="1"/>
        <v>0.3737704918032787</v>
      </c>
      <c r="H13" s="10">
        <f t="shared" si="2"/>
        <v>0.53442622950819674</v>
      </c>
      <c r="I13" s="10">
        <f t="shared" si="3"/>
        <v>9.1803278688524587E-2</v>
      </c>
    </row>
  </sheetData>
  <phoneticPr fontId="18" type="noConversion"/>
  <conditionalFormatting sqref="B1:C1">
    <cfRule type="cellIs" dxfId="15" priority="2" operator="equal">
      <formula>"live"</formula>
    </cfRule>
    <cfRule type="cellIs" dxfId="14" priority="3" operator="equal">
      <formula>"canceled"</formula>
    </cfRule>
    <cfRule type="cellIs" dxfId="13" priority="4" operator="equal">
      <formula>"successful"</formula>
    </cfRule>
    <cfRule type="cellIs" dxfId="12" priority="5" operator="equal">
      <formula>"failed"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C0C2-3D01-48D2-8AAE-0CD42304C321}">
  <dimension ref="A1:I566"/>
  <sheetViews>
    <sheetView tabSelected="1" workbookViewId="0">
      <selection activeCell="H12" sqref="H12"/>
    </sheetView>
  </sheetViews>
  <sheetFormatPr defaultRowHeight="15.6" x14ac:dyDescent="0.3"/>
  <cols>
    <col min="1" max="2" width="14.69921875" customWidth="1"/>
    <col min="3" max="3" width="17.796875" customWidth="1"/>
    <col min="4" max="4" width="18.59765625" customWidth="1"/>
    <col min="5" max="5" width="2.69921875" customWidth="1"/>
    <col min="6" max="6" width="14.69921875" customWidth="1"/>
    <col min="7" max="7" width="15.5" customWidth="1"/>
    <col min="8" max="8" width="17.5" customWidth="1"/>
    <col min="9" max="9" width="16.8984375" customWidth="1"/>
  </cols>
  <sheetData>
    <row r="1" spans="1:9" ht="16.2" thickBot="1" x14ac:dyDescent="0.35">
      <c r="A1" s="1" t="s">
        <v>4</v>
      </c>
      <c r="B1" s="1" t="s">
        <v>5</v>
      </c>
      <c r="C1" s="20" t="s">
        <v>2112</v>
      </c>
      <c r="D1" s="20"/>
      <c r="F1" s="1" t="s">
        <v>4</v>
      </c>
      <c r="G1" s="1" t="s">
        <v>5</v>
      </c>
      <c r="H1" s="20" t="s">
        <v>2113</v>
      </c>
      <c r="I1" s="20"/>
    </row>
    <row r="2" spans="1:9" x14ac:dyDescent="0.3">
      <c r="A2" t="s">
        <v>20</v>
      </c>
      <c r="B2">
        <v>158</v>
      </c>
      <c r="C2" s="18" t="s">
        <v>2107</v>
      </c>
      <c r="D2" s="19">
        <f>ROUND(AVERAGE(B2:B566), 0)</f>
        <v>851</v>
      </c>
      <c r="F2" t="s">
        <v>14</v>
      </c>
      <c r="G2">
        <v>0</v>
      </c>
      <c r="H2" s="18" t="s">
        <v>2107</v>
      </c>
      <c r="I2" s="19">
        <f>AVERAGE(G2:G365)</f>
        <v>585.61538461538464</v>
      </c>
    </row>
    <row r="3" spans="1:9" x14ac:dyDescent="0.3">
      <c r="A3" t="s">
        <v>20</v>
      </c>
      <c r="B3">
        <v>1425</v>
      </c>
      <c r="C3" s="15" t="s">
        <v>2108</v>
      </c>
      <c r="D3" s="15">
        <f>MEDIAN(B2:B566)</f>
        <v>201</v>
      </c>
      <c r="F3" t="s">
        <v>14</v>
      </c>
      <c r="G3">
        <v>24</v>
      </c>
      <c r="H3" s="15" t="s">
        <v>2108</v>
      </c>
      <c r="I3" s="16">
        <f>MEDIAN(G2:G365)</f>
        <v>114.5</v>
      </c>
    </row>
    <row r="4" spans="1:9" x14ac:dyDescent="0.3">
      <c r="A4" t="s">
        <v>20</v>
      </c>
      <c r="B4">
        <v>174</v>
      </c>
      <c r="C4" s="15" t="s">
        <v>2109</v>
      </c>
      <c r="D4" s="15">
        <f>MIN(B2:B566)</f>
        <v>16</v>
      </c>
      <c r="F4" t="s">
        <v>14</v>
      </c>
      <c r="G4">
        <v>53</v>
      </c>
      <c r="H4" s="15" t="s">
        <v>2109</v>
      </c>
      <c r="I4" s="15">
        <f>MIN(G2:G365)</f>
        <v>0</v>
      </c>
    </row>
    <row r="5" spans="1:9" x14ac:dyDescent="0.3">
      <c r="A5" t="s">
        <v>20</v>
      </c>
      <c r="B5">
        <v>227</v>
      </c>
      <c r="C5" s="15" t="s">
        <v>2110</v>
      </c>
      <c r="D5" s="15">
        <f>MAX(B2:B566)</f>
        <v>7295</v>
      </c>
      <c r="F5" t="s">
        <v>14</v>
      </c>
      <c r="G5">
        <v>18</v>
      </c>
      <c r="H5" s="15" t="s">
        <v>2110</v>
      </c>
      <c r="I5" s="15">
        <f>MAX(G2:G365)</f>
        <v>6080</v>
      </c>
    </row>
    <row r="6" spans="1:9" x14ac:dyDescent="0.3">
      <c r="A6" t="s">
        <v>20</v>
      </c>
      <c r="B6">
        <v>220</v>
      </c>
      <c r="C6" s="15" t="s">
        <v>2114</v>
      </c>
      <c r="D6" s="17">
        <f>_xlfn.VAR.S(B2:B566)</f>
        <v>1606216.5936295739</v>
      </c>
      <c r="F6" t="s">
        <v>14</v>
      </c>
      <c r="G6">
        <v>44</v>
      </c>
      <c r="H6" s="15" t="s">
        <v>2114</v>
      </c>
      <c r="I6" s="17">
        <f>_xlfn.VAR.S(G2:G365)</f>
        <v>924113.45496927318</v>
      </c>
    </row>
    <row r="7" spans="1:9" x14ac:dyDescent="0.3">
      <c r="A7" t="s">
        <v>20</v>
      </c>
      <c r="B7">
        <v>98</v>
      </c>
      <c r="C7" s="15" t="s">
        <v>2111</v>
      </c>
      <c r="D7" s="17">
        <f>_xlfn.STDEV.S(B2:B566)</f>
        <v>1267.366006183523</v>
      </c>
      <c r="F7" t="s">
        <v>14</v>
      </c>
      <c r="G7">
        <v>27</v>
      </c>
      <c r="H7" s="15" t="s">
        <v>2111</v>
      </c>
      <c r="I7" s="17">
        <f>_xlfn.STDEV.S(G2:G365)</f>
        <v>961.30819978260524</v>
      </c>
    </row>
    <row r="8" spans="1:9" x14ac:dyDescent="0.3">
      <c r="A8" t="s">
        <v>20</v>
      </c>
      <c r="B8">
        <v>100</v>
      </c>
      <c r="F8" t="s">
        <v>14</v>
      </c>
      <c r="G8">
        <v>55</v>
      </c>
    </row>
    <row r="9" spans="1:9" x14ac:dyDescent="0.3">
      <c r="A9" t="s">
        <v>20</v>
      </c>
      <c r="B9">
        <v>1249</v>
      </c>
      <c r="F9" t="s">
        <v>14</v>
      </c>
      <c r="G9">
        <v>200</v>
      </c>
    </row>
    <row r="10" spans="1:9" x14ac:dyDescent="0.3">
      <c r="A10" t="s">
        <v>20</v>
      </c>
      <c r="B10">
        <v>1396</v>
      </c>
      <c r="F10" t="s">
        <v>14</v>
      </c>
      <c r="G10">
        <v>452</v>
      </c>
    </row>
    <row r="11" spans="1:9" x14ac:dyDescent="0.3">
      <c r="A11" t="s">
        <v>20</v>
      </c>
      <c r="B11">
        <v>890</v>
      </c>
      <c r="F11" t="s">
        <v>14</v>
      </c>
      <c r="G11">
        <v>674</v>
      </c>
    </row>
    <row r="12" spans="1:9" x14ac:dyDescent="0.3">
      <c r="A12" t="s">
        <v>20</v>
      </c>
      <c r="B12">
        <v>142</v>
      </c>
      <c r="F12" t="s">
        <v>14</v>
      </c>
      <c r="G12">
        <v>558</v>
      </c>
    </row>
    <row r="13" spans="1:9" x14ac:dyDescent="0.3">
      <c r="A13" t="s">
        <v>20</v>
      </c>
      <c r="B13">
        <v>2673</v>
      </c>
      <c r="F13" t="s">
        <v>14</v>
      </c>
      <c r="G13">
        <v>15</v>
      </c>
    </row>
    <row r="14" spans="1:9" x14ac:dyDescent="0.3">
      <c r="A14" t="s">
        <v>20</v>
      </c>
      <c r="B14">
        <v>163</v>
      </c>
      <c r="F14" t="s">
        <v>14</v>
      </c>
      <c r="G14">
        <v>2307</v>
      </c>
    </row>
    <row r="15" spans="1:9" x14ac:dyDescent="0.3">
      <c r="A15" t="s">
        <v>20</v>
      </c>
      <c r="B15">
        <v>2220</v>
      </c>
      <c r="F15" t="s">
        <v>14</v>
      </c>
      <c r="G15">
        <v>88</v>
      </c>
    </row>
    <row r="16" spans="1:9" x14ac:dyDescent="0.3">
      <c r="A16" t="s">
        <v>20</v>
      </c>
      <c r="B16">
        <v>1606</v>
      </c>
      <c r="F16" t="s">
        <v>14</v>
      </c>
      <c r="G16">
        <v>48</v>
      </c>
    </row>
    <row r="17" spans="1:7" x14ac:dyDescent="0.3">
      <c r="A17" t="s">
        <v>20</v>
      </c>
      <c r="B17">
        <v>129</v>
      </c>
      <c r="F17" t="s">
        <v>14</v>
      </c>
      <c r="G17">
        <v>1</v>
      </c>
    </row>
    <row r="18" spans="1:7" x14ac:dyDescent="0.3">
      <c r="A18" t="s">
        <v>20</v>
      </c>
      <c r="B18">
        <v>226</v>
      </c>
      <c r="F18" t="s">
        <v>14</v>
      </c>
      <c r="G18">
        <v>1467</v>
      </c>
    </row>
    <row r="19" spans="1:7" x14ac:dyDescent="0.3">
      <c r="A19" t="s">
        <v>20</v>
      </c>
      <c r="B19">
        <v>5419</v>
      </c>
      <c r="F19" t="s">
        <v>14</v>
      </c>
      <c r="G19">
        <v>75</v>
      </c>
    </row>
    <row r="20" spans="1:7" x14ac:dyDescent="0.3">
      <c r="A20" t="s">
        <v>20</v>
      </c>
      <c r="B20">
        <v>165</v>
      </c>
      <c r="F20" t="s">
        <v>14</v>
      </c>
      <c r="G20">
        <v>120</v>
      </c>
    </row>
    <row r="21" spans="1:7" x14ac:dyDescent="0.3">
      <c r="A21" t="s">
        <v>20</v>
      </c>
      <c r="B21">
        <v>1965</v>
      </c>
      <c r="F21" t="s">
        <v>14</v>
      </c>
      <c r="G21">
        <v>2253</v>
      </c>
    </row>
    <row r="22" spans="1:7" x14ac:dyDescent="0.3">
      <c r="A22" t="s">
        <v>20</v>
      </c>
      <c r="B22">
        <v>16</v>
      </c>
      <c r="F22" t="s">
        <v>14</v>
      </c>
      <c r="G22">
        <v>5</v>
      </c>
    </row>
    <row r="23" spans="1:7" x14ac:dyDescent="0.3">
      <c r="A23" t="s">
        <v>20</v>
      </c>
      <c r="B23">
        <v>107</v>
      </c>
      <c r="F23" t="s">
        <v>14</v>
      </c>
      <c r="G23">
        <v>38</v>
      </c>
    </row>
    <row r="24" spans="1:7" x14ac:dyDescent="0.3">
      <c r="A24" t="s">
        <v>20</v>
      </c>
      <c r="B24">
        <v>134</v>
      </c>
      <c r="F24" t="s">
        <v>14</v>
      </c>
      <c r="G24">
        <v>12</v>
      </c>
    </row>
    <row r="25" spans="1:7" x14ac:dyDescent="0.3">
      <c r="A25" t="s">
        <v>20</v>
      </c>
      <c r="B25">
        <v>198</v>
      </c>
      <c r="F25" t="s">
        <v>14</v>
      </c>
      <c r="G25">
        <v>1684</v>
      </c>
    </row>
    <row r="26" spans="1:7" x14ac:dyDescent="0.3">
      <c r="A26" t="s">
        <v>20</v>
      </c>
      <c r="B26">
        <v>111</v>
      </c>
      <c r="F26" t="s">
        <v>14</v>
      </c>
      <c r="G26">
        <v>56</v>
      </c>
    </row>
    <row r="27" spans="1:7" x14ac:dyDescent="0.3">
      <c r="A27" t="s">
        <v>20</v>
      </c>
      <c r="B27">
        <v>222</v>
      </c>
      <c r="F27" t="s">
        <v>14</v>
      </c>
      <c r="G27">
        <v>838</v>
      </c>
    </row>
    <row r="28" spans="1:7" x14ac:dyDescent="0.3">
      <c r="A28" t="s">
        <v>20</v>
      </c>
      <c r="B28">
        <v>6212</v>
      </c>
      <c r="F28" t="s">
        <v>14</v>
      </c>
      <c r="G28">
        <v>1000</v>
      </c>
    </row>
    <row r="29" spans="1:7" x14ac:dyDescent="0.3">
      <c r="A29" t="s">
        <v>20</v>
      </c>
      <c r="B29">
        <v>98</v>
      </c>
      <c r="F29" t="s">
        <v>14</v>
      </c>
      <c r="G29">
        <v>1482</v>
      </c>
    </row>
    <row r="30" spans="1:7" x14ac:dyDescent="0.3">
      <c r="A30" t="s">
        <v>20</v>
      </c>
      <c r="B30">
        <v>92</v>
      </c>
      <c r="F30" t="s">
        <v>14</v>
      </c>
      <c r="G30">
        <v>106</v>
      </c>
    </row>
    <row r="31" spans="1:7" x14ac:dyDescent="0.3">
      <c r="A31" t="s">
        <v>20</v>
      </c>
      <c r="B31">
        <v>149</v>
      </c>
      <c r="F31" t="s">
        <v>14</v>
      </c>
      <c r="G31">
        <v>679</v>
      </c>
    </row>
    <row r="32" spans="1:7" x14ac:dyDescent="0.3">
      <c r="A32" t="s">
        <v>20</v>
      </c>
      <c r="B32">
        <v>2431</v>
      </c>
      <c r="F32" t="s">
        <v>14</v>
      </c>
      <c r="G32">
        <v>1220</v>
      </c>
    </row>
    <row r="33" spans="1:7" x14ac:dyDescent="0.3">
      <c r="A33" t="s">
        <v>20</v>
      </c>
      <c r="B33">
        <v>303</v>
      </c>
      <c r="F33" t="s">
        <v>14</v>
      </c>
      <c r="G33">
        <v>1</v>
      </c>
    </row>
    <row r="34" spans="1:7" x14ac:dyDescent="0.3">
      <c r="A34" t="s">
        <v>20</v>
      </c>
      <c r="B34">
        <v>209</v>
      </c>
      <c r="F34" t="s">
        <v>14</v>
      </c>
      <c r="G34">
        <v>37</v>
      </c>
    </row>
    <row r="35" spans="1:7" x14ac:dyDescent="0.3">
      <c r="A35" t="s">
        <v>20</v>
      </c>
      <c r="B35">
        <v>131</v>
      </c>
      <c r="F35" t="s">
        <v>14</v>
      </c>
      <c r="G35">
        <v>60</v>
      </c>
    </row>
    <row r="36" spans="1:7" x14ac:dyDescent="0.3">
      <c r="A36" t="s">
        <v>20</v>
      </c>
      <c r="B36">
        <v>164</v>
      </c>
      <c r="F36" t="s">
        <v>14</v>
      </c>
      <c r="G36">
        <v>296</v>
      </c>
    </row>
    <row r="37" spans="1:7" x14ac:dyDescent="0.3">
      <c r="A37" t="s">
        <v>20</v>
      </c>
      <c r="B37">
        <v>201</v>
      </c>
      <c r="F37" t="s">
        <v>14</v>
      </c>
      <c r="G37">
        <v>3304</v>
      </c>
    </row>
    <row r="38" spans="1:7" x14ac:dyDescent="0.3">
      <c r="A38" t="s">
        <v>20</v>
      </c>
      <c r="B38">
        <v>211</v>
      </c>
      <c r="F38" t="s">
        <v>14</v>
      </c>
      <c r="G38">
        <v>73</v>
      </c>
    </row>
    <row r="39" spans="1:7" x14ac:dyDescent="0.3">
      <c r="A39" t="s">
        <v>20</v>
      </c>
      <c r="B39">
        <v>128</v>
      </c>
      <c r="F39" t="s">
        <v>14</v>
      </c>
      <c r="G39">
        <v>3387</v>
      </c>
    </row>
    <row r="40" spans="1:7" x14ac:dyDescent="0.3">
      <c r="A40" t="s">
        <v>20</v>
      </c>
      <c r="B40">
        <v>1600</v>
      </c>
      <c r="F40" t="s">
        <v>14</v>
      </c>
      <c r="G40">
        <v>662</v>
      </c>
    </row>
    <row r="41" spans="1:7" x14ac:dyDescent="0.3">
      <c r="A41" t="s">
        <v>20</v>
      </c>
      <c r="B41">
        <v>249</v>
      </c>
      <c r="F41" t="s">
        <v>14</v>
      </c>
      <c r="G41">
        <v>774</v>
      </c>
    </row>
    <row r="42" spans="1:7" x14ac:dyDescent="0.3">
      <c r="A42" t="s">
        <v>20</v>
      </c>
      <c r="B42">
        <v>236</v>
      </c>
      <c r="F42" t="s">
        <v>14</v>
      </c>
      <c r="G42">
        <v>672</v>
      </c>
    </row>
    <row r="43" spans="1:7" x14ac:dyDescent="0.3">
      <c r="A43" t="s">
        <v>20</v>
      </c>
      <c r="B43">
        <v>4065</v>
      </c>
      <c r="F43" t="s">
        <v>14</v>
      </c>
      <c r="G43">
        <v>940</v>
      </c>
    </row>
    <row r="44" spans="1:7" x14ac:dyDescent="0.3">
      <c r="A44" t="s">
        <v>20</v>
      </c>
      <c r="B44">
        <v>246</v>
      </c>
      <c r="F44" t="s">
        <v>14</v>
      </c>
      <c r="G44">
        <v>117</v>
      </c>
    </row>
    <row r="45" spans="1:7" x14ac:dyDescent="0.3">
      <c r="A45" t="s">
        <v>20</v>
      </c>
      <c r="B45">
        <v>2475</v>
      </c>
      <c r="F45" t="s">
        <v>14</v>
      </c>
      <c r="G45">
        <v>115</v>
      </c>
    </row>
    <row r="46" spans="1:7" x14ac:dyDescent="0.3">
      <c r="A46" t="s">
        <v>20</v>
      </c>
      <c r="B46">
        <v>76</v>
      </c>
      <c r="F46" t="s">
        <v>14</v>
      </c>
      <c r="G46">
        <v>326</v>
      </c>
    </row>
    <row r="47" spans="1:7" x14ac:dyDescent="0.3">
      <c r="A47" t="s">
        <v>20</v>
      </c>
      <c r="B47">
        <v>54</v>
      </c>
      <c r="F47" t="s">
        <v>14</v>
      </c>
      <c r="G47">
        <v>1</v>
      </c>
    </row>
    <row r="48" spans="1:7" x14ac:dyDescent="0.3">
      <c r="A48" t="s">
        <v>20</v>
      </c>
      <c r="B48">
        <v>88</v>
      </c>
      <c r="F48" t="s">
        <v>14</v>
      </c>
      <c r="G48">
        <v>1467</v>
      </c>
    </row>
    <row r="49" spans="1:7" x14ac:dyDescent="0.3">
      <c r="A49" t="s">
        <v>20</v>
      </c>
      <c r="B49">
        <v>85</v>
      </c>
      <c r="F49" t="s">
        <v>14</v>
      </c>
      <c r="G49">
        <v>5681</v>
      </c>
    </row>
    <row r="50" spans="1:7" x14ac:dyDescent="0.3">
      <c r="A50" t="s">
        <v>20</v>
      </c>
      <c r="B50">
        <v>170</v>
      </c>
      <c r="F50" t="s">
        <v>14</v>
      </c>
      <c r="G50">
        <v>1059</v>
      </c>
    </row>
    <row r="51" spans="1:7" x14ac:dyDescent="0.3">
      <c r="A51" t="s">
        <v>20</v>
      </c>
      <c r="B51">
        <v>330</v>
      </c>
      <c r="F51" t="s">
        <v>14</v>
      </c>
      <c r="G51">
        <v>1194</v>
      </c>
    </row>
    <row r="52" spans="1:7" x14ac:dyDescent="0.3">
      <c r="A52" t="s">
        <v>20</v>
      </c>
      <c r="B52">
        <v>127</v>
      </c>
      <c r="F52" t="s">
        <v>14</v>
      </c>
      <c r="G52">
        <v>30</v>
      </c>
    </row>
    <row r="53" spans="1:7" x14ac:dyDescent="0.3">
      <c r="A53" t="s">
        <v>20</v>
      </c>
      <c r="B53">
        <v>411</v>
      </c>
      <c r="F53" t="s">
        <v>14</v>
      </c>
      <c r="G53">
        <v>75</v>
      </c>
    </row>
    <row r="54" spans="1:7" x14ac:dyDescent="0.3">
      <c r="A54" t="s">
        <v>20</v>
      </c>
      <c r="B54">
        <v>180</v>
      </c>
      <c r="F54" t="s">
        <v>14</v>
      </c>
      <c r="G54">
        <v>955</v>
      </c>
    </row>
    <row r="55" spans="1:7" x14ac:dyDescent="0.3">
      <c r="A55" t="s">
        <v>20</v>
      </c>
      <c r="B55">
        <v>374</v>
      </c>
      <c r="F55" t="s">
        <v>14</v>
      </c>
      <c r="G55">
        <v>67</v>
      </c>
    </row>
    <row r="56" spans="1:7" x14ac:dyDescent="0.3">
      <c r="A56" t="s">
        <v>20</v>
      </c>
      <c r="B56">
        <v>71</v>
      </c>
      <c r="F56" t="s">
        <v>14</v>
      </c>
      <c r="G56">
        <v>5</v>
      </c>
    </row>
    <row r="57" spans="1:7" x14ac:dyDescent="0.3">
      <c r="A57" t="s">
        <v>20</v>
      </c>
      <c r="B57">
        <v>203</v>
      </c>
      <c r="F57" t="s">
        <v>14</v>
      </c>
      <c r="G57">
        <v>26</v>
      </c>
    </row>
    <row r="58" spans="1:7" x14ac:dyDescent="0.3">
      <c r="A58" t="s">
        <v>20</v>
      </c>
      <c r="B58">
        <v>113</v>
      </c>
      <c r="F58" t="s">
        <v>14</v>
      </c>
      <c r="G58">
        <v>1130</v>
      </c>
    </row>
    <row r="59" spans="1:7" x14ac:dyDescent="0.3">
      <c r="A59" t="s">
        <v>20</v>
      </c>
      <c r="B59">
        <v>96</v>
      </c>
      <c r="F59" t="s">
        <v>14</v>
      </c>
      <c r="G59">
        <v>782</v>
      </c>
    </row>
    <row r="60" spans="1:7" x14ac:dyDescent="0.3">
      <c r="A60" t="s">
        <v>20</v>
      </c>
      <c r="B60">
        <v>498</v>
      </c>
      <c r="F60" t="s">
        <v>14</v>
      </c>
      <c r="G60">
        <v>210</v>
      </c>
    </row>
    <row r="61" spans="1:7" x14ac:dyDescent="0.3">
      <c r="A61" t="s">
        <v>20</v>
      </c>
      <c r="B61">
        <v>180</v>
      </c>
      <c r="F61" t="s">
        <v>14</v>
      </c>
      <c r="G61">
        <v>136</v>
      </c>
    </row>
    <row r="62" spans="1:7" x14ac:dyDescent="0.3">
      <c r="A62" t="s">
        <v>20</v>
      </c>
      <c r="B62">
        <v>27</v>
      </c>
      <c r="F62" t="s">
        <v>14</v>
      </c>
      <c r="G62">
        <v>86</v>
      </c>
    </row>
    <row r="63" spans="1:7" x14ac:dyDescent="0.3">
      <c r="A63" t="s">
        <v>20</v>
      </c>
      <c r="B63">
        <v>2331</v>
      </c>
      <c r="F63" t="s">
        <v>14</v>
      </c>
      <c r="G63">
        <v>19</v>
      </c>
    </row>
    <row r="64" spans="1:7" x14ac:dyDescent="0.3">
      <c r="A64" t="s">
        <v>20</v>
      </c>
      <c r="B64">
        <v>113</v>
      </c>
      <c r="F64" t="s">
        <v>14</v>
      </c>
      <c r="G64">
        <v>886</v>
      </c>
    </row>
    <row r="65" spans="1:7" x14ac:dyDescent="0.3">
      <c r="A65" t="s">
        <v>20</v>
      </c>
      <c r="B65">
        <v>164</v>
      </c>
      <c r="F65" t="s">
        <v>14</v>
      </c>
      <c r="G65">
        <v>35</v>
      </c>
    </row>
    <row r="66" spans="1:7" x14ac:dyDescent="0.3">
      <c r="A66" t="s">
        <v>20</v>
      </c>
      <c r="B66">
        <v>164</v>
      </c>
      <c r="F66" t="s">
        <v>14</v>
      </c>
      <c r="G66">
        <v>24</v>
      </c>
    </row>
    <row r="67" spans="1:7" x14ac:dyDescent="0.3">
      <c r="A67" t="s">
        <v>20</v>
      </c>
      <c r="B67">
        <v>336</v>
      </c>
      <c r="F67" t="s">
        <v>14</v>
      </c>
      <c r="G67">
        <v>86</v>
      </c>
    </row>
    <row r="68" spans="1:7" x14ac:dyDescent="0.3">
      <c r="A68" t="s">
        <v>20</v>
      </c>
      <c r="B68">
        <v>1917</v>
      </c>
      <c r="F68" t="s">
        <v>14</v>
      </c>
      <c r="G68">
        <v>243</v>
      </c>
    </row>
    <row r="69" spans="1:7" x14ac:dyDescent="0.3">
      <c r="A69" t="s">
        <v>20</v>
      </c>
      <c r="B69">
        <v>95</v>
      </c>
      <c r="F69" t="s">
        <v>14</v>
      </c>
      <c r="G69">
        <v>65</v>
      </c>
    </row>
    <row r="70" spans="1:7" x14ac:dyDescent="0.3">
      <c r="A70" t="s">
        <v>20</v>
      </c>
      <c r="B70">
        <v>147</v>
      </c>
      <c r="F70" t="s">
        <v>14</v>
      </c>
      <c r="G70">
        <v>100</v>
      </c>
    </row>
    <row r="71" spans="1:7" x14ac:dyDescent="0.3">
      <c r="A71" t="s">
        <v>20</v>
      </c>
      <c r="B71">
        <v>86</v>
      </c>
      <c r="F71" t="s">
        <v>14</v>
      </c>
      <c r="G71">
        <v>168</v>
      </c>
    </row>
    <row r="72" spans="1:7" x14ac:dyDescent="0.3">
      <c r="A72" t="s">
        <v>20</v>
      </c>
      <c r="B72">
        <v>83</v>
      </c>
      <c r="F72" t="s">
        <v>14</v>
      </c>
      <c r="G72">
        <v>13</v>
      </c>
    </row>
    <row r="73" spans="1:7" x14ac:dyDescent="0.3">
      <c r="A73" t="s">
        <v>20</v>
      </c>
      <c r="B73">
        <v>676</v>
      </c>
      <c r="F73" t="s">
        <v>14</v>
      </c>
      <c r="G73">
        <v>1</v>
      </c>
    </row>
    <row r="74" spans="1:7" x14ac:dyDescent="0.3">
      <c r="A74" t="s">
        <v>20</v>
      </c>
      <c r="B74">
        <v>361</v>
      </c>
      <c r="F74" t="s">
        <v>14</v>
      </c>
      <c r="G74">
        <v>40</v>
      </c>
    </row>
    <row r="75" spans="1:7" x14ac:dyDescent="0.3">
      <c r="A75" t="s">
        <v>20</v>
      </c>
      <c r="B75">
        <v>131</v>
      </c>
      <c r="F75" t="s">
        <v>14</v>
      </c>
      <c r="G75">
        <v>226</v>
      </c>
    </row>
    <row r="76" spans="1:7" x14ac:dyDescent="0.3">
      <c r="A76" t="s">
        <v>20</v>
      </c>
      <c r="B76">
        <v>126</v>
      </c>
      <c r="F76" t="s">
        <v>14</v>
      </c>
      <c r="G76">
        <v>1625</v>
      </c>
    </row>
    <row r="77" spans="1:7" x14ac:dyDescent="0.3">
      <c r="A77" t="s">
        <v>20</v>
      </c>
      <c r="B77">
        <v>275</v>
      </c>
      <c r="F77" t="s">
        <v>14</v>
      </c>
      <c r="G77">
        <v>143</v>
      </c>
    </row>
    <row r="78" spans="1:7" x14ac:dyDescent="0.3">
      <c r="A78" t="s">
        <v>20</v>
      </c>
      <c r="B78">
        <v>67</v>
      </c>
      <c r="F78" t="s">
        <v>14</v>
      </c>
      <c r="G78">
        <v>934</v>
      </c>
    </row>
    <row r="79" spans="1:7" x14ac:dyDescent="0.3">
      <c r="A79" t="s">
        <v>20</v>
      </c>
      <c r="B79">
        <v>154</v>
      </c>
      <c r="F79" t="s">
        <v>14</v>
      </c>
      <c r="G79">
        <v>17</v>
      </c>
    </row>
    <row r="80" spans="1:7" x14ac:dyDescent="0.3">
      <c r="A80" t="s">
        <v>20</v>
      </c>
      <c r="B80">
        <v>1782</v>
      </c>
      <c r="F80" t="s">
        <v>14</v>
      </c>
      <c r="G80">
        <v>2179</v>
      </c>
    </row>
    <row r="81" spans="1:7" x14ac:dyDescent="0.3">
      <c r="A81" t="s">
        <v>20</v>
      </c>
      <c r="B81">
        <v>903</v>
      </c>
      <c r="F81" t="s">
        <v>14</v>
      </c>
      <c r="G81">
        <v>931</v>
      </c>
    </row>
    <row r="82" spans="1:7" x14ac:dyDescent="0.3">
      <c r="A82" t="s">
        <v>20</v>
      </c>
      <c r="B82">
        <v>94</v>
      </c>
      <c r="F82" t="s">
        <v>14</v>
      </c>
      <c r="G82">
        <v>92</v>
      </c>
    </row>
    <row r="83" spans="1:7" x14ac:dyDescent="0.3">
      <c r="A83" t="s">
        <v>20</v>
      </c>
      <c r="B83">
        <v>180</v>
      </c>
      <c r="F83" t="s">
        <v>14</v>
      </c>
      <c r="G83">
        <v>57</v>
      </c>
    </row>
    <row r="84" spans="1:7" x14ac:dyDescent="0.3">
      <c r="A84" t="s">
        <v>20</v>
      </c>
      <c r="B84">
        <v>533</v>
      </c>
      <c r="F84" t="s">
        <v>14</v>
      </c>
      <c r="G84">
        <v>41</v>
      </c>
    </row>
    <row r="85" spans="1:7" x14ac:dyDescent="0.3">
      <c r="A85" t="s">
        <v>20</v>
      </c>
      <c r="B85">
        <v>2443</v>
      </c>
      <c r="F85" t="s">
        <v>14</v>
      </c>
      <c r="G85">
        <v>1</v>
      </c>
    </row>
    <row r="86" spans="1:7" x14ac:dyDescent="0.3">
      <c r="A86" t="s">
        <v>20</v>
      </c>
      <c r="B86">
        <v>89</v>
      </c>
      <c r="F86" t="s">
        <v>14</v>
      </c>
      <c r="G86">
        <v>101</v>
      </c>
    </row>
    <row r="87" spans="1:7" x14ac:dyDescent="0.3">
      <c r="A87" t="s">
        <v>20</v>
      </c>
      <c r="B87">
        <v>159</v>
      </c>
      <c r="F87" t="s">
        <v>14</v>
      </c>
      <c r="G87">
        <v>1335</v>
      </c>
    </row>
    <row r="88" spans="1:7" x14ac:dyDescent="0.3">
      <c r="A88" t="s">
        <v>20</v>
      </c>
      <c r="B88">
        <v>50</v>
      </c>
      <c r="F88" t="s">
        <v>14</v>
      </c>
      <c r="G88">
        <v>15</v>
      </c>
    </row>
    <row r="89" spans="1:7" x14ac:dyDescent="0.3">
      <c r="A89" t="s">
        <v>20</v>
      </c>
      <c r="B89">
        <v>186</v>
      </c>
      <c r="F89" t="s">
        <v>14</v>
      </c>
      <c r="G89">
        <v>454</v>
      </c>
    </row>
    <row r="90" spans="1:7" x14ac:dyDescent="0.3">
      <c r="A90" t="s">
        <v>20</v>
      </c>
      <c r="B90">
        <v>1071</v>
      </c>
      <c r="F90" t="s">
        <v>14</v>
      </c>
      <c r="G90">
        <v>3182</v>
      </c>
    </row>
    <row r="91" spans="1:7" x14ac:dyDescent="0.3">
      <c r="A91" t="s">
        <v>20</v>
      </c>
      <c r="B91">
        <v>117</v>
      </c>
      <c r="F91" t="s">
        <v>14</v>
      </c>
      <c r="G91">
        <v>15</v>
      </c>
    </row>
    <row r="92" spans="1:7" x14ac:dyDescent="0.3">
      <c r="A92" t="s">
        <v>20</v>
      </c>
      <c r="B92">
        <v>70</v>
      </c>
      <c r="F92" t="s">
        <v>14</v>
      </c>
      <c r="G92">
        <v>133</v>
      </c>
    </row>
    <row r="93" spans="1:7" x14ac:dyDescent="0.3">
      <c r="A93" t="s">
        <v>20</v>
      </c>
      <c r="B93">
        <v>135</v>
      </c>
      <c r="F93" t="s">
        <v>14</v>
      </c>
      <c r="G93">
        <v>2062</v>
      </c>
    </row>
    <row r="94" spans="1:7" x14ac:dyDescent="0.3">
      <c r="A94" t="s">
        <v>20</v>
      </c>
      <c r="B94">
        <v>768</v>
      </c>
      <c r="F94" t="s">
        <v>14</v>
      </c>
      <c r="G94">
        <v>29</v>
      </c>
    </row>
    <row r="95" spans="1:7" x14ac:dyDescent="0.3">
      <c r="A95" t="s">
        <v>20</v>
      </c>
      <c r="B95">
        <v>199</v>
      </c>
      <c r="F95" t="s">
        <v>14</v>
      </c>
      <c r="G95">
        <v>132</v>
      </c>
    </row>
    <row r="96" spans="1:7" x14ac:dyDescent="0.3">
      <c r="A96" t="s">
        <v>20</v>
      </c>
      <c r="B96">
        <v>107</v>
      </c>
      <c r="F96" t="s">
        <v>14</v>
      </c>
      <c r="G96">
        <v>137</v>
      </c>
    </row>
    <row r="97" spans="1:7" x14ac:dyDescent="0.3">
      <c r="A97" t="s">
        <v>20</v>
      </c>
      <c r="B97">
        <v>195</v>
      </c>
      <c r="F97" t="s">
        <v>14</v>
      </c>
      <c r="G97">
        <v>908</v>
      </c>
    </row>
    <row r="98" spans="1:7" x14ac:dyDescent="0.3">
      <c r="A98" t="s">
        <v>20</v>
      </c>
      <c r="B98">
        <v>3376</v>
      </c>
      <c r="F98" t="s">
        <v>14</v>
      </c>
      <c r="G98">
        <v>10</v>
      </c>
    </row>
    <row r="99" spans="1:7" x14ac:dyDescent="0.3">
      <c r="A99" t="s">
        <v>20</v>
      </c>
      <c r="B99">
        <v>41</v>
      </c>
      <c r="F99" t="s">
        <v>14</v>
      </c>
      <c r="G99">
        <v>1910</v>
      </c>
    </row>
    <row r="100" spans="1:7" x14ac:dyDescent="0.3">
      <c r="A100" t="s">
        <v>20</v>
      </c>
      <c r="B100">
        <v>1821</v>
      </c>
      <c r="F100" t="s">
        <v>14</v>
      </c>
      <c r="G100">
        <v>38</v>
      </c>
    </row>
    <row r="101" spans="1:7" x14ac:dyDescent="0.3">
      <c r="A101" t="s">
        <v>20</v>
      </c>
      <c r="B101">
        <v>164</v>
      </c>
      <c r="F101" t="s">
        <v>14</v>
      </c>
      <c r="G101">
        <v>104</v>
      </c>
    </row>
    <row r="102" spans="1:7" x14ac:dyDescent="0.3">
      <c r="A102" t="s">
        <v>20</v>
      </c>
      <c r="B102">
        <v>157</v>
      </c>
      <c r="F102" t="s">
        <v>14</v>
      </c>
      <c r="G102">
        <v>49</v>
      </c>
    </row>
    <row r="103" spans="1:7" x14ac:dyDescent="0.3">
      <c r="A103" t="s">
        <v>20</v>
      </c>
      <c r="B103">
        <v>246</v>
      </c>
      <c r="F103" t="s">
        <v>14</v>
      </c>
      <c r="G103">
        <v>1</v>
      </c>
    </row>
    <row r="104" spans="1:7" x14ac:dyDescent="0.3">
      <c r="A104" t="s">
        <v>20</v>
      </c>
      <c r="B104">
        <v>1396</v>
      </c>
      <c r="F104" t="s">
        <v>14</v>
      </c>
      <c r="G104">
        <v>245</v>
      </c>
    </row>
    <row r="105" spans="1:7" x14ac:dyDescent="0.3">
      <c r="A105" t="s">
        <v>20</v>
      </c>
      <c r="B105">
        <v>2506</v>
      </c>
      <c r="F105" t="s">
        <v>14</v>
      </c>
      <c r="G105">
        <v>32</v>
      </c>
    </row>
    <row r="106" spans="1:7" x14ac:dyDescent="0.3">
      <c r="A106" t="s">
        <v>20</v>
      </c>
      <c r="B106">
        <v>244</v>
      </c>
      <c r="F106" t="s">
        <v>14</v>
      </c>
      <c r="G106">
        <v>7</v>
      </c>
    </row>
    <row r="107" spans="1:7" x14ac:dyDescent="0.3">
      <c r="A107" t="s">
        <v>20</v>
      </c>
      <c r="B107">
        <v>146</v>
      </c>
      <c r="F107" t="s">
        <v>14</v>
      </c>
      <c r="G107">
        <v>803</v>
      </c>
    </row>
    <row r="108" spans="1:7" x14ac:dyDescent="0.3">
      <c r="A108" t="s">
        <v>20</v>
      </c>
      <c r="B108">
        <v>1267</v>
      </c>
      <c r="F108" t="s">
        <v>14</v>
      </c>
      <c r="G108">
        <v>16</v>
      </c>
    </row>
    <row r="109" spans="1:7" x14ac:dyDescent="0.3">
      <c r="A109" t="s">
        <v>20</v>
      </c>
      <c r="B109">
        <v>1561</v>
      </c>
      <c r="F109" t="s">
        <v>14</v>
      </c>
      <c r="G109">
        <v>31</v>
      </c>
    </row>
    <row r="110" spans="1:7" x14ac:dyDescent="0.3">
      <c r="A110" t="s">
        <v>20</v>
      </c>
      <c r="B110">
        <v>48</v>
      </c>
      <c r="F110" t="s">
        <v>14</v>
      </c>
      <c r="G110">
        <v>108</v>
      </c>
    </row>
    <row r="111" spans="1:7" x14ac:dyDescent="0.3">
      <c r="A111" t="s">
        <v>20</v>
      </c>
      <c r="B111">
        <v>2739</v>
      </c>
      <c r="F111" t="s">
        <v>14</v>
      </c>
      <c r="G111">
        <v>30</v>
      </c>
    </row>
    <row r="112" spans="1:7" x14ac:dyDescent="0.3">
      <c r="A112" t="s">
        <v>20</v>
      </c>
      <c r="B112">
        <v>3537</v>
      </c>
      <c r="F112" t="s">
        <v>14</v>
      </c>
      <c r="G112">
        <v>17</v>
      </c>
    </row>
    <row r="113" spans="1:7" x14ac:dyDescent="0.3">
      <c r="A113" t="s">
        <v>20</v>
      </c>
      <c r="B113">
        <v>2107</v>
      </c>
      <c r="F113" t="s">
        <v>14</v>
      </c>
      <c r="G113">
        <v>80</v>
      </c>
    </row>
    <row r="114" spans="1:7" x14ac:dyDescent="0.3">
      <c r="A114" t="s">
        <v>20</v>
      </c>
      <c r="B114">
        <v>3318</v>
      </c>
      <c r="F114" t="s">
        <v>14</v>
      </c>
      <c r="G114">
        <v>2468</v>
      </c>
    </row>
    <row r="115" spans="1:7" x14ac:dyDescent="0.3">
      <c r="A115" t="s">
        <v>20</v>
      </c>
      <c r="B115">
        <v>340</v>
      </c>
      <c r="F115" t="s">
        <v>14</v>
      </c>
      <c r="G115">
        <v>26</v>
      </c>
    </row>
    <row r="116" spans="1:7" x14ac:dyDescent="0.3">
      <c r="A116" t="s">
        <v>20</v>
      </c>
      <c r="B116">
        <v>1442</v>
      </c>
      <c r="F116" t="s">
        <v>14</v>
      </c>
      <c r="G116">
        <v>73</v>
      </c>
    </row>
    <row r="117" spans="1:7" x14ac:dyDescent="0.3">
      <c r="A117" t="s">
        <v>20</v>
      </c>
      <c r="B117">
        <v>126</v>
      </c>
      <c r="F117" t="s">
        <v>14</v>
      </c>
      <c r="G117">
        <v>128</v>
      </c>
    </row>
    <row r="118" spans="1:7" x14ac:dyDescent="0.3">
      <c r="A118" t="s">
        <v>20</v>
      </c>
      <c r="B118">
        <v>524</v>
      </c>
      <c r="F118" t="s">
        <v>14</v>
      </c>
      <c r="G118">
        <v>33</v>
      </c>
    </row>
    <row r="119" spans="1:7" x14ac:dyDescent="0.3">
      <c r="A119" t="s">
        <v>20</v>
      </c>
      <c r="B119">
        <v>1989</v>
      </c>
      <c r="F119" t="s">
        <v>14</v>
      </c>
      <c r="G119">
        <v>1072</v>
      </c>
    </row>
    <row r="120" spans="1:7" x14ac:dyDescent="0.3">
      <c r="A120" t="s">
        <v>20</v>
      </c>
      <c r="B120">
        <v>157</v>
      </c>
      <c r="F120" t="s">
        <v>14</v>
      </c>
      <c r="G120">
        <v>393</v>
      </c>
    </row>
    <row r="121" spans="1:7" x14ac:dyDescent="0.3">
      <c r="A121" t="s">
        <v>20</v>
      </c>
      <c r="B121">
        <v>4498</v>
      </c>
      <c r="F121" t="s">
        <v>14</v>
      </c>
      <c r="G121">
        <v>1257</v>
      </c>
    </row>
    <row r="122" spans="1:7" x14ac:dyDescent="0.3">
      <c r="A122" t="s">
        <v>20</v>
      </c>
      <c r="B122">
        <v>80</v>
      </c>
      <c r="F122" t="s">
        <v>14</v>
      </c>
      <c r="G122">
        <v>328</v>
      </c>
    </row>
    <row r="123" spans="1:7" x14ac:dyDescent="0.3">
      <c r="A123" t="s">
        <v>20</v>
      </c>
      <c r="B123">
        <v>43</v>
      </c>
      <c r="F123" t="s">
        <v>14</v>
      </c>
      <c r="G123">
        <v>147</v>
      </c>
    </row>
    <row r="124" spans="1:7" x14ac:dyDescent="0.3">
      <c r="A124" t="s">
        <v>20</v>
      </c>
      <c r="B124">
        <v>2053</v>
      </c>
      <c r="F124" t="s">
        <v>14</v>
      </c>
      <c r="G124">
        <v>830</v>
      </c>
    </row>
    <row r="125" spans="1:7" x14ac:dyDescent="0.3">
      <c r="A125" t="s">
        <v>20</v>
      </c>
      <c r="B125">
        <v>168</v>
      </c>
      <c r="F125" t="s">
        <v>14</v>
      </c>
      <c r="G125">
        <v>331</v>
      </c>
    </row>
    <row r="126" spans="1:7" x14ac:dyDescent="0.3">
      <c r="A126" t="s">
        <v>20</v>
      </c>
      <c r="B126">
        <v>4289</v>
      </c>
      <c r="F126" t="s">
        <v>14</v>
      </c>
      <c r="G126">
        <v>25</v>
      </c>
    </row>
    <row r="127" spans="1:7" x14ac:dyDescent="0.3">
      <c r="A127" t="s">
        <v>20</v>
      </c>
      <c r="B127">
        <v>165</v>
      </c>
      <c r="F127" t="s">
        <v>14</v>
      </c>
      <c r="G127">
        <v>3483</v>
      </c>
    </row>
    <row r="128" spans="1:7" x14ac:dyDescent="0.3">
      <c r="A128" t="s">
        <v>20</v>
      </c>
      <c r="B128">
        <v>1815</v>
      </c>
      <c r="F128" t="s">
        <v>14</v>
      </c>
      <c r="G128">
        <v>923</v>
      </c>
    </row>
    <row r="129" spans="1:7" x14ac:dyDescent="0.3">
      <c r="A129" t="s">
        <v>20</v>
      </c>
      <c r="B129">
        <v>397</v>
      </c>
      <c r="F129" t="s">
        <v>14</v>
      </c>
      <c r="G129">
        <v>1</v>
      </c>
    </row>
    <row r="130" spans="1:7" x14ac:dyDescent="0.3">
      <c r="A130" t="s">
        <v>20</v>
      </c>
      <c r="B130">
        <v>1539</v>
      </c>
      <c r="F130" t="s">
        <v>14</v>
      </c>
      <c r="G130">
        <v>33</v>
      </c>
    </row>
    <row r="131" spans="1:7" x14ac:dyDescent="0.3">
      <c r="A131" t="s">
        <v>20</v>
      </c>
      <c r="B131">
        <v>138</v>
      </c>
      <c r="F131" t="s">
        <v>14</v>
      </c>
      <c r="G131">
        <v>40</v>
      </c>
    </row>
    <row r="132" spans="1:7" x14ac:dyDescent="0.3">
      <c r="A132" t="s">
        <v>20</v>
      </c>
      <c r="B132">
        <v>3594</v>
      </c>
      <c r="F132" t="s">
        <v>14</v>
      </c>
      <c r="G132">
        <v>23</v>
      </c>
    </row>
    <row r="133" spans="1:7" x14ac:dyDescent="0.3">
      <c r="A133" t="s">
        <v>20</v>
      </c>
      <c r="B133">
        <v>5880</v>
      </c>
      <c r="F133" t="s">
        <v>14</v>
      </c>
      <c r="G133">
        <v>75</v>
      </c>
    </row>
    <row r="134" spans="1:7" x14ac:dyDescent="0.3">
      <c r="A134" t="s">
        <v>20</v>
      </c>
      <c r="B134">
        <v>112</v>
      </c>
      <c r="F134" t="s">
        <v>14</v>
      </c>
      <c r="G134">
        <v>2176</v>
      </c>
    </row>
    <row r="135" spans="1:7" x14ac:dyDescent="0.3">
      <c r="A135" t="s">
        <v>20</v>
      </c>
      <c r="B135">
        <v>943</v>
      </c>
      <c r="F135" t="s">
        <v>14</v>
      </c>
      <c r="G135">
        <v>441</v>
      </c>
    </row>
    <row r="136" spans="1:7" x14ac:dyDescent="0.3">
      <c r="A136" t="s">
        <v>20</v>
      </c>
      <c r="B136">
        <v>2468</v>
      </c>
      <c r="F136" t="s">
        <v>14</v>
      </c>
      <c r="G136">
        <v>25</v>
      </c>
    </row>
    <row r="137" spans="1:7" x14ac:dyDescent="0.3">
      <c r="A137" t="s">
        <v>20</v>
      </c>
      <c r="B137">
        <v>2551</v>
      </c>
      <c r="F137" t="s">
        <v>14</v>
      </c>
      <c r="G137">
        <v>127</v>
      </c>
    </row>
    <row r="138" spans="1:7" x14ac:dyDescent="0.3">
      <c r="A138" t="s">
        <v>20</v>
      </c>
      <c r="B138">
        <v>101</v>
      </c>
      <c r="F138" t="s">
        <v>14</v>
      </c>
      <c r="G138">
        <v>355</v>
      </c>
    </row>
    <row r="139" spans="1:7" x14ac:dyDescent="0.3">
      <c r="A139" t="s">
        <v>20</v>
      </c>
      <c r="B139">
        <v>92</v>
      </c>
      <c r="F139" t="s">
        <v>14</v>
      </c>
      <c r="G139">
        <v>44</v>
      </c>
    </row>
    <row r="140" spans="1:7" x14ac:dyDescent="0.3">
      <c r="A140" t="s">
        <v>20</v>
      </c>
      <c r="B140">
        <v>62</v>
      </c>
      <c r="F140" t="s">
        <v>14</v>
      </c>
      <c r="G140">
        <v>67</v>
      </c>
    </row>
    <row r="141" spans="1:7" x14ac:dyDescent="0.3">
      <c r="A141" t="s">
        <v>20</v>
      </c>
      <c r="B141">
        <v>149</v>
      </c>
      <c r="F141" t="s">
        <v>14</v>
      </c>
      <c r="G141">
        <v>1068</v>
      </c>
    </row>
    <row r="142" spans="1:7" x14ac:dyDescent="0.3">
      <c r="A142" t="s">
        <v>20</v>
      </c>
      <c r="B142">
        <v>329</v>
      </c>
      <c r="F142" t="s">
        <v>14</v>
      </c>
      <c r="G142">
        <v>424</v>
      </c>
    </row>
    <row r="143" spans="1:7" x14ac:dyDescent="0.3">
      <c r="A143" t="s">
        <v>20</v>
      </c>
      <c r="B143">
        <v>97</v>
      </c>
      <c r="F143" t="s">
        <v>14</v>
      </c>
      <c r="G143">
        <v>151</v>
      </c>
    </row>
    <row r="144" spans="1:7" x14ac:dyDescent="0.3">
      <c r="A144" t="s">
        <v>20</v>
      </c>
      <c r="B144">
        <v>1784</v>
      </c>
      <c r="F144" t="s">
        <v>14</v>
      </c>
      <c r="G144">
        <v>1608</v>
      </c>
    </row>
    <row r="145" spans="1:7" x14ac:dyDescent="0.3">
      <c r="A145" t="s">
        <v>20</v>
      </c>
      <c r="B145">
        <v>1684</v>
      </c>
      <c r="F145" t="s">
        <v>14</v>
      </c>
      <c r="G145">
        <v>941</v>
      </c>
    </row>
    <row r="146" spans="1:7" x14ac:dyDescent="0.3">
      <c r="A146" t="s">
        <v>20</v>
      </c>
      <c r="B146">
        <v>250</v>
      </c>
      <c r="F146" t="s">
        <v>14</v>
      </c>
      <c r="G146">
        <v>1</v>
      </c>
    </row>
    <row r="147" spans="1:7" x14ac:dyDescent="0.3">
      <c r="A147" t="s">
        <v>20</v>
      </c>
      <c r="B147">
        <v>238</v>
      </c>
      <c r="F147" t="s">
        <v>14</v>
      </c>
      <c r="G147">
        <v>40</v>
      </c>
    </row>
    <row r="148" spans="1:7" x14ac:dyDescent="0.3">
      <c r="A148" t="s">
        <v>20</v>
      </c>
      <c r="B148">
        <v>53</v>
      </c>
      <c r="F148" t="s">
        <v>14</v>
      </c>
      <c r="G148">
        <v>3015</v>
      </c>
    </row>
    <row r="149" spans="1:7" x14ac:dyDescent="0.3">
      <c r="A149" t="s">
        <v>20</v>
      </c>
      <c r="B149">
        <v>214</v>
      </c>
      <c r="F149" t="s">
        <v>14</v>
      </c>
      <c r="G149">
        <v>435</v>
      </c>
    </row>
    <row r="150" spans="1:7" x14ac:dyDescent="0.3">
      <c r="A150" t="s">
        <v>20</v>
      </c>
      <c r="B150">
        <v>222</v>
      </c>
      <c r="F150" t="s">
        <v>14</v>
      </c>
      <c r="G150">
        <v>714</v>
      </c>
    </row>
    <row r="151" spans="1:7" x14ac:dyDescent="0.3">
      <c r="A151" t="s">
        <v>20</v>
      </c>
      <c r="B151">
        <v>1884</v>
      </c>
      <c r="F151" t="s">
        <v>14</v>
      </c>
      <c r="G151">
        <v>5497</v>
      </c>
    </row>
    <row r="152" spans="1:7" x14ac:dyDescent="0.3">
      <c r="A152" t="s">
        <v>20</v>
      </c>
      <c r="B152">
        <v>218</v>
      </c>
      <c r="F152" t="s">
        <v>14</v>
      </c>
      <c r="G152">
        <v>418</v>
      </c>
    </row>
    <row r="153" spans="1:7" x14ac:dyDescent="0.3">
      <c r="A153" t="s">
        <v>20</v>
      </c>
      <c r="B153">
        <v>6465</v>
      </c>
      <c r="F153" t="s">
        <v>14</v>
      </c>
      <c r="G153">
        <v>1439</v>
      </c>
    </row>
    <row r="154" spans="1:7" x14ac:dyDescent="0.3">
      <c r="A154" t="s">
        <v>20</v>
      </c>
      <c r="B154">
        <v>59</v>
      </c>
      <c r="F154" t="s">
        <v>14</v>
      </c>
      <c r="G154">
        <v>15</v>
      </c>
    </row>
    <row r="155" spans="1:7" x14ac:dyDescent="0.3">
      <c r="A155" t="s">
        <v>20</v>
      </c>
      <c r="B155">
        <v>88</v>
      </c>
      <c r="F155" t="s">
        <v>14</v>
      </c>
      <c r="G155">
        <v>1999</v>
      </c>
    </row>
    <row r="156" spans="1:7" x14ac:dyDescent="0.3">
      <c r="A156" t="s">
        <v>20</v>
      </c>
      <c r="B156">
        <v>1697</v>
      </c>
      <c r="F156" t="s">
        <v>14</v>
      </c>
      <c r="G156">
        <v>118</v>
      </c>
    </row>
    <row r="157" spans="1:7" x14ac:dyDescent="0.3">
      <c r="A157" t="s">
        <v>20</v>
      </c>
      <c r="B157">
        <v>92</v>
      </c>
      <c r="F157" t="s">
        <v>14</v>
      </c>
      <c r="G157">
        <v>162</v>
      </c>
    </row>
    <row r="158" spans="1:7" x14ac:dyDescent="0.3">
      <c r="A158" t="s">
        <v>20</v>
      </c>
      <c r="B158">
        <v>186</v>
      </c>
      <c r="F158" t="s">
        <v>14</v>
      </c>
      <c r="G158">
        <v>83</v>
      </c>
    </row>
    <row r="159" spans="1:7" x14ac:dyDescent="0.3">
      <c r="A159" t="s">
        <v>20</v>
      </c>
      <c r="B159">
        <v>138</v>
      </c>
      <c r="F159" t="s">
        <v>14</v>
      </c>
      <c r="G159">
        <v>747</v>
      </c>
    </row>
    <row r="160" spans="1:7" x14ac:dyDescent="0.3">
      <c r="A160" t="s">
        <v>20</v>
      </c>
      <c r="B160">
        <v>261</v>
      </c>
      <c r="F160" t="s">
        <v>14</v>
      </c>
      <c r="G160">
        <v>84</v>
      </c>
    </row>
    <row r="161" spans="1:7" x14ac:dyDescent="0.3">
      <c r="A161" t="s">
        <v>20</v>
      </c>
      <c r="B161">
        <v>107</v>
      </c>
      <c r="F161" t="s">
        <v>14</v>
      </c>
      <c r="G161">
        <v>91</v>
      </c>
    </row>
    <row r="162" spans="1:7" x14ac:dyDescent="0.3">
      <c r="A162" t="s">
        <v>20</v>
      </c>
      <c r="B162">
        <v>199</v>
      </c>
      <c r="F162" t="s">
        <v>14</v>
      </c>
      <c r="G162">
        <v>792</v>
      </c>
    </row>
    <row r="163" spans="1:7" x14ac:dyDescent="0.3">
      <c r="A163" t="s">
        <v>20</v>
      </c>
      <c r="B163">
        <v>5512</v>
      </c>
      <c r="F163" t="s">
        <v>14</v>
      </c>
      <c r="G163">
        <v>32</v>
      </c>
    </row>
    <row r="164" spans="1:7" x14ac:dyDescent="0.3">
      <c r="A164" t="s">
        <v>20</v>
      </c>
      <c r="B164">
        <v>86</v>
      </c>
      <c r="F164" t="s">
        <v>14</v>
      </c>
      <c r="G164">
        <v>186</v>
      </c>
    </row>
    <row r="165" spans="1:7" x14ac:dyDescent="0.3">
      <c r="A165" t="s">
        <v>20</v>
      </c>
      <c r="B165">
        <v>2768</v>
      </c>
      <c r="F165" t="s">
        <v>14</v>
      </c>
      <c r="G165">
        <v>605</v>
      </c>
    </row>
    <row r="166" spans="1:7" x14ac:dyDescent="0.3">
      <c r="A166" t="s">
        <v>20</v>
      </c>
      <c r="B166">
        <v>48</v>
      </c>
      <c r="F166" t="s">
        <v>14</v>
      </c>
      <c r="G166">
        <v>1</v>
      </c>
    </row>
    <row r="167" spans="1:7" x14ac:dyDescent="0.3">
      <c r="A167" t="s">
        <v>20</v>
      </c>
      <c r="B167">
        <v>87</v>
      </c>
      <c r="F167" t="s">
        <v>14</v>
      </c>
      <c r="G167">
        <v>31</v>
      </c>
    </row>
    <row r="168" spans="1:7" x14ac:dyDescent="0.3">
      <c r="A168" t="s">
        <v>20</v>
      </c>
      <c r="B168">
        <v>1894</v>
      </c>
      <c r="F168" t="s">
        <v>14</v>
      </c>
      <c r="G168">
        <v>1181</v>
      </c>
    </row>
    <row r="169" spans="1:7" x14ac:dyDescent="0.3">
      <c r="A169" t="s">
        <v>20</v>
      </c>
      <c r="B169">
        <v>282</v>
      </c>
      <c r="F169" t="s">
        <v>14</v>
      </c>
      <c r="G169">
        <v>39</v>
      </c>
    </row>
    <row r="170" spans="1:7" x14ac:dyDescent="0.3">
      <c r="A170" t="s">
        <v>20</v>
      </c>
      <c r="B170">
        <v>116</v>
      </c>
      <c r="F170" t="s">
        <v>14</v>
      </c>
      <c r="G170">
        <v>46</v>
      </c>
    </row>
    <row r="171" spans="1:7" x14ac:dyDescent="0.3">
      <c r="A171" t="s">
        <v>20</v>
      </c>
      <c r="B171">
        <v>83</v>
      </c>
      <c r="F171" t="s">
        <v>14</v>
      </c>
      <c r="G171">
        <v>105</v>
      </c>
    </row>
    <row r="172" spans="1:7" x14ac:dyDescent="0.3">
      <c r="A172" t="s">
        <v>20</v>
      </c>
      <c r="B172">
        <v>91</v>
      </c>
      <c r="F172" t="s">
        <v>14</v>
      </c>
      <c r="G172">
        <v>535</v>
      </c>
    </row>
    <row r="173" spans="1:7" x14ac:dyDescent="0.3">
      <c r="A173" t="s">
        <v>20</v>
      </c>
      <c r="B173">
        <v>546</v>
      </c>
      <c r="F173" t="s">
        <v>14</v>
      </c>
      <c r="G173">
        <v>16</v>
      </c>
    </row>
    <row r="174" spans="1:7" x14ac:dyDescent="0.3">
      <c r="A174" t="s">
        <v>20</v>
      </c>
      <c r="B174">
        <v>393</v>
      </c>
      <c r="F174" t="s">
        <v>14</v>
      </c>
      <c r="G174">
        <v>575</v>
      </c>
    </row>
    <row r="175" spans="1:7" x14ac:dyDescent="0.3">
      <c r="A175" t="s">
        <v>20</v>
      </c>
      <c r="B175">
        <v>133</v>
      </c>
      <c r="F175" t="s">
        <v>14</v>
      </c>
      <c r="G175">
        <v>1120</v>
      </c>
    </row>
    <row r="176" spans="1:7" x14ac:dyDescent="0.3">
      <c r="A176" t="s">
        <v>20</v>
      </c>
      <c r="B176">
        <v>254</v>
      </c>
      <c r="F176" t="s">
        <v>14</v>
      </c>
      <c r="G176">
        <v>113</v>
      </c>
    </row>
    <row r="177" spans="1:7" x14ac:dyDescent="0.3">
      <c r="A177" t="s">
        <v>20</v>
      </c>
      <c r="B177">
        <v>176</v>
      </c>
      <c r="F177" t="s">
        <v>14</v>
      </c>
      <c r="G177">
        <v>1538</v>
      </c>
    </row>
    <row r="178" spans="1:7" x14ac:dyDescent="0.3">
      <c r="A178" t="s">
        <v>20</v>
      </c>
      <c r="B178">
        <v>337</v>
      </c>
      <c r="F178" t="s">
        <v>14</v>
      </c>
      <c r="G178">
        <v>9</v>
      </c>
    </row>
    <row r="179" spans="1:7" x14ac:dyDescent="0.3">
      <c r="A179" t="s">
        <v>20</v>
      </c>
      <c r="B179">
        <v>107</v>
      </c>
      <c r="F179" t="s">
        <v>14</v>
      </c>
      <c r="G179">
        <v>554</v>
      </c>
    </row>
    <row r="180" spans="1:7" x14ac:dyDescent="0.3">
      <c r="A180" t="s">
        <v>20</v>
      </c>
      <c r="B180">
        <v>183</v>
      </c>
      <c r="F180" t="s">
        <v>14</v>
      </c>
      <c r="G180">
        <v>648</v>
      </c>
    </row>
    <row r="181" spans="1:7" x14ac:dyDescent="0.3">
      <c r="A181" t="s">
        <v>20</v>
      </c>
      <c r="B181">
        <v>72</v>
      </c>
      <c r="F181" t="s">
        <v>14</v>
      </c>
      <c r="G181">
        <v>21</v>
      </c>
    </row>
    <row r="182" spans="1:7" x14ac:dyDescent="0.3">
      <c r="A182" t="s">
        <v>20</v>
      </c>
      <c r="B182">
        <v>295</v>
      </c>
      <c r="F182" t="s">
        <v>14</v>
      </c>
      <c r="G182">
        <v>54</v>
      </c>
    </row>
    <row r="183" spans="1:7" x14ac:dyDescent="0.3">
      <c r="A183" t="s">
        <v>20</v>
      </c>
      <c r="B183">
        <v>142</v>
      </c>
      <c r="F183" t="s">
        <v>14</v>
      </c>
      <c r="G183">
        <v>120</v>
      </c>
    </row>
    <row r="184" spans="1:7" x14ac:dyDescent="0.3">
      <c r="A184" t="s">
        <v>20</v>
      </c>
      <c r="B184">
        <v>85</v>
      </c>
      <c r="F184" t="s">
        <v>14</v>
      </c>
      <c r="G184">
        <v>579</v>
      </c>
    </row>
    <row r="185" spans="1:7" x14ac:dyDescent="0.3">
      <c r="A185" t="s">
        <v>20</v>
      </c>
      <c r="B185">
        <v>659</v>
      </c>
      <c r="F185" t="s">
        <v>14</v>
      </c>
      <c r="G185">
        <v>2072</v>
      </c>
    </row>
    <row r="186" spans="1:7" x14ac:dyDescent="0.3">
      <c r="A186" t="s">
        <v>20</v>
      </c>
      <c r="B186">
        <v>121</v>
      </c>
      <c r="F186" t="s">
        <v>14</v>
      </c>
      <c r="G186">
        <v>0</v>
      </c>
    </row>
    <row r="187" spans="1:7" x14ac:dyDescent="0.3">
      <c r="A187" t="s">
        <v>20</v>
      </c>
      <c r="B187">
        <v>3742</v>
      </c>
      <c r="F187" t="s">
        <v>14</v>
      </c>
      <c r="G187">
        <v>1796</v>
      </c>
    </row>
    <row r="188" spans="1:7" x14ac:dyDescent="0.3">
      <c r="A188" t="s">
        <v>20</v>
      </c>
      <c r="B188">
        <v>223</v>
      </c>
      <c r="F188" t="s">
        <v>14</v>
      </c>
      <c r="G188">
        <v>62</v>
      </c>
    </row>
    <row r="189" spans="1:7" x14ac:dyDescent="0.3">
      <c r="A189" t="s">
        <v>20</v>
      </c>
      <c r="B189">
        <v>133</v>
      </c>
      <c r="F189" t="s">
        <v>14</v>
      </c>
      <c r="G189">
        <v>347</v>
      </c>
    </row>
    <row r="190" spans="1:7" x14ac:dyDescent="0.3">
      <c r="A190" t="s">
        <v>20</v>
      </c>
      <c r="B190">
        <v>5168</v>
      </c>
      <c r="F190" t="s">
        <v>14</v>
      </c>
      <c r="G190">
        <v>19</v>
      </c>
    </row>
    <row r="191" spans="1:7" x14ac:dyDescent="0.3">
      <c r="A191" t="s">
        <v>20</v>
      </c>
      <c r="B191">
        <v>307</v>
      </c>
      <c r="F191" t="s">
        <v>14</v>
      </c>
      <c r="G191">
        <v>1258</v>
      </c>
    </row>
    <row r="192" spans="1:7" x14ac:dyDescent="0.3">
      <c r="A192" t="s">
        <v>20</v>
      </c>
      <c r="B192">
        <v>2441</v>
      </c>
      <c r="F192" t="s">
        <v>14</v>
      </c>
      <c r="G192">
        <v>362</v>
      </c>
    </row>
    <row r="193" spans="1:7" x14ac:dyDescent="0.3">
      <c r="A193" t="s">
        <v>20</v>
      </c>
      <c r="B193">
        <v>1385</v>
      </c>
      <c r="F193" t="s">
        <v>14</v>
      </c>
      <c r="G193">
        <v>133</v>
      </c>
    </row>
    <row r="194" spans="1:7" x14ac:dyDescent="0.3">
      <c r="A194" t="s">
        <v>20</v>
      </c>
      <c r="B194">
        <v>190</v>
      </c>
      <c r="F194" t="s">
        <v>14</v>
      </c>
      <c r="G194">
        <v>846</v>
      </c>
    </row>
    <row r="195" spans="1:7" x14ac:dyDescent="0.3">
      <c r="A195" t="s">
        <v>20</v>
      </c>
      <c r="B195">
        <v>470</v>
      </c>
      <c r="F195" t="s">
        <v>14</v>
      </c>
      <c r="G195">
        <v>10</v>
      </c>
    </row>
    <row r="196" spans="1:7" x14ac:dyDescent="0.3">
      <c r="A196" t="s">
        <v>20</v>
      </c>
      <c r="B196">
        <v>253</v>
      </c>
      <c r="F196" t="s">
        <v>14</v>
      </c>
      <c r="G196">
        <v>191</v>
      </c>
    </row>
    <row r="197" spans="1:7" x14ac:dyDescent="0.3">
      <c r="A197" t="s">
        <v>20</v>
      </c>
      <c r="B197">
        <v>1113</v>
      </c>
      <c r="F197" t="s">
        <v>14</v>
      </c>
      <c r="G197">
        <v>1979</v>
      </c>
    </row>
    <row r="198" spans="1:7" x14ac:dyDescent="0.3">
      <c r="A198" t="s">
        <v>20</v>
      </c>
      <c r="B198">
        <v>2283</v>
      </c>
      <c r="F198" t="s">
        <v>14</v>
      </c>
      <c r="G198">
        <v>63</v>
      </c>
    </row>
    <row r="199" spans="1:7" x14ac:dyDescent="0.3">
      <c r="A199" t="s">
        <v>20</v>
      </c>
      <c r="B199">
        <v>1095</v>
      </c>
      <c r="F199" t="s">
        <v>14</v>
      </c>
      <c r="G199">
        <v>6080</v>
      </c>
    </row>
    <row r="200" spans="1:7" x14ac:dyDescent="0.3">
      <c r="A200" t="s">
        <v>20</v>
      </c>
      <c r="B200">
        <v>1690</v>
      </c>
      <c r="F200" t="s">
        <v>14</v>
      </c>
      <c r="G200">
        <v>80</v>
      </c>
    </row>
    <row r="201" spans="1:7" x14ac:dyDescent="0.3">
      <c r="A201" t="s">
        <v>20</v>
      </c>
      <c r="B201">
        <v>191</v>
      </c>
      <c r="F201" t="s">
        <v>14</v>
      </c>
      <c r="G201">
        <v>9</v>
      </c>
    </row>
    <row r="202" spans="1:7" x14ac:dyDescent="0.3">
      <c r="A202" t="s">
        <v>20</v>
      </c>
      <c r="B202">
        <v>2013</v>
      </c>
      <c r="F202" t="s">
        <v>14</v>
      </c>
      <c r="G202">
        <v>1784</v>
      </c>
    </row>
    <row r="203" spans="1:7" x14ac:dyDescent="0.3">
      <c r="A203" t="s">
        <v>20</v>
      </c>
      <c r="B203">
        <v>1703</v>
      </c>
      <c r="F203" t="s">
        <v>14</v>
      </c>
      <c r="G203">
        <v>243</v>
      </c>
    </row>
    <row r="204" spans="1:7" x14ac:dyDescent="0.3">
      <c r="A204" t="s">
        <v>20</v>
      </c>
      <c r="B204">
        <v>80</v>
      </c>
      <c r="F204" t="s">
        <v>14</v>
      </c>
      <c r="G204">
        <v>1296</v>
      </c>
    </row>
    <row r="205" spans="1:7" x14ac:dyDescent="0.3">
      <c r="A205" t="s">
        <v>20</v>
      </c>
      <c r="B205">
        <v>41</v>
      </c>
      <c r="F205" t="s">
        <v>14</v>
      </c>
      <c r="G205">
        <v>77</v>
      </c>
    </row>
    <row r="206" spans="1:7" x14ac:dyDescent="0.3">
      <c r="A206" t="s">
        <v>20</v>
      </c>
      <c r="B206">
        <v>187</v>
      </c>
      <c r="F206" t="s">
        <v>14</v>
      </c>
      <c r="G206">
        <v>395</v>
      </c>
    </row>
    <row r="207" spans="1:7" x14ac:dyDescent="0.3">
      <c r="A207" t="s">
        <v>20</v>
      </c>
      <c r="B207">
        <v>2875</v>
      </c>
      <c r="F207" t="s">
        <v>14</v>
      </c>
      <c r="G207">
        <v>49</v>
      </c>
    </row>
    <row r="208" spans="1:7" x14ac:dyDescent="0.3">
      <c r="A208" t="s">
        <v>20</v>
      </c>
      <c r="B208">
        <v>88</v>
      </c>
      <c r="F208" t="s">
        <v>14</v>
      </c>
      <c r="G208">
        <v>180</v>
      </c>
    </row>
    <row r="209" spans="1:7" x14ac:dyDescent="0.3">
      <c r="A209" t="s">
        <v>20</v>
      </c>
      <c r="B209">
        <v>191</v>
      </c>
      <c r="F209" t="s">
        <v>14</v>
      </c>
      <c r="G209">
        <v>2690</v>
      </c>
    </row>
    <row r="210" spans="1:7" x14ac:dyDescent="0.3">
      <c r="A210" t="s">
        <v>20</v>
      </c>
      <c r="B210">
        <v>139</v>
      </c>
      <c r="F210" t="s">
        <v>14</v>
      </c>
      <c r="G210">
        <v>2779</v>
      </c>
    </row>
    <row r="211" spans="1:7" x14ac:dyDescent="0.3">
      <c r="A211" t="s">
        <v>20</v>
      </c>
      <c r="B211">
        <v>186</v>
      </c>
      <c r="F211" t="s">
        <v>14</v>
      </c>
      <c r="G211">
        <v>92</v>
      </c>
    </row>
    <row r="212" spans="1:7" x14ac:dyDescent="0.3">
      <c r="A212" t="s">
        <v>20</v>
      </c>
      <c r="B212">
        <v>112</v>
      </c>
      <c r="F212" t="s">
        <v>14</v>
      </c>
      <c r="G212">
        <v>1028</v>
      </c>
    </row>
    <row r="213" spans="1:7" x14ac:dyDescent="0.3">
      <c r="A213" t="s">
        <v>20</v>
      </c>
      <c r="B213">
        <v>101</v>
      </c>
      <c r="F213" t="s">
        <v>14</v>
      </c>
      <c r="G213">
        <v>26</v>
      </c>
    </row>
    <row r="214" spans="1:7" x14ac:dyDescent="0.3">
      <c r="A214" t="s">
        <v>20</v>
      </c>
      <c r="B214">
        <v>206</v>
      </c>
      <c r="F214" t="s">
        <v>14</v>
      </c>
      <c r="G214">
        <v>1790</v>
      </c>
    </row>
    <row r="215" spans="1:7" x14ac:dyDescent="0.3">
      <c r="A215" t="s">
        <v>20</v>
      </c>
      <c r="B215">
        <v>154</v>
      </c>
      <c r="F215" t="s">
        <v>14</v>
      </c>
      <c r="G215">
        <v>37</v>
      </c>
    </row>
    <row r="216" spans="1:7" x14ac:dyDescent="0.3">
      <c r="A216" t="s">
        <v>20</v>
      </c>
      <c r="B216">
        <v>5966</v>
      </c>
      <c r="F216" t="s">
        <v>14</v>
      </c>
      <c r="G216">
        <v>35</v>
      </c>
    </row>
    <row r="217" spans="1:7" x14ac:dyDescent="0.3">
      <c r="A217" t="s">
        <v>20</v>
      </c>
      <c r="B217">
        <v>169</v>
      </c>
      <c r="F217" t="s">
        <v>14</v>
      </c>
      <c r="G217">
        <v>558</v>
      </c>
    </row>
    <row r="218" spans="1:7" x14ac:dyDescent="0.3">
      <c r="A218" t="s">
        <v>20</v>
      </c>
      <c r="B218">
        <v>2106</v>
      </c>
      <c r="F218" t="s">
        <v>14</v>
      </c>
      <c r="G218">
        <v>64</v>
      </c>
    </row>
    <row r="219" spans="1:7" x14ac:dyDescent="0.3">
      <c r="A219" t="s">
        <v>20</v>
      </c>
      <c r="B219">
        <v>131</v>
      </c>
      <c r="F219" t="s">
        <v>14</v>
      </c>
      <c r="G219">
        <v>245</v>
      </c>
    </row>
    <row r="220" spans="1:7" x14ac:dyDescent="0.3">
      <c r="A220" t="s">
        <v>20</v>
      </c>
      <c r="B220">
        <v>84</v>
      </c>
      <c r="F220" t="s">
        <v>14</v>
      </c>
      <c r="G220">
        <v>71</v>
      </c>
    </row>
    <row r="221" spans="1:7" x14ac:dyDescent="0.3">
      <c r="A221" t="s">
        <v>20</v>
      </c>
      <c r="B221">
        <v>155</v>
      </c>
      <c r="F221" t="s">
        <v>14</v>
      </c>
      <c r="G221">
        <v>42</v>
      </c>
    </row>
    <row r="222" spans="1:7" x14ac:dyDescent="0.3">
      <c r="A222" t="s">
        <v>20</v>
      </c>
      <c r="B222">
        <v>189</v>
      </c>
      <c r="F222" t="s">
        <v>14</v>
      </c>
      <c r="G222">
        <v>156</v>
      </c>
    </row>
    <row r="223" spans="1:7" x14ac:dyDescent="0.3">
      <c r="A223" t="s">
        <v>20</v>
      </c>
      <c r="B223">
        <v>4799</v>
      </c>
      <c r="F223" t="s">
        <v>14</v>
      </c>
      <c r="G223">
        <v>1368</v>
      </c>
    </row>
    <row r="224" spans="1:7" x14ac:dyDescent="0.3">
      <c r="A224" t="s">
        <v>20</v>
      </c>
      <c r="B224">
        <v>1137</v>
      </c>
      <c r="F224" t="s">
        <v>14</v>
      </c>
      <c r="G224">
        <v>102</v>
      </c>
    </row>
    <row r="225" spans="1:7" x14ac:dyDescent="0.3">
      <c r="A225" t="s">
        <v>20</v>
      </c>
      <c r="B225">
        <v>1152</v>
      </c>
      <c r="F225" t="s">
        <v>14</v>
      </c>
      <c r="G225">
        <v>86</v>
      </c>
    </row>
    <row r="226" spans="1:7" x14ac:dyDescent="0.3">
      <c r="A226" t="s">
        <v>20</v>
      </c>
      <c r="B226">
        <v>50</v>
      </c>
      <c r="F226" t="s">
        <v>14</v>
      </c>
      <c r="G226">
        <v>253</v>
      </c>
    </row>
    <row r="227" spans="1:7" x14ac:dyDescent="0.3">
      <c r="A227" t="s">
        <v>20</v>
      </c>
      <c r="B227">
        <v>3059</v>
      </c>
      <c r="F227" t="s">
        <v>14</v>
      </c>
      <c r="G227">
        <v>157</v>
      </c>
    </row>
    <row r="228" spans="1:7" x14ac:dyDescent="0.3">
      <c r="A228" t="s">
        <v>20</v>
      </c>
      <c r="B228">
        <v>34</v>
      </c>
      <c r="F228" t="s">
        <v>14</v>
      </c>
      <c r="G228">
        <v>183</v>
      </c>
    </row>
    <row r="229" spans="1:7" x14ac:dyDescent="0.3">
      <c r="A229" t="s">
        <v>20</v>
      </c>
      <c r="B229">
        <v>220</v>
      </c>
      <c r="F229" t="s">
        <v>14</v>
      </c>
      <c r="G229">
        <v>82</v>
      </c>
    </row>
    <row r="230" spans="1:7" x14ac:dyDescent="0.3">
      <c r="A230" t="s">
        <v>20</v>
      </c>
      <c r="B230">
        <v>1604</v>
      </c>
      <c r="F230" t="s">
        <v>14</v>
      </c>
      <c r="G230">
        <v>1</v>
      </c>
    </row>
    <row r="231" spans="1:7" x14ac:dyDescent="0.3">
      <c r="A231" t="s">
        <v>20</v>
      </c>
      <c r="B231">
        <v>454</v>
      </c>
      <c r="F231" t="s">
        <v>14</v>
      </c>
      <c r="G231">
        <v>1198</v>
      </c>
    </row>
    <row r="232" spans="1:7" x14ac:dyDescent="0.3">
      <c r="A232" t="s">
        <v>20</v>
      </c>
      <c r="B232">
        <v>123</v>
      </c>
      <c r="F232" t="s">
        <v>14</v>
      </c>
      <c r="G232">
        <v>648</v>
      </c>
    </row>
    <row r="233" spans="1:7" x14ac:dyDescent="0.3">
      <c r="A233" t="s">
        <v>20</v>
      </c>
      <c r="B233">
        <v>299</v>
      </c>
      <c r="F233" t="s">
        <v>14</v>
      </c>
      <c r="G233">
        <v>64</v>
      </c>
    </row>
    <row r="234" spans="1:7" x14ac:dyDescent="0.3">
      <c r="A234" t="s">
        <v>20</v>
      </c>
      <c r="B234">
        <v>2237</v>
      </c>
      <c r="F234" t="s">
        <v>14</v>
      </c>
      <c r="G234">
        <v>62</v>
      </c>
    </row>
    <row r="235" spans="1:7" x14ac:dyDescent="0.3">
      <c r="A235" t="s">
        <v>20</v>
      </c>
      <c r="B235">
        <v>645</v>
      </c>
      <c r="F235" t="s">
        <v>14</v>
      </c>
      <c r="G235">
        <v>750</v>
      </c>
    </row>
    <row r="236" spans="1:7" x14ac:dyDescent="0.3">
      <c r="A236" t="s">
        <v>20</v>
      </c>
      <c r="B236">
        <v>484</v>
      </c>
      <c r="F236" t="s">
        <v>14</v>
      </c>
      <c r="G236">
        <v>105</v>
      </c>
    </row>
    <row r="237" spans="1:7" x14ac:dyDescent="0.3">
      <c r="A237" t="s">
        <v>20</v>
      </c>
      <c r="B237">
        <v>154</v>
      </c>
      <c r="F237" t="s">
        <v>14</v>
      </c>
      <c r="G237">
        <v>2604</v>
      </c>
    </row>
    <row r="238" spans="1:7" x14ac:dyDescent="0.3">
      <c r="A238" t="s">
        <v>20</v>
      </c>
      <c r="B238">
        <v>82</v>
      </c>
      <c r="F238" t="s">
        <v>14</v>
      </c>
      <c r="G238">
        <v>65</v>
      </c>
    </row>
    <row r="239" spans="1:7" x14ac:dyDescent="0.3">
      <c r="A239" t="s">
        <v>20</v>
      </c>
      <c r="B239">
        <v>134</v>
      </c>
      <c r="F239" t="s">
        <v>14</v>
      </c>
      <c r="G239">
        <v>94</v>
      </c>
    </row>
    <row r="240" spans="1:7" x14ac:dyDescent="0.3">
      <c r="A240" t="s">
        <v>20</v>
      </c>
      <c r="B240">
        <v>5203</v>
      </c>
      <c r="F240" t="s">
        <v>14</v>
      </c>
      <c r="G240">
        <v>257</v>
      </c>
    </row>
    <row r="241" spans="1:7" x14ac:dyDescent="0.3">
      <c r="A241" t="s">
        <v>20</v>
      </c>
      <c r="B241">
        <v>94</v>
      </c>
      <c r="F241" t="s">
        <v>14</v>
      </c>
      <c r="G241">
        <v>2928</v>
      </c>
    </row>
    <row r="242" spans="1:7" x14ac:dyDescent="0.3">
      <c r="A242" t="s">
        <v>20</v>
      </c>
      <c r="B242">
        <v>205</v>
      </c>
      <c r="F242" t="s">
        <v>14</v>
      </c>
      <c r="G242">
        <v>4697</v>
      </c>
    </row>
    <row r="243" spans="1:7" x14ac:dyDescent="0.3">
      <c r="A243" t="s">
        <v>20</v>
      </c>
      <c r="B243">
        <v>92</v>
      </c>
      <c r="F243" t="s">
        <v>14</v>
      </c>
      <c r="G243">
        <v>2915</v>
      </c>
    </row>
    <row r="244" spans="1:7" x14ac:dyDescent="0.3">
      <c r="A244" t="s">
        <v>20</v>
      </c>
      <c r="B244">
        <v>219</v>
      </c>
      <c r="F244" t="s">
        <v>14</v>
      </c>
      <c r="G244">
        <v>18</v>
      </c>
    </row>
    <row r="245" spans="1:7" x14ac:dyDescent="0.3">
      <c r="A245" t="s">
        <v>20</v>
      </c>
      <c r="B245">
        <v>2526</v>
      </c>
      <c r="F245" t="s">
        <v>14</v>
      </c>
      <c r="G245">
        <v>602</v>
      </c>
    </row>
    <row r="246" spans="1:7" x14ac:dyDescent="0.3">
      <c r="A246" t="s">
        <v>20</v>
      </c>
      <c r="B246">
        <v>94</v>
      </c>
      <c r="F246" t="s">
        <v>14</v>
      </c>
      <c r="G246">
        <v>1</v>
      </c>
    </row>
    <row r="247" spans="1:7" x14ac:dyDescent="0.3">
      <c r="A247" t="s">
        <v>20</v>
      </c>
      <c r="B247">
        <v>1713</v>
      </c>
      <c r="F247" t="s">
        <v>14</v>
      </c>
      <c r="G247">
        <v>3868</v>
      </c>
    </row>
    <row r="248" spans="1:7" x14ac:dyDescent="0.3">
      <c r="A248" t="s">
        <v>20</v>
      </c>
      <c r="B248">
        <v>249</v>
      </c>
      <c r="F248" t="s">
        <v>14</v>
      </c>
      <c r="G248">
        <v>504</v>
      </c>
    </row>
    <row r="249" spans="1:7" x14ac:dyDescent="0.3">
      <c r="A249" t="s">
        <v>20</v>
      </c>
      <c r="B249">
        <v>192</v>
      </c>
      <c r="F249" t="s">
        <v>14</v>
      </c>
      <c r="G249">
        <v>14</v>
      </c>
    </row>
    <row r="250" spans="1:7" x14ac:dyDescent="0.3">
      <c r="A250" t="s">
        <v>20</v>
      </c>
      <c r="B250">
        <v>247</v>
      </c>
      <c r="F250" t="s">
        <v>14</v>
      </c>
      <c r="G250">
        <v>750</v>
      </c>
    </row>
    <row r="251" spans="1:7" x14ac:dyDescent="0.3">
      <c r="A251" t="s">
        <v>20</v>
      </c>
      <c r="B251">
        <v>2293</v>
      </c>
      <c r="F251" t="s">
        <v>14</v>
      </c>
      <c r="G251">
        <v>77</v>
      </c>
    </row>
    <row r="252" spans="1:7" x14ac:dyDescent="0.3">
      <c r="A252" t="s">
        <v>20</v>
      </c>
      <c r="B252">
        <v>3131</v>
      </c>
      <c r="F252" t="s">
        <v>14</v>
      </c>
      <c r="G252">
        <v>752</v>
      </c>
    </row>
    <row r="253" spans="1:7" x14ac:dyDescent="0.3">
      <c r="A253" t="s">
        <v>20</v>
      </c>
      <c r="B253">
        <v>143</v>
      </c>
      <c r="F253" t="s">
        <v>14</v>
      </c>
      <c r="G253">
        <v>131</v>
      </c>
    </row>
    <row r="254" spans="1:7" x14ac:dyDescent="0.3">
      <c r="A254" t="s">
        <v>20</v>
      </c>
      <c r="B254">
        <v>296</v>
      </c>
      <c r="F254" t="s">
        <v>14</v>
      </c>
      <c r="G254">
        <v>87</v>
      </c>
    </row>
    <row r="255" spans="1:7" x14ac:dyDescent="0.3">
      <c r="A255" t="s">
        <v>20</v>
      </c>
      <c r="B255">
        <v>170</v>
      </c>
      <c r="F255" t="s">
        <v>14</v>
      </c>
      <c r="G255">
        <v>1063</v>
      </c>
    </row>
    <row r="256" spans="1:7" x14ac:dyDescent="0.3">
      <c r="A256" t="s">
        <v>20</v>
      </c>
      <c r="B256">
        <v>86</v>
      </c>
      <c r="F256" t="s">
        <v>14</v>
      </c>
      <c r="G256">
        <v>76</v>
      </c>
    </row>
    <row r="257" spans="1:7" x14ac:dyDescent="0.3">
      <c r="A257" t="s">
        <v>20</v>
      </c>
      <c r="B257">
        <v>6286</v>
      </c>
      <c r="F257" t="s">
        <v>14</v>
      </c>
      <c r="G257">
        <v>4428</v>
      </c>
    </row>
    <row r="258" spans="1:7" x14ac:dyDescent="0.3">
      <c r="A258" t="s">
        <v>20</v>
      </c>
      <c r="B258">
        <v>3727</v>
      </c>
      <c r="F258" t="s">
        <v>14</v>
      </c>
      <c r="G258">
        <v>58</v>
      </c>
    </row>
    <row r="259" spans="1:7" x14ac:dyDescent="0.3">
      <c r="A259" t="s">
        <v>20</v>
      </c>
      <c r="B259">
        <v>1605</v>
      </c>
      <c r="F259" t="s">
        <v>14</v>
      </c>
      <c r="G259">
        <v>111</v>
      </c>
    </row>
    <row r="260" spans="1:7" x14ac:dyDescent="0.3">
      <c r="A260" t="s">
        <v>20</v>
      </c>
      <c r="B260">
        <v>2120</v>
      </c>
      <c r="F260" t="s">
        <v>14</v>
      </c>
      <c r="G260">
        <v>2955</v>
      </c>
    </row>
    <row r="261" spans="1:7" x14ac:dyDescent="0.3">
      <c r="A261" t="s">
        <v>20</v>
      </c>
      <c r="B261">
        <v>50</v>
      </c>
      <c r="F261" t="s">
        <v>14</v>
      </c>
      <c r="G261">
        <v>1657</v>
      </c>
    </row>
    <row r="262" spans="1:7" x14ac:dyDescent="0.3">
      <c r="A262" t="s">
        <v>20</v>
      </c>
      <c r="B262">
        <v>2080</v>
      </c>
      <c r="F262" t="s">
        <v>14</v>
      </c>
      <c r="G262">
        <v>926</v>
      </c>
    </row>
    <row r="263" spans="1:7" x14ac:dyDescent="0.3">
      <c r="A263" t="s">
        <v>20</v>
      </c>
      <c r="B263">
        <v>2105</v>
      </c>
      <c r="F263" t="s">
        <v>14</v>
      </c>
      <c r="G263">
        <v>77</v>
      </c>
    </row>
    <row r="264" spans="1:7" x14ac:dyDescent="0.3">
      <c r="A264" t="s">
        <v>20</v>
      </c>
      <c r="B264">
        <v>2436</v>
      </c>
      <c r="F264" t="s">
        <v>14</v>
      </c>
      <c r="G264">
        <v>1748</v>
      </c>
    </row>
    <row r="265" spans="1:7" x14ac:dyDescent="0.3">
      <c r="A265" t="s">
        <v>20</v>
      </c>
      <c r="B265">
        <v>80</v>
      </c>
      <c r="F265" t="s">
        <v>14</v>
      </c>
      <c r="G265">
        <v>79</v>
      </c>
    </row>
    <row r="266" spans="1:7" x14ac:dyDescent="0.3">
      <c r="A266" t="s">
        <v>20</v>
      </c>
      <c r="B266">
        <v>42</v>
      </c>
      <c r="F266" t="s">
        <v>14</v>
      </c>
      <c r="G266">
        <v>889</v>
      </c>
    </row>
    <row r="267" spans="1:7" x14ac:dyDescent="0.3">
      <c r="A267" t="s">
        <v>20</v>
      </c>
      <c r="B267">
        <v>139</v>
      </c>
      <c r="F267" t="s">
        <v>14</v>
      </c>
      <c r="G267">
        <v>56</v>
      </c>
    </row>
    <row r="268" spans="1:7" x14ac:dyDescent="0.3">
      <c r="A268" t="s">
        <v>20</v>
      </c>
      <c r="B268">
        <v>159</v>
      </c>
      <c r="F268" t="s">
        <v>14</v>
      </c>
      <c r="G268">
        <v>1</v>
      </c>
    </row>
    <row r="269" spans="1:7" x14ac:dyDescent="0.3">
      <c r="A269" t="s">
        <v>20</v>
      </c>
      <c r="B269">
        <v>381</v>
      </c>
      <c r="F269" t="s">
        <v>14</v>
      </c>
      <c r="G269">
        <v>83</v>
      </c>
    </row>
    <row r="270" spans="1:7" x14ac:dyDescent="0.3">
      <c r="A270" t="s">
        <v>20</v>
      </c>
      <c r="B270">
        <v>194</v>
      </c>
      <c r="F270" t="s">
        <v>14</v>
      </c>
      <c r="G270">
        <v>2025</v>
      </c>
    </row>
    <row r="271" spans="1:7" x14ac:dyDescent="0.3">
      <c r="A271" t="s">
        <v>20</v>
      </c>
      <c r="B271">
        <v>106</v>
      </c>
      <c r="F271" t="s">
        <v>14</v>
      </c>
      <c r="G271">
        <v>14</v>
      </c>
    </row>
    <row r="272" spans="1:7" x14ac:dyDescent="0.3">
      <c r="A272" t="s">
        <v>20</v>
      </c>
      <c r="B272">
        <v>142</v>
      </c>
      <c r="F272" t="s">
        <v>14</v>
      </c>
      <c r="G272">
        <v>656</v>
      </c>
    </row>
    <row r="273" spans="1:7" x14ac:dyDescent="0.3">
      <c r="A273" t="s">
        <v>20</v>
      </c>
      <c r="B273">
        <v>211</v>
      </c>
      <c r="F273" t="s">
        <v>14</v>
      </c>
      <c r="G273">
        <v>1596</v>
      </c>
    </row>
    <row r="274" spans="1:7" x14ac:dyDescent="0.3">
      <c r="A274" t="s">
        <v>20</v>
      </c>
      <c r="B274">
        <v>2756</v>
      </c>
      <c r="F274" t="s">
        <v>14</v>
      </c>
      <c r="G274">
        <v>10</v>
      </c>
    </row>
    <row r="275" spans="1:7" x14ac:dyDescent="0.3">
      <c r="A275" t="s">
        <v>20</v>
      </c>
      <c r="B275">
        <v>173</v>
      </c>
      <c r="F275" t="s">
        <v>14</v>
      </c>
      <c r="G275">
        <v>1121</v>
      </c>
    </row>
    <row r="276" spans="1:7" x14ac:dyDescent="0.3">
      <c r="A276" t="s">
        <v>20</v>
      </c>
      <c r="B276">
        <v>87</v>
      </c>
      <c r="F276" t="s">
        <v>14</v>
      </c>
      <c r="G276">
        <v>15</v>
      </c>
    </row>
    <row r="277" spans="1:7" x14ac:dyDescent="0.3">
      <c r="A277" t="s">
        <v>20</v>
      </c>
      <c r="B277">
        <v>1572</v>
      </c>
      <c r="F277" t="s">
        <v>14</v>
      </c>
      <c r="G277">
        <v>191</v>
      </c>
    </row>
    <row r="278" spans="1:7" x14ac:dyDescent="0.3">
      <c r="A278" t="s">
        <v>20</v>
      </c>
      <c r="B278">
        <v>2346</v>
      </c>
      <c r="F278" t="s">
        <v>14</v>
      </c>
      <c r="G278">
        <v>16</v>
      </c>
    </row>
    <row r="279" spans="1:7" x14ac:dyDescent="0.3">
      <c r="A279" t="s">
        <v>20</v>
      </c>
      <c r="B279">
        <v>115</v>
      </c>
      <c r="F279" t="s">
        <v>14</v>
      </c>
      <c r="G279">
        <v>17</v>
      </c>
    </row>
    <row r="280" spans="1:7" x14ac:dyDescent="0.3">
      <c r="A280" t="s">
        <v>20</v>
      </c>
      <c r="B280">
        <v>85</v>
      </c>
      <c r="F280" t="s">
        <v>14</v>
      </c>
      <c r="G280">
        <v>34</v>
      </c>
    </row>
    <row r="281" spans="1:7" x14ac:dyDescent="0.3">
      <c r="A281" t="s">
        <v>20</v>
      </c>
      <c r="B281">
        <v>144</v>
      </c>
      <c r="F281" t="s">
        <v>14</v>
      </c>
      <c r="G281">
        <v>1</v>
      </c>
    </row>
    <row r="282" spans="1:7" x14ac:dyDescent="0.3">
      <c r="A282" t="s">
        <v>20</v>
      </c>
      <c r="B282">
        <v>2443</v>
      </c>
      <c r="F282" t="s">
        <v>14</v>
      </c>
      <c r="G282">
        <v>1274</v>
      </c>
    </row>
    <row r="283" spans="1:7" x14ac:dyDescent="0.3">
      <c r="A283" t="s">
        <v>20</v>
      </c>
      <c r="B283">
        <v>64</v>
      </c>
      <c r="F283" t="s">
        <v>14</v>
      </c>
      <c r="G283">
        <v>210</v>
      </c>
    </row>
    <row r="284" spans="1:7" x14ac:dyDescent="0.3">
      <c r="A284" t="s">
        <v>20</v>
      </c>
      <c r="B284">
        <v>268</v>
      </c>
      <c r="F284" t="s">
        <v>14</v>
      </c>
      <c r="G284">
        <v>248</v>
      </c>
    </row>
    <row r="285" spans="1:7" x14ac:dyDescent="0.3">
      <c r="A285" t="s">
        <v>20</v>
      </c>
      <c r="B285">
        <v>195</v>
      </c>
      <c r="F285" t="s">
        <v>14</v>
      </c>
      <c r="G285">
        <v>513</v>
      </c>
    </row>
    <row r="286" spans="1:7" x14ac:dyDescent="0.3">
      <c r="A286" t="s">
        <v>20</v>
      </c>
      <c r="B286">
        <v>186</v>
      </c>
      <c r="F286" t="s">
        <v>14</v>
      </c>
      <c r="G286">
        <v>3410</v>
      </c>
    </row>
    <row r="287" spans="1:7" x14ac:dyDescent="0.3">
      <c r="A287" t="s">
        <v>20</v>
      </c>
      <c r="B287">
        <v>460</v>
      </c>
      <c r="F287" t="s">
        <v>14</v>
      </c>
      <c r="G287">
        <v>10</v>
      </c>
    </row>
    <row r="288" spans="1:7" x14ac:dyDescent="0.3">
      <c r="A288" t="s">
        <v>20</v>
      </c>
      <c r="B288">
        <v>2528</v>
      </c>
      <c r="F288" t="s">
        <v>14</v>
      </c>
      <c r="G288">
        <v>2201</v>
      </c>
    </row>
    <row r="289" spans="1:7" x14ac:dyDescent="0.3">
      <c r="A289" t="s">
        <v>20</v>
      </c>
      <c r="B289">
        <v>3657</v>
      </c>
      <c r="F289" t="s">
        <v>14</v>
      </c>
      <c r="G289">
        <v>676</v>
      </c>
    </row>
    <row r="290" spans="1:7" x14ac:dyDescent="0.3">
      <c r="A290" t="s">
        <v>20</v>
      </c>
      <c r="B290">
        <v>131</v>
      </c>
      <c r="F290" t="s">
        <v>14</v>
      </c>
      <c r="G290">
        <v>831</v>
      </c>
    </row>
    <row r="291" spans="1:7" x14ac:dyDescent="0.3">
      <c r="A291" t="s">
        <v>20</v>
      </c>
      <c r="B291">
        <v>239</v>
      </c>
      <c r="F291" t="s">
        <v>14</v>
      </c>
      <c r="G291">
        <v>859</v>
      </c>
    </row>
    <row r="292" spans="1:7" x14ac:dyDescent="0.3">
      <c r="A292" t="s">
        <v>20</v>
      </c>
      <c r="B292">
        <v>78</v>
      </c>
      <c r="F292" t="s">
        <v>14</v>
      </c>
      <c r="G292">
        <v>45</v>
      </c>
    </row>
    <row r="293" spans="1:7" x14ac:dyDescent="0.3">
      <c r="A293" t="s">
        <v>20</v>
      </c>
      <c r="B293">
        <v>1773</v>
      </c>
      <c r="F293" t="s">
        <v>14</v>
      </c>
      <c r="G293">
        <v>6</v>
      </c>
    </row>
    <row r="294" spans="1:7" x14ac:dyDescent="0.3">
      <c r="A294" t="s">
        <v>20</v>
      </c>
      <c r="B294">
        <v>32</v>
      </c>
      <c r="F294" t="s">
        <v>14</v>
      </c>
      <c r="G294">
        <v>7</v>
      </c>
    </row>
    <row r="295" spans="1:7" x14ac:dyDescent="0.3">
      <c r="A295" t="s">
        <v>20</v>
      </c>
      <c r="B295">
        <v>369</v>
      </c>
      <c r="F295" t="s">
        <v>14</v>
      </c>
      <c r="G295">
        <v>31</v>
      </c>
    </row>
    <row r="296" spans="1:7" x14ac:dyDescent="0.3">
      <c r="A296" t="s">
        <v>20</v>
      </c>
      <c r="B296">
        <v>89</v>
      </c>
      <c r="F296" t="s">
        <v>14</v>
      </c>
      <c r="G296">
        <v>78</v>
      </c>
    </row>
    <row r="297" spans="1:7" x14ac:dyDescent="0.3">
      <c r="A297" t="s">
        <v>20</v>
      </c>
      <c r="B297">
        <v>147</v>
      </c>
      <c r="F297" t="s">
        <v>14</v>
      </c>
      <c r="G297">
        <v>1225</v>
      </c>
    </row>
    <row r="298" spans="1:7" x14ac:dyDescent="0.3">
      <c r="A298" t="s">
        <v>20</v>
      </c>
      <c r="B298">
        <v>126</v>
      </c>
      <c r="F298" t="s">
        <v>14</v>
      </c>
      <c r="G298">
        <v>1</v>
      </c>
    </row>
    <row r="299" spans="1:7" x14ac:dyDescent="0.3">
      <c r="A299" t="s">
        <v>20</v>
      </c>
      <c r="B299">
        <v>2218</v>
      </c>
      <c r="F299" t="s">
        <v>14</v>
      </c>
      <c r="G299">
        <v>67</v>
      </c>
    </row>
    <row r="300" spans="1:7" x14ac:dyDescent="0.3">
      <c r="A300" t="s">
        <v>20</v>
      </c>
      <c r="B300">
        <v>202</v>
      </c>
      <c r="F300" t="s">
        <v>14</v>
      </c>
      <c r="G300">
        <v>19</v>
      </c>
    </row>
    <row r="301" spans="1:7" x14ac:dyDescent="0.3">
      <c r="A301" t="s">
        <v>20</v>
      </c>
      <c r="B301">
        <v>140</v>
      </c>
      <c r="F301" t="s">
        <v>14</v>
      </c>
      <c r="G301">
        <v>2108</v>
      </c>
    </row>
    <row r="302" spans="1:7" x14ac:dyDescent="0.3">
      <c r="A302" t="s">
        <v>20</v>
      </c>
      <c r="B302">
        <v>1052</v>
      </c>
      <c r="F302" t="s">
        <v>14</v>
      </c>
      <c r="G302">
        <v>679</v>
      </c>
    </row>
    <row r="303" spans="1:7" x14ac:dyDescent="0.3">
      <c r="A303" t="s">
        <v>20</v>
      </c>
      <c r="B303">
        <v>247</v>
      </c>
      <c r="F303" t="s">
        <v>14</v>
      </c>
      <c r="G303">
        <v>36</v>
      </c>
    </row>
    <row r="304" spans="1:7" x14ac:dyDescent="0.3">
      <c r="A304" t="s">
        <v>20</v>
      </c>
      <c r="B304">
        <v>84</v>
      </c>
      <c r="F304" t="s">
        <v>14</v>
      </c>
      <c r="G304">
        <v>47</v>
      </c>
    </row>
    <row r="305" spans="1:7" x14ac:dyDescent="0.3">
      <c r="A305" t="s">
        <v>20</v>
      </c>
      <c r="B305">
        <v>88</v>
      </c>
      <c r="F305" t="s">
        <v>14</v>
      </c>
      <c r="G305">
        <v>70</v>
      </c>
    </row>
    <row r="306" spans="1:7" x14ac:dyDescent="0.3">
      <c r="A306" t="s">
        <v>20</v>
      </c>
      <c r="B306">
        <v>156</v>
      </c>
      <c r="F306" t="s">
        <v>14</v>
      </c>
      <c r="G306">
        <v>154</v>
      </c>
    </row>
    <row r="307" spans="1:7" x14ac:dyDescent="0.3">
      <c r="A307" t="s">
        <v>20</v>
      </c>
      <c r="B307">
        <v>2985</v>
      </c>
      <c r="F307" t="s">
        <v>14</v>
      </c>
      <c r="G307">
        <v>22</v>
      </c>
    </row>
    <row r="308" spans="1:7" x14ac:dyDescent="0.3">
      <c r="A308" t="s">
        <v>20</v>
      </c>
      <c r="B308">
        <v>762</v>
      </c>
      <c r="F308" t="s">
        <v>14</v>
      </c>
      <c r="G308">
        <v>1758</v>
      </c>
    </row>
    <row r="309" spans="1:7" x14ac:dyDescent="0.3">
      <c r="A309" t="s">
        <v>20</v>
      </c>
      <c r="B309">
        <v>554</v>
      </c>
      <c r="F309" t="s">
        <v>14</v>
      </c>
      <c r="G309">
        <v>94</v>
      </c>
    </row>
    <row r="310" spans="1:7" x14ac:dyDescent="0.3">
      <c r="A310" t="s">
        <v>20</v>
      </c>
      <c r="B310">
        <v>135</v>
      </c>
      <c r="F310" t="s">
        <v>14</v>
      </c>
      <c r="G310">
        <v>33</v>
      </c>
    </row>
    <row r="311" spans="1:7" x14ac:dyDescent="0.3">
      <c r="A311" t="s">
        <v>20</v>
      </c>
      <c r="B311">
        <v>122</v>
      </c>
      <c r="F311" t="s">
        <v>14</v>
      </c>
      <c r="G311">
        <v>1</v>
      </c>
    </row>
    <row r="312" spans="1:7" x14ac:dyDescent="0.3">
      <c r="A312" t="s">
        <v>20</v>
      </c>
      <c r="B312">
        <v>221</v>
      </c>
      <c r="F312" t="s">
        <v>14</v>
      </c>
      <c r="G312">
        <v>31</v>
      </c>
    </row>
    <row r="313" spans="1:7" x14ac:dyDescent="0.3">
      <c r="A313" t="s">
        <v>20</v>
      </c>
      <c r="B313">
        <v>126</v>
      </c>
      <c r="F313" t="s">
        <v>14</v>
      </c>
      <c r="G313">
        <v>35</v>
      </c>
    </row>
    <row r="314" spans="1:7" x14ac:dyDescent="0.3">
      <c r="A314" t="s">
        <v>20</v>
      </c>
      <c r="B314">
        <v>1022</v>
      </c>
      <c r="F314" t="s">
        <v>14</v>
      </c>
      <c r="G314">
        <v>63</v>
      </c>
    </row>
    <row r="315" spans="1:7" x14ac:dyDescent="0.3">
      <c r="A315" t="s">
        <v>20</v>
      </c>
      <c r="B315">
        <v>3177</v>
      </c>
      <c r="F315" t="s">
        <v>14</v>
      </c>
      <c r="G315">
        <v>526</v>
      </c>
    </row>
    <row r="316" spans="1:7" x14ac:dyDescent="0.3">
      <c r="A316" t="s">
        <v>20</v>
      </c>
      <c r="B316">
        <v>198</v>
      </c>
      <c r="F316" t="s">
        <v>14</v>
      </c>
      <c r="G316">
        <v>121</v>
      </c>
    </row>
    <row r="317" spans="1:7" x14ac:dyDescent="0.3">
      <c r="A317" t="s">
        <v>20</v>
      </c>
      <c r="B317">
        <v>85</v>
      </c>
      <c r="F317" t="s">
        <v>14</v>
      </c>
      <c r="G317">
        <v>67</v>
      </c>
    </row>
    <row r="318" spans="1:7" x14ac:dyDescent="0.3">
      <c r="A318" t="s">
        <v>20</v>
      </c>
      <c r="B318">
        <v>3596</v>
      </c>
      <c r="F318" t="s">
        <v>14</v>
      </c>
      <c r="G318">
        <v>57</v>
      </c>
    </row>
    <row r="319" spans="1:7" x14ac:dyDescent="0.3">
      <c r="A319" t="s">
        <v>20</v>
      </c>
      <c r="B319">
        <v>244</v>
      </c>
      <c r="F319" t="s">
        <v>14</v>
      </c>
      <c r="G319">
        <v>1229</v>
      </c>
    </row>
    <row r="320" spans="1:7" x14ac:dyDescent="0.3">
      <c r="A320" t="s">
        <v>20</v>
      </c>
      <c r="B320">
        <v>5180</v>
      </c>
      <c r="F320" t="s">
        <v>14</v>
      </c>
      <c r="G320">
        <v>12</v>
      </c>
    </row>
    <row r="321" spans="1:7" x14ac:dyDescent="0.3">
      <c r="A321" t="s">
        <v>20</v>
      </c>
      <c r="B321">
        <v>589</v>
      </c>
      <c r="F321" t="s">
        <v>14</v>
      </c>
      <c r="G321">
        <v>452</v>
      </c>
    </row>
    <row r="322" spans="1:7" x14ac:dyDescent="0.3">
      <c r="A322" t="s">
        <v>20</v>
      </c>
      <c r="B322">
        <v>2725</v>
      </c>
      <c r="F322" t="s">
        <v>14</v>
      </c>
      <c r="G322">
        <v>1886</v>
      </c>
    </row>
    <row r="323" spans="1:7" x14ac:dyDescent="0.3">
      <c r="A323" t="s">
        <v>20</v>
      </c>
      <c r="B323">
        <v>300</v>
      </c>
      <c r="F323" t="s">
        <v>14</v>
      </c>
      <c r="G323">
        <v>1825</v>
      </c>
    </row>
    <row r="324" spans="1:7" x14ac:dyDescent="0.3">
      <c r="A324" t="s">
        <v>20</v>
      </c>
      <c r="B324">
        <v>144</v>
      </c>
      <c r="F324" t="s">
        <v>14</v>
      </c>
      <c r="G324">
        <v>31</v>
      </c>
    </row>
    <row r="325" spans="1:7" x14ac:dyDescent="0.3">
      <c r="A325" t="s">
        <v>20</v>
      </c>
      <c r="B325">
        <v>87</v>
      </c>
      <c r="F325" t="s">
        <v>14</v>
      </c>
      <c r="G325">
        <v>107</v>
      </c>
    </row>
    <row r="326" spans="1:7" x14ac:dyDescent="0.3">
      <c r="A326" t="s">
        <v>20</v>
      </c>
      <c r="B326">
        <v>3116</v>
      </c>
      <c r="F326" t="s">
        <v>14</v>
      </c>
      <c r="G326">
        <v>27</v>
      </c>
    </row>
    <row r="327" spans="1:7" x14ac:dyDescent="0.3">
      <c r="A327" t="s">
        <v>20</v>
      </c>
      <c r="B327">
        <v>909</v>
      </c>
      <c r="F327" t="s">
        <v>14</v>
      </c>
      <c r="G327">
        <v>1221</v>
      </c>
    </row>
    <row r="328" spans="1:7" x14ac:dyDescent="0.3">
      <c r="A328" t="s">
        <v>20</v>
      </c>
      <c r="B328">
        <v>1613</v>
      </c>
      <c r="F328" t="s">
        <v>14</v>
      </c>
      <c r="G328">
        <v>1</v>
      </c>
    </row>
    <row r="329" spans="1:7" x14ac:dyDescent="0.3">
      <c r="A329" t="s">
        <v>20</v>
      </c>
      <c r="B329">
        <v>136</v>
      </c>
      <c r="F329" t="s">
        <v>14</v>
      </c>
      <c r="G329">
        <v>16</v>
      </c>
    </row>
    <row r="330" spans="1:7" x14ac:dyDescent="0.3">
      <c r="A330" t="s">
        <v>20</v>
      </c>
      <c r="B330">
        <v>130</v>
      </c>
      <c r="F330" t="s">
        <v>14</v>
      </c>
      <c r="G330">
        <v>41</v>
      </c>
    </row>
    <row r="331" spans="1:7" x14ac:dyDescent="0.3">
      <c r="A331" t="s">
        <v>20</v>
      </c>
      <c r="B331">
        <v>102</v>
      </c>
      <c r="F331" t="s">
        <v>14</v>
      </c>
      <c r="G331">
        <v>523</v>
      </c>
    </row>
    <row r="332" spans="1:7" x14ac:dyDescent="0.3">
      <c r="A332" t="s">
        <v>20</v>
      </c>
      <c r="B332">
        <v>4006</v>
      </c>
      <c r="F332" t="s">
        <v>14</v>
      </c>
      <c r="G332">
        <v>141</v>
      </c>
    </row>
    <row r="333" spans="1:7" x14ac:dyDescent="0.3">
      <c r="A333" t="s">
        <v>20</v>
      </c>
      <c r="B333">
        <v>1629</v>
      </c>
      <c r="F333" t="s">
        <v>14</v>
      </c>
      <c r="G333">
        <v>52</v>
      </c>
    </row>
    <row r="334" spans="1:7" x14ac:dyDescent="0.3">
      <c r="A334" t="s">
        <v>20</v>
      </c>
      <c r="B334">
        <v>2188</v>
      </c>
      <c r="F334" t="s">
        <v>14</v>
      </c>
      <c r="G334">
        <v>225</v>
      </c>
    </row>
    <row r="335" spans="1:7" x14ac:dyDescent="0.3">
      <c r="A335" t="s">
        <v>20</v>
      </c>
      <c r="B335">
        <v>2409</v>
      </c>
      <c r="F335" t="s">
        <v>14</v>
      </c>
      <c r="G335">
        <v>38</v>
      </c>
    </row>
    <row r="336" spans="1:7" x14ac:dyDescent="0.3">
      <c r="A336" t="s">
        <v>20</v>
      </c>
      <c r="B336">
        <v>194</v>
      </c>
      <c r="F336" t="s">
        <v>14</v>
      </c>
      <c r="G336">
        <v>15</v>
      </c>
    </row>
    <row r="337" spans="1:7" x14ac:dyDescent="0.3">
      <c r="A337" t="s">
        <v>20</v>
      </c>
      <c r="B337">
        <v>1140</v>
      </c>
      <c r="F337" t="s">
        <v>14</v>
      </c>
      <c r="G337">
        <v>37</v>
      </c>
    </row>
    <row r="338" spans="1:7" x14ac:dyDescent="0.3">
      <c r="A338" t="s">
        <v>20</v>
      </c>
      <c r="B338">
        <v>102</v>
      </c>
      <c r="F338" t="s">
        <v>14</v>
      </c>
      <c r="G338">
        <v>112</v>
      </c>
    </row>
    <row r="339" spans="1:7" x14ac:dyDescent="0.3">
      <c r="A339" t="s">
        <v>20</v>
      </c>
      <c r="B339">
        <v>2857</v>
      </c>
      <c r="F339" t="s">
        <v>14</v>
      </c>
      <c r="G339">
        <v>21</v>
      </c>
    </row>
    <row r="340" spans="1:7" x14ac:dyDescent="0.3">
      <c r="A340" t="s">
        <v>20</v>
      </c>
      <c r="B340">
        <v>107</v>
      </c>
      <c r="F340" t="s">
        <v>14</v>
      </c>
      <c r="G340">
        <v>67</v>
      </c>
    </row>
    <row r="341" spans="1:7" x14ac:dyDescent="0.3">
      <c r="A341" t="s">
        <v>20</v>
      </c>
      <c r="B341">
        <v>160</v>
      </c>
      <c r="F341" t="s">
        <v>14</v>
      </c>
      <c r="G341">
        <v>78</v>
      </c>
    </row>
    <row r="342" spans="1:7" x14ac:dyDescent="0.3">
      <c r="A342" t="s">
        <v>20</v>
      </c>
      <c r="B342">
        <v>2230</v>
      </c>
      <c r="F342" t="s">
        <v>14</v>
      </c>
      <c r="G342">
        <v>67</v>
      </c>
    </row>
    <row r="343" spans="1:7" x14ac:dyDescent="0.3">
      <c r="A343" t="s">
        <v>20</v>
      </c>
      <c r="B343">
        <v>316</v>
      </c>
      <c r="F343" t="s">
        <v>14</v>
      </c>
      <c r="G343">
        <v>263</v>
      </c>
    </row>
    <row r="344" spans="1:7" x14ac:dyDescent="0.3">
      <c r="A344" t="s">
        <v>20</v>
      </c>
      <c r="B344">
        <v>117</v>
      </c>
      <c r="F344" t="s">
        <v>14</v>
      </c>
      <c r="G344">
        <v>1691</v>
      </c>
    </row>
    <row r="345" spans="1:7" x14ac:dyDescent="0.3">
      <c r="A345" t="s">
        <v>20</v>
      </c>
      <c r="B345">
        <v>6406</v>
      </c>
      <c r="F345" t="s">
        <v>14</v>
      </c>
      <c r="G345">
        <v>181</v>
      </c>
    </row>
    <row r="346" spans="1:7" x14ac:dyDescent="0.3">
      <c r="A346" t="s">
        <v>20</v>
      </c>
      <c r="B346">
        <v>192</v>
      </c>
      <c r="F346" t="s">
        <v>14</v>
      </c>
      <c r="G346">
        <v>13</v>
      </c>
    </row>
    <row r="347" spans="1:7" x14ac:dyDescent="0.3">
      <c r="A347" t="s">
        <v>20</v>
      </c>
      <c r="B347">
        <v>26</v>
      </c>
      <c r="F347" t="s">
        <v>14</v>
      </c>
      <c r="G347">
        <v>1</v>
      </c>
    </row>
    <row r="348" spans="1:7" x14ac:dyDescent="0.3">
      <c r="A348" t="s">
        <v>20</v>
      </c>
      <c r="B348">
        <v>723</v>
      </c>
      <c r="F348" t="s">
        <v>14</v>
      </c>
      <c r="G348">
        <v>21</v>
      </c>
    </row>
    <row r="349" spans="1:7" x14ac:dyDescent="0.3">
      <c r="A349" t="s">
        <v>20</v>
      </c>
      <c r="B349">
        <v>170</v>
      </c>
      <c r="F349" t="s">
        <v>14</v>
      </c>
      <c r="G349">
        <v>830</v>
      </c>
    </row>
    <row r="350" spans="1:7" x14ac:dyDescent="0.3">
      <c r="A350" t="s">
        <v>20</v>
      </c>
      <c r="B350">
        <v>238</v>
      </c>
      <c r="F350" t="s">
        <v>14</v>
      </c>
      <c r="G350">
        <v>130</v>
      </c>
    </row>
    <row r="351" spans="1:7" x14ac:dyDescent="0.3">
      <c r="A351" t="s">
        <v>20</v>
      </c>
      <c r="B351">
        <v>55</v>
      </c>
      <c r="F351" t="s">
        <v>14</v>
      </c>
      <c r="G351">
        <v>55</v>
      </c>
    </row>
    <row r="352" spans="1:7" x14ac:dyDescent="0.3">
      <c r="A352" t="s">
        <v>20</v>
      </c>
      <c r="B352">
        <v>128</v>
      </c>
      <c r="F352" t="s">
        <v>14</v>
      </c>
      <c r="G352">
        <v>114</v>
      </c>
    </row>
    <row r="353" spans="1:7" x14ac:dyDescent="0.3">
      <c r="A353" t="s">
        <v>20</v>
      </c>
      <c r="B353">
        <v>2144</v>
      </c>
      <c r="F353" t="s">
        <v>14</v>
      </c>
      <c r="G353">
        <v>594</v>
      </c>
    </row>
    <row r="354" spans="1:7" x14ac:dyDescent="0.3">
      <c r="A354" t="s">
        <v>20</v>
      </c>
      <c r="B354">
        <v>2693</v>
      </c>
      <c r="F354" t="s">
        <v>14</v>
      </c>
      <c r="G354">
        <v>24</v>
      </c>
    </row>
    <row r="355" spans="1:7" x14ac:dyDescent="0.3">
      <c r="A355" t="s">
        <v>20</v>
      </c>
      <c r="B355">
        <v>432</v>
      </c>
      <c r="F355" t="s">
        <v>14</v>
      </c>
      <c r="G355">
        <v>252</v>
      </c>
    </row>
    <row r="356" spans="1:7" x14ac:dyDescent="0.3">
      <c r="A356" t="s">
        <v>20</v>
      </c>
      <c r="B356">
        <v>189</v>
      </c>
      <c r="F356" t="s">
        <v>14</v>
      </c>
      <c r="G356">
        <v>67</v>
      </c>
    </row>
    <row r="357" spans="1:7" x14ac:dyDescent="0.3">
      <c r="A357" t="s">
        <v>20</v>
      </c>
      <c r="B357">
        <v>154</v>
      </c>
      <c r="F357" t="s">
        <v>14</v>
      </c>
      <c r="G357">
        <v>742</v>
      </c>
    </row>
    <row r="358" spans="1:7" x14ac:dyDescent="0.3">
      <c r="A358" t="s">
        <v>20</v>
      </c>
      <c r="B358">
        <v>96</v>
      </c>
      <c r="F358" t="s">
        <v>14</v>
      </c>
      <c r="G358">
        <v>75</v>
      </c>
    </row>
    <row r="359" spans="1:7" x14ac:dyDescent="0.3">
      <c r="A359" t="s">
        <v>20</v>
      </c>
      <c r="B359">
        <v>3063</v>
      </c>
      <c r="F359" t="s">
        <v>14</v>
      </c>
      <c r="G359">
        <v>4405</v>
      </c>
    </row>
    <row r="360" spans="1:7" x14ac:dyDescent="0.3">
      <c r="A360" t="s">
        <v>20</v>
      </c>
      <c r="B360">
        <v>2266</v>
      </c>
      <c r="F360" t="s">
        <v>14</v>
      </c>
      <c r="G360">
        <v>92</v>
      </c>
    </row>
    <row r="361" spans="1:7" x14ac:dyDescent="0.3">
      <c r="A361" t="s">
        <v>20</v>
      </c>
      <c r="B361">
        <v>194</v>
      </c>
      <c r="F361" t="s">
        <v>14</v>
      </c>
      <c r="G361">
        <v>64</v>
      </c>
    </row>
    <row r="362" spans="1:7" x14ac:dyDescent="0.3">
      <c r="A362" t="s">
        <v>20</v>
      </c>
      <c r="B362">
        <v>129</v>
      </c>
      <c r="F362" t="s">
        <v>14</v>
      </c>
      <c r="G362">
        <v>64</v>
      </c>
    </row>
    <row r="363" spans="1:7" x14ac:dyDescent="0.3">
      <c r="A363" t="s">
        <v>20</v>
      </c>
      <c r="B363">
        <v>375</v>
      </c>
      <c r="F363" t="s">
        <v>14</v>
      </c>
      <c r="G363">
        <v>842</v>
      </c>
    </row>
    <row r="364" spans="1:7" x14ac:dyDescent="0.3">
      <c r="A364" t="s">
        <v>20</v>
      </c>
      <c r="B364">
        <v>409</v>
      </c>
      <c r="F364" t="s">
        <v>14</v>
      </c>
      <c r="G364">
        <v>112</v>
      </c>
    </row>
    <row r="365" spans="1:7" x14ac:dyDescent="0.3">
      <c r="A365" t="s">
        <v>20</v>
      </c>
      <c r="B365">
        <v>234</v>
      </c>
      <c r="F365" t="s">
        <v>14</v>
      </c>
      <c r="G365">
        <v>374</v>
      </c>
    </row>
    <row r="366" spans="1:7" x14ac:dyDescent="0.3">
      <c r="A366" t="s">
        <v>20</v>
      </c>
      <c r="B366">
        <v>3016</v>
      </c>
    </row>
    <row r="367" spans="1:7" x14ac:dyDescent="0.3">
      <c r="A367" t="s">
        <v>20</v>
      </c>
      <c r="B367">
        <v>264</v>
      </c>
    </row>
    <row r="368" spans="1:7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autoFilter ref="A1:B566" xr:uid="{0241C0C2-3D01-48D2-8AAE-0CD42304C321}"/>
  <mergeCells count="2">
    <mergeCell ref="C1:D1"/>
    <mergeCell ref="H1:I1"/>
  </mergeCells>
  <conditionalFormatting sqref="A1:A1048576">
    <cfRule type="cellIs" dxfId="11" priority="9" operator="equal">
      <formula>"live"</formula>
    </cfRule>
    <cfRule type="cellIs" dxfId="10" priority="10" operator="equal">
      <formula>"canceled"</formula>
    </cfRule>
    <cfRule type="cellIs" dxfId="9" priority="11" operator="equal">
      <formula>"successful"</formula>
    </cfRule>
    <cfRule type="cellIs" dxfId="8" priority="12" operator="equal">
      <formula>"failed"</formula>
    </cfRule>
  </conditionalFormatting>
  <conditionalFormatting sqref="F1:F1047940">
    <cfRule type="cellIs" dxfId="7" priority="1" operator="equal">
      <formula>"live"</formula>
    </cfRule>
    <cfRule type="cellIs" dxfId="6" priority="2" operator="equal">
      <formula>"canceled"</formula>
    </cfRule>
    <cfRule type="cellIs" dxfId="5" priority="3" operator="equal">
      <formula>"successful"</formula>
    </cfRule>
    <cfRule type="cellIs" dxfId="4" priority="4" operator="equal">
      <formula>"failed"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8ABA-4C95-4696-9899-A85A9E542A6B}">
  <sheetPr filterMode="1"/>
  <dimension ref="A1:T1001"/>
  <sheetViews>
    <sheetView topLeftCell="E1" workbookViewId="0">
      <selection activeCell="I1" activeCellId="1" sqref="G1:G1048576 I1:I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5" bestFit="1" customWidth="1"/>
    <col min="8" max="8" width="16.5" customWidth="1"/>
    <col min="9" max="9" width="13" bestFit="1" customWidth="1"/>
    <col min="12" max="12" width="11.19921875" bestFit="1" customWidth="1"/>
    <col min="13" max="13" width="16.69921875" style="8" customWidth="1"/>
    <col min="14" max="14" width="14.69921875" customWidth="1"/>
    <col min="15" max="15" width="13.19921875" customWidth="1"/>
    <col min="18" max="19" width="25.5" customWidth="1"/>
    <col min="20" max="20" width="14.296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2065</v>
      </c>
      <c r="I1" s="1" t="s">
        <v>5</v>
      </c>
      <c r="J1" s="1" t="s">
        <v>6</v>
      </c>
      <c r="K1" s="1" t="s">
        <v>7</v>
      </c>
      <c r="L1" s="1" t="s">
        <v>8</v>
      </c>
      <c r="M1" s="7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2063</v>
      </c>
      <c r="T1" s="1" t="s">
        <v>2064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f>ROUND(IF(I2=0, 0, (E2/I2)), 2)</f>
        <v>0</v>
      </c>
      <c r="I2">
        <v>0</v>
      </c>
      <c r="J2" t="s">
        <v>15</v>
      </c>
      <c r="K2" t="s">
        <v>16</v>
      </c>
      <c r="L2">
        <v>1448690400</v>
      </c>
      <c r="M2" s="8">
        <f>(((L2/60)/60)/24+DATE(1970,1,1))</f>
        <v>42336.25</v>
      </c>
      <c r="N2">
        <v>1450159200</v>
      </c>
      <c r="O2" s="8">
        <f>(((N2/60)/60)/24+DATE(1970,1,1))</f>
        <v>42353.25</v>
      </c>
      <c r="P2" t="b">
        <v>0</v>
      </c>
      <c r="Q2" t="b">
        <v>0</v>
      </c>
      <c r="R2" t="s">
        <v>17</v>
      </c>
      <c r="S2" t="s">
        <v>2030</v>
      </c>
      <c r="T2" t="s">
        <v>2031</v>
      </c>
    </row>
    <row r="3" spans="1:20" hidden="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f>ROUND(IF(I3=0, 0, (E3/I3)), 2)</f>
        <v>92.15</v>
      </c>
      <c r="I3">
        <v>158</v>
      </c>
      <c r="J3" t="s">
        <v>21</v>
      </c>
      <c r="K3" t="s">
        <v>22</v>
      </c>
      <c r="L3">
        <v>1408424400</v>
      </c>
      <c r="M3" s="8">
        <f t="shared" ref="M3:M66" si="1">(((L3/60)/60)/24+DATE(1970,1,1))</f>
        <v>41870.208333333336</v>
      </c>
      <c r="N3">
        <v>1408597200</v>
      </c>
      <c r="O3" s="8">
        <f t="shared" ref="O3:O66" si="2">(((N3/60)/60)/24+DATE(1970,1,1))</f>
        <v>41872.208333333336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</row>
    <row r="4" spans="1:20" ht="31.2" hidden="1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f t="shared" ref="H4:H67" si="3">ROUND(IF(I4=0, 0, (E4/I4)), 2)</f>
        <v>100.02</v>
      </c>
      <c r="I4">
        <v>1425</v>
      </c>
      <c r="J4" t="s">
        <v>26</v>
      </c>
      <c r="K4" t="s">
        <v>27</v>
      </c>
      <c r="L4">
        <v>1384668000</v>
      </c>
      <c r="M4" s="8">
        <f t="shared" si="1"/>
        <v>41595.25</v>
      </c>
      <c r="N4">
        <v>1384840800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2034</v>
      </c>
      <c r="T4" t="s">
        <v>2035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f t="shared" si="3"/>
        <v>103.21</v>
      </c>
      <c r="I5">
        <v>24</v>
      </c>
      <c r="J5" t="s">
        <v>21</v>
      </c>
      <c r="K5" t="s">
        <v>22</v>
      </c>
      <c r="L5">
        <v>1565499600</v>
      </c>
      <c r="M5" s="8">
        <f t="shared" si="1"/>
        <v>43688.208333333328</v>
      </c>
      <c r="N5">
        <v>1568955600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f t="shared" si="3"/>
        <v>99.34</v>
      </c>
      <c r="I6">
        <v>53</v>
      </c>
      <c r="J6" t="s">
        <v>21</v>
      </c>
      <c r="K6" t="s">
        <v>22</v>
      </c>
      <c r="L6">
        <v>1547964000</v>
      </c>
      <c r="M6" s="8">
        <f t="shared" si="1"/>
        <v>43485.25</v>
      </c>
      <c r="N6">
        <v>1548309600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2037</v>
      </c>
    </row>
    <row r="7" spans="1:20" hidden="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f t="shared" si="3"/>
        <v>75.83</v>
      </c>
      <c r="I7">
        <v>174</v>
      </c>
      <c r="J7" t="s">
        <v>36</v>
      </c>
      <c r="K7" t="s">
        <v>37</v>
      </c>
      <c r="L7">
        <v>1346130000</v>
      </c>
      <c r="M7" s="8">
        <f t="shared" si="1"/>
        <v>41149.208333333336</v>
      </c>
      <c r="N7">
        <v>1347080400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2037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f t="shared" si="3"/>
        <v>60.56</v>
      </c>
      <c r="I8">
        <v>18</v>
      </c>
      <c r="J8" t="s">
        <v>40</v>
      </c>
      <c r="K8" t="s">
        <v>41</v>
      </c>
      <c r="L8">
        <v>1505278800</v>
      </c>
      <c r="M8" s="8">
        <f t="shared" si="1"/>
        <v>42991.208333333328</v>
      </c>
      <c r="N8">
        <v>1505365200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2038</v>
      </c>
      <c r="T8" t="s">
        <v>2039</v>
      </c>
    </row>
    <row r="9" spans="1:20" hidden="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f t="shared" si="3"/>
        <v>64.94</v>
      </c>
      <c r="I9">
        <v>227</v>
      </c>
      <c r="J9" t="s">
        <v>36</v>
      </c>
      <c r="K9" t="s">
        <v>37</v>
      </c>
      <c r="L9">
        <v>1439442000</v>
      </c>
      <c r="M9" s="8">
        <f t="shared" si="1"/>
        <v>42229.208333333328</v>
      </c>
      <c r="N9">
        <v>1439614800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2037</v>
      </c>
    </row>
    <row r="10" spans="1:20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f t="shared" si="3"/>
        <v>31</v>
      </c>
      <c r="I10">
        <v>708</v>
      </c>
      <c r="J10" t="s">
        <v>36</v>
      </c>
      <c r="K10" t="s">
        <v>37</v>
      </c>
      <c r="L10">
        <v>1281330000</v>
      </c>
      <c r="M10" s="8">
        <f t="shared" si="1"/>
        <v>40399.208333333336</v>
      </c>
      <c r="N10">
        <v>1281502800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2037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f t="shared" si="3"/>
        <v>72.91</v>
      </c>
      <c r="I11">
        <v>44</v>
      </c>
      <c r="J11" t="s">
        <v>21</v>
      </c>
      <c r="K11" t="s">
        <v>22</v>
      </c>
      <c r="L11">
        <v>1379566800</v>
      </c>
      <c r="M11" s="8">
        <f t="shared" si="1"/>
        <v>41536.208333333336</v>
      </c>
      <c r="N11">
        <v>1383804000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2032</v>
      </c>
      <c r="T11" t="s">
        <v>2040</v>
      </c>
    </row>
    <row r="12" spans="1:20" hidden="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f t="shared" si="3"/>
        <v>62.9</v>
      </c>
      <c r="I12">
        <v>220</v>
      </c>
      <c r="J12" t="s">
        <v>21</v>
      </c>
      <c r="K12" t="s">
        <v>22</v>
      </c>
      <c r="L12">
        <v>1281762000</v>
      </c>
      <c r="M12" s="8">
        <f t="shared" si="1"/>
        <v>40404.208333333336</v>
      </c>
      <c r="N12">
        <v>1285909200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2038</v>
      </c>
      <c r="T12" t="s">
        <v>2041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f t="shared" si="3"/>
        <v>112.22</v>
      </c>
      <c r="I13">
        <v>27</v>
      </c>
      <c r="J13" t="s">
        <v>21</v>
      </c>
      <c r="K13" t="s">
        <v>22</v>
      </c>
      <c r="L13">
        <v>1285045200</v>
      </c>
      <c r="M13" s="8">
        <f t="shared" si="1"/>
        <v>40442.208333333336</v>
      </c>
      <c r="N13">
        <v>1285563600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2037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f t="shared" si="3"/>
        <v>102.35</v>
      </c>
      <c r="I14">
        <v>55</v>
      </c>
      <c r="J14" t="s">
        <v>21</v>
      </c>
      <c r="K14" t="s">
        <v>22</v>
      </c>
      <c r="L14">
        <v>1571720400</v>
      </c>
      <c r="M14" s="8">
        <f t="shared" si="1"/>
        <v>43760.208333333328</v>
      </c>
      <c r="N14">
        <v>1572411600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2038</v>
      </c>
      <c r="T14" t="s">
        <v>2041</v>
      </c>
    </row>
    <row r="15" spans="1:20" ht="31.2" hidden="1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f t="shared" si="3"/>
        <v>105.05</v>
      </c>
      <c r="I15">
        <v>98</v>
      </c>
      <c r="J15" t="s">
        <v>21</v>
      </c>
      <c r="K15" t="s">
        <v>22</v>
      </c>
      <c r="L15">
        <v>1465621200</v>
      </c>
      <c r="M15" s="8">
        <f t="shared" si="1"/>
        <v>42532.208333333328</v>
      </c>
      <c r="N15">
        <v>1466658000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2032</v>
      </c>
      <c r="T15" t="s">
        <v>2042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f t="shared" si="3"/>
        <v>94.15</v>
      </c>
      <c r="I16">
        <v>200</v>
      </c>
      <c r="J16" t="s">
        <v>21</v>
      </c>
      <c r="K16" t="s">
        <v>22</v>
      </c>
      <c r="L16">
        <v>1331013600</v>
      </c>
      <c r="M16" s="8">
        <f t="shared" si="1"/>
        <v>40974.25</v>
      </c>
      <c r="N16">
        <v>1333342800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2032</v>
      </c>
      <c r="T16" t="s">
        <v>2042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f t="shared" si="3"/>
        <v>84.99</v>
      </c>
      <c r="I17">
        <v>452</v>
      </c>
      <c r="J17" t="s">
        <v>21</v>
      </c>
      <c r="K17" t="s">
        <v>22</v>
      </c>
      <c r="L17">
        <v>1575957600</v>
      </c>
      <c r="M17" s="8">
        <f t="shared" si="1"/>
        <v>43809.25</v>
      </c>
      <c r="N17">
        <v>1576303200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2043</v>
      </c>
    </row>
    <row r="18" spans="1:20" hidden="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f t="shared" si="3"/>
        <v>110.41</v>
      </c>
      <c r="I18">
        <v>100</v>
      </c>
      <c r="J18" t="s">
        <v>21</v>
      </c>
      <c r="K18" t="s">
        <v>22</v>
      </c>
      <c r="L18">
        <v>1390370400</v>
      </c>
      <c r="M18" s="8">
        <f t="shared" si="1"/>
        <v>41661.25</v>
      </c>
      <c r="N18">
        <v>1392271200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</row>
    <row r="19" spans="1:20" hidden="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f t="shared" si="3"/>
        <v>107.96</v>
      </c>
      <c r="I19">
        <v>1249</v>
      </c>
      <c r="J19" t="s">
        <v>21</v>
      </c>
      <c r="K19" t="s">
        <v>22</v>
      </c>
      <c r="L19">
        <v>1294812000</v>
      </c>
      <c r="M19" s="8">
        <f t="shared" si="1"/>
        <v>40555.25</v>
      </c>
      <c r="N19">
        <v>1294898400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2038</v>
      </c>
      <c r="T19" t="s">
        <v>2046</v>
      </c>
    </row>
    <row r="20" spans="1:20" hidden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f t="shared" si="3"/>
        <v>45.1</v>
      </c>
      <c r="I20">
        <v>135</v>
      </c>
      <c r="J20" t="s">
        <v>21</v>
      </c>
      <c r="K20" t="s">
        <v>22</v>
      </c>
      <c r="L20">
        <v>1536382800</v>
      </c>
      <c r="M20" s="8">
        <f t="shared" si="1"/>
        <v>43351.208333333328</v>
      </c>
      <c r="N20">
        <v>1537074000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2037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f t="shared" si="3"/>
        <v>45</v>
      </c>
      <c r="I21">
        <v>674</v>
      </c>
      <c r="J21" t="s">
        <v>21</v>
      </c>
      <c r="K21" t="s">
        <v>22</v>
      </c>
      <c r="L21">
        <v>1551679200</v>
      </c>
      <c r="M21" s="8">
        <f t="shared" si="1"/>
        <v>43528.25</v>
      </c>
      <c r="N21">
        <v>1553490000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2037</v>
      </c>
    </row>
    <row r="22" spans="1:20" hidden="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f t="shared" si="3"/>
        <v>105.97</v>
      </c>
      <c r="I22">
        <v>1396</v>
      </c>
      <c r="J22" t="s">
        <v>21</v>
      </c>
      <c r="K22" t="s">
        <v>22</v>
      </c>
      <c r="L22">
        <v>1406523600</v>
      </c>
      <c r="M22" s="8">
        <f t="shared" si="1"/>
        <v>41848.208333333336</v>
      </c>
      <c r="N22">
        <v>1406523600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2038</v>
      </c>
      <c r="T22" t="s">
        <v>2041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f t="shared" si="3"/>
        <v>69.06</v>
      </c>
      <c r="I23">
        <v>558</v>
      </c>
      <c r="J23" t="s">
        <v>21</v>
      </c>
      <c r="K23" t="s">
        <v>22</v>
      </c>
      <c r="L23">
        <v>1313384400</v>
      </c>
      <c r="M23" s="8">
        <f t="shared" si="1"/>
        <v>40770.208333333336</v>
      </c>
      <c r="N23">
        <v>1316322000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2037</v>
      </c>
    </row>
    <row r="24" spans="1:20" hidden="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f t="shared" si="3"/>
        <v>85.04</v>
      </c>
      <c r="I24">
        <v>890</v>
      </c>
      <c r="J24" t="s">
        <v>21</v>
      </c>
      <c r="K24" t="s">
        <v>22</v>
      </c>
      <c r="L24">
        <v>1522731600</v>
      </c>
      <c r="M24" s="8">
        <f t="shared" si="1"/>
        <v>43193.208333333328</v>
      </c>
      <c r="N24">
        <v>1524027600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2037</v>
      </c>
    </row>
    <row r="25" spans="1:20" hidden="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f t="shared" si="3"/>
        <v>105.23</v>
      </c>
      <c r="I25">
        <v>142</v>
      </c>
      <c r="J25" t="s">
        <v>40</v>
      </c>
      <c r="K25" t="s">
        <v>41</v>
      </c>
      <c r="L25">
        <v>1550124000</v>
      </c>
      <c r="M25" s="8">
        <f t="shared" si="1"/>
        <v>43510.25</v>
      </c>
      <c r="N25">
        <v>1554699600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2038</v>
      </c>
      <c r="T25" t="s">
        <v>2039</v>
      </c>
    </row>
    <row r="26" spans="1:20" hidden="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f t="shared" si="3"/>
        <v>39</v>
      </c>
      <c r="I26">
        <v>2673</v>
      </c>
      <c r="J26" t="s">
        <v>21</v>
      </c>
      <c r="K26" t="s">
        <v>22</v>
      </c>
      <c r="L26">
        <v>1403326800</v>
      </c>
      <c r="M26" s="8">
        <f t="shared" si="1"/>
        <v>41811.208333333336</v>
      </c>
      <c r="N26">
        <v>1403499600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2034</v>
      </c>
      <c r="T26" t="s">
        <v>2043</v>
      </c>
    </row>
    <row r="27" spans="1:20" hidden="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f t="shared" si="3"/>
        <v>73.03</v>
      </c>
      <c r="I27">
        <v>163</v>
      </c>
      <c r="J27" t="s">
        <v>21</v>
      </c>
      <c r="K27" t="s">
        <v>22</v>
      </c>
      <c r="L27">
        <v>1305694800</v>
      </c>
      <c r="M27" s="8">
        <f t="shared" si="1"/>
        <v>40681.208333333336</v>
      </c>
      <c r="N27">
        <v>1307422800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2047</v>
      </c>
      <c r="T27" t="s">
        <v>2048</v>
      </c>
    </row>
    <row r="28" spans="1:20" hidden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f t="shared" si="3"/>
        <v>35.01</v>
      </c>
      <c r="I28">
        <v>1480</v>
      </c>
      <c r="J28" t="s">
        <v>21</v>
      </c>
      <c r="K28" t="s">
        <v>22</v>
      </c>
      <c r="L28">
        <v>1533013200</v>
      </c>
      <c r="M28" s="8">
        <f t="shared" si="1"/>
        <v>43312.208333333328</v>
      </c>
      <c r="N28">
        <v>1535346000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2037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f t="shared" si="3"/>
        <v>106.6</v>
      </c>
      <c r="I29">
        <v>15</v>
      </c>
      <c r="J29" t="s">
        <v>21</v>
      </c>
      <c r="K29" t="s">
        <v>22</v>
      </c>
      <c r="L29">
        <v>1443848400</v>
      </c>
      <c r="M29" s="8">
        <f t="shared" si="1"/>
        <v>42280.208333333328</v>
      </c>
      <c r="N29">
        <v>1444539600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hidden="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f t="shared" si="3"/>
        <v>62</v>
      </c>
      <c r="I30">
        <v>2220</v>
      </c>
      <c r="J30" t="s">
        <v>21</v>
      </c>
      <c r="K30" t="s">
        <v>22</v>
      </c>
      <c r="L30">
        <v>1265695200</v>
      </c>
      <c r="M30" s="8">
        <f t="shared" si="1"/>
        <v>40218.25</v>
      </c>
      <c r="N30">
        <v>1267682400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2037</v>
      </c>
    </row>
    <row r="31" spans="1:20" hidden="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f t="shared" si="3"/>
        <v>94</v>
      </c>
      <c r="I31">
        <v>1606</v>
      </c>
      <c r="J31" t="s">
        <v>98</v>
      </c>
      <c r="K31" t="s">
        <v>99</v>
      </c>
      <c r="L31">
        <v>1532062800</v>
      </c>
      <c r="M31" s="8">
        <f t="shared" si="1"/>
        <v>43301.208333333328</v>
      </c>
      <c r="N31">
        <v>1535518800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2038</v>
      </c>
      <c r="T31" t="s">
        <v>2049</v>
      </c>
    </row>
    <row r="32" spans="1:20" hidden="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f t="shared" si="3"/>
        <v>112.05</v>
      </c>
      <c r="I32">
        <v>129</v>
      </c>
      <c r="J32" t="s">
        <v>21</v>
      </c>
      <c r="K32" t="s">
        <v>22</v>
      </c>
      <c r="L32">
        <v>1558674000</v>
      </c>
      <c r="M32" s="8">
        <f t="shared" si="1"/>
        <v>43609.208333333328</v>
      </c>
      <c r="N32">
        <v>1559106000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2038</v>
      </c>
      <c r="T32" t="s">
        <v>2046</v>
      </c>
    </row>
    <row r="33" spans="1:20" hidden="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f t="shared" si="3"/>
        <v>48.01</v>
      </c>
      <c r="I33">
        <v>226</v>
      </c>
      <c r="J33" t="s">
        <v>40</v>
      </c>
      <c r="K33" t="s">
        <v>41</v>
      </c>
      <c r="L33">
        <v>1451973600</v>
      </c>
      <c r="M33" s="8">
        <f t="shared" si="1"/>
        <v>42374.25</v>
      </c>
      <c r="N33">
        <v>1454392800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2047</v>
      </c>
      <c r="T33" t="s">
        <v>2048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f t="shared" si="3"/>
        <v>38</v>
      </c>
      <c r="I34">
        <v>2307</v>
      </c>
      <c r="J34" t="s">
        <v>107</v>
      </c>
      <c r="K34" t="s">
        <v>108</v>
      </c>
      <c r="L34">
        <v>1515564000</v>
      </c>
      <c r="M34" s="8">
        <f t="shared" si="1"/>
        <v>43110.25</v>
      </c>
      <c r="N34">
        <v>1517896800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2038</v>
      </c>
      <c r="T34" t="s">
        <v>2039</v>
      </c>
    </row>
    <row r="35" spans="1:20" hidden="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f t="shared" si="3"/>
        <v>35</v>
      </c>
      <c r="I35">
        <v>5419</v>
      </c>
      <c r="J35" t="s">
        <v>21</v>
      </c>
      <c r="K35" t="s">
        <v>22</v>
      </c>
      <c r="L35">
        <v>1412485200</v>
      </c>
      <c r="M35" s="8">
        <f t="shared" si="1"/>
        <v>41917.208333333336</v>
      </c>
      <c r="N35">
        <v>1415685600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2037</v>
      </c>
    </row>
    <row r="36" spans="1:20" ht="31.2" hidden="1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f t="shared" si="3"/>
        <v>85</v>
      </c>
      <c r="I36">
        <v>165</v>
      </c>
      <c r="J36" t="s">
        <v>21</v>
      </c>
      <c r="K36" t="s">
        <v>22</v>
      </c>
      <c r="L36">
        <v>1490245200</v>
      </c>
      <c r="M36" s="8">
        <f t="shared" si="1"/>
        <v>42817.208333333328</v>
      </c>
      <c r="N36">
        <v>1490677200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2038</v>
      </c>
      <c r="T36" t="s">
        <v>2039</v>
      </c>
    </row>
    <row r="37" spans="1:20" hidden="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f t="shared" si="3"/>
        <v>95.99</v>
      </c>
      <c r="I37">
        <v>1965</v>
      </c>
      <c r="J37" t="s">
        <v>36</v>
      </c>
      <c r="K37" t="s">
        <v>37</v>
      </c>
      <c r="L37">
        <v>1547877600</v>
      </c>
      <c r="M37" s="8">
        <f t="shared" si="1"/>
        <v>43484.25</v>
      </c>
      <c r="N37">
        <v>1551506400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2038</v>
      </c>
      <c r="T37" t="s">
        <v>2041</v>
      </c>
    </row>
    <row r="38" spans="1:20" hidden="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f t="shared" si="3"/>
        <v>68.81</v>
      </c>
      <c r="I38">
        <v>16</v>
      </c>
      <c r="J38" t="s">
        <v>21</v>
      </c>
      <c r="K38" t="s">
        <v>22</v>
      </c>
      <c r="L38">
        <v>1298700000</v>
      </c>
      <c r="M38" s="8">
        <f t="shared" si="1"/>
        <v>40600.25</v>
      </c>
      <c r="N38">
        <v>1300856400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2037</v>
      </c>
    </row>
    <row r="39" spans="1:20" ht="31.2" hidden="1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f t="shared" si="3"/>
        <v>105.97</v>
      </c>
      <c r="I39">
        <v>107</v>
      </c>
      <c r="J39" t="s">
        <v>21</v>
      </c>
      <c r="K39" t="s">
        <v>22</v>
      </c>
      <c r="L39">
        <v>1570338000</v>
      </c>
      <c r="M39" s="8">
        <f t="shared" si="1"/>
        <v>43744.208333333328</v>
      </c>
      <c r="N39">
        <v>1573192800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2044</v>
      </c>
      <c r="T39" t="s">
        <v>2050</v>
      </c>
    </row>
    <row r="40" spans="1:20" hidden="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f t="shared" si="3"/>
        <v>75.260000000000005</v>
      </c>
      <c r="I40">
        <v>134</v>
      </c>
      <c r="J40" t="s">
        <v>21</v>
      </c>
      <c r="K40" t="s">
        <v>22</v>
      </c>
      <c r="L40">
        <v>1287378000</v>
      </c>
      <c r="M40" s="8">
        <f t="shared" si="1"/>
        <v>40469.208333333336</v>
      </c>
      <c r="N40">
        <v>1287810000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2051</v>
      </c>
      <c r="T40" t="s">
        <v>2052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f t="shared" si="3"/>
        <v>57.13</v>
      </c>
      <c r="I41">
        <v>88</v>
      </c>
      <c r="J41" t="s">
        <v>36</v>
      </c>
      <c r="K41" t="s">
        <v>37</v>
      </c>
      <c r="L41">
        <v>1361772000</v>
      </c>
      <c r="M41" s="8">
        <f t="shared" si="1"/>
        <v>41330.25</v>
      </c>
      <c r="N41">
        <v>1362978000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2037</v>
      </c>
    </row>
    <row r="42" spans="1:20" hidden="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f t="shared" si="3"/>
        <v>75.14</v>
      </c>
      <c r="I42">
        <v>198</v>
      </c>
      <c r="J42" t="s">
        <v>21</v>
      </c>
      <c r="K42" t="s">
        <v>22</v>
      </c>
      <c r="L42">
        <v>1275714000</v>
      </c>
      <c r="M42" s="8">
        <f t="shared" si="1"/>
        <v>40334.208333333336</v>
      </c>
      <c r="N42">
        <v>1277355600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2034</v>
      </c>
      <c r="T42" t="s">
        <v>2043</v>
      </c>
    </row>
    <row r="43" spans="1:20" hidden="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f t="shared" si="3"/>
        <v>107.42</v>
      </c>
      <c r="I43">
        <v>111</v>
      </c>
      <c r="J43" t="s">
        <v>107</v>
      </c>
      <c r="K43" t="s">
        <v>108</v>
      </c>
      <c r="L43">
        <v>1346734800</v>
      </c>
      <c r="M43" s="8">
        <f t="shared" si="1"/>
        <v>41156.208333333336</v>
      </c>
      <c r="N43">
        <v>1348981200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</row>
    <row r="44" spans="1:20" hidden="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f t="shared" si="3"/>
        <v>36</v>
      </c>
      <c r="I44">
        <v>222</v>
      </c>
      <c r="J44" t="s">
        <v>21</v>
      </c>
      <c r="K44" t="s">
        <v>22</v>
      </c>
      <c r="L44">
        <v>1309755600</v>
      </c>
      <c r="M44" s="8">
        <f t="shared" si="1"/>
        <v>40728.208333333336</v>
      </c>
      <c r="N44">
        <v>1310533200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2030</v>
      </c>
      <c r="T44" t="s">
        <v>2031</v>
      </c>
    </row>
    <row r="45" spans="1:20" hidden="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f t="shared" si="3"/>
        <v>27</v>
      </c>
      <c r="I45">
        <v>6212</v>
      </c>
      <c r="J45" t="s">
        <v>21</v>
      </c>
      <c r="K45" t="s">
        <v>22</v>
      </c>
      <c r="L45">
        <v>1406178000</v>
      </c>
      <c r="M45" s="8">
        <f t="shared" si="1"/>
        <v>41844.208333333336</v>
      </c>
      <c r="N45">
        <v>1407560400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2044</v>
      </c>
      <c r="T45" t="s">
        <v>2053</v>
      </c>
    </row>
    <row r="46" spans="1:20" hidden="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f t="shared" si="3"/>
        <v>107.56</v>
      </c>
      <c r="I46">
        <v>98</v>
      </c>
      <c r="J46" t="s">
        <v>36</v>
      </c>
      <c r="K46" t="s">
        <v>37</v>
      </c>
      <c r="L46">
        <v>1552798800</v>
      </c>
      <c r="M46" s="8">
        <f t="shared" si="1"/>
        <v>43541.208333333328</v>
      </c>
      <c r="N46">
        <v>1552885200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2044</v>
      </c>
      <c r="T46" t="s">
        <v>2050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f t="shared" si="3"/>
        <v>94.38</v>
      </c>
      <c r="I47">
        <v>48</v>
      </c>
      <c r="J47" t="s">
        <v>21</v>
      </c>
      <c r="K47" t="s">
        <v>22</v>
      </c>
      <c r="L47">
        <v>1478062800</v>
      </c>
      <c r="M47" s="8">
        <f t="shared" si="1"/>
        <v>42676.208333333328</v>
      </c>
      <c r="N47">
        <v>1479362400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2037</v>
      </c>
    </row>
    <row r="48" spans="1:20" hidden="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f t="shared" si="3"/>
        <v>46.16</v>
      </c>
      <c r="I48">
        <v>92</v>
      </c>
      <c r="J48" t="s">
        <v>21</v>
      </c>
      <c r="K48" t="s">
        <v>22</v>
      </c>
      <c r="L48">
        <v>1278565200</v>
      </c>
      <c r="M48" s="8">
        <f t="shared" si="1"/>
        <v>40367.208333333336</v>
      </c>
      <c r="N48">
        <v>1280552400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</row>
    <row r="49" spans="1:20" hidden="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f t="shared" si="3"/>
        <v>47.85</v>
      </c>
      <c r="I49">
        <v>149</v>
      </c>
      <c r="J49" t="s">
        <v>21</v>
      </c>
      <c r="K49" t="s">
        <v>22</v>
      </c>
      <c r="L49">
        <v>1396069200</v>
      </c>
      <c r="M49" s="8">
        <f t="shared" si="1"/>
        <v>41727.208333333336</v>
      </c>
      <c r="N49">
        <v>1398661200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2037</v>
      </c>
    </row>
    <row r="50" spans="1:20" hidden="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f t="shared" si="3"/>
        <v>53.01</v>
      </c>
      <c r="I50">
        <v>2431</v>
      </c>
      <c r="J50" t="s">
        <v>21</v>
      </c>
      <c r="K50" t="s">
        <v>22</v>
      </c>
      <c r="L50">
        <v>1435208400</v>
      </c>
      <c r="M50" s="8">
        <f t="shared" si="1"/>
        <v>42180.208333333328</v>
      </c>
      <c r="N50">
        <v>1436245200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2037</v>
      </c>
    </row>
    <row r="51" spans="1:20" hidden="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f t="shared" si="3"/>
        <v>45.06</v>
      </c>
      <c r="I51">
        <v>303</v>
      </c>
      <c r="J51" t="s">
        <v>21</v>
      </c>
      <c r="K51" t="s">
        <v>22</v>
      </c>
      <c r="L51">
        <v>1571547600</v>
      </c>
      <c r="M51" s="8">
        <f t="shared" si="1"/>
        <v>43758.208333333328</v>
      </c>
      <c r="N51">
        <v>1575439200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f t="shared" si="3"/>
        <v>2</v>
      </c>
      <c r="I52">
        <v>1</v>
      </c>
      <c r="J52" t="s">
        <v>107</v>
      </c>
      <c r="K52" t="s">
        <v>108</v>
      </c>
      <c r="L52">
        <v>1375333200</v>
      </c>
      <c r="M52" s="8">
        <f t="shared" si="1"/>
        <v>41487.208333333336</v>
      </c>
      <c r="N52">
        <v>1377752400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2032</v>
      </c>
      <c r="T52" t="s">
        <v>2054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f t="shared" si="3"/>
        <v>99.01</v>
      </c>
      <c r="I53">
        <v>1467</v>
      </c>
      <c r="J53" t="s">
        <v>40</v>
      </c>
      <c r="K53" t="s">
        <v>41</v>
      </c>
      <c r="L53">
        <v>1332824400</v>
      </c>
      <c r="M53" s="8">
        <f t="shared" si="1"/>
        <v>40995.208333333336</v>
      </c>
      <c r="N53">
        <v>1334206800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2043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f t="shared" si="3"/>
        <v>32.79</v>
      </c>
      <c r="I54">
        <v>75</v>
      </c>
      <c r="J54" t="s">
        <v>21</v>
      </c>
      <c r="K54" t="s">
        <v>22</v>
      </c>
      <c r="L54">
        <v>1284526800</v>
      </c>
      <c r="M54" s="8">
        <f t="shared" si="1"/>
        <v>40436.208333333336</v>
      </c>
      <c r="N54">
        <v>1284872400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2037</v>
      </c>
    </row>
    <row r="55" spans="1:20" hidden="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f t="shared" si="3"/>
        <v>59.12</v>
      </c>
      <c r="I55">
        <v>209</v>
      </c>
      <c r="J55" t="s">
        <v>21</v>
      </c>
      <c r="K55" t="s">
        <v>22</v>
      </c>
      <c r="L55">
        <v>1400562000</v>
      </c>
      <c r="M55" s="8">
        <f t="shared" si="1"/>
        <v>41779.208333333336</v>
      </c>
      <c r="N55">
        <v>1403931600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2038</v>
      </c>
      <c r="T55" t="s">
        <v>2041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f t="shared" si="3"/>
        <v>44.93</v>
      </c>
      <c r="I56">
        <v>120</v>
      </c>
      <c r="J56" t="s">
        <v>21</v>
      </c>
      <c r="K56" t="s">
        <v>22</v>
      </c>
      <c r="L56">
        <v>1520748000</v>
      </c>
      <c r="M56" s="8">
        <f t="shared" si="1"/>
        <v>43170.25</v>
      </c>
      <c r="N56">
        <v>1521262800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2043</v>
      </c>
    </row>
    <row r="57" spans="1:20" ht="31.2" hidden="1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f t="shared" si="3"/>
        <v>89.66</v>
      </c>
      <c r="I57">
        <v>131</v>
      </c>
      <c r="J57" t="s">
        <v>21</v>
      </c>
      <c r="K57" t="s">
        <v>22</v>
      </c>
      <c r="L57">
        <v>1532926800</v>
      </c>
      <c r="M57" s="8">
        <f t="shared" si="1"/>
        <v>43311.208333333328</v>
      </c>
      <c r="N57">
        <v>1533358800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2032</v>
      </c>
      <c r="T57" t="s">
        <v>2055</v>
      </c>
    </row>
    <row r="58" spans="1:20" ht="31.2" hidden="1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f t="shared" si="3"/>
        <v>70.08</v>
      </c>
      <c r="I58">
        <v>164</v>
      </c>
      <c r="J58" t="s">
        <v>21</v>
      </c>
      <c r="K58" t="s">
        <v>22</v>
      </c>
      <c r="L58">
        <v>1420869600</v>
      </c>
      <c r="M58" s="8">
        <f t="shared" si="1"/>
        <v>42014.25</v>
      </c>
      <c r="N58">
        <v>1421474400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2034</v>
      </c>
      <c r="T58" t="s">
        <v>2043</v>
      </c>
    </row>
    <row r="59" spans="1:20" hidden="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f t="shared" si="3"/>
        <v>31.06</v>
      </c>
      <c r="I59">
        <v>201</v>
      </c>
      <c r="J59" t="s">
        <v>21</v>
      </c>
      <c r="K59" t="s">
        <v>22</v>
      </c>
      <c r="L59">
        <v>1504242000</v>
      </c>
      <c r="M59" s="8">
        <f t="shared" si="1"/>
        <v>42979.208333333328</v>
      </c>
      <c r="N59">
        <v>1505278800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2047</v>
      </c>
      <c r="T59" t="s">
        <v>2048</v>
      </c>
    </row>
    <row r="60" spans="1:20" hidden="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f t="shared" si="3"/>
        <v>29.06</v>
      </c>
      <c r="I60">
        <v>211</v>
      </c>
      <c r="J60" t="s">
        <v>21</v>
      </c>
      <c r="K60" t="s">
        <v>22</v>
      </c>
      <c r="L60">
        <v>1442811600</v>
      </c>
      <c r="M60" s="8">
        <f t="shared" si="1"/>
        <v>42268.208333333328</v>
      </c>
      <c r="N60">
        <v>1443934800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2037</v>
      </c>
    </row>
    <row r="61" spans="1:20" hidden="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f t="shared" si="3"/>
        <v>30.09</v>
      </c>
      <c r="I61">
        <v>128</v>
      </c>
      <c r="J61" t="s">
        <v>21</v>
      </c>
      <c r="K61" t="s">
        <v>22</v>
      </c>
      <c r="L61">
        <v>1497243600</v>
      </c>
      <c r="M61" s="8">
        <f t="shared" si="1"/>
        <v>42898.208333333328</v>
      </c>
      <c r="N61">
        <v>1498539600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2037</v>
      </c>
    </row>
    <row r="62" spans="1:20" hidden="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f t="shared" si="3"/>
        <v>85</v>
      </c>
      <c r="I62">
        <v>1600</v>
      </c>
      <c r="J62" t="s">
        <v>15</v>
      </c>
      <c r="K62" t="s">
        <v>16</v>
      </c>
      <c r="L62">
        <v>1342501200</v>
      </c>
      <c r="M62" s="8">
        <f t="shared" si="1"/>
        <v>41107.208333333336</v>
      </c>
      <c r="N62">
        <v>1342760400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2037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f t="shared" si="3"/>
        <v>82</v>
      </c>
      <c r="I63">
        <v>2253</v>
      </c>
      <c r="J63" t="s">
        <v>15</v>
      </c>
      <c r="K63" t="s">
        <v>16</v>
      </c>
      <c r="L63">
        <v>1298268000</v>
      </c>
      <c r="M63" s="8">
        <f t="shared" si="1"/>
        <v>40595.25</v>
      </c>
      <c r="N63">
        <v>1301720400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2037</v>
      </c>
    </row>
    <row r="64" spans="1:20" ht="31.2" hidden="1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f t="shared" si="3"/>
        <v>58.04</v>
      </c>
      <c r="I64">
        <v>249</v>
      </c>
      <c r="J64" t="s">
        <v>21</v>
      </c>
      <c r="K64" t="s">
        <v>22</v>
      </c>
      <c r="L64">
        <v>1433480400</v>
      </c>
      <c r="M64" s="8">
        <f t="shared" si="1"/>
        <v>42160.208333333328</v>
      </c>
      <c r="N64">
        <v>1433566800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2034</v>
      </c>
      <c r="T64" t="s">
        <v>2035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f t="shared" si="3"/>
        <v>111.4</v>
      </c>
      <c r="I65">
        <v>5</v>
      </c>
      <c r="J65" t="s">
        <v>21</v>
      </c>
      <c r="K65" t="s">
        <v>22</v>
      </c>
      <c r="L65">
        <v>1493355600</v>
      </c>
      <c r="M65" s="8">
        <f t="shared" si="1"/>
        <v>42853.208333333328</v>
      </c>
      <c r="N65">
        <v>1493874000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2037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f t="shared" si="3"/>
        <v>71.95</v>
      </c>
      <c r="I66">
        <v>38</v>
      </c>
      <c r="J66" t="s">
        <v>21</v>
      </c>
      <c r="K66" t="s">
        <v>22</v>
      </c>
      <c r="L66">
        <v>1530507600</v>
      </c>
      <c r="M66" s="8">
        <f t="shared" si="1"/>
        <v>43283.208333333328</v>
      </c>
      <c r="N66">
        <v>1531803600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2035</v>
      </c>
    </row>
    <row r="67" spans="1:20" hidden="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f t="shared" si="3"/>
        <v>61.04</v>
      </c>
      <c r="I67">
        <v>236</v>
      </c>
      <c r="J67" t="s">
        <v>21</v>
      </c>
      <c r="K67" t="s">
        <v>22</v>
      </c>
      <c r="L67">
        <v>1296108000</v>
      </c>
      <c r="M67" s="8">
        <f t="shared" ref="M67:M130" si="5">(((L67/60)/60)/24+DATE(1970,1,1))</f>
        <v>40570.25</v>
      </c>
      <c r="N67">
        <v>1296712800</v>
      </c>
      <c r="O67" s="8">
        <f t="shared" ref="O67:O130" si="6">(((N67/60)/60)/24+DATE(1970,1,1))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2037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f t="shared" ref="H68:H131" si="7">ROUND(IF(I68=0, 0, (E68/I68)), 2)</f>
        <v>108.92</v>
      </c>
      <c r="I68">
        <v>12</v>
      </c>
      <c r="J68" t="s">
        <v>21</v>
      </c>
      <c r="K68" t="s">
        <v>22</v>
      </c>
      <c r="L68">
        <v>1428469200</v>
      </c>
      <c r="M68" s="8">
        <f t="shared" si="5"/>
        <v>42102.208333333328</v>
      </c>
      <c r="N68">
        <v>1428901200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2037</v>
      </c>
    </row>
    <row r="69" spans="1:20" ht="31.2" hidden="1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f t="shared" si="7"/>
        <v>29</v>
      </c>
      <c r="I69">
        <v>4065</v>
      </c>
      <c r="J69" t="s">
        <v>40</v>
      </c>
      <c r="K69" t="s">
        <v>41</v>
      </c>
      <c r="L69">
        <v>1264399200</v>
      </c>
      <c r="M69" s="8">
        <f t="shared" si="5"/>
        <v>40203.25</v>
      </c>
      <c r="N69">
        <v>1264831200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2034</v>
      </c>
      <c r="T69" t="s">
        <v>2043</v>
      </c>
    </row>
    <row r="70" spans="1:20" hidden="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f t="shared" si="7"/>
        <v>58.98</v>
      </c>
      <c r="I70">
        <v>246</v>
      </c>
      <c r="J70" t="s">
        <v>107</v>
      </c>
      <c r="K70" t="s">
        <v>108</v>
      </c>
      <c r="L70">
        <v>1501131600</v>
      </c>
      <c r="M70" s="8">
        <f t="shared" si="5"/>
        <v>42943.208333333328</v>
      </c>
      <c r="N70">
        <v>1505192400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2037</v>
      </c>
    </row>
    <row r="71" spans="1:20" ht="31.2" hidden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f t="shared" si="7"/>
        <v>111.82</v>
      </c>
      <c r="I71">
        <v>17</v>
      </c>
      <c r="J71" t="s">
        <v>21</v>
      </c>
      <c r="K71" t="s">
        <v>22</v>
      </c>
      <c r="L71">
        <v>1292738400</v>
      </c>
      <c r="M71" s="8">
        <f t="shared" si="5"/>
        <v>40531.25</v>
      </c>
      <c r="N71">
        <v>1295676000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2037</v>
      </c>
    </row>
    <row r="72" spans="1:20" hidden="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f t="shared" si="7"/>
        <v>64</v>
      </c>
      <c r="I72">
        <v>2475</v>
      </c>
      <c r="J72" t="s">
        <v>107</v>
      </c>
      <c r="K72" t="s">
        <v>108</v>
      </c>
      <c r="L72">
        <v>1288674000</v>
      </c>
      <c r="M72" s="8">
        <f t="shared" si="5"/>
        <v>40484.208333333336</v>
      </c>
      <c r="N72">
        <v>1292911200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2037</v>
      </c>
    </row>
    <row r="73" spans="1:20" ht="31.2" hidden="1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f t="shared" si="7"/>
        <v>85.32</v>
      </c>
      <c r="I73">
        <v>76</v>
      </c>
      <c r="J73" t="s">
        <v>21</v>
      </c>
      <c r="K73" t="s">
        <v>22</v>
      </c>
      <c r="L73">
        <v>1575093600</v>
      </c>
      <c r="M73" s="8">
        <f t="shared" si="5"/>
        <v>43799.25</v>
      </c>
      <c r="N73">
        <v>1575439200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2037</v>
      </c>
    </row>
    <row r="74" spans="1:20" hidden="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f t="shared" si="7"/>
        <v>74.48</v>
      </c>
      <c r="I74">
        <v>54</v>
      </c>
      <c r="J74" t="s">
        <v>21</v>
      </c>
      <c r="K74" t="s">
        <v>22</v>
      </c>
      <c r="L74">
        <v>1435726800</v>
      </c>
      <c r="M74" s="8">
        <f t="shared" si="5"/>
        <v>42186.208333333328</v>
      </c>
      <c r="N74">
        <v>1438837200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2038</v>
      </c>
      <c r="T74" t="s">
        <v>2046</v>
      </c>
    </row>
    <row r="75" spans="1:20" hidden="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f t="shared" si="7"/>
        <v>105.15</v>
      </c>
      <c r="I75">
        <v>88</v>
      </c>
      <c r="J75" t="s">
        <v>21</v>
      </c>
      <c r="K75" t="s">
        <v>22</v>
      </c>
      <c r="L75">
        <v>1480226400</v>
      </c>
      <c r="M75" s="8">
        <f t="shared" si="5"/>
        <v>42701.25</v>
      </c>
      <c r="N75">
        <v>1480485600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2032</v>
      </c>
      <c r="T75" t="s">
        <v>2055</v>
      </c>
    </row>
    <row r="76" spans="1:20" hidden="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f t="shared" si="7"/>
        <v>56.19</v>
      </c>
      <c r="I76">
        <v>85</v>
      </c>
      <c r="J76" t="s">
        <v>40</v>
      </c>
      <c r="K76" t="s">
        <v>41</v>
      </c>
      <c r="L76">
        <v>1459054800</v>
      </c>
      <c r="M76" s="8">
        <f t="shared" si="5"/>
        <v>42456.208333333328</v>
      </c>
      <c r="N76">
        <v>1459141200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2032</v>
      </c>
      <c r="T76" t="s">
        <v>2054</v>
      </c>
    </row>
    <row r="77" spans="1:20" hidden="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f t="shared" si="7"/>
        <v>85.92</v>
      </c>
      <c r="I77">
        <v>170</v>
      </c>
      <c r="J77" t="s">
        <v>21</v>
      </c>
      <c r="K77" t="s">
        <v>22</v>
      </c>
      <c r="L77">
        <v>1531630800</v>
      </c>
      <c r="M77" s="8">
        <f t="shared" si="5"/>
        <v>43296.208333333328</v>
      </c>
      <c r="N77">
        <v>1532322000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2051</v>
      </c>
      <c r="T77" t="s">
        <v>2052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f t="shared" si="7"/>
        <v>57</v>
      </c>
      <c r="I78">
        <v>1684</v>
      </c>
      <c r="J78" t="s">
        <v>21</v>
      </c>
      <c r="K78" t="s">
        <v>22</v>
      </c>
      <c r="L78">
        <v>1421992800</v>
      </c>
      <c r="M78" s="8">
        <f t="shared" si="5"/>
        <v>42027.25</v>
      </c>
      <c r="N78">
        <v>1426222800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2037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f t="shared" si="7"/>
        <v>79.64</v>
      </c>
      <c r="I79">
        <v>56</v>
      </c>
      <c r="J79" t="s">
        <v>21</v>
      </c>
      <c r="K79" t="s">
        <v>22</v>
      </c>
      <c r="L79">
        <v>1285563600</v>
      </c>
      <c r="M79" s="8">
        <f t="shared" si="5"/>
        <v>40448.208333333336</v>
      </c>
      <c r="N79">
        <v>1286773200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2038</v>
      </c>
      <c r="T79" t="s">
        <v>2046</v>
      </c>
    </row>
    <row r="80" spans="1:20" ht="31.2" hidden="1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f t="shared" si="7"/>
        <v>41.02</v>
      </c>
      <c r="I80">
        <v>330</v>
      </c>
      <c r="J80" t="s">
        <v>21</v>
      </c>
      <c r="K80" t="s">
        <v>22</v>
      </c>
      <c r="L80">
        <v>1523854800</v>
      </c>
      <c r="M80" s="8">
        <f t="shared" si="5"/>
        <v>43206.208333333328</v>
      </c>
      <c r="N80">
        <v>1523941200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2044</v>
      </c>
      <c r="T80" t="s">
        <v>2056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f t="shared" si="7"/>
        <v>48</v>
      </c>
      <c r="I81">
        <v>838</v>
      </c>
      <c r="J81" t="s">
        <v>21</v>
      </c>
      <c r="K81" t="s">
        <v>22</v>
      </c>
      <c r="L81">
        <v>1529125200</v>
      </c>
      <c r="M81" s="8">
        <f t="shared" si="5"/>
        <v>43267.208333333328</v>
      </c>
      <c r="N81">
        <v>1529557200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2037</v>
      </c>
    </row>
    <row r="82" spans="1:20" hidden="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f t="shared" si="7"/>
        <v>55.21</v>
      </c>
      <c r="I82">
        <v>127</v>
      </c>
      <c r="J82" t="s">
        <v>21</v>
      </c>
      <c r="K82" t="s">
        <v>22</v>
      </c>
      <c r="L82">
        <v>1503982800</v>
      </c>
      <c r="M82" s="8">
        <f t="shared" si="5"/>
        <v>42976.208333333328</v>
      </c>
      <c r="N82">
        <v>1506574800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2047</v>
      </c>
      <c r="T82" t="s">
        <v>2048</v>
      </c>
    </row>
    <row r="83" spans="1:20" hidden="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f t="shared" si="7"/>
        <v>92.11</v>
      </c>
      <c r="I83">
        <v>411</v>
      </c>
      <c r="J83" t="s">
        <v>21</v>
      </c>
      <c r="K83" t="s">
        <v>22</v>
      </c>
      <c r="L83">
        <v>1511416800</v>
      </c>
      <c r="M83" s="8">
        <f t="shared" si="5"/>
        <v>43062.25</v>
      </c>
      <c r="N83">
        <v>1513576800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</row>
    <row r="84" spans="1:20" hidden="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f t="shared" si="7"/>
        <v>83.18</v>
      </c>
      <c r="I84">
        <v>180</v>
      </c>
      <c r="J84" t="s">
        <v>40</v>
      </c>
      <c r="K84" t="s">
        <v>41</v>
      </c>
      <c r="L84">
        <v>1547704800</v>
      </c>
      <c r="M84" s="8">
        <f t="shared" si="5"/>
        <v>43482.25</v>
      </c>
      <c r="N84">
        <v>1548309600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2047</v>
      </c>
      <c r="T84" t="s">
        <v>2048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f t="shared" si="7"/>
        <v>40</v>
      </c>
      <c r="I85">
        <v>1000</v>
      </c>
      <c r="J85" t="s">
        <v>21</v>
      </c>
      <c r="K85" t="s">
        <v>22</v>
      </c>
      <c r="L85">
        <v>1469682000</v>
      </c>
      <c r="M85" s="8">
        <f t="shared" si="5"/>
        <v>42579.208333333328</v>
      </c>
      <c r="N85">
        <v>1471582800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2032</v>
      </c>
      <c r="T85" t="s">
        <v>2040</v>
      </c>
    </row>
    <row r="86" spans="1:20" ht="31.2" hidden="1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f t="shared" si="7"/>
        <v>111.13</v>
      </c>
      <c r="I86">
        <v>374</v>
      </c>
      <c r="J86" t="s">
        <v>21</v>
      </c>
      <c r="K86" t="s">
        <v>22</v>
      </c>
      <c r="L86">
        <v>1343451600</v>
      </c>
      <c r="M86" s="8">
        <f t="shared" si="5"/>
        <v>41118.208333333336</v>
      </c>
      <c r="N86">
        <v>1344315600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2034</v>
      </c>
      <c r="T86" t="s">
        <v>2043</v>
      </c>
    </row>
    <row r="87" spans="1:20" hidden="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f t="shared" si="7"/>
        <v>90.56</v>
      </c>
      <c r="I87">
        <v>71</v>
      </c>
      <c r="J87" t="s">
        <v>26</v>
      </c>
      <c r="K87" t="s">
        <v>27</v>
      </c>
      <c r="L87">
        <v>1315717200</v>
      </c>
      <c r="M87" s="8">
        <f t="shared" si="5"/>
        <v>40797.208333333336</v>
      </c>
      <c r="N87">
        <v>1316408400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2032</v>
      </c>
      <c r="T87" t="s">
        <v>2042</v>
      </c>
    </row>
    <row r="88" spans="1:20" hidden="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f t="shared" si="7"/>
        <v>61.11</v>
      </c>
      <c r="I88">
        <v>203</v>
      </c>
      <c r="J88" t="s">
        <v>21</v>
      </c>
      <c r="K88" t="s">
        <v>22</v>
      </c>
      <c r="L88">
        <v>1430715600</v>
      </c>
      <c r="M88" s="8">
        <f t="shared" si="5"/>
        <v>42128.208333333328</v>
      </c>
      <c r="N88">
        <v>1431838800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2037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f t="shared" si="7"/>
        <v>83.02</v>
      </c>
      <c r="I89">
        <v>1482</v>
      </c>
      <c r="J89" t="s">
        <v>26</v>
      </c>
      <c r="K89" t="s">
        <v>27</v>
      </c>
      <c r="L89">
        <v>1299564000</v>
      </c>
      <c r="M89" s="8">
        <f t="shared" si="5"/>
        <v>40610.25</v>
      </c>
      <c r="N89">
        <v>1300510800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hidden="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f t="shared" si="7"/>
        <v>110.76</v>
      </c>
      <c r="I90">
        <v>113</v>
      </c>
      <c r="J90" t="s">
        <v>21</v>
      </c>
      <c r="K90" t="s">
        <v>22</v>
      </c>
      <c r="L90">
        <v>1429160400</v>
      </c>
      <c r="M90" s="8">
        <f t="shared" si="5"/>
        <v>42110.208333333328</v>
      </c>
      <c r="N90">
        <v>1431061200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2044</v>
      </c>
      <c r="T90" t="s">
        <v>2056</v>
      </c>
    </row>
    <row r="91" spans="1:20" hidden="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f t="shared" si="7"/>
        <v>89.46</v>
      </c>
      <c r="I91">
        <v>96</v>
      </c>
      <c r="J91" t="s">
        <v>21</v>
      </c>
      <c r="K91" t="s">
        <v>22</v>
      </c>
      <c r="L91">
        <v>1271307600</v>
      </c>
      <c r="M91" s="8">
        <f t="shared" si="5"/>
        <v>40283.208333333336</v>
      </c>
      <c r="N91">
        <v>1271480400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2037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f t="shared" si="7"/>
        <v>57.85</v>
      </c>
      <c r="I92">
        <v>106</v>
      </c>
      <c r="J92" t="s">
        <v>21</v>
      </c>
      <c r="K92" t="s">
        <v>22</v>
      </c>
      <c r="L92">
        <v>1456380000</v>
      </c>
      <c r="M92" s="8">
        <f t="shared" si="5"/>
        <v>42425.25</v>
      </c>
      <c r="N92">
        <v>1456380000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2037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f t="shared" si="7"/>
        <v>110</v>
      </c>
      <c r="I93">
        <v>679</v>
      </c>
      <c r="J93" t="s">
        <v>107</v>
      </c>
      <c r="K93" t="s">
        <v>108</v>
      </c>
      <c r="L93">
        <v>1470459600</v>
      </c>
      <c r="M93" s="8">
        <f t="shared" si="5"/>
        <v>42588.208333333328</v>
      </c>
      <c r="N93">
        <v>1472878800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2044</v>
      </c>
      <c r="T93" t="s">
        <v>2056</v>
      </c>
    </row>
    <row r="94" spans="1:20" ht="31.2" hidden="1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f t="shared" si="7"/>
        <v>103.97</v>
      </c>
      <c r="I94">
        <v>498</v>
      </c>
      <c r="J94" t="s">
        <v>98</v>
      </c>
      <c r="K94" t="s">
        <v>99</v>
      </c>
      <c r="L94">
        <v>1277269200</v>
      </c>
      <c r="M94" s="8">
        <f t="shared" si="5"/>
        <v>40352.208333333336</v>
      </c>
      <c r="N94">
        <v>1277355600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2047</v>
      </c>
      <c r="T94" t="s">
        <v>2048</v>
      </c>
    </row>
    <row r="95" spans="1:20" hidden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f t="shared" si="7"/>
        <v>108</v>
      </c>
      <c r="I95">
        <v>610</v>
      </c>
      <c r="J95" t="s">
        <v>21</v>
      </c>
      <c r="K95" t="s">
        <v>22</v>
      </c>
      <c r="L95">
        <v>1350709200</v>
      </c>
      <c r="M95" s="8">
        <f t="shared" si="5"/>
        <v>41202.208333333336</v>
      </c>
      <c r="N95">
        <v>1351054800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2037</v>
      </c>
    </row>
    <row r="96" spans="1:20" hidden="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f t="shared" si="7"/>
        <v>48.93</v>
      </c>
      <c r="I96">
        <v>180</v>
      </c>
      <c r="J96" t="s">
        <v>40</v>
      </c>
      <c r="K96" t="s">
        <v>41</v>
      </c>
      <c r="L96">
        <v>1554613200</v>
      </c>
      <c r="M96" s="8">
        <f t="shared" si="5"/>
        <v>43562.208333333328</v>
      </c>
      <c r="N96">
        <v>1555563600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2034</v>
      </c>
      <c r="T96" t="s">
        <v>2035</v>
      </c>
    </row>
    <row r="97" spans="1:20" ht="31.2" hidden="1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f t="shared" si="7"/>
        <v>37.67</v>
      </c>
      <c r="I97">
        <v>27</v>
      </c>
      <c r="J97" t="s">
        <v>21</v>
      </c>
      <c r="K97" t="s">
        <v>22</v>
      </c>
      <c r="L97">
        <v>1571029200</v>
      </c>
      <c r="M97" s="8">
        <f t="shared" si="5"/>
        <v>43752.208333333328</v>
      </c>
      <c r="N97">
        <v>1571634000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2038</v>
      </c>
      <c r="T97" t="s">
        <v>2039</v>
      </c>
    </row>
    <row r="98" spans="1:20" hidden="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f t="shared" si="7"/>
        <v>65</v>
      </c>
      <c r="I98">
        <v>2331</v>
      </c>
      <c r="J98" t="s">
        <v>21</v>
      </c>
      <c r="K98" t="s">
        <v>22</v>
      </c>
      <c r="L98">
        <v>1299736800</v>
      </c>
      <c r="M98" s="8">
        <f t="shared" si="5"/>
        <v>40612.25</v>
      </c>
      <c r="N98">
        <v>1300856400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2037</v>
      </c>
    </row>
    <row r="99" spans="1:20" hidden="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f t="shared" si="7"/>
        <v>106.61</v>
      </c>
      <c r="I99">
        <v>113</v>
      </c>
      <c r="J99" t="s">
        <v>21</v>
      </c>
      <c r="K99" t="s">
        <v>22</v>
      </c>
      <c r="L99">
        <v>1435208400</v>
      </c>
      <c r="M99" s="8">
        <f t="shared" si="5"/>
        <v>42180.208333333328</v>
      </c>
      <c r="N99">
        <v>1439874000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2030</v>
      </c>
      <c r="T99" t="s">
        <v>2031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f t="shared" si="7"/>
        <v>27.01</v>
      </c>
      <c r="I100">
        <v>1220</v>
      </c>
      <c r="J100" t="s">
        <v>26</v>
      </c>
      <c r="K100" t="s">
        <v>27</v>
      </c>
      <c r="L100">
        <v>1437973200</v>
      </c>
      <c r="M100" s="8">
        <f t="shared" si="5"/>
        <v>42212.208333333328</v>
      </c>
      <c r="N100">
        <v>1438318800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2047</v>
      </c>
      <c r="T100" t="s">
        <v>2048</v>
      </c>
    </row>
    <row r="101" spans="1:20" ht="31.2" hidden="1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f t="shared" si="7"/>
        <v>91.16</v>
      </c>
      <c r="I101">
        <v>164</v>
      </c>
      <c r="J101" t="s">
        <v>21</v>
      </c>
      <c r="K101" t="s">
        <v>22</v>
      </c>
      <c r="L101">
        <v>1416895200</v>
      </c>
      <c r="M101" s="8">
        <f t="shared" si="5"/>
        <v>41968.25</v>
      </c>
      <c r="N101">
        <v>1419400800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2037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 s="8">
        <f t="shared" si="5"/>
        <v>40835.208333333336</v>
      </c>
      <c r="N102">
        <v>1320555600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2037</v>
      </c>
    </row>
    <row r="103" spans="1:20" hidden="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f t="shared" si="7"/>
        <v>56.05</v>
      </c>
      <c r="I103">
        <v>164</v>
      </c>
      <c r="J103" t="s">
        <v>21</v>
      </c>
      <c r="K103" t="s">
        <v>22</v>
      </c>
      <c r="L103">
        <v>1424498400</v>
      </c>
      <c r="M103" s="8">
        <f t="shared" si="5"/>
        <v>42056.25</v>
      </c>
      <c r="N103">
        <v>1425103200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2032</v>
      </c>
      <c r="T103" t="s">
        <v>2040</v>
      </c>
    </row>
    <row r="104" spans="1:20" hidden="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f t="shared" si="7"/>
        <v>31.02</v>
      </c>
      <c r="I104">
        <v>336</v>
      </c>
      <c r="J104" t="s">
        <v>21</v>
      </c>
      <c r="K104" t="s">
        <v>22</v>
      </c>
      <c r="L104">
        <v>1526274000</v>
      </c>
      <c r="M104" s="8">
        <f t="shared" si="5"/>
        <v>43234.208333333328</v>
      </c>
      <c r="N104">
        <v>1526878800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2034</v>
      </c>
      <c r="T104" t="s">
        <v>2043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f t="shared" si="7"/>
        <v>66.510000000000005</v>
      </c>
      <c r="I105">
        <v>37</v>
      </c>
      <c r="J105" t="s">
        <v>107</v>
      </c>
      <c r="K105" t="s">
        <v>108</v>
      </c>
      <c r="L105">
        <v>1287896400</v>
      </c>
      <c r="M105" s="8">
        <f t="shared" si="5"/>
        <v>40475.208333333336</v>
      </c>
      <c r="N105">
        <v>1288674000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2032</v>
      </c>
      <c r="T105" t="s">
        <v>2040</v>
      </c>
    </row>
    <row r="106" spans="1:20" hidden="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f t="shared" si="7"/>
        <v>89.01</v>
      </c>
      <c r="I106">
        <v>1917</v>
      </c>
      <c r="J106" t="s">
        <v>21</v>
      </c>
      <c r="K106" t="s">
        <v>22</v>
      </c>
      <c r="L106">
        <v>1495515600</v>
      </c>
      <c r="M106" s="8">
        <f t="shared" si="5"/>
        <v>42878.208333333328</v>
      </c>
      <c r="N106">
        <v>1495602000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2032</v>
      </c>
      <c r="T106" t="s">
        <v>2042</v>
      </c>
    </row>
    <row r="107" spans="1:20" hidden="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f t="shared" si="7"/>
        <v>103.46</v>
      </c>
      <c r="I107">
        <v>95</v>
      </c>
      <c r="J107" t="s">
        <v>21</v>
      </c>
      <c r="K107" t="s">
        <v>22</v>
      </c>
      <c r="L107">
        <v>1364878800</v>
      </c>
      <c r="M107" s="8">
        <f t="shared" si="5"/>
        <v>41366.208333333336</v>
      </c>
      <c r="N107">
        <v>1366434000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2034</v>
      </c>
      <c r="T107" t="s">
        <v>2035</v>
      </c>
    </row>
    <row r="108" spans="1:20" hidden="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f t="shared" si="7"/>
        <v>95.28</v>
      </c>
      <c r="I108">
        <v>147</v>
      </c>
      <c r="J108" t="s">
        <v>21</v>
      </c>
      <c r="K108" t="s">
        <v>22</v>
      </c>
      <c r="L108">
        <v>1567918800</v>
      </c>
      <c r="M108" s="8">
        <f t="shared" si="5"/>
        <v>43716.208333333328</v>
      </c>
      <c r="N108">
        <v>1568350800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2037</v>
      </c>
    </row>
    <row r="109" spans="1:20" ht="31.2" hidden="1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f t="shared" si="7"/>
        <v>75.900000000000006</v>
      </c>
      <c r="I109">
        <v>86</v>
      </c>
      <c r="J109" t="s">
        <v>21</v>
      </c>
      <c r="K109" t="s">
        <v>22</v>
      </c>
      <c r="L109">
        <v>1524459600</v>
      </c>
      <c r="M109" s="8">
        <f t="shared" si="5"/>
        <v>43213.208333333328</v>
      </c>
      <c r="N109">
        <v>1525928400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2037</v>
      </c>
    </row>
    <row r="110" spans="1:20" ht="31.2" hidden="1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f t="shared" si="7"/>
        <v>107.58</v>
      </c>
      <c r="I110">
        <v>83</v>
      </c>
      <c r="J110" t="s">
        <v>21</v>
      </c>
      <c r="K110" t="s">
        <v>22</v>
      </c>
      <c r="L110">
        <v>1333688400</v>
      </c>
      <c r="M110" s="8">
        <f t="shared" si="5"/>
        <v>41005.208333333336</v>
      </c>
      <c r="N110">
        <v>1336885200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2038</v>
      </c>
      <c r="T110" t="s">
        <v>2039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f t="shared" si="7"/>
        <v>51.32</v>
      </c>
      <c r="I111">
        <v>60</v>
      </c>
      <c r="J111" t="s">
        <v>21</v>
      </c>
      <c r="K111" t="s">
        <v>22</v>
      </c>
      <c r="L111">
        <v>1389506400</v>
      </c>
      <c r="M111" s="8">
        <f t="shared" si="5"/>
        <v>41651.25</v>
      </c>
      <c r="N111">
        <v>1389679200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2038</v>
      </c>
      <c r="T111" t="s">
        <v>2057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f t="shared" si="7"/>
        <v>71.98</v>
      </c>
      <c r="I112">
        <v>296</v>
      </c>
      <c r="J112" t="s">
        <v>21</v>
      </c>
      <c r="K112" t="s">
        <v>22</v>
      </c>
      <c r="L112">
        <v>1536642000</v>
      </c>
      <c r="M112" s="8">
        <f t="shared" si="5"/>
        <v>43354.208333333328</v>
      </c>
      <c r="N112">
        <v>1538283600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2030</v>
      </c>
      <c r="T112" t="s">
        <v>2031</v>
      </c>
    </row>
    <row r="113" spans="1:20" hidden="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f t="shared" si="7"/>
        <v>108.95</v>
      </c>
      <c r="I113">
        <v>676</v>
      </c>
      <c r="J113" t="s">
        <v>21</v>
      </c>
      <c r="K113" t="s">
        <v>22</v>
      </c>
      <c r="L113">
        <v>1348290000</v>
      </c>
      <c r="M113" s="8">
        <f t="shared" si="5"/>
        <v>41174.208333333336</v>
      </c>
      <c r="N113">
        <v>1348808400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2044</v>
      </c>
      <c r="T113" t="s">
        <v>2053</v>
      </c>
    </row>
    <row r="114" spans="1:20" hidden="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 s="8">
        <f t="shared" si="5"/>
        <v>41875.208333333336</v>
      </c>
      <c r="N114">
        <v>1410152400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2034</v>
      </c>
      <c r="T114" t="s">
        <v>2035</v>
      </c>
    </row>
    <row r="115" spans="1:20" hidden="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f t="shared" si="7"/>
        <v>94.94</v>
      </c>
      <c r="I115">
        <v>131</v>
      </c>
      <c r="J115" t="s">
        <v>21</v>
      </c>
      <c r="K115" t="s">
        <v>22</v>
      </c>
      <c r="L115">
        <v>1505192400</v>
      </c>
      <c r="M115" s="8">
        <f t="shared" si="5"/>
        <v>42990.208333333328</v>
      </c>
      <c r="N115">
        <v>1505797200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2030</v>
      </c>
      <c r="T115" t="s">
        <v>2031</v>
      </c>
    </row>
    <row r="116" spans="1:20" hidden="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f t="shared" si="7"/>
        <v>109.65</v>
      </c>
      <c r="I116">
        <v>126</v>
      </c>
      <c r="J116" t="s">
        <v>21</v>
      </c>
      <c r="K116" t="s">
        <v>22</v>
      </c>
      <c r="L116">
        <v>1554786000</v>
      </c>
      <c r="M116" s="8">
        <f t="shared" si="5"/>
        <v>43564.208333333328</v>
      </c>
      <c r="N116">
        <v>1554872400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2034</v>
      </c>
      <c r="T116" t="s">
        <v>2043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f t="shared" si="7"/>
        <v>44</v>
      </c>
      <c r="I117">
        <v>3304</v>
      </c>
      <c r="J117" t="s">
        <v>107</v>
      </c>
      <c r="K117" t="s">
        <v>108</v>
      </c>
      <c r="L117">
        <v>1510898400</v>
      </c>
      <c r="M117" s="8">
        <f t="shared" si="5"/>
        <v>43056.25</v>
      </c>
      <c r="N117">
        <v>1513922400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2044</v>
      </c>
      <c r="T117" t="s">
        <v>2050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f t="shared" si="7"/>
        <v>86.79</v>
      </c>
      <c r="I118">
        <v>73</v>
      </c>
      <c r="J118" t="s">
        <v>21</v>
      </c>
      <c r="K118" t="s">
        <v>22</v>
      </c>
      <c r="L118">
        <v>1442552400</v>
      </c>
      <c r="M118" s="8">
        <f t="shared" si="5"/>
        <v>42265.208333333328</v>
      </c>
      <c r="N118">
        <v>1442638800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2037</v>
      </c>
    </row>
    <row r="119" spans="1:20" hidden="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f t="shared" si="7"/>
        <v>30.99</v>
      </c>
      <c r="I119">
        <v>275</v>
      </c>
      <c r="J119" t="s">
        <v>21</v>
      </c>
      <c r="K119" t="s">
        <v>22</v>
      </c>
      <c r="L119">
        <v>1316667600</v>
      </c>
      <c r="M119" s="8">
        <f t="shared" si="5"/>
        <v>40808.208333333336</v>
      </c>
      <c r="N119">
        <v>1317186000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2038</v>
      </c>
      <c r="T119" t="s">
        <v>2057</v>
      </c>
    </row>
    <row r="120" spans="1:20" hidden="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f t="shared" si="7"/>
        <v>94.79</v>
      </c>
      <c r="I120">
        <v>67</v>
      </c>
      <c r="J120" t="s">
        <v>21</v>
      </c>
      <c r="K120" t="s">
        <v>22</v>
      </c>
      <c r="L120">
        <v>1390716000</v>
      </c>
      <c r="M120" s="8">
        <f t="shared" si="5"/>
        <v>41665.25</v>
      </c>
      <c r="N120">
        <v>1391234400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2051</v>
      </c>
      <c r="T120" t="s">
        <v>2052</v>
      </c>
    </row>
    <row r="121" spans="1:20" ht="31.2" hidden="1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f t="shared" si="7"/>
        <v>69.790000000000006</v>
      </c>
      <c r="I121">
        <v>154</v>
      </c>
      <c r="J121" t="s">
        <v>21</v>
      </c>
      <c r="K121" t="s">
        <v>22</v>
      </c>
      <c r="L121">
        <v>1402894800</v>
      </c>
      <c r="M121" s="8">
        <f t="shared" si="5"/>
        <v>41806.208333333336</v>
      </c>
      <c r="N121">
        <v>1404363600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2038</v>
      </c>
      <c r="T121" t="s">
        <v>2039</v>
      </c>
    </row>
    <row r="122" spans="1:20" hidden="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f t="shared" si="7"/>
        <v>63</v>
      </c>
      <c r="I122">
        <v>1782</v>
      </c>
      <c r="J122" t="s">
        <v>21</v>
      </c>
      <c r="K122" t="s">
        <v>22</v>
      </c>
      <c r="L122">
        <v>1429246800</v>
      </c>
      <c r="M122" s="8">
        <f t="shared" si="5"/>
        <v>42111.208333333328</v>
      </c>
      <c r="N122">
        <v>1429592400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2047</v>
      </c>
      <c r="T122" t="s">
        <v>2058</v>
      </c>
    </row>
    <row r="123" spans="1:20" hidden="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f t="shared" si="7"/>
        <v>110.03</v>
      </c>
      <c r="I123">
        <v>903</v>
      </c>
      <c r="J123" t="s">
        <v>21</v>
      </c>
      <c r="K123" t="s">
        <v>22</v>
      </c>
      <c r="L123">
        <v>1412485200</v>
      </c>
      <c r="M123" s="8">
        <f t="shared" si="5"/>
        <v>41917.208333333336</v>
      </c>
      <c r="N123">
        <v>1413608400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2047</v>
      </c>
      <c r="T123" t="s">
        <v>2048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f t="shared" si="7"/>
        <v>26</v>
      </c>
      <c r="I124">
        <v>3387</v>
      </c>
      <c r="J124" t="s">
        <v>21</v>
      </c>
      <c r="K124" t="s">
        <v>22</v>
      </c>
      <c r="L124">
        <v>1417068000</v>
      </c>
      <c r="M124" s="8">
        <f t="shared" si="5"/>
        <v>41970.25</v>
      </c>
      <c r="N124">
        <v>1419400800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2044</v>
      </c>
      <c r="T124" t="s">
        <v>2050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f t="shared" si="7"/>
        <v>49.99</v>
      </c>
      <c r="I125">
        <v>662</v>
      </c>
      <c r="J125" t="s">
        <v>15</v>
      </c>
      <c r="K125" t="s">
        <v>16</v>
      </c>
      <c r="L125">
        <v>1448344800</v>
      </c>
      <c r="M125" s="8">
        <f t="shared" si="5"/>
        <v>42332.25</v>
      </c>
      <c r="N125">
        <v>1448604000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2037</v>
      </c>
    </row>
    <row r="126" spans="1:20" hidden="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f t="shared" si="7"/>
        <v>101.72</v>
      </c>
      <c r="I126">
        <v>94</v>
      </c>
      <c r="J126" t="s">
        <v>107</v>
      </c>
      <c r="K126" t="s">
        <v>108</v>
      </c>
      <c r="L126">
        <v>1557723600</v>
      </c>
      <c r="M126" s="8">
        <f t="shared" si="5"/>
        <v>43598.208333333328</v>
      </c>
      <c r="N126">
        <v>1562302800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2051</v>
      </c>
      <c r="T126" t="s">
        <v>2052</v>
      </c>
    </row>
    <row r="127" spans="1:20" hidden="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f t="shared" si="7"/>
        <v>47.08</v>
      </c>
      <c r="I127">
        <v>180</v>
      </c>
      <c r="J127" t="s">
        <v>21</v>
      </c>
      <c r="K127" t="s">
        <v>22</v>
      </c>
      <c r="L127">
        <v>1537333200</v>
      </c>
      <c r="M127" s="8">
        <f t="shared" si="5"/>
        <v>43362.208333333328</v>
      </c>
      <c r="N127">
        <v>1537678800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2037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f t="shared" si="7"/>
        <v>89.94</v>
      </c>
      <c r="I128">
        <v>774</v>
      </c>
      <c r="J128" t="s">
        <v>21</v>
      </c>
      <c r="K128" t="s">
        <v>22</v>
      </c>
      <c r="L128">
        <v>1471150800</v>
      </c>
      <c r="M128" s="8">
        <f t="shared" si="5"/>
        <v>42596.208333333328</v>
      </c>
      <c r="N128">
        <v>1473570000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2037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f t="shared" si="7"/>
        <v>78.97</v>
      </c>
      <c r="I129">
        <v>672</v>
      </c>
      <c r="J129" t="s">
        <v>15</v>
      </c>
      <c r="K129" t="s">
        <v>16</v>
      </c>
      <c r="L129">
        <v>1273640400</v>
      </c>
      <c r="M129" s="8">
        <f t="shared" si="5"/>
        <v>40310.208333333336</v>
      </c>
      <c r="N129">
        <v>1273899600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2037</v>
      </c>
    </row>
    <row r="130" spans="1:20" hidden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f t="shared" si="7"/>
        <v>80.069999999999993</v>
      </c>
      <c r="I130">
        <v>532</v>
      </c>
      <c r="J130" t="s">
        <v>21</v>
      </c>
      <c r="K130" t="s">
        <v>22</v>
      </c>
      <c r="L130">
        <v>1282885200</v>
      </c>
      <c r="M130" s="8">
        <f t="shared" si="5"/>
        <v>40417.208333333336</v>
      </c>
      <c r="N130">
        <v>1284008400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hidden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f t="shared" si="7"/>
        <v>86.47</v>
      </c>
      <c r="I131">
        <v>55</v>
      </c>
      <c r="J131" t="s">
        <v>26</v>
      </c>
      <c r="K131" t="s">
        <v>27</v>
      </c>
      <c r="L131">
        <v>1422943200</v>
      </c>
      <c r="M131" s="8">
        <f t="shared" ref="M131:M194" si="9">(((L131/60)/60)/24+DATE(1970,1,1))</f>
        <v>42038.25</v>
      </c>
      <c r="N131">
        <v>1425103200</v>
      </c>
      <c r="O131" s="8">
        <f t="shared" ref="O131:O194" si="10">(((N131/60)/60)/24+DATE(1970,1,1))</f>
        <v>42063.25</v>
      </c>
      <c r="P131" t="b">
        <v>0</v>
      </c>
      <c r="Q131" t="b">
        <v>0</v>
      </c>
      <c r="R131" t="s">
        <v>17</v>
      </c>
      <c r="S131" t="s">
        <v>2030</v>
      </c>
      <c r="T131" t="s">
        <v>2031</v>
      </c>
    </row>
    <row r="132" spans="1:20" hidden="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f t="shared" ref="H132:H195" si="11">ROUND(IF(I132=0, 0, (E132/I132)), 2)</f>
        <v>28</v>
      </c>
      <c r="I132">
        <v>533</v>
      </c>
      <c r="J132" t="s">
        <v>36</v>
      </c>
      <c r="K132" t="s">
        <v>37</v>
      </c>
      <c r="L132">
        <v>1319605200</v>
      </c>
      <c r="M132" s="8">
        <f t="shared" si="9"/>
        <v>40842.208333333336</v>
      </c>
      <c r="N132">
        <v>1320991200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2038</v>
      </c>
      <c r="T132" t="s">
        <v>2041</v>
      </c>
    </row>
    <row r="133" spans="1:20" ht="31.2" hidden="1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f t="shared" si="11"/>
        <v>68</v>
      </c>
      <c r="I133">
        <v>2443</v>
      </c>
      <c r="J133" t="s">
        <v>40</v>
      </c>
      <c r="K133" t="s">
        <v>41</v>
      </c>
      <c r="L133">
        <v>1385704800</v>
      </c>
      <c r="M133" s="8">
        <f t="shared" si="9"/>
        <v>41607.25</v>
      </c>
      <c r="N133">
        <v>1386828000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2034</v>
      </c>
      <c r="T133" t="s">
        <v>2035</v>
      </c>
    </row>
    <row r="134" spans="1:20" hidden="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f t="shared" si="11"/>
        <v>43.08</v>
      </c>
      <c r="I134">
        <v>89</v>
      </c>
      <c r="J134" t="s">
        <v>21</v>
      </c>
      <c r="K134" t="s">
        <v>22</v>
      </c>
      <c r="L134">
        <v>1515736800</v>
      </c>
      <c r="M134" s="8">
        <f t="shared" si="9"/>
        <v>43112.25</v>
      </c>
      <c r="N134">
        <v>1517119200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2037</v>
      </c>
    </row>
    <row r="135" spans="1:20" hidden="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f t="shared" si="11"/>
        <v>87.96</v>
      </c>
      <c r="I135">
        <v>159</v>
      </c>
      <c r="J135" t="s">
        <v>21</v>
      </c>
      <c r="K135" t="s">
        <v>22</v>
      </c>
      <c r="L135">
        <v>1313125200</v>
      </c>
      <c r="M135" s="8">
        <f t="shared" si="9"/>
        <v>40767.208333333336</v>
      </c>
      <c r="N135">
        <v>1315026000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2032</v>
      </c>
      <c r="T135" t="s">
        <v>2059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f t="shared" si="11"/>
        <v>94.99</v>
      </c>
      <c r="I136">
        <v>940</v>
      </c>
      <c r="J136" t="s">
        <v>98</v>
      </c>
      <c r="K136" t="s">
        <v>99</v>
      </c>
      <c r="L136">
        <v>1308459600</v>
      </c>
      <c r="M136" s="8">
        <f t="shared" si="9"/>
        <v>40713.208333333336</v>
      </c>
      <c r="N136">
        <v>1312693200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2038</v>
      </c>
      <c r="T136" t="s">
        <v>2039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f t="shared" si="11"/>
        <v>46.91</v>
      </c>
      <c r="I137">
        <v>117</v>
      </c>
      <c r="J137" t="s">
        <v>21</v>
      </c>
      <c r="K137" t="s">
        <v>22</v>
      </c>
      <c r="L137">
        <v>1362636000</v>
      </c>
      <c r="M137" s="8">
        <f t="shared" si="9"/>
        <v>41340.25</v>
      </c>
      <c r="N137">
        <v>1363064400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2037</v>
      </c>
    </row>
    <row r="138" spans="1:20" ht="31.2" hidden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f t="shared" si="11"/>
        <v>46.91</v>
      </c>
      <c r="I138">
        <v>58</v>
      </c>
      <c r="J138" t="s">
        <v>21</v>
      </c>
      <c r="K138" t="s">
        <v>22</v>
      </c>
      <c r="L138">
        <v>1402117200</v>
      </c>
      <c r="M138" s="8">
        <f t="shared" si="9"/>
        <v>41797.208333333336</v>
      </c>
      <c r="N138">
        <v>1403154000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2038</v>
      </c>
      <c r="T138" t="s">
        <v>2041</v>
      </c>
    </row>
    <row r="139" spans="1:20" hidden="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f t="shared" si="11"/>
        <v>94.24</v>
      </c>
      <c r="I139">
        <v>50</v>
      </c>
      <c r="J139" t="s">
        <v>21</v>
      </c>
      <c r="K139" t="s">
        <v>22</v>
      </c>
      <c r="L139">
        <v>1286341200</v>
      </c>
      <c r="M139" s="8">
        <f t="shared" si="9"/>
        <v>40457.208333333336</v>
      </c>
      <c r="N139">
        <v>1286859600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f t="shared" si="11"/>
        <v>80.14</v>
      </c>
      <c r="I140">
        <v>115</v>
      </c>
      <c r="J140" t="s">
        <v>21</v>
      </c>
      <c r="K140" t="s">
        <v>22</v>
      </c>
      <c r="L140">
        <v>1348808400</v>
      </c>
      <c r="M140" s="8">
        <f t="shared" si="9"/>
        <v>41180.208333333336</v>
      </c>
      <c r="N140">
        <v>1349326800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2047</v>
      </c>
      <c r="T140" t="s">
        <v>2058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f t="shared" si="11"/>
        <v>59.04</v>
      </c>
      <c r="I141">
        <v>326</v>
      </c>
      <c r="J141" t="s">
        <v>21</v>
      </c>
      <c r="K141" t="s">
        <v>22</v>
      </c>
      <c r="L141">
        <v>1429592400</v>
      </c>
      <c r="M141" s="8">
        <f t="shared" si="9"/>
        <v>42115.208333333328</v>
      </c>
      <c r="N141">
        <v>1430974800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2043</v>
      </c>
    </row>
    <row r="142" spans="1:20" ht="31.2" hidden="1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f t="shared" si="11"/>
        <v>65.989999999999995</v>
      </c>
      <c r="I142">
        <v>186</v>
      </c>
      <c r="J142" t="s">
        <v>21</v>
      </c>
      <c r="K142" t="s">
        <v>22</v>
      </c>
      <c r="L142">
        <v>1519538400</v>
      </c>
      <c r="M142" s="8">
        <f t="shared" si="9"/>
        <v>43156.25</v>
      </c>
      <c r="N142">
        <v>1519970400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2038</v>
      </c>
      <c r="T142" t="s">
        <v>2039</v>
      </c>
    </row>
    <row r="143" spans="1:20" hidden="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f t="shared" si="11"/>
        <v>60.99</v>
      </c>
      <c r="I143">
        <v>1071</v>
      </c>
      <c r="J143" t="s">
        <v>21</v>
      </c>
      <c r="K143" t="s">
        <v>22</v>
      </c>
      <c r="L143">
        <v>1434085200</v>
      </c>
      <c r="M143" s="8">
        <f t="shared" si="9"/>
        <v>42167.208333333328</v>
      </c>
      <c r="N143">
        <v>1434603600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2034</v>
      </c>
      <c r="T143" t="s">
        <v>2035</v>
      </c>
    </row>
    <row r="144" spans="1:20" ht="31.2" hidden="1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f t="shared" si="11"/>
        <v>98.31</v>
      </c>
      <c r="I144">
        <v>117</v>
      </c>
      <c r="J144" t="s">
        <v>21</v>
      </c>
      <c r="K144" t="s">
        <v>22</v>
      </c>
      <c r="L144">
        <v>1333688400</v>
      </c>
      <c r="M144" s="8">
        <f t="shared" si="9"/>
        <v>41005.208333333336</v>
      </c>
      <c r="N144">
        <v>1337230800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2034</v>
      </c>
      <c r="T144" t="s">
        <v>2035</v>
      </c>
    </row>
    <row r="145" spans="1:20" hidden="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f t="shared" si="11"/>
        <v>104.6</v>
      </c>
      <c r="I145">
        <v>70</v>
      </c>
      <c r="J145" t="s">
        <v>21</v>
      </c>
      <c r="K145" t="s">
        <v>22</v>
      </c>
      <c r="L145">
        <v>1277701200</v>
      </c>
      <c r="M145" s="8">
        <f t="shared" si="9"/>
        <v>40357.208333333336</v>
      </c>
      <c r="N145">
        <v>1279429200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2032</v>
      </c>
      <c r="T145" t="s">
        <v>2042</v>
      </c>
    </row>
    <row r="146" spans="1:20" hidden="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f t="shared" si="11"/>
        <v>86.07</v>
      </c>
      <c r="I146">
        <v>135</v>
      </c>
      <c r="J146" t="s">
        <v>21</v>
      </c>
      <c r="K146" t="s">
        <v>22</v>
      </c>
      <c r="L146">
        <v>1560747600</v>
      </c>
      <c r="M146" s="8">
        <f t="shared" si="9"/>
        <v>43633.208333333328</v>
      </c>
      <c r="N146">
        <v>1561438800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2037</v>
      </c>
    </row>
    <row r="147" spans="1:20" hidden="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f t="shared" si="11"/>
        <v>76.989999999999995</v>
      </c>
      <c r="I147">
        <v>768</v>
      </c>
      <c r="J147" t="s">
        <v>98</v>
      </c>
      <c r="K147" t="s">
        <v>99</v>
      </c>
      <c r="L147">
        <v>1410066000</v>
      </c>
      <c r="M147" s="8">
        <f t="shared" si="9"/>
        <v>41889.208333333336</v>
      </c>
      <c r="N147">
        <v>1410498000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2034</v>
      </c>
      <c r="T147" t="s">
        <v>2043</v>
      </c>
    </row>
    <row r="148" spans="1:20" ht="31.2" hidden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f t="shared" si="11"/>
        <v>29.76</v>
      </c>
      <c r="I148">
        <v>51</v>
      </c>
      <c r="J148" t="s">
        <v>21</v>
      </c>
      <c r="K148" t="s">
        <v>22</v>
      </c>
      <c r="L148">
        <v>1320732000</v>
      </c>
      <c r="M148" s="8">
        <f t="shared" si="9"/>
        <v>40855.25</v>
      </c>
      <c r="N148">
        <v>1322460000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2037</v>
      </c>
    </row>
    <row r="149" spans="1:20" ht="31.2" hidden="1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f t="shared" si="11"/>
        <v>46.92</v>
      </c>
      <c r="I149">
        <v>199</v>
      </c>
      <c r="J149" t="s">
        <v>21</v>
      </c>
      <c r="K149" t="s">
        <v>22</v>
      </c>
      <c r="L149">
        <v>1465794000</v>
      </c>
      <c r="M149" s="8">
        <f t="shared" si="9"/>
        <v>42534.208333333328</v>
      </c>
      <c r="N149">
        <v>1466312400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2037</v>
      </c>
    </row>
    <row r="150" spans="1:20" hidden="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f t="shared" si="11"/>
        <v>105.19</v>
      </c>
      <c r="I150">
        <v>107</v>
      </c>
      <c r="J150" t="s">
        <v>21</v>
      </c>
      <c r="K150" t="s">
        <v>22</v>
      </c>
      <c r="L150">
        <v>1500958800</v>
      </c>
      <c r="M150" s="8">
        <f t="shared" si="9"/>
        <v>42941.208333333328</v>
      </c>
      <c r="N150">
        <v>1501736400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2034</v>
      </c>
      <c r="T150" t="s">
        <v>2043</v>
      </c>
    </row>
    <row r="151" spans="1:20" hidden="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f t="shared" si="11"/>
        <v>69.91</v>
      </c>
      <c r="I151">
        <v>195</v>
      </c>
      <c r="J151" t="s">
        <v>21</v>
      </c>
      <c r="K151" t="s">
        <v>22</v>
      </c>
      <c r="L151">
        <v>1357020000</v>
      </c>
      <c r="M151" s="8">
        <f t="shared" si="9"/>
        <v>41275.25</v>
      </c>
      <c r="N151">
        <v>1361512800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2032</v>
      </c>
      <c r="T151" t="s">
        <v>2042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f t="shared" si="11"/>
        <v>1</v>
      </c>
      <c r="I152">
        <v>1</v>
      </c>
      <c r="J152" t="s">
        <v>21</v>
      </c>
      <c r="K152" t="s">
        <v>22</v>
      </c>
      <c r="L152">
        <v>1544940000</v>
      </c>
      <c r="M152" s="8">
        <f t="shared" si="9"/>
        <v>43450.25</v>
      </c>
      <c r="N152">
        <v>1545026400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f t="shared" si="11"/>
        <v>60.01</v>
      </c>
      <c r="I153">
        <v>1467</v>
      </c>
      <c r="J153" t="s">
        <v>21</v>
      </c>
      <c r="K153" t="s">
        <v>22</v>
      </c>
      <c r="L153">
        <v>1402290000</v>
      </c>
      <c r="M153" s="8">
        <f t="shared" si="9"/>
        <v>41799.208333333336</v>
      </c>
      <c r="N153">
        <v>1406696400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2032</v>
      </c>
      <c r="T153" t="s">
        <v>2040</v>
      </c>
    </row>
    <row r="154" spans="1:20" hidden="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f t="shared" si="11"/>
        <v>52.01</v>
      </c>
      <c r="I154">
        <v>3376</v>
      </c>
      <c r="J154" t="s">
        <v>21</v>
      </c>
      <c r="K154" t="s">
        <v>22</v>
      </c>
      <c r="L154">
        <v>1487311200</v>
      </c>
      <c r="M154" s="8">
        <f t="shared" si="9"/>
        <v>42783.25</v>
      </c>
      <c r="N154">
        <v>1487916000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2032</v>
      </c>
      <c r="T154" t="s">
        <v>2042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f t="shared" si="11"/>
        <v>31</v>
      </c>
      <c r="I155">
        <v>5681</v>
      </c>
      <c r="J155" t="s">
        <v>21</v>
      </c>
      <c r="K155" t="s">
        <v>22</v>
      </c>
      <c r="L155">
        <v>1350622800</v>
      </c>
      <c r="M155" s="8">
        <f t="shared" si="9"/>
        <v>41201.208333333336</v>
      </c>
      <c r="N155">
        <v>1351141200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2037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f t="shared" si="11"/>
        <v>95.04</v>
      </c>
      <c r="I156">
        <v>1059</v>
      </c>
      <c r="J156" t="s">
        <v>21</v>
      </c>
      <c r="K156" t="s">
        <v>22</v>
      </c>
      <c r="L156">
        <v>1463029200</v>
      </c>
      <c r="M156" s="8">
        <f t="shared" si="9"/>
        <v>42502.208333333328</v>
      </c>
      <c r="N156">
        <v>1465016400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2032</v>
      </c>
      <c r="T156" t="s">
        <v>2042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f t="shared" si="11"/>
        <v>75.97</v>
      </c>
      <c r="I157">
        <v>1194</v>
      </c>
      <c r="J157" t="s">
        <v>21</v>
      </c>
      <c r="K157" t="s">
        <v>22</v>
      </c>
      <c r="L157">
        <v>1269493200</v>
      </c>
      <c r="M157" s="8">
        <f t="shared" si="9"/>
        <v>40262.208333333336</v>
      </c>
      <c r="N157">
        <v>1270789200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2037</v>
      </c>
    </row>
    <row r="158" spans="1:20" hidden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f t="shared" si="11"/>
        <v>71.010000000000005</v>
      </c>
      <c r="I158">
        <v>379</v>
      </c>
      <c r="J158" t="s">
        <v>26</v>
      </c>
      <c r="K158" t="s">
        <v>27</v>
      </c>
      <c r="L158">
        <v>1570251600</v>
      </c>
      <c r="M158" s="8">
        <f t="shared" si="9"/>
        <v>43743.208333333328</v>
      </c>
      <c r="N158">
        <v>1572325200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f t="shared" si="11"/>
        <v>73.73</v>
      </c>
      <c r="I159">
        <v>30</v>
      </c>
      <c r="J159" t="s">
        <v>26</v>
      </c>
      <c r="K159" t="s">
        <v>27</v>
      </c>
      <c r="L159">
        <v>1388383200</v>
      </c>
      <c r="M159" s="8">
        <f t="shared" si="9"/>
        <v>41638.25</v>
      </c>
      <c r="N159">
        <v>1389420000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2051</v>
      </c>
      <c r="T159" t="s">
        <v>2052</v>
      </c>
    </row>
    <row r="160" spans="1:20" hidden="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f t="shared" si="11"/>
        <v>113.17</v>
      </c>
      <c r="I160">
        <v>41</v>
      </c>
      <c r="J160" t="s">
        <v>21</v>
      </c>
      <c r="K160" t="s">
        <v>22</v>
      </c>
      <c r="L160">
        <v>1449554400</v>
      </c>
      <c r="M160" s="8">
        <f t="shared" si="9"/>
        <v>42346.25</v>
      </c>
      <c r="N160">
        <v>1449640800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</row>
    <row r="161" spans="1:20" hidden="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f t="shared" si="11"/>
        <v>105.01</v>
      </c>
      <c r="I161">
        <v>1821</v>
      </c>
      <c r="J161" t="s">
        <v>21</v>
      </c>
      <c r="K161" t="s">
        <v>22</v>
      </c>
      <c r="L161">
        <v>1553662800</v>
      </c>
      <c r="M161" s="8">
        <f t="shared" si="9"/>
        <v>43551.208333333328</v>
      </c>
      <c r="N161">
        <v>1555218000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2037</v>
      </c>
    </row>
    <row r="162" spans="1:20" hidden="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f t="shared" si="11"/>
        <v>79.180000000000007</v>
      </c>
      <c r="I162">
        <v>164</v>
      </c>
      <c r="J162" t="s">
        <v>21</v>
      </c>
      <c r="K162" t="s">
        <v>22</v>
      </c>
      <c r="L162">
        <v>1556341200</v>
      </c>
      <c r="M162" s="8">
        <f t="shared" si="9"/>
        <v>43582.208333333328</v>
      </c>
      <c r="N162">
        <v>1557723600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2034</v>
      </c>
      <c r="T162" t="s">
        <v>2043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f t="shared" si="11"/>
        <v>57.33</v>
      </c>
      <c r="I163">
        <v>75</v>
      </c>
      <c r="J163" t="s">
        <v>21</v>
      </c>
      <c r="K163" t="s">
        <v>22</v>
      </c>
      <c r="L163">
        <v>1442984400</v>
      </c>
      <c r="M163" s="8">
        <f t="shared" si="9"/>
        <v>42270.208333333328</v>
      </c>
      <c r="N163">
        <v>1443502800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2035</v>
      </c>
    </row>
    <row r="164" spans="1:20" ht="31.2" hidden="1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f t="shared" si="11"/>
        <v>58.18</v>
      </c>
      <c r="I164">
        <v>157</v>
      </c>
      <c r="J164" t="s">
        <v>98</v>
      </c>
      <c r="K164" t="s">
        <v>99</v>
      </c>
      <c r="L164">
        <v>1544248800</v>
      </c>
      <c r="M164" s="8">
        <f t="shared" si="9"/>
        <v>43442.25</v>
      </c>
      <c r="N164">
        <v>1546840800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</row>
    <row r="165" spans="1:20" hidden="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f t="shared" si="11"/>
        <v>36.03</v>
      </c>
      <c r="I165">
        <v>246</v>
      </c>
      <c r="J165" t="s">
        <v>21</v>
      </c>
      <c r="K165" t="s">
        <v>22</v>
      </c>
      <c r="L165">
        <v>1508475600</v>
      </c>
      <c r="M165" s="8">
        <f t="shared" si="9"/>
        <v>43028.208333333328</v>
      </c>
      <c r="N165">
        <v>1512712800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2051</v>
      </c>
      <c r="T165" t="s">
        <v>2052</v>
      </c>
    </row>
    <row r="166" spans="1:20" hidden="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f t="shared" si="11"/>
        <v>107.99</v>
      </c>
      <c r="I166">
        <v>1396</v>
      </c>
      <c r="J166" t="s">
        <v>21</v>
      </c>
      <c r="K166" t="s">
        <v>22</v>
      </c>
      <c r="L166">
        <v>1507438800</v>
      </c>
      <c r="M166" s="8">
        <f t="shared" si="9"/>
        <v>43016.208333333328</v>
      </c>
      <c r="N166">
        <v>1507525200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2037</v>
      </c>
    </row>
    <row r="167" spans="1:20" hidden="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f t="shared" si="11"/>
        <v>44.01</v>
      </c>
      <c r="I167">
        <v>2506</v>
      </c>
      <c r="J167" t="s">
        <v>21</v>
      </c>
      <c r="K167" t="s">
        <v>22</v>
      </c>
      <c r="L167">
        <v>1501563600</v>
      </c>
      <c r="M167" s="8">
        <f t="shared" si="9"/>
        <v>42948.208333333328</v>
      </c>
      <c r="N167">
        <v>1504328400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2034</v>
      </c>
      <c r="T167" t="s">
        <v>2035</v>
      </c>
    </row>
    <row r="168" spans="1:20" hidden="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f t="shared" si="11"/>
        <v>55.08</v>
      </c>
      <c r="I168">
        <v>244</v>
      </c>
      <c r="J168" t="s">
        <v>21</v>
      </c>
      <c r="K168" t="s">
        <v>22</v>
      </c>
      <c r="L168">
        <v>1292997600</v>
      </c>
      <c r="M168" s="8">
        <f t="shared" si="9"/>
        <v>40534.25</v>
      </c>
      <c r="N168">
        <v>1293343200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2051</v>
      </c>
      <c r="T168" t="s">
        <v>2052</v>
      </c>
    </row>
    <row r="169" spans="1:20" hidden="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f t="shared" si="11"/>
        <v>74</v>
      </c>
      <c r="I169">
        <v>146</v>
      </c>
      <c r="J169" t="s">
        <v>26</v>
      </c>
      <c r="K169" t="s">
        <v>27</v>
      </c>
      <c r="L169">
        <v>1370840400</v>
      </c>
      <c r="M169" s="8">
        <f t="shared" si="9"/>
        <v>41435.208333333336</v>
      </c>
      <c r="N169">
        <v>1371704400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2037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f t="shared" si="11"/>
        <v>42</v>
      </c>
      <c r="I170">
        <v>955</v>
      </c>
      <c r="J170" t="s">
        <v>36</v>
      </c>
      <c r="K170" t="s">
        <v>37</v>
      </c>
      <c r="L170">
        <v>1550815200</v>
      </c>
      <c r="M170" s="8">
        <f t="shared" si="9"/>
        <v>43518.25</v>
      </c>
      <c r="N170">
        <v>1552798800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2032</v>
      </c>
      <c r="T170" t="s">
        <v>2042</v>
      </c>
    </row>
    <row r="171" spans="1:20" hidden="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f t="shared" si="11"/>
        <v>77.989999999999995</v>
      </c>
      <c r="I171">
        <v>1267</v>
      </c>
      <c r="J171" t="s">
        <v>21</v>
      </c>
      <c r="K171" t="s">
        <v>22</v>
      </c>
      <c r="L171">
        <v>1339909200</v>
      </c>
      <c r="M171" s="8">
        <f t="shared" si="9"/>
        <v>41077.208333333336</v>
      </c>
      <c r="N171">
        <v>1342328400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2038</v>
      </c>
      <c r="T171" t="s">
        <v>2049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f t="shared" si="11"/>
        <v>82.51</v>
      </c>
      <c r="I172">
        <v>67</v>
      </c>
      <c r="J172" t="s">
        <v>21</v>
      </c>
      <c r="K172" t="s">
        <v>22</v>
      </c>
      <c r="L172">
        <v>1501736400</v>
      </c>
      <c r="M172" s="8">
        <f t="shared" si="9"/>
        <v>42950.208333333328</v>
      </c>
      <c r="N172">
        <v>1502341200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2032</v>
      </c>
      <c r="T172" t="s">
        <v>2042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f t="shared" si="11"/>
        <v>104.2</v>
      </c>
      <c r="I173">
        <v>5</v>
      </c>
      <c r="J173" t="s">
        <v>21</v>
      </c>
      <c r="K173" t="s">
        <v>22</v>
      </c>
      <c r="L173">
        <v>1395291600</v>
      </c>
      <c r="M173" s="8">
        <f t="shared" si="9"/>
        <v>41718.208333333336</v>
      </c>
      <c r="N173">
        <v>1397192400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2044</v>
      </c>
      <c r="T173" t="s">
        <v>2056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f t="shared" si="11"/>
        <v>25.5</v>
      </c>
      <c r="I174">
        <v>26</v>
      </c>
      <c r="J174" t="s">
        <v>21</v>
      </c>
      <c r="K174" t="s">
        <v>22</v>
      </c>
      <c r="L174">
        <v>1405746000</v>
      </c>
      <c r="M174" s="8">
        <f t="shared" si="9"/>
        <v>41839.208333333336</v>
      </c>
      <c r="N174">
        <v>1407042000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2038</v>
      </c>
      <c r="T174" t="s">
        <v>2039</v>
      </c>
    </row>
    <row r="175" spans="1:20" ht="31.2" hidden="1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f t="shared" si="11"/>
        <v>100.98</v>
      </c>
      <c r="I175">
        <v>1561</v>
      </c>
      <c r="J175" t="s">
        <v>21</v>
      </c>
      <c r="K175" t="s">
        <v>22</v>
      </c>
      <c r="L175">
        <v>1368853200</v>
      </c>
      <c r="M175" s="8">
        <f t="shared" si="9"/>
        <v>41412.208333333336</v>
      </c>
      <c r="N175">
        <v>1369371600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2037</v>
      </c>
    </row>
    <row r="176" spans="1:20" hidden="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f t="shared" si="11"/>
        <v>111.83</v>
      </c>
      <c r="I176">
        <v>48</v>
      </c>
      <c r="J176" t="s">
        <v>21</v>
      </c>
      <c r="K176" t="s">
        <v>22</v>
      </c>
      <c r="L176">
        <v>1444021200</v>
      </c>
      <c r="M176" s="8">
        <f t="shared" si="9"/>
        <v>42282.208333333328</v>
      </c>
      <c r="N176">
        <v>1444107600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2034</v>
      </c>
      <c r="T176" t="s">
        <v>2043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f t="shared" si="11"/>
        <v>42</v>
      </c>
      <c r="I177">
        <v>1130</v>
      </c>
      <c r="J177" t="s">
        <v>21</v>
      </c>
      <c r="K177" t="s">
        <v>22</v>
      </c>
      <c r="L177">
        <v>1472619600</v>
      </c>
      <c r="M177" s="8">
        <f t="shared" si="9"/>
        <v>42613.208333333328</v>
      </c>
      <c r="N177">
        <v>1474261200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2037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f t="shared" si="11"/>
        <v>110.05</v>
      </c>
      <c r="I178">
        <v>782</v>
      </c>
      <c r="J178" t="s">
        <v>21</v>
      </c>
      <c r="K178" t="s">
        <v>22</v>
      </c>
      <c r="L178">
        <v>1472878800</v>
      </c>
      <c r="M178" s="8">
        <f t="shared" si="9"/>
        <v>42616.208333333328</v>
      </c>
      <c r="N178">
        <v>1473656400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2037</v>
      </c>
    </row>
    <row r="179" spans="1:20" hidden="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f t="shared" si="11"/>
        <v>59</v>
      </c>
      <c r="I179">
        <v>2739</v>
      </c>
      <c r="J179" t="s">
        <v>21</v>
      </c>
      <c r="K179" t="s">
        <v>22</v>
      </c>
      <c r="L179">
        <v>1289800800</v>
      </c>
      <c r="M179" s="8">
        <f t="shared" si="9"/>
        <v>40497.25</v>
      </c>
      <c r="N179">
        <v>1291960800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2037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f t="shared" si="11"/>
        <v>32.99</v>
      </c>
      <c r="I180">
        <v>210</v>
      </c>
      <c r="J180" t="s">
        <v>21</v>
      </c>
      <c r="K180" t="s">
        <v>22</v>
      </c>
      <c r="L180">
        <v>1505970000</v>
      </c>
      <c r="M180" s="8">
        <f t="shared" si="9"/>
        <v>42999.208333333328</v>
      </c>
      <c r="N180">
        <v>1506747600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2030</v>
      </c>
      <c r="T180" t="s">
        <v>2031</v>
      </c>
    </row>
    <row r="181" spans="1:20" ht="31.2" hidden="1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f t="shared" si="11"/>
        <v>45.01</v>
      </c>
      <c r="I181">
        <v>3537</v>
      </c>
      <c r="J181" t="s">
        <v>15</v>
      </c>
      <c r="K181" t="s">
        <v>16</v>
      </c>
      <c r="L181">
        <v>1363496400</v>
      </c>
      <c r="M181" s="8">
        <f t="shared" si="9"/>
        <v>41350.208333333336</v>
      </c>
      <c r="N181">
        <v>1363582800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2037</v>
      </c>
    </row>
    <row r="182" spans="1:20" hidden="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f t="shared" si="11"/>
        <v>81.98</v>
      </c>
      <c r="I182">
        <v>2107</v>
      </c>
      <c r="J182" t="s">
        <v>26</v>
      </c>
      <c r="K182" t="s">
        <v>27</v>
      </c>
      <c r="L182">
        <v>1269234000</v>
      </c>
      <c r="M182" s="8">
        <f t="shared" si="9"/>
        <v>40259.208333333336</v>
      </c>
      <c r="N182">
        <v>1269666000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2034</v>
      </c>
      <c r="T182" t="s">
        <v>2043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f t="shared" si="11"/>
        <v>39.08</v>
      </c>
      <c r="I183">
        <v>136</v>
      </c>
      <c r="J183" t="s">
        <v>21</v>
      </c>
      <c r="K183" t="s">
        <v>22</v>
      </c>
      <c r="L183">
        <v>1507093200</v>
      </c>
      <c r="M183" s="8">
        <f t="shared" si="9"/>
        <v>43012.208333333328</v>
      </c>
      <c r="N183">
        <v>1508648400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2035</v>
      </c>
    </row>
    <row r="184" spans="1:20" ht="31.2" hidden="1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f t="shared" si="11"/>
        <v>59</v>
      </c>
      <c r="I184">
        <v>3318</v>
      </c>
      <c r="J184" t="s">
        <v>36</v>
      </c>
      <c r="K184" t="s">
        <v>37</v>
      </c>
      <c r="L184">
        <v>1560574800</v>
      </c>
      <c r="M184" s="8">
        <f t="shared" si="9"/>
        <v>43631.208333333328</v>
      </c>
      <c r="N184">
        <v>1561957200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2037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f t="shared" si="11"/>
        <v>40.99</v>
      </c>
      <c r="I185">
        <v>86</v>
      </c>
      <c r="J185" t="s">
        <v>15</v>
      </c>
      <c r="K185" t="s">
        <v>16</v>
      </c>
      <c r="L185">
        <v>1284008400</v>
      </c>
      <c r="M185" s="8">
        <f t="shared" si="9"/>
        <v>40430.208333333336</v>
      </c>
      <c r="N185">
        <v>1285131600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hidden="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f t="shared" si="11"/>
        <v>31.03</v>
      </c>
      <c r="I186">
        <v>340</v>
      </c>
      <c r="J186" t="s">
        <v>21</v>
      </c>
      <c r="K186" t="s">
        <v>22</v>
      </c>
      <c r="L186">
        <v>1556859600</v>
      </c>
      <c r="M186" s="8">
        <f t="shared" si="9"/>
        <v>43588.208333333328</v>
      </c>
      <c r="N186">
        <v>1556946000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2037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f t="shared" si="11"/>
        <v>37.79</v>
      </c>
      <c r="I187">
        <v>19</v>
      </c>
      <c r="J187" t="s">
        <v>21</v>
      </c>
      <c r="K187" t="s">
        <v>22</v>
      </c>
      <c r="L187">
        <v>1526187600</v>
      </c>
      <c r="M187" s="8">
        <f t="shared" si="9"/>
        <v>43233.208333333328</v>
      </c>
      <c r="N187">
        <v>1527138000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2038</v>
      </c>
      <c r="T187" t="s">
        <v>2057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f t="shared" si="11"/>
        <v>32.01</v>
      </c>
      <c r="I188">
        <v>886</v>
      </c>
      <c r="J188" t="s">
        <v>21</v>
      </c>
      <c r="K188" t="s">
        <v>22</v>
      </c>
      <c r="L188">
        <v>1400821200</v>
      </c>
      <c r="M188" s="8">
        <f t="shared" si="9"/>
        <v>41782.208333333336</v>
      </c>
      <c r="N188">
        <v>1402117200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2037</v>
      </c>
    </row>
    <row r="189" spans="1:20" hidden="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f t="shared" si="11"/>
        <v>95.97</v>
      </c>
      <c r="I189">
        <v>1442</v>
      </c>
      <c r="J189" t="s">
        <v>15</v>
      </c>
      <c r="K189" t="s">
        <v>16</v>
      </c>
      <c r="L189">
        <v>1361599200</v>
      </c>
      <c r="M189" s="8">
        <f t="shared" si="9"/>
        <v>41328.25</v>
      </c>
      <c r="N189">
        <v>1364014800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2038</v>
      </c>
      <c r="T189" t="s">
        <v>2049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f t="shared" si="11"/>
        <v>75</v>
      </c>
      <c r="I190">
        <v>35</v>
      </c>
      <c r="J190" t="s">
        <v>107</v>
      </c>
      <c r="K190" t="s">
        <v>108</v>
      </c>
      <c r="L190">
        <v>1417500000</v>
      </c>
      <c r="M190" s="8">
        <f t="shared" si="9"/>
        <v>41975.25</v>
      </c>
      <c r="N190">
        <v>1417586400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2037</v>
      </c>
    </row>
    <row r="191" spans="1:20" hidden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f t="shared" si="11"/>
        <v>102.05</v>
      </c>
      <c r="I191">
        <v>441</v>
      </c>
      <c r="J191" t="s">
        <v>21</v>
      </c>
      <c r="K191" t="s">
        <v>22</v>
      </c>
      <c r="L191">
        <v>1457071200</v>
      </c>
      <c r="M191" s="8">
        <f t="shared" si="9"/>
        <v>42433.25</v>
      </c>
      <c r="N191">
        <v>1457071200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2037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f t="shared" si="11"/>
        <v>105.75</v>
      </c>
      <c r="I192">
        <v>24</v>
      </c>
      <c r="J192" t="s">
        <v>21</v>
      </c>
      <c r="K192" t="s">
        <v>22</v>
      </c>
      <c r="L192">
        <v>1370322000</v>
      </c>
      <c r="M192" s="8">
        <f t="shared" si="9"/>
        <v>41429.208333333336</v>
      </c>
      <c r="N192">
        <v>1370408400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2037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f t="shared" si="11"/>
        <v>37.07</v>
      </c>
      <c r="I193">
        <v>86</v>
      </c>
      <c r="J193" t="s">
        <v>107</v>
      </c>
      <c r="K193" t="s">
        <v>108</v>
      </c>
      <c r="L193">
        <v>1552366800</v>
      </c>
      <c r="M193" s="8">
        <f t="shared" si="9"/>
        <v>43536.208333333328</v>
      </c>
      <c r="N193">
        <v>1552626000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2037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f t="shared" si="11"/>
        <v>35.049999999999997</v>
      </c>
      <c r="I194">
        <v>243</v>
      </c>
      <c r="J194" t="s">
        <v>21</v>
      </c>
      <c r="K194" t="s">
        <v>22</v>
      </c>
      <c r="L194">
        <v>1403845200</v>
      </c>
      <c r="M194" s="8">
        <f t="shared" si="9"/>
        <v>41817.208333333336</v>
      </c>
      <c r="N194">
        <v>1404190800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f t="shared" si="11"/>
        <v>46.34</v>
      </c>
      <c r="I195">
        <v>65</v>
      </c>
      <c r="J195" t="s">
        <v>21</v>
      </c>
      <c r="K195" t="s">
        <v>22</v>
      </c>
      <c r="L195">
        <v>1523163600</v>
      </c>
      <c r="M195" s="8">
        <f t="shared" ref="M195:M258" si="13">(((L195/60)/60)/24+DATE(1970,1,1))</f>
        <v>43198.208333333328</v>
      </c>
      <c r="N195">
        <v>1523509200</v>
      </c>
      <c r="O195" s="8">
        <f t="shared" ref="O195:O258" si="14">(((N195/60)/60)/24+DATE(1970,1,1))</f>
        <v>43202.208333333328</v>
      </c>
      <c r="P195" t="b">
        <v>1</v>
      </c>
      <c r="Q195" t="b">
        <v>0</v>
      </c>
      <c r="R195" t="s">
        <v>60</v>
      </c>
      <c r="S195" t="s">
        <v>2032</v>
      </c>
      <c r="T195" t="s">
        <v>2042</v>
      </c>
    </row>
    <row r="196" spans="1:20" hidden="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f t="shared" ref="H196:H259" si="15">ROUND(IF(I196=0, 0, (E196/I196)), 2)</f>
        <v>69.17</v>
      </c>
      <c r="I196">
        <v>126</v>
      </c>
      <c r="J196" t="s">
        <v>21</v>
      </c>
      <c r="K196" t="s">
        <v>22</v>
      </c>
      <c r="L196">
        <v>1442206800</v>
      </c>
      <c r="M196" s="8">
        <f t="shared" si="13"/>
        <v>42261.208333333328</v>
      </c>
      <c r="N196">
        <v>1443589200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2032</v>
      </c>
      <c r="T196" t="s">
        <v>2054</v>
      </c>
    </row>
    <row r="197" spans="1:20" hidden="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f t="shared" si="15"/>
        <v>109.08</v>
      </c>
      <c r="I197">
        <v>524</v>
      </c>
      <c r="J197" t="s">
        <v>21</v>
      </c>
      <c r="K197" t="s">
        <v>22</v>
      </c>
      <c r="L197">
        <v>1532840400</v>
      </c>
      <c r="M197" s="8">
        <f t="shared" si="13"/>
        <v>43310.208333333328</v>
      </c>
      <c r="N197">
        <v>1533445200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2032</v>
      </c>
      <c r="T197" t="s">
        <v>2040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f t="shared" si="15"/>
        <v>51.78</v>
      </c>
      <c r="I198">
        <v>100</v>
      </c>
      <c r="J198" t="s">
        <v>36</v>
      </c>
      <c r="K198" t="s">
        <v>37</v>
      </c>
      <c r="L198">
        <v>1472878800</v>
      </c>
      <c r="M198" s="8">
        <f t="shared" si="13"/>
        <v>42616.208333333328</v>
      </c>
      <c r="N198">
        <v>1474520400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2043</v>
      </c>
    </row>
    <row r="199" spans="1:20" hidden="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f t="shared" si="15"/>
        <v>82.01</v>
      </c>
      <c r="I199">
        <v>1989</v>
      </c>
      <c r="J199" t="s">
        <v>21</v>
      </c>
      <c r="K199" t="s">
        <v>22</v>
      </c>
      <c r="L199">
        <v>1498194000</v>
      </c>
      <c r="M199" s="8">
        <f t="shared" si="13"/>
        <v>42909.208333333328</v>
      </c>
      <c r="N199">
        <v>1499403600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2038</v>
      </c>
      <c r="T199" t="s">
        <v>2041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f t="shared" si="15"/>
        <v>35.96</v>
      </c>
      <c r="I200">
        <v>168</v>
      </c>
      <c r="J200" t="s">
        <v>21</v>
      </c>
      <c r="K200" t="s">
        <v>22</v>
      </c>
      <c r="L200">
        <v>1281070800</v>
      </c>
      <c r="M200" s="8">
        <f t="shared" si="13"/>
        <v>40396.208333333336</v>
      </c>
      <c r="N200">
        <v>1283576400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2032</v>
      </c>
      <c r="T200" t="s">
        <v>2040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f t="shared" si="15"/>
        <v>74.459999999999994</v>
      </c>
      <c r="I201">
        <v>13</v>
      </c>
      <c r="J201" t="s">
        <v>21</v>
      </c>
      <c r="K201" t="s">
        <v>22</v>
      </c>
      <c r="L201">
        <v>1436245200</v>
      </c>
      <c r="M201" s="8">
        <f t="shared" si="13"/>
        <v>42192.208333333328</v>
      </c>
      <c r="N201">
        <v>1436590800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f t="shared" si="15"/>
        <v>2</v>
      </c>
      <c r="I202">
        <v>1</v>
      </c>
      <c r="J202" t="s">
        <v>15</v>
      </c>
      <c r="K202" t="s">
        <v>16</v>
      </c>
      <c r="L202">
        <v>1269493200</v>
      </c>
      <c r="M202" s="8">
        <f t="shared" si="13"/>
        <v>40262.208333333336</v>
      </c>
      <c r="N202">
        <v>1270443600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2037</v>
      </c>
    </row>
    <row r="203" spans="1:20" ht="31.2" hidden="1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f t="shared" si="15"/>
        <v>91.11</v>
      </c>
      <c r="I203">
        <v>157</v>
      </c>
      <c r="J203" t="s">
        <v>21</v>
      </c>
      <c r="K203" t="s">
        <v>22</v>
      </c>
      <c r="L203">
        <v>1406264400</v>
      </c>
      <c r="M203" s="8">
        <f t="shared" si="13"/>
        <v>41845.208333333336</v>
      </c>
      <c r="N203">
        <v>1407819600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2034</v>
      </c>
      <c r="T203" t="s">
        <v>2035</v>
      </c>
    </row>
    <row r="204" spans="1:20" hidden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f t="shared" si="15"/>
        <v>79.790000000000006</v>
      </c>
      <c r="I204">
        <v>82</v>
      </c>
      <c r="J204" t="s">
        <v>21</v>
      </c>
      <c r="K204" t="s">
        <v>22</v>
      </c>
      <c r="L204">
        <v>1317531600</v>
      </c>
      <c r="M204" s="8">
        <f t="shared" si="13"/>
        <v>40818.208333333336</v>
      </c>
      <c r="N204">
        <v>1317877200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2030</v>
      </c>
      <c r="T204" t="s">
        <v>2031</v>
      </c>
    </row>
    <row r="205" spans="1:20" ht="31.2" hidden="1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f t="shared" si="15"/>
        <v>43</v>
      </c>
      <c r="I205">
        <v>4498</v>
      </c>
      <c r="J205" t="s">
        <v>26</v>
      </c>
      <c r="K205" t="s">
        <v>27</v>
      </c>
      <c r="L205">
        <v>1484632800</v>
      </c>
      <c r="M205" s="8">
        <f t="shared" si="13"/>
        <v>42752.25</v>
      </c>
      <c r="N205">
        <v>1484805600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2037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f t="shared" si="15"/>
        <v>63.23</v>
      </c>
      <c r="I206">
        <v>40</v>
      </c>
      <c r="J206" t="s">
        <v>21</v>
      </c>
      <c r="K206" t="s">
        <v>22</v>
      </c>
      <c r="L206">
        <v>1301806800</v>
      </c>
      <c r="M206" s="8">
        <f t="shared" si="13"/>
        <v>40636.208333333336</v>
      </c>
      <c r="N206">
        <v>1302670800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2032</v>
      </c>
      <c r="T206" t="s">
        <v>2055</v>
      </c>
    </row>
    <row r="207" spans="1:20" hidden="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f t="shared" si="15"/>
        <v>70.180000000000007</v>
      </c>
      <c r="I207">
        <v>80</v>
      </c>
      <c r="J207" t="s">
        <v>21</v>
      </c>
      <c r="K207" t="s">
        <v>22</v>
      </c>
      <c r="L207">
        <v>1539752400</v>
      </c>
      <c r="M207" s="8">
        <f t="shared" si="13"/>
        <v>43390.208333333328</v>
      </c>
      <c r="N207">
        <v>1540789200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2037</v>
      </c>
    </row>
    <row r="208" spans="1:20" hidden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f t="shared" si="15"/>
        <v>61.33</v>
      </c>
      <c r="I208">
        <v>57</v>
      </c>
      <c r="J208" t="s">
        <v>21</v>
      </c>
      <c r="K208" t="s">
        <v>22</v>
      </c>
      <c r="L208">
        <v>1267250400</v>
      </c>
      <c r="M208" s="8">
        <f t="shared" si="13"/>
        <v>40236.25</v>
      </c>
      <c r="N208">
        <v>1268028000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2044</v>
      </c>
      <c r="T208" t="s">
        <v>2050</v>
      </c>
    </row>
    <row r="209" spans="1:20" ht="31.2" hidden="1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f t="shared" si="15"/>
        <v>99</v>
      </c>
      <c r="I209">
        <v>43</v>
      </c>
      <c r="J209" t="s">
        <v>21</v>
      </c>
      <c r="K209" t="s">
        <v>22</v>
      </c>
      <c r="L209">
        <v>1535432400</v>
      </c>
      <c r="M209" s="8">
        <f t="shared" si="13"/>
        <v>43340.208333333328</v>
      </c>
      <c r="N209">
        <v>1537160400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</row>
    <row r="210" spans="1:20" hidden="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f t="shared" si="15"/>
        <v>96.98</v>
      </c>
      <c r="I210">
        <v>2053</v>
      </c>
      <c r="J210" t="s">
        <v>21</v>
      </c>
      <c r="K210" t="s">
        <v>22</v>
      </c>
      <c r="L210">
        <v>1510207200</v>
      </c>
      <c r="M210" s="8">
        <f t="shared" si="13"/>
        <v>43048.25</v>
      </c>
      <c r="N210">
        <v>1512280800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2038</v>
      </c>
      <c r="T210" t="s">
        <v>2039</v>
      </c>
    </row>
    <row r="211" spans="1:20" ht="31.2" hidden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f t="shared" si="15"/>
        <v>51</v>
      </c>
      <c r="I211">
        <v>808</v>
      </c>
      <c r="J211" t="s">
        <v>26</v>
      </c>
      <c r="K211" t="s">
        <v>27</v>
      </c>
      <c r="L211">
        <v>1462510800</v>
      </c>
      <c r="M211" s="8">
        <f t="shared" si="13"/>
        <v>42496.208333333328</v>
      </c>
      <c r="N211">
        <v>1463115600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2038</v>
      </c>
      <c r="T211" t="s">
        <v>2039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f t="shared" si="15"/>
        <v>28.04</v>
      </c>
      <c r="I212">
        <v>226</v>
      </c>
      <c r="J212" t="s">
        <v>36</v>
      </c>
      <c r="K212" t="s">
        <v>37</v>
      </c>
      <c r="L212">
        <v>1488520800</v>
      </c>
      <c r="M212" s="8">
        <f t="shared" si="13"/>
        <v>42797.25</v>
      </c>
      <c r="N212">
        <v>1490850000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2038</v>
      </c>
      <c r="T212" t="s">
        <v>2060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f t="shared" si="15"/>
        <v>60.98</v>
      </c>
      <c r="I213">
        <v>1625</v>
      </c>
      <c r="J213" t="s">
        <v>21</v>
      </c>
      <c r="K213" t="s">
        <v>22</v>
      </c>
      <c r="L213">
        <v>1377579600</v>
      </c>
      <c r="M213" s="8">
        <f t="shared" si="13"/>
        <v>41513.208333333336</v>
      </c>
      <c r="N213">
        <v>1379653200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2037</v>
      </c>
    </row>
    <row r="214" spans="1:20" ht="31.2" hidden="1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f t="shared" si="15"/>
        <v>73.209999999999994</v>
      </c>
      <c r="I214">
        <v>168</v>
      </c>
      <c r="J214" t="s">
        <v>21</v>
      </c>
      <c r="K214" t="s">
        <v>22</v>
      </c>
      <c r="L214">
        <v>1576389600</v>
      </c>
      <c r="M214" s="8">
        <f t="shared" si="13"/>
        <v>43814.25</v>
      </c>
      <c r="N214">
        <v>1580364000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2037</v>
      </c>
    </row>
    <row r="215" spans="1:20" ht="31.2" hidden="1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f t="shared" si="15"/>
        <v>40</v>
      </c>
      <c r="I215">
        <v>4289</v>
      </c>
      <c r="J215" t="s">
        <v>21</v>
      </c>
      <c r="K215" t="s">
        <v>22</v>
      </c>
      <c r="L215">
        <v>1289019600</v>
      </c>
      <c r="M215" s="8">
        <f t="shared" si="13"/>
        <v>40488.208333333336</v>
      </c>
      <c r="N215">
        <v>1289714400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2032</v>
      </c>
      <c r="T215" t="s">
        <v>2042</v>
      </c>
    </row>
    <row r="216" spans="1:20" hidden="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f t="shared" si="15"/>
        <v>86.81</v>
      </c>
      <c r="I216">
        <v>165</v>
      </c>
      <c r="J216" t="s">
        <v>21</v>
      </c>
      <c r="K216" t="s">
        <v>22</v>
      </c>
      <c r="L216">
        <v>1282194000</v>
      </c>
      <c r="M216" s="8">
        <f t="shared" si="13"/>
        <v>40409.208333333336</v>
      </c>
      <c r="N216">
        <v>1282712400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f t="shared" si="15"/>
        <v>42.13</v>
      </c>
      <c r="I217">
        <v>143</v>
      </c>
      <c r="J217" t="s">
        <v>21</v>
      </c>
      <c r="K217" t="s">
        <v>22</v>
      </c>
      <c r="L217">
        <v>1550037600</v>
      </c>
      <c r="M217" s="8">
        <f t="shared" si="13"/>
        <v>43509.25</v>
      </c>
      <c r="N217">
        <v>1550210400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2037</v>
      </c>
    </row>
    <row r="218" spans="1:20" hidden="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f t="shared" si="15"/>
        <v>103.98</v>
      </c>
      <c r="I218">
        <v>1815</v>
      </c>
      <c r="J218" t="s">
        <v>21</v>
      </c>
      <c r="K218" t="s">
        <v>22</v>
      </c>
      <c r="L218">
        <v>1321941600</v>
      </c>
      <c r="M218" s="8">
        <f t="shared" si="13"/>
        <v>40869.25</v>
      </c>
      <c r="N218">
        <v>1322114400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2037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f t="shared" si="15"/>
        <v>62</v>
      </c>
      <c r="I219">
        <v>934</v>
      </c>
      <c r="J219" t="s">
        <v>21</v>
      </c>
      <c r="K219" t="s">
        <v>22</v>
      </c>
      <c r="L219">
        <v>1556427600</v>
      </c>
      <c r="M219" s="8">
        <f t="shared" si="13"/>
        <v>43583.208333333328</v>
      </c>
      <c r="N219">
        <v>1557205200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2038</v>
      </c>
      <c r="T219" t="s">
        <v>2060</v>
      </c>
    </row>
    <row r="220" spans="1:20" hidden="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f t="shared" si="15"/>
        <v>31.01</v>
      </c>
      <c r="I220">
        <v>397</v>
      </c>
      <c r="J220" t="s">
        <v>40</v>
      </c>
      <c r="K220" t="s">
        <v>41</v>
      </c>
      <c r="L220">
        <v>1320991200</v>
      </c>
      <c r="M220" s="8">
        <f t="shared" si="13"/>
        <v>40858.25</v>
      </c>
      <c r="N220">
        <v>1323928800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2038</v>
      </c>
      <c r="T220" t="s">
        <v>2049</v>
      </c>
    </row>
    <row r="221" spans="1:20" hidden="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f t="shared" si="15"/>
        <v>89.99</v>
      </c>
      <c r="I221">
        <v>1539</v>
      </c>
      <c r="J221" t="s">
        <v>21</v>
      </c>
      <c r="K221" t="s">
        <v>22</v>
      </c>
      <c r="L221">
        <v>1345093200</v>
      </c>
      <c r="M221" s="8">
        <f t="shared" si="13"/>
        <v>41137.208333333336</v>
      </c>
      <c r="N221">
        <v>1346130000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2038</v>
      </c>
      <c r="T221" t="s">
        <v>2046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f t="shared" si="15"/>
        <v>39.24</v>
      </c>
      <c r="I222">
        <v>17</v>
      </c>
      <c r="J222" t="s">
        <v>21</v>
      </c>
      <c r="K222" t="s">
        <v>22</v>
      </c>
      <c r="L222">
        <v>1309496400</v>
      </c>
      <c r="M222" s="8">
        <f t="shared" si="13"/>
        <v>40725.208333333336</v>
      </c>
      <c r="N222">
        <v>1311051600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2037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f t="shared" si="15"/>
        <v>54.99</v>
      </c>
      <c r="I223">
        <v>2179</v>
      </c>
      <c r="J223" t="s">
        <v>21</v>
      </c>
      <c r="K223" t="s">
        <v>22</v>
      </c>
      <c r="L223">
        <v>1340254800</v>
      </c>
      <c r="M223" s="8">
        <f t="shared" si="13"/>
        <v>41081.208333333336</v>
      </c>
      <c r="N223">
        <v>1340427600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2030</v>
      </c>
      <c r="T223" t="s">
        <v>2031</v>
      </c>
    </row>
    <row r="224" spans="1:20" hidden="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f t="shared" si="15"/>
        <v>47.99</v>
      </c>
      <c r="I224">
        <v>138</v>
      </c>
      <c r="J224" t="s">
        <v>21</v>
      </c>
      <c r="K224" t="s">
        <v>22</v>
      </c>
      <c r="L224">
        <v>1412226000</v>
      </c>
      <c r="M224" s="8">
        <f t="shared" si="13"/>
        <v>41914.208333333336</v>
      </c>
      <c r="N224">
        <v>1412312400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2051</v>
      </c>
      <c r="T224" t="s">
        <v>2052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f t="shared" si="15"/>
        <v>87.97</v>
      </c>
      <c r="I225">
        <v>931</v>
      </c>
      <c r="J225" t="s">
        <v>21</v>
      </c>
      <c r="K225" t="s">
        <v>22</v>
      </c>
      <c r="L225">
        <v>1458104400</v>
      </c>
      <c r="M225" s="8">
        <f t="shared" si="13"/>
        <v>42445.208333333328</v>
      </c>
      <c r="N225">
        <v>1459314000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2037</v>
      </c>
    </row>
    <row r="226" spans="1:20" hidden="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f t="shared" si="15"/>
        <v>52</v>
      </c>
      <c r="I226">
        <v>3594</v>
      </c>
      <c r="J226" t="s">
        <v>21</v>
      </c>
      <c r="K226" t="s">
        <v>22</v>
      </c>
      <c r="L226">
        <v>1411534800</v>
      </c>
      <c r="M226" s="8">
        <f t="shared" si="13"/>
        <v>41906.208333333336</v>
      </c>
      <c r="N226">
        <v>1415426400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2038</v>
      </c>
      <c r="T226" t="s">
        <v>2060</v>
      </c>
    </row>
    <row r="227" spans="1:20" hidden="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f t="shared" si="15"/>
        <v>30</v>
      </c>
      <c r="I227">
        <v>5880</v>
      </c>
      <c r="J227" t="s">
        <v>21</v>
      </c>
      <c r="K227" t="s">
        <v>22</v>
      </c>
      <c r="L227">
        <v>1399093200</v>
      </c>
      <c r="M227" s="8">
        <f t="shared" si="13"/>
        <v>41762.208333333336</v>
      </c>
      <c r="N227">
        <v>1399093200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</row>
    <row r="228" spans="1:20" hidden="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f t="shared" si="15"/>
        <v>98.21</v>
      </c>
      <c r="I228">
        <v>112</v>
      </c>
      <c r="J228" t="s">
        <v>21</v>
      </c>
      <c r="K228" t="s">
        <v>22</v>
      </c>
      <c r="L228">
        <v>1270702800</v>
      </c>
      <c r="M228" s="8">
        <f t="shared" si="13"/>
        <v>40276.208333333336</v>
      </c>
      <c r="N228">
        <v>1273899600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2051</v>
      </c>
      <c r="T228" t="s">
        <v>2052</v>
      </c>
    </row>
    <row r="229" spans="1:20" ht="31.2" hidden="1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f t="shared" si="15"/>
        <v>108.96</v>
      </c>
      <c r="I229">
        <v>943</v>
      </c>
      <c r="J229" t="s">
        <v>21</v>
      </c>
      <c r="K229" t="s">
        <v>22</v>
      </c>
      <c r="L229">
        <v>1431666000</v>
      </c>
      <c r="M229" s="8">
        <f t="shared" si="13"/>
        <v>42139.208333333328</v>
      </c>
      <c r="N229">
        <v>1432184400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2047</v>
      </c>
      <c r="T229" t="s">
        <v>2058</v>
      </c>
    </row>
    <row r="230" spans="1:20" hidden="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f t="shared" si="15"/>
        <v>67</v>
      </c>
      <c r="I230">
        <v>2468</v>
      </c>
      <c r="J230" t="s">
        <v>21</v>
      </c>
      <c r="K230" t="s">
        <v>22</v>
      </c>
      <c r="L230">
        <v>1472619600</v>
      </c>
      <c r="M230" s="8">
        <f t="shared" si="13"/>
        <v>42613.208333333328</v>
      </c>
      <c r="N230">
        <v>1474779600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2038</v>
      </c>
      <c r="T230" t="s">
        <v>2046</v>
      </c>
    </row>
    <row r="231" spans="1:20" hidden="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f t="shared" si="15"/>
        <v>64.989999999999995</v>
      </c>
      <c r="I231">
        <v>2551</v>
      </c>
      <c r="J231" t="s">
        <v>21</v>
      </c>
      <c r="K231" t="s">
        <v>22</v>
      </c>
      <c r="L231">
        <v>1496293200</v>
      </c>
      <c r="M231" s="8">
        <f t="shared" si="13"/>
        <v>42887.208333333328</v>
      </c>
      <c r="N231">
        <v>1500440400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2047</v>
      </c>
      <c r="T231" t="s">
        <v>2058</v>
      </c>
    </row>
    <row r="232" spans="1:20" hidden="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f t="shared" si="15"/>
        <v>99.84</v>
      </c>
      <c r="I232">
        <v>101</v>
      </c>
      <c r="J232" t="s">
        <v>21</v>
      </c>
      <c r="K232" t="s">
        <v>22</v>
      </c>
      <c r="L232">
        <v>1575612000</v>
      </c>
      <c r="M232" s="8">
        <f t="shared" si="13"/>
        <v>43805.25</v>
      </c>
      <c r="N232">
        <v>1575612000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2047</v>
      </c>
      <c r="T232" t="s">
        <v>2048</v>
      </c>
    </row>
    <row r="233" spans="1:20" hidden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f t="shared" si="15"/>
        <v>82.43</v>
      </c>
      <c r="I233">
        <v>67</v>
      </c>
      <c r="J233" t="s">
        <v>21</v>
      </c>
      <c r="K233" t="s">
        <v>22</v>
      </c>
      <c r="L233">
        <v>1369112400</v>
      </c>
      <c r="M233" s="8">
        <f t="shared" si="13"/>
        <v>41415.208333333336</v>
      </c>
      <c r="N233">
        <v>1374123600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2037</v>
      </c>
    </row>
    <row r="234" spans="1:20" hidden="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f t="shared" si="15"/>
        <v>63.29</v>
      </c>
      <c r="I234">
        <v>92</v>
      </c>
      <c r="J234" t="s">
        <v>21</v>
      </c>
      <c r="K234" t="s">
        <v>22</v>
      </c>
      <c r="L234">
        <v>1469422800</v>
      </c>
      <c r="M234" s="8">
        <f t="shared" si="13"/>
        <v>42576.208333333328</v>
      </c>
      <c r="N234">
        <v>1469509200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2037</v>
      </c>
    </row>
    <row r="235" spans="1:20" hidden="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f t="shared" si="15"/>
        <v>96.77</v>
      </c>
      <c r="I235">
        <v>62</v>
      </c>
      <c r="J235" t="s">
        <v>21</v>
      </c>
      <c r="K235" t="s">
        <v>22</v>
      </c>
      <c r="L235">
        <v>1307854800</v>
      </c>
      <c r="M235" s="8">
        <f t="shared" si="13"/>
        <v>40706.208333333336</v>
      </c>
      <c r="N235">
        <v>1309237200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2038</v>
      </c>
      <c r="T235" t="s">
        <v>2046</v>
      </c>
    </row>
    <row r="236" spans="1:20" hidden="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f t="shared" si="15"/>
        <v>54.91</v>
      </c>
      <c r="I236">
        <v>149</v>
      </c>
      <c r="J236" t="s">
        <v>107</v>
      </c>
      <c r="K236" t="s">
        <v>108</v>
      </c>
      <c r="L236">
        <v>1503378000</v>
      </c>
      <c r="M236" s="8">
        <f t="shared" si="13"/>
        <v>42969.208333333328</v>
      </c>
      <c r="N236">
        <v>1503982800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2047</v>
      </c>
      <c r="T236" t="s">
        <v>2048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f t="shared" si="15"/>
        <v>39.01</v>
      </c>
      <c r="I237">
        <v>92</v>
      </c>
      <c r="J237" t="s">
        <v>21</v>
      </c>
      <c r="K237" t="s">
        <v>22</v>
      </c>
      <c r="L237">
        <v>1486965600</v>
      </c>
      <c r="M237" s="8">
        <f t="shared" si="13"/>
        <v>42779.25</v>
      </c>
      <c r="N237">
        <v>1487397600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2038</v>
      </c>
      <c r="T237" t="s">
        <v>2046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f t="shared" si="15"/>
        <v>75.84</v>
      </c>
      <c r="I238">
        <v>57</v>
      </c>
      <c r="J238" t="s">
        <v>26</v>
      </c>
      <c r="K238" t="s">
        <v>27</v>
      </c>
      <c r="L238">
        <v>1561438800</v>
      </c>
      <c r="M238" s="8">
        <f t="shared" si="13"/>
        <v>43641.208333333328</v>
      </c>
      <c r="N238">
        <v>1562043600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ht="31.2" hidden="1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f t="shared" si="15"/>
        <v>45.05</v>
      </c>
      <c r="I239">
        <v>329</v>
      </c>
      <c r="J239" t="s">
        <v>21</v>
      </c>
      <c r="K239" t="s">
        <v>22</v>
      </c>
      <c r="L239">
        <v>1398402000</v>
      </c>
      <c r="M239" s="8">
        <f t="shared" si="13"/>
        <v>41754.208333333336</v>
      </c>
      <c r="N239">
        <v>1398574800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2038</v>
      </c>
      <c r="T239" t="s">
        <v>2046</v>
      </c>
    </row>
    <row r="240" spans="1:20" hidden="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f t="shared" si="15"/>
        <v>104.52</v>
      </c>
      <c r="I240">
        <v>97</v>
      </c>
      <c r="J240" t="s">
        <v>36</v>
      </c>
      <c r="K240" t="s">
        <v>37</v>
      </c>
      <c r="L240">
        <v>1513231200</v>
      </c>
      <c r="M240" s="8">
        <f t="shared" si="13"/>
        <v>43083.25</v>
      </c>
      <c r="N240">
        <v>1515391200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2037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f t="shared" si="15"/>
        <v>76.27</v>
      </c>
      <c r="I241">
        <v>41</v>
      </c>
      <c r="J241" t="s">
        <v>21</v>
      </c>
      <c r="K241" t="s">
        <v>22</v>
      </c>
      <c r="L241">
        <v>1440824400</v>
      </c>
      <c r="M241" s="8">
        <f t="shared" si="13"/>
        <v>42245.208333333328</v>
      </c>
      <c r="N241">
        <v>1441170000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2043</v>
      </c>
    </row>
    <row r="242" spans="1:20" hidden="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f t="shared" si="15"/>
        <v>69.02</v>
      </c>
      <c r="I242">
        <v>1784</v>
      </c>
      <c r="J242" t="s">
        <v>21</v>
      </c>
      <c r="K242" t="s">
        <v>22</v>
      </c>
      <c r="L242">
        <v>1281070800</v>
      </c>
      <c r="M242" s="8">
        <f t="shared" si="13"/>
        <v>40396.208333333336</v>
      </c>
      <c r="N242">
        <v>1281157200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2037</v>
      </c>
    </row>
    <row r="243" spans="1:20" ht="31.2" hidden="1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f t="shared" si="15"/>
        <v>101.98</v>
      </c>
      <c r="I243">
        <v>1684</v>
      </c>
      <c r="J243" t="s">
        <v>26</v>
      </c>
      <c r="K243" t="s">
        <v>27</v>
      </c>
      <c r="L243">
        <v>1397365200</v>
      </c>
      <c r="M243" s="8">
        <f t="shared" si="13"/>
        <v>41742.208333333336</v>
      </c>
      <c r="N243">
        <v>1398229200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</row>
    <row r="244" spans="1:20" hidden="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f t="shared" si="15"/>
        <v>42.92</v>
      </c>
      <c r="I244">
        <v>250</v>
      </c>
      <c r="J244" t="s">
        <v>21</v>
      </c>
      <c r="K244" t="s">
        <v>22</v>
      </c>
      <c r="L244">
        <v>1494392400</v>
      </c>
      <c r="M244" s="8">
        <f t="shared" si="13"/>
        <v>42865.208333333328</v>
      </c>
      <c r="N244">
        <v>1495256400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</row>
    <row r="245" spans="1:20" ht="31.2" hidden="1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f t="shared" si="15"/>
        <v>43.03</v>
      </c>
      <c r="I245">
        <v>238</v>
      </c>
      <c r="J245" t="s">
        <v>21</v>
      </c>
      <c r="K245" t="s">
        <v>22</v>
      </c>
      <c r="L245">
        <v>1520143200</v>
      </c>
      <c r="M245" s="8">
        <f t="shared" si="13"/>
        <v>43163.25</v>
      </c>
      <c r="N245">
        <v>1520402400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2037</v>
      </c>
    </row>
    <row r="246" spans="1:20" ht="31.2" hidden="1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f t="shared" si="15"/>
        <v>75.25</v>
      </c>
      <c r="I246">
        <v>53</v>
      </c>
      <c r="J246" t="s">
        <v>21</v>
      </c>
      <c r="K246" t="s">
        <v>22</v>
      </c>
      <c r="L246">
        <v>1405314000</v>
      </c>
      <c r="M246" s="8">
        <f t="shared" si="13"/>
        <v>41834.208333333336</v>
      </c>
      <c r="N246">
        <v>1409806800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2037</v>
      </c>
    </row>
    <row r="247" spans="1:20" hidden="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f t="shared" si="15"/>
        <v>69.02</v>
      </c>
      <c r="I247">
        <v>214</v>
      </c>
      <c r="J247" t="s">
        <v>21</v>
      </c>
      <c r="K247" t="s">
        <v>22</v>
      </c>
      <c r="L247">
        <v>1396846800</v>
      </c>
      <c r="M247" s="8">
        <f t="shared" si="13"/>
        <v>41736.208333333336</v>
      </c>
      <c r="N247">
        <v>1396933200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2037</v>
      </c>
    </row>
    <row r="248" spans="1:20" ht="31.2" hidden="1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f t="shared" si="15"/>
        <v>65.989999999999995</v>
      </c>
      <c r="I248">
        <v>222</v>
      </c>
      <c r="J248" t="s">
        <v>21</v>
      </c>
      <c r="K248" t="s">
        <v>22</v>
      </c>
      <c r="L248">
        <v>1375678800</v>
      </c>
      <c r="M248" s="8">
        <f t="shared" si="13"/>
        <v>41491.208333333336</v>
      </c>
      <c r="N248">
        <v>1376024400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2034</v>
      </c>
      <c r="T248" t="s">
        <v>2035</v>
      </c>
    </row>
    <row r="249" spans="1:20" hidden="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f t="shared" si="15"/>
        <v>98.01</v>
      </c>
      <c r="I249">
        <v>1884</v>
      </c>
      <c r="J249" t="s">
        <v>21</v>
      </c>
      <c r="K249" t="s">
        <v>22</v>
      </c>
      <c r="L249">
        <v>1482386400</v>
      </c>
      <c r="M249" s="8">
        <f t="shared" si="13"/>
        <v>42726.25</v>
      </c>
      <c r="N249">
        <v>1483682400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2044</v>
      </c>
      <c r="T249" t="s">
        <v>2050</v>
      </c>
    </row>
    <row r="250" spans="1:20" hidden="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f t="shared" si="15"/>
        <v>60.11</v>
      </c>
      <c r="I250">
        <v>218</v>
      </c>
      <c r="J250" t="s">
        <v>26</v>
      </c>
      <c r="K250" t="s">
        <v>27</v>
      </c>
      <c r="L250">
        <v>1420005600</v>
      </c>
      <c r="M250" s="8">
        <f t="shared" si="13"/>
        <v>42004.25</v>
      </c>
      <c r="N250">
        <v>1420437600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2047</v>
      </c>
      <c r="T250" t="s">
        <v>2058</v>
      </c>
    </row>
    <row r="251" spans="1:20" hidden="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f t="shared" si="15"/>
        <v>26</v>
      </c>
      <c r="I251">
        <v>6465</v>
      </c>
      <c r="J251" t="s">
        <v>21</v>
      </c>
      <c r="K251" t="s">
        <v>22</v>
      </c>
      <c r="L251">
        <v>1420178400</v>
      </c>
      <c r="M251" s="8">
        <f t="shared" si="13"/>
        <v>42006.25</v>
      </c>
      <c r="N251">
        <v>1420783200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2044</v>
      </c>
      <c r="T251" t="s">
        <v>2056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f t="shared" si="15"/>
        <v>3</v>
      </c>
      <c r="I252">
        <v>1</v>
      </c>
      <c r="J252" t="s">
        <v>21</v>
      </c>
      <c r="K252" t="s">
        <v>22</v>
      </c>
      <c r="L252">
        <v>1264399200</v>
      </c>
      <c r="M252" s="8">
        <f t="shared" si="13"/>
        <v>40203.25</v>
      </c>
      <c r="N252">
        <v>1267423200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f t="shared" si="15"/>
        <v>38.020000000000003</v>
      </c>
      <c r="I253">
        <v>101</v>
      </c>
      <c r="J253" t="s">
        <v>21</v>
      </c>
      <c r="K253" t="s">
        <v>22</v>
      </c>
      <c r="L253">
        <v>1355032800</v>
      </c>
      <c r="M253" s="8">
        <f t="shared" si="13"/>
        <v>41252.25</v>
      </c>
      <c r="N253">
        <v>1355205600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2037</v>
      </c>
    </row>
    <row r="254" spans="1:20" ht="31.2" hidden="1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f t="shared" si="15"/>
        <v>106.15</v>
      </c>
      <c r="I254">
        <v>59</v>
      </c>
      <c r="J254" t="s">
        <v>21</v>
      </c>
      <c r="K254" t="s">
        <v>22</v>
      </c>
      <c r="L254">
        <v>1382677200</v>
      </c>
      <c r="M254" s="8">
        <f t="shared" si="13"/>
        <v>41572.208333333336</v>
      </c>
      <c r="N254">
        <v>1383109200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2037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f t="shared" si="15"/>
        <v>81.02</v>
      </c>
      <c r="I255">
        <v>1335</v>
      </c>
      <c r="J255" t="s">
        <v>15</v>
      </c>
      <c r="K255" t="s">
        <v>16</v>
      </c>
      <c r="L255">
        <v>1302238800</v>
      </c>
      <c r="M255" s="8">
        <f t="shared" si="13"/>
        <v>40641.208333333336</v>
      </c>
      <c r="N255">
        <v>1303275600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2038</v>
      </c>
      <c r="T255" t="s">
        <v>2041</v>
      </c>
    </row>
    <row r="256" spans="1:20" ht="31.2" hidden="1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f t="shared" si="15"/>
        <v>96.65</v>
      </c>
      <c r="I256">
        <v>88</v>
      </c>
      <c r="J256" t="s">
        <v>21</v>
      </c>
      <c r="K256" t="s">
        <v>22</v>
      </c>
      <c r="L256">
        <v>1487656800</v>
      </c>
      <c r="M256" s="8">
        <f t="shared" si="13"/>
        <v>42787.25</v>
      </c>
      <c r="N256">
        <v>1487829600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</row>
    <row r="257" spans="1:20" ht="31.2" hidden="1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f t="shared" si="15"/>
        <v>57</v>
      </c>
      <c r="I257">
        <v>1697</v>
      </c>
      <c r="J257" t="s">
        <v>21</v>
      </c>
      <c r="K257" t="s">
        <v>22</v>
      </c>
      <c r="L257">
        <v>1297836000</v>
      </c>
      <c r="M257" s="8">
        <f t="shared" si="13"/>
        <v>40590.25</v>
      </c>
      <c r="N257">
        <v>1298268000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f t="shared" si="15"/>
        <v>63.93</v>
      </c>
      <c r="I258">
        <v>15</v>
      </c>
      <c r="J258" t="s">
        <v>40</v>
      </c>
      <c r="K258" t="s">
        <v>41</v>
      </c>
      <c r="L258">
        <v>1453615200</v>
      </c>
      <c r="M258" s="8">
        <f t="shared" si="13"/>
        <v>42393.25</v>
      </c>
      <c r="N258">
        <v>1456812000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hidden="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f t="shared" si="15"/>
        <v>90.46</v>
      </c>
      <c r="I259">
        <v>92</v>
      </c>
      <c r="J259" t="s">
        <v>21</v>
      </c>
      <c r="K259" t="s">
        <v>22</v>
      </c>
      <c r="L259">
        <v>1362463200</v>
      </c>
      <c r="M259" s="8">
        <f t="shared" ref="M259:M322" si="17">(((L259/60)/60)/24+DATE(1970,1,1))</f>
        <v>41338.25</v>
      </c>
      <c r="N259">
        <v>1363669200</v>
      </c>
      <c r="O259" s="8">
        <f t="shared" ref="O259:O322" si="18">(((N259/60)/60)/24+DATE(1970,1,1))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2037</v>
      </c>
    </row>
    <row r="260" spans="1:20" hidden="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f t="shared" ref="H260:H323" si="19">ROUND(IF(I260=0, 0, (E260/I260)), 2)</f>
        <v>72.17</v>
      </c>
      <c r="I260">
        <v>186</v>
      </c>
      <c r="J260" t="s">
        <v>21</v>
      </c>
      <c r="K260" t="s">
        <v>22</v>
      </c>
      <c r="L260">
        <v>1481176800</v>
      </c>
      <c r="M260" s="8">
        <f t="shared" si="17"/>
        <v>42712.25</v>
      </c>
      <c r="N260">
        <v>1482904800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2037</v>
      </c>
    </row>
    <row r="261" spans="1:20" ht="31.2" hidden="1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f t="shared" si="19"/>
        <v>77.930000000000007</v>
      </c>
      <c r="I261">
        <v>138</v>
      </c>
      <c r="J261" t="s">
        <v>21</v>
      </c>
      <c r="K261" t="s">
        <v>22</v>
      </c>
      <c r="L261">
        <v>1354946400</v>
      </c>
      <c r="M261" s="8">
        <f t="shared" si="17"/>
        <v>41251.25</v>
      </c>
      <c r="N261">
        <v>1356588000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2051</v>
      </c>
      <c r="T261" t="s">
        <v>2052</v>
      </c>
    </row>
    <row r="262" spans="1:20" hidden="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f t="shared" si="19"/>
        <v>38.07</v>
      </c>
      <c r="I262">
        <v>261</v>
      </c>
      <c r="J262" t="s">
        <v>21</v>
      </c>
      <c r="K262" t="s">
        <v>22</v>
      </c>
      <c r="L262">
        <v>1348808400</v>
      </c>
      <c r="M262" s="8">
        <f t="shared" si="17"/>
        <v>41180.208333333336</v>
      </c>
      <c r="N262">
        <v>1349845200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f t="shared" si="19"/>
        <v>57.94</v>
      </c>
      <c r="I263">
        <v>454</v>
      </c>
      <c r="J263" t="s">
        <v>21</v>
      </c>
      <c r="K263" t="s">
        <v>22</v>
      </c>
      <c r="L263">
        <v>1282712400</v>
      </c>
      <c r="M263" s="8">
        <f t="shared" si="17"/>
        <v>40415.208333333336</v>
      </c>
      <c r="N263">
        <v>1283058000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hidden="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f t="shared" si="19"/>
        <v>49.79</v>
      </c>
      <c r="I264">
        <v>107</v>
      </c>
      <c r="J264" t="s">
        <v>21</v>
      </c>
      <c r="K264" t="s">
        <v>22</v>
      </c>
      <c r="L264">
        <v>1301979600</v>
      </c>
      <c r="M264" s="8">
        <f t="shared" si="17"/>
        <v>40638.208333333336</v>
      </c>
      <c r="N264">
        <v>1304226000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2032</v>
      </c>
      <c r="T264" t="s">
        <v>2042</v>
      </c>
    </row>
    <row r="265" spans="1:20" hidden="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f t="shared" si="19"/>
        <v>54.05</v>
      </c>
      <c r="I265">
        <v>199</v>
      </c>
      <c r="J265" t="s">
        <v>21</v>
      </c>
      <c r="K265" t="s">
        <v>22</v>
      </c>
      <c r="L265">
        <v>1263016800</v>
      </c>
      <c r="M265" s="8">
        <f t="shared" si="17"/>
        <v>40187.25</v>
      </c>
      <c r="N265">
        <v>1263016800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2051</v>
      </c>
      <c r="T265" t="s">
        <v>2052</v>
      </c>
    </row>
    <row r="266" spans="1:20" hidden="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f t="shared" si="19"/>
        <v>30</v>
      </c>
      <c r="I266">
        <v>5512</v>
      </c>
      <c r="J266" t="s">
        <v>21</v>
      </c>
      <c r="K266" t="s">
        <v>22</v>
      </c>
      <c r="L266">
        <v>1360648800</v>
      </c>
      <c r="M266" s="8">
        <f t="shared" si="17"/>
        <v>41317.25</v>
      </c>
      <c r="N266">
        <v>1362031200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2037</v>
      </c>
    </row>
    <row r="267" spans="1:20" hidden="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f t="shared" si="19"/>
        <v>70.13</v>
      </c>
      <c r="I267">
        <v>86</v>
      </c>
      <c r="J267" t="s">
        <v>21</v>
      </c>
      <c r="K267" t="s">
        <v>22</v>
      </c>
      <c r="L267">
        <v>1451800800</v>
      </c>
      <c r="M267" s="8">
        <f t="shared" si="17"/>
        <v>42372.25</v>
      </c>
      <c r="N267">
        <v>1455602400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2037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f t="shared" si="19"/>
        <v>27</v>
      </c>
      <c r="I268">
        <v>3182</v>
      </c>
      <c r="J268" t="s">
        <v>107</v>
      </c>
      <c r="K268" t="s">
        <v>108</v>
      </c>
      <c r="L268">
        <v>1415340000</v>
      </c>
      <c r="M268" s="8">
        <f t="shared" si="17"/>
        <v>41950.25</v>
      </c>
      <c r="N268">
        <v>1418191200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2032</v>
      </c>
      <c r="T268" t="s">
        <v>2055</v>
      </c>
    </row>
    <row r="269" spans="1:20" hidden="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f t="shared" si="19"/>
        <v>51.99</v>
      </c>
      <c r="I269">
        <v>2768</v>
      </c>
      <c r="J269" t="s">
        <v>26</v>
      </c>
      <c r="K269" t="s">
        <v>27</v>
      </c>
      <c r="L269">
        <v>1351054800</v>
      </c>
      <c r="M269" s="8">
        <f t="shared" si="17"/>
        <v>41206.208333333336</v>
      </c>
      <c r="N269">
        <v>1352440800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2037</v>
      </c>
    </row>
    <row r="270" spans="1:20" hidden="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f t="shared" si="19"/>
        <v>56.42</v>
      </c>
      <c r="I270">
        <v>48</v>
      </c>
      <c r="J270" t="s">
        <v>21</v>
      </c>
      <c r="K270" t="s">
        <v>22</v>
      </c>
      <c r="L270">
        <v>1349326800</v>
      </c>
      <c r="M270" s="8">
        <f t="shared" si="17"/>
        <v>41186.208333333336</v>
      </c>
      <c r="N270">
        <v>1353304800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2038</v>
      </c>
      <c r="T270" t="s">
        <v>2039</v>
      </c>
    </row>
    <row r="271" spans="1:20" hidden="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f t="shared" si="19"/>
        <v>101.63</v>
      </c>
      <c r="I271">
        <v>87</v>
      </c>
      <c r="J271" t="s">
        <v>21</v>
      </c>
      <c r="K271" t="s">
        <v>22</v>
      </c>
      <c r="L271">
        <v>1548914400</v>
      </c>
      <c r="M271" s="8">
        <f t="shared" si="17"/>
        <v>43496.25</v>
      </c>
      <c r="N271">
        <v>1550728800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2038</v>
      </c>
      <c r="T271" t="s">
        <v>2057</v>
      </c>
    </row>
    <row r="272" spans="1:20" hidden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f t="shared" si="19"/>
        <v>25.01</v>
      </c>
      <c r="I272">
        <v>1890</v>
      </c>
      <c r="J272" t="s">
        <v>21</v>
      </c>
      <c r="K272" t="s">
        <v>22</v>
      </c>
      <c r="L272">
        <v>1291269600</v>
      </c>
      <c r="M272" s="8">
        <f t="shared" si="17"/>
        <v>40514.25</v>
      </c>
      <c r="N272">
        <v>1291442400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2047</v>
      </c>
      <c r="T272" t="s">
        <v>2048</v>
      </c>
    </row>
    <row r="273" spans="1:20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f t="shared" si="19"/>
        <v>32.020000000000003</v>
      </c>
      <c r="I273">
        <v>61</v>
      </c>
      <c r="J273" t="s">
        <v>21</v>
      </c>
      <c r="K273" t="s">
        <v>22</v>
      </c>
      <c r="L273">
        <v>1449468000</v>
      </c>
      <c r="M273" s="8">
        <f t="shared" si="17"/>
        <v>42345.25</v>
      </c>
      <c r="N273">
        <v>1452146400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2051</v>
      </c>
      <c r="T273" t="s">
        <v>2052</v>
      </c>
    </row>
    <row r="274" spans="1:20" hidden="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f t="shared" si="19"/>
        <v>82.02</v>
      </c>
      <c r="I274">
        <v>1894</v>
      </c>
      <c r="J274" t="s">
        <v>21</v>
      </c>
      <c r="K274" t="s">
        <v>22</v>
      </c>
      <c r="L274">
        <v>1562734800</v>
      </c>
      <c r="M274" s="8">
        <f t="shared" si="17"/>
        <v>43656.208333333328</v>
      </c>
      <c r="N274">
        <v>1564894800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2037</v>
      </c>
    </row>
    <row r="275" spans="1:20" hidden="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f t="shared" si="19"/>
        <v>37.96</v>
      </c>
      <c r="I275">
        <v>282</v>
      </c>
      <c r="J275" t="s">
        <v>15</v>
      </c>
      <c r="K275" t="s">
        <v>16</v>
      </c>
      <c r="L275">
        <v>1505624400</v>
      </c>
      <c r="M275" s="8">
        <f t="shared" si="17"/>
        <v>42995.208333333328</v>
      </c>
      <c r="N275">
        <v>1505883600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2037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f t="shared" si="19"/>
        <v>51.53</v>
      </c>
      <c r="I276">
        <v>15</v>
      </c>
      <c r="J276" t="s">
        <v>21</v>
      </c>
      <c r="K276" t="s">
        <v>22</v>
      </c>
      <c r="L276">
        <v>1509948000</v>
      </c>
      <c r="M276" s="8">
        <f t="shared" si="17"/>
        <v>43045.25</v>
      </c>
      <c r="N276">
        <v>1510380000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2037</v>
      </c>
    </row>
    <row r="277" spans="1:20" ht="31.2" hidden="1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f t="shared" si="19"/>
        <v>81.2</v>
      </c>
      <c r="I277">
        <v>116</v>
      </c>
      <c r="J277" t="s">
        <v>21</v>
      </c>
      <c r="K277" t="s">
        <v>22</v>
      </c>
      <c r="L277">
        <v>1554526800</v>
      </c>
      <c r="M277" s="8">
        <f t="shared" si="17"/>
        <v>43561.208333333328</v>
      </c>
      <c r="N277">
        <v>1555218000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2044</v>
      </c>
      <c r="T277" t="s">
        <v>2056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f t="shared" si="19"/>
        <v>40.03</v>
      </c>
      <c r="I278">
        <v>133</v>
      </c>
      <c r="J278" t="s">
        <v>21</v>
      </c>
      <c r="K278" t="s">
        <v>22</v>
      </c>
      <c r="L278">
        <v>1334811600</v>
      </c>
      <c r="M278" s="8">
        <f t="shared" si="17"/>
        <v>41018.208333333336</v>
      </c>
      <c r="N278">
        <v>1335243600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2047</v>
      </c>
      <c r="T278" t="s">
        <v>2048</v>
      </c>
    </row>
    <row r="279" spans="1:20" ht="31.2" hidden="1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f t="shared" si="19"/>
        <v>89.94</v>
      </c>
      <c r="I279">
        <v>83</v>
      </c>
      <c r="J279" t="s">
        <v>21</v>
      </c>
      <c r="K279" t="s">
        <v>22</v>
      </c>
      <c r="L279">
        <v>1279515600</v>
      </c>
      <c r="M279" s="8">
        <f t="shared" si="17"/>
        <v>40378.208333333336</v>
      </c>
      <c r="N279">
        <v>1279688400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2037</v>
      </c>
    </row>
    <row r="280" spans="1:20" hidden="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f t="shared" si="19"/>
        <v>96.69</v>
      </c>
      <c r="I280">
        <v>91</v>
      </c>
      <c r="J280" t="s">
        <v>21</v>
      </c>
      <c r="K280" t="s">
        <v>22</v>
      </c>
      <c r="L280">
        <v>1353909600</v>
      </c>
      <c r="M280" s="8">
        <f t="shared" si="17"/>
        <v>41239.25</v>
      </c>
      <c r="N280">
        <v>1356069600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2034</v>
      </c>
      <c r="T280" t="s">
        <v>2035</v>
      </c>
    </row>
    <row r="281" spans="1:20" ht="31.2" hidden="1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f t="shared" si="19"/>
        <v>25.01</v>
      </c>
      <c r="I281">
        <v>546</v>
      </c>
      <c r="J281" t="s">
        <v>21</v>
      </c>
      <c r="K281" t="s">
        <v>22</v>
      </c>
      <c r="L281">
        <v>1535950800</v>
      </c>
      <c r="M281" s="8">
        <f t="shared" si="17"/>
        <v>43346.208333333328</v>
      </c>
      <c r="N281">
        <v>1536210000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2037</v>
      </c>
    </row>
    <row r="282" spans="1:20" ht="31.2" hidden="1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f t="shared" si="19"/>
        <v>36.99</v>
      </c>
      <c r="I282">
        <v>393</v>
      </c>
      <c r="J282" t="s">
        <v>21</v>
      </c>
      <c r="K282" t="s">
        <v>22</v>
      </c>
      <c r="L282">
        <v>1511244000</v>
      </c>
      <c r="M282" s="8">
        <f t="shared" si="17"/>
        <v>43060.25</v>
      </c>
      <c r="N282">
        <v>1511762400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2038</v>
      </c>
      <c r="T282" t="s">
        <v>2046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f t="shared" si="19"/>
        <v>73.010000000000005</v>
      </c>
      <c r="I283">
        <v>2062</v>
      </c>
      <c r="J283" t="s">
        <v>21</v>
      </c>
      <c r="K283" t="s">
        <v>22</v>
      </c>
      <c r="L283">
        <v>1331445600</v>
      </c>
      <c r="M283" s="8">
        <f t="shared" si="17"/>
        <v>40979.25</v>
      </c>
      <c r="N283">
        <v>1333256400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2037</v>
      </c>
    </row>
    <row r="284" spans="1:20" hidden="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f t="shared" si="19"/>
        <v>68.239999999999995</v>
      </c>
      <c r="I284">
        <v>133</v>
      </c>
      <c r="J284" t="s">
        <v>21</v>
      </c>
      <c r="K284" t="s">
        <v>22</v>
      </c>
      <c r="L284">
        <v>1480226400</v>
      </c>
      <c r="M284" s="8">
        <f t="shared" si="17"/>
        <v>42701.25</v>
      </c>
      <c r="N284">
        <v>1480744800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2038</v>
      </c>
      <c r="T284" t="s">
        <v>2057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f t="shared" si="19"/>
        <v>52.31</v>
      </c>
      <c r="I285">
        <v>29</v>
      </c>
      <c r="J285" t="s">
        <v>36</v>
      </c>
      <c r="K285" t="s">
        <v>37</v>
      </c>
      <c r="L285">
        <v>1464584400</v>
      </c>
      <c r="M285" s="8">
        <f t="shared" si="17"/>
        <v>42520.208333333328</v>
      </c>
      <c r="N285">
        <v>1465016400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f t="shared" si="19"/>
        <v>61.77</v>
      </c>
      <c r="I286">
        <v>132</v>
      </c>
      <c r="J286" t="s">
        <v>21</v>
      </c>
      <c r="K286" t="s">
        <v>22</v>
      </c>
      <c r="L286">
        <v>1335848400</v>
      </c>
      <c r="M286" s="8">
        <f t="shared" si="17"/>
        <v>41030.208333333336</v>
      </c>
      <c r="N286">
        <v>1336280400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2035</v>
      </c>
    </row>
    <row r="287" spans="1:20" hidden="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f t="shared" si="19"/>
        <v>25.03</v>
      </c>
      <c r="I287">
        <v>254</v>
      </c>
      <c r="J287" t="s">
        <v>21</v>
      </c>
      <c r="K287" t="s">
        <v>22</v>
      </c>
      <c r="L287">
        <v>1473483600</v>
      </c>
      <c r="M287" s="8">
        <f t="shared" si="17"/>
        <v>42623.208333333328</v>
      </c>
      <c r="N287">
        <v>1476766800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2037</v>
      </c>
    </row>
    <row r="288" spans="1:20" hidden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f t="shared" si="19"/>
        <v>106.29</v>
      </c>
      <c r="I288">
        <v>184</v>
      </c>
      <c r="J288" t="s">
        <v>21</v>
      </c>
      <c r="K288" t="s">
        <v>22</v>
      </c>
      <c r="L288">
        <v>1479880800</v>
      </c>
      <c r="M288" s="8">
        <f t="shared" si="17"/>
        <v>42697.25</v>
      </c>
      <c r="N288">
        <v>1480485600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2037</v>
      </c>
    </row>
    <row r="289" spans="1:20" hidden="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f t="shared" si="19"/>
        <v>75.069999999999993</v>
      </c>
      <c r="I289">
        <v>176</v>
      </c>
      <c r="J289" t="s">
        <v>21</v>
      </c>
      <c r="K289" t="s">
        <v>22</v>
      </c>
      <c r="L289">
        <v>1430197200</v>
      </c>
      <c r="M289" s="8">
        <f t="shared" si="17"/>
        <v>42122.208333333328</v>
      </c>
      <c r="N289">
        <v>1430197200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2032</v>
      </c>
      <c r="T289" t="s">
        <v>2040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f t="shared" si="19"/>
        <v>39.97</v>
      </c>
      <c r="I290">
        <v>137</v>
      </c>
      <c r="J290" t="s">
        <v>36</v>
      </c>
      <c r="K290" t="s">
        <v>37</v>
      </c>
      <c r="L290">
        <v>1331701200</v>
      </c>
      <c r="M290" s="8">
        <f t="shared" si="17"/>
        <v>40982.208333333336</v>
      </c>
      <c r="N290">
        <v>1331787600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2032</v>
      </c>
      <c r="T290" t="s">
        <v>2054</v>
      </c>
    </row>
    <row r="291" spans="1:20" hidden="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f t="shared" si="19"/>
        <v>39.979999999999997</v>
      </c>
      <c r="I291">
        <v>337</v>
      </c>
      <c r="J291" t="s">
        <v>15</v>
      </c>
      <c r="K291" t="s">
        <v>16</v>
      </c>
      <c r="L291">
        <v>1438578000</v>
      </c>
      <c r="M291" s="8">
        <f t="shared" si="17"/>
        <v>42219.208333333328</v>
      </c>
      <c r="N291">
        <v>1438837200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2037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f t="shared" si="19"/>
        <v>101.02</v>
      </c>
      <c r="I292">
        <v>908</v>
      </c>
      <c r="J292" t="s">
        <v>21</v>
      </c>
      <c r="K292" t="s">
        <v>22</v>
      </c>
      <c r="L292">
        <v>1368162000</v>
      </c>
      <c r="M292" s="8">
        <f t="shared" si="17"/>
        <v>41404.208333333336</v>
      </c>
      <c r="N292">
        <v>1370926800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2038</v>
      </c>
      <c r="T292" t="s">
        <v>2039</v>
      </c>
    </row>
    <row r="293" spans="1:20" hidden="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f t="shared" si="19"/>
        <v>76.81</v>
      </c>
      <c r="I293">
        <v>107</v>
      </c>
      <c r="J293" t="s">
        <v>21</v>
      </c>
      <c r="K293" t="s">
        <v>22</v>
      </c>
      <c r="L293">
        <v>1318654800</v>
      </c>
      <c r="M293" s="8">
        <f t="shared" si="17"/>
        <v>40831.208333333336</v>
      </c>
      <c r="N293">
        <v>1319000400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2034</v>
      </c>
      <c r="T293" t="s">
        <v>2035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f t="shared" si="19"/>
        <v>71.7</v>
      </c>
      <c r="I294">
        <v>10</v>
      </c>
      <c r="J294" t="s">
        <v>21</v>
      </c>
      <c r="K294" t="s">
        <v>22</v>
      </c>
      <c r="L294">
        <v>1331874000</v>
      </c>
      <c r="M294" s="8">
        <f t="shared" si="17"/>
        <v>40984.208333333336</v>
      </c>
      <c r="N294">
        <v>1333429200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2030</v>
      </c>
      <c r="T294" t="s">
        <v>2031</v>
      </c>
    </row>
    <row r="295" spans="1:20" hidden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f t="shared" si="19"/>
        <v>33.28</v>
      </c>
      <c r="I295">
        <v>32</v>
      </c>
      <c r="J295" t="s">
        <v>107</v>
      </c>
      <c r="K295" t="s">
        <v>108</v>
      </c>
      <c r="L295">
        <v>1286254800</v>
      </c>
      <c r="M295" s="8">
        <f t="shared" si="17"/>
        <v>40456.208333333336</v>
      </c>
      <c r="N295">
        <v>1287032400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2037</v>
      </c>
    </row>
    <row r="296" spans="1:20" hidden="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f t="shared" si="19"/>
        <v>43.92</v>
      </c>
      <c r="I296">
        <v>183</v>
      </c>
      <c r="J296" t="s">
        <v>21</v>
      </c>
      <c r="K296" t="s">
        <v>22</v>
      </c>
      <c r="L296">
        <v>1540530000</v>
      </c>
      <c r="M296" s="8">
        <f t="shared" si="17"/>
        <v>43399.208333333328</v>
      </c>
      <c r="N296">
        <v>1541570400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2037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f t="shared" si="19"/>
        <v>36</v>
      </c>
      <c r="I297">
        <v>1910</v>
      </c>
      <c r="J297" t="s">
        <v>98</v>
      </c>
      <c r="K297" t="s">
        <v>99</v>
      </c>
      <c r="L297">
        <v>1381813200</v>
      </c>
      <c r="M297" s="8">
        <f t="shared" si="17"/>
        <v>41562.208333333336</v>
      </c>
      <c r="N297">
        <v>1383976800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2037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f t="shared" si="19"/>
        <v>88.21</v>
      </c>
      <c r="I298">
        <v>38</v>
      </c>
      <c r="J298" t="s">
        <v>26</v>
      </c>
      <c r="K298" t="s">
        <v>27</v>
      </c>
      <c r="L298">
        <v>1548655200</v>
      </c>
      <c r="M298" s="8">
        <f t="shared" si="17"/>
        <v>43493.25</v>
      </c>
      <c r="N298">
        <v>1550556000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2037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f t="shared" si="19"/>
        <v>65.239999999999995</v>
      </c>
      <c r="I299">
        <v>104</v>
      </c>
      <c r="J299" t="s">
        <v>26</v>
      </c>
      <c r="K299" t="s">
        <v>27</v>
      </c>
      <c r="L299">
        <v>1389679200</v>
      </c>
      <c r="M299" s="8">
        <f t="shared" si="17"/>
        <v>41653.25</v>
      </c>
      <c r="N299">
        <v>1390456800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2037</v>
      </c>
    </row>
    <row r="300" spans="1:20" hidden="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f t="shared" si="19"/>
        <v>69.959999999999994</v>
      </c>
      <c r="I300">
        <v>72</v>
      </c>
      <c r="J300" t="s">
        <v>21</v>
      </c>
      <c r="K300" t="s">
        <v>22</v>
      </c>
      <c r="L300">
        <v>1456466400</v>
      </c>
      <c r="M300" s="8">
        <f t="shared" si="17"/>
        <v>42426.25</v>
      </c>
      <c r="N300">
        <v>1458018000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f t="shared" si="19"/>
        <v>39.880000000000003</v>
      </c>
      <c r="I301">
        <v>49</v>
      </c>
      <c r="J301" t="s">
        <v>21</v>
      </c>
      <c r="K301" t="s">
        <v>22</v>
      </c>
      <c r="L301">
        <v>1456984800</v>
      </c>
      <c r="M301" s="8">
        <f t="shared" si="17"/>
        <v>42432.25</v>
      </c>
      <c r="N301">
        <v>1461819600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2030</v>
      </c>
      <c r="T301" t="s">
        <v>2031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f t="shared" si="19"/>
        <v>5</v>
      </c>
      <c r="I302">
        <v>1</v>
      </c>
      <c r="J302" t="s">
        <v>36</v>
      </c>
      <c r="K302" t="s">
        <v>37</v>
      </c>
      <c r="L302">
        <v>1504069200</v>
      </c>
      <c r="M302" s="8">
        <f t="shared" si="17"/>
        <v>42977.208333333328</v>
      </c>
      <c r="N302">
        <v>1504155600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ht="31.2" hidden="1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f t="shared" si="19"/>
        <v>41.02</v>
      </c>
      <c r="I303">
        <v>295</v>
      </c>
      <c r="J303" t="s">
        <v>21</v>
      </c>
      <c r="K303" t="s">
        <v>22</v>
      </c>
      <c r="L303">
        <v>1424930400</v>
      </c>
      <c r="M303" s="8">
        <f t="shared" si="17"/>
        <v>42061.25</v>
      </c>
      <c r="N303">
        <v>1426395600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2038</v>
      </c>
      <c r="T303" t="s">
        <v>2039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f t="shared" si="19"/>
        <v>98.91</v>
      </c>
      <c r="I304">
        <v>245</v>
      </c>
      <c r="J304" t="s">
        <v>21</v>
      </c>
      <c r="K304" t="s">
        <v>22</v>
      </c>
      <c r="L304">
        <v>1535864400</v>
      </c>
      <c r="M304" s="8">
        <f t="shared" si="17"/>
        <v>43345.208333333328</v>
      </c>
      <c r="N304">
        <v>1537074000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2037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f t="shared" si="19"/>
        <v>87.78</v>
      </c>
      <c r="I305">
        <v>32</v>
      </c>
      <c r="J305" t="s">
        <v>21</v>
      </c>
      <c r="K305" t="s">
        <v>22</v>
      </c>
      <c r="L305">
        <v>1452146400</v>
      </c>
      <c r="M305" s="8">
        <f t="shared" si="17"/>
        <v>42376.25</v>
      </c>
      <c r="N305">
        <v>1452578400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2032</v>
      </c>
      <c r="T305" t="s">
        <v>2042</v>
      </c>
    </row>
    <row r="306" spans="1:20" hidden="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f t="shared" si="19"/>
        <v>80.77</v>
      </c>
      <c r="I306">
        <v>142</v>
      </c>
      <c r="J306" t="s">
        <v>21</v>
      </c>
      <c r="K306" t="s">
        <v>22</v>
      </c>
      <c r="L306">
        <v>1470546000</v>
      </c>
      <c r="M306" s="8">
        <f t="shared" si="17"/>
        <v>42589.208333333328</v>
      </c>
      <c r="N306">
        <v>1474088400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2038</v>
      </c>
      <c r="T306" t="s">
        <v>2039</v>
      </c>
    </row>
    <row r="307" spans="1:20" hidden="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f t="shared" si="19"/>
        <v>94.28</v>
      </c>
      <c r="I307">
        <v>85</v>
      </c>
      <c r="J307" t="s">
        <v>21</v>
      </c>
      <c r="K307" t="s">
        <v>22</v>
      </c>
      <c r="L307">
        <v>1458363600</v>
      </c>
      <c r="M307" s="8">
        <f t="shared" si="17"/>
        <v>42448.208333333328</v>
      </c>
      <c r="N307">
        <v>1461906000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2037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f t="shared" si="19"/>
        <v>73.430000000000007</v>
      </c>
      <c r="I308">
        <v>7</v>
      </c>
      <c r="J308" t="s">
        <v>21</v>
      </c>
      <c r="K308" t="s">
        <v>22</v>
      </c>
      <c r="L308">
        <v>1500008400</v>
      </c>
      <c r="M308" s="8">
        <f t="shared" si="17"/>
        <v>42930.208333333328</v>
      </c>
      <c r="N308">
        <v>1500267600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2037</v>
      </c>
    </row>
    <row r="309" spans="1:20" ht="31.2" hidden="1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f t="shared" si="19"/>
        <v>65.97</v>
      </c>
      <c r="I309">
        <v>659</v>
      </c>
      <c r="J309" t="s">
        <v>36</v>
      </c>
      <c r="K309" t="s">
        <v>37</v>
      </c>
      <c r="L309">
        <v>1338958800</v>
      </c>
      <c r="M309" s="8">
        <f t="shared" si="17"/>
        <v>41066.208333333336</v>
      </c>
      <c r="N309">
        <v>1340686800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2044</v>
      </c>
      <c r="T309" t="s">
        <v>2050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f t="shared" si="19"/>
        <v>109.04</v>
      </c>
      <c r="I310">
        <v>803</v>
      </c>
      <c r="J310" t="s">
        <v>21</v>
      </c>
      <c r="K310" t="s">
        <v>22</v>
      </c>
      <c r="L310">
        <v>1303102800</v>
      </c>
      <c r="M310" s="8">
        <f t="shared" si="17"/>
        <v>40651.208333333336</v>
      </c>
      <c r="N310">
        <v>1303189200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2037</v>
      </c>
    </row>
    <row r="311" spans="1:20" hidden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f t="shared" si="19"/>
        <v>41.16</v>
      </c>
      <c r="I311">
        <v>75</v>
      </c>
      <c r="J311" t="s">
        <v>21</v>
      </c>
      <c r="K311" t="s">
        <v>22</v>
      </c>
      <c r="L311">
        <v>1316581200</v>
      </c>
      <c r="M311" s="8">
        <f t="shared" si="17"/>
        <v>40807.208333333336</v>
      </c>
      <c r="N311">
        <v>1318309200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2032</v>
      </c>
      <c r="T311" t="s">
        <v>2042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f t="shared" si="19"/>
        <v>99.13</v>
      </c>
      <c r="I312">
        <v>16</v>
      </c>
      <c r="J312" t="s">
        <v>21</v>
      </c>
      <c r="K312" t="s">
        <v>22</v>
      </c>
      <c r="L312">
        <v>1270789200</v>
      </c>
      <c r="M312" s="8">
        <f t="shared" si="17"/>
        <v>40277.208333333336</v>
      </c>
      <c r="N312">
        <v>1272171600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2047</v>
      </c>
      <c r="T312" t="s">
        <v>2048</v>
      </c>
    </row>
    <row r="313" spans="1:20" hidden="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f t="shared" si="19"/>
        <v>105.88</v>
      </c>
      <c r="I313">
        <v>121</v>
      </c>
      <c r="J313" t="s">
        <v>21</v>
      </c>
      <c r="K313" t="s">
        <v>22</v>
      </c>
      <c r="L313">
        <v>1297836000</v>
      </c>
      <c r="M313" s="8">
        <f t="shared" si="17"/>
        <v>40590.25</v>
      </c>
      <c r="N313">
        <v>1298872800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2037</v>
      </c>
    </row>
    <row r="314" spans="1:20" hidden="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f t="shared" si="19"/>
        <v>49</v>
      </c>
      <c r="I314">
        <v>3742</v>
      </c>
      <c r="J314" t="s">
        <v>21</v>
      </c>
      <c r="K314" t="s">
        <v>22</v>
      </c>
      <c r="L314">
        <v>1382677200</v>
      </c>
      <c r="M314" s="8">
        <f t="shared" si="17"/>
        <v>41572.208333333336</v>
      </c>
      <c r="N314">
        <v>1383282000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2037</v>
      </c>
    </row>
    <row r="315" spans="1:20" hidden="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f t="shared" si="19"/>
        <v>39</v>
      </c>
      <c r="I315">
        <v>223</v>
      </c>
      <c r="J315" t="s">
        <v>21</v>
      </c>
      <c r="K315" t="s">
        <v>22</v>
      </c>
      <c r="L315">
        <v>1330322400</v>
      </c>
      <c r="M315" s="8">
        <f t="shared" si="17"/>
        <v>40966.25</v>
      </c>
      <c r="N315">
        <v>1330495200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</row>
    <row r="316" spans="1:20" hidden="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f t="shared" si="19"/>
        <v>31.02</v>
      </c>
      <c r="I316">
        <v>133</v>
      </c>
      <c r="J316" t="s">
        <v>21</v>
      </c>
      <c r="K316" t="s">
        <v>22</v>
      </c>
      <c r="L316">
        <v>1552366800</v>
      </c>
      <c r="M316" s="8">
        <f t="shared" si="17"/>
        <v>43536.208333333328</v>
      </c>
      <c r="N316">
        <v>1552798800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2038</v>
      </c>
      <c r="T316" t="s">
        <v>2039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f t="shared" si="19"/>
        <v>103.87</v>
      </c>
      <c r="I317">
        <v>31</v>
      </c>
      <c r="J317" t="s">
        <v>21</v>
      </c>
      <c r="K317" t="s">
        <v>22</v>
      </c>
      <c r="L317">
        <v>1400907600</v>
      </c>
      <c r="M317" s="8">
        <f t="shared" si="17"/>
        <v>41783.208333333336</v>
      </c>
      <c r="N317">
        <v>1403413200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2037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f t="shared" si="19"/>
        <v>59.27</v>
      </c>
      <c r="I318">
        <v>108</v>
      </c>
      <c r="J318" t="s">
        <v>107</v>
      </c>
      <c r="K318" t="s">
        <v>108</v>
      </c>
      <c r="L318">
        <v>1574143200</v>
      </c>
      <c r="M318" s="8">
        <f t="shared" si="17"/>
        <v>43788.25</v>
      </c>
      <c r="N318">
        <v>1574229600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2030</v>
      </c>
      <c r="T318" t="s">
        <v>2031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f t="shared" si="19"/>
        <v>42.3</v>
      </c>
      <c r="I319">
        <v>30</v>
      </c>
      <c r="J319" t="s">
        <v>21</v>
      </c>
      <c r="K319" t="s">
        <v>22</v>
      </c>
      <c r="L319">
        <v>1494738000</v>
      </c>
      <c r="M319" s="8">
        <f t="shared" si="17"/>
        <v>42869.208333333328</v>
      </c>
      <c r="N319">
        <v>1495861200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2037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f t="shared" si="19"/>
        <v>53.12</v>
      </c>
      <c r="I320">
        <v>17</v>
      </c>
      <c r="J320" t="s">
        <v>21</v>
      </c>
      <c r="K320" t="s">
        <v>22</v>
      </c>
      <c r="L320">
        <v>1392357600</v>
      </c>
      <c r="M320" s="8">
        <f t="shared" si="17"/>
        <v>41684.25</v>
      </c>
      <c r="N320">
        <v>1392530400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hidden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f t="shared" si="19"/>
        <v>50.8</v>
      </c>
      <c r="I321">
        <v>64</v>
      </c>
      <c r="J321" t="s">
        <v>21</v>
      </c>
      <c r="K321" t="s">
        <v>22</v>
      </c>
      <c r="L321">
        <v>1281589200</v>
      </c>
      <c r="M321" s="8">
        <f t="shared" si="17"/>
        <v>40402.208333333336</v>
      </c>
      <c r="N321">
        <v>1283662800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2035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f t="shared" si="19"/>
        <v>101.15</v>
      </c>
      <c r="I322">
        <v>80</v>
      </c>
      <c r="J322" t="s">
        <v>21</v>
      </c>
      <c r="K322" t="s">
        <v>22</v>
      </c>
      <c r="L322">
        <v>1305003600</v>
      </c>
      <c r="M322" s="8">
        <f t="shared" si="17"/>
        <v>40673.208333333336</v>
      </c>
      <c r="N322">
        <v>1305781200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2044</v>
      </c>
      <c r="T322" t="s">
        <v>2050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f t="shared" si="19"/>
        <v>65</v>
      </c>
      <c r="I323">
        <v>2468</v>
      </c>
      <c r="J323" t="s">
        <v>21</v>
      </c>
      <c r="K323" t="s">
        <v>22</v>
      </c>
      <c r="L323">
        <v>1301634000</v>
      </c>
      <c r="M323" s="8">
        <f t="shared" ref="M323:M386" si="21">(((L323/60)/60)/24+DATE(1970,1,1))</f>
        <v>40634.208333333336</v>
      </c>
      <c r="N323">
        <v>1302325200</v>
      </c>
      <c r="O323" s="8">
        <f t="shared" ref="O323:O386" si="22">(((N323/60)/60)/24+DATE(1970,1,1))</f>
        <v>40642.208333333336</v>
      </c>
      <c r="P323" t="b">
        <v>0</v>
      </c>
      <c r="Q323" t="b">
        <v>0</v>
      </c>
      <c r="R323" t="s">
        <v>100</v>
      </c>
      <c r="S323" t="s">
        <v>2038</v>
      </c>
      <c r="T323" t="s">
        <v>2049</v>
      </c>
    </row>
    <row r="324" spans="1:20" ht="31.2" hidden="1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f t="shared" ref="H324:H387" si="23">ROUND(IF(I324=0, 0, (E324/I324)), 2)</f>
        <v>38</v>
      </c>
      <c r="I324">
        <v>5168</v>
      </c>
      <c r="J324" t="s">
        <v>21</v>
      </c>
      <c r="K324" t="s">
        <v>22</v>
      </c>
      <c r="L324">
        <v>1290664800</v>
      </c>
      <c r="M324" s="8">
        <f t="shared" si="21"/>
        <v>40507.25</v>
      </c>
      <c r="N324">
        <v>1291788000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2037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f t="shared" si="23"/>
        <v>82.62</v>
      </c>
      <c r="I325">
        <v>26</v>
      </c>
      <c r="J325" t="s">
        <v>40</v>
      </c>
      <c r="K325" t="s">
        <v>41</v>
      </c>
      <c r="L325">
        <v>1395896400</v>
      </c>
      <c r="M325" s="8">
        <f t="shared" si="21"/>
        <v>41725.208333333336</v>
      </c>
      <c r="N325">
        <v>1396069200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2038</v>
      </c>
      <c r="T325" t="s">
        <v>2039</v>
      </c>
    </row>
    <row r="326" spans="1:20" hidden="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f t="shared" si="23"/>
        <v>37.94</v>
      </c>
      <c r="I326">
        <v>307</v>
      </c>
      <c r="J326" t="s">
        <v>21</v>
      </c>
      <c r="K326" t="s">
        <v>22</v>
      </c>
      <c r="L326">
        <v>1434862800</v>
      </c>
      <c r="M326" s="8">
        <f t="shared" si="21"/>
        <v>42176.208333333328</v>
      </c>
      <c r="N326">
        <v>1435899600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2037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f t="shared" si="23"/>
        <v>80.78</v>
      </c>
      <c r="I327">
        <v>73</v>
      </c>
      <c r="J327" t="s">
        <v>21</v>
      </c>
      <c r="K327" t="s">
        <v>22</v>
      </c>
      <c r="L327">
        <v>1529125200</v>
      </c>
      <c r="M327" s="8">
        <f t="shared" si="21"/>
        <v>43267.208333333328</v>
      </c>
      <c r="N327">
        <v>1531112400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2037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f t="shared" si="23"/>
        <v>25.98</v>
      </c>
      <c r="I328">
        <v>128</v>
      </c>
      <c r="J328" t="s">
        <v>21</v>
      </c>
      <c r="K328" t="s">
        <v>22</v>
      </c>
      <c r="L328">
        <v>1451109600</v>
      </c>
      <c r="M328" s="8">
        <f t="shared" si="21"/>
        <v>42364.25</v>
      </c>
      <c r="N328">
        <v>1451628000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2038</v>
      </c>
      <c r="T328" t="s">
        <v>2046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f t="shared" si="23"/>
        <v>30.36</v>
      </c>
      <c r="I329">
        <v>33</v>
      </c>
      <c r="J329" t="s">
        <v>21</v>
      </c>
      <c r="K329" t="s">
        <v>22</v>
      </c>
      <c r="L329">
        <v>1566968400</v>
      </c>
      <c r="M329" s="8">
        <f t="shared" si="21"/>
        <v>43705.208333333328</v>
      </c>
      <c r="N329">
        <v>1567314000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2037</v>
      </c>
    </row>
    <row r="330" spans="1:20" ht="31.2" hidden="1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f t="shared" si="23"/>
        <v>54</v>
      </c>
      <c r="I330">
        <v>2441</v>
      </c>
      <c r="J330" t="s">
        <v>21</v>
      </c>
      <c r="K330" t="s">
        <v>22</v>
      </c>
      <c r="L330">
        <v>1543557600</v>
      </c>
      <c r="M330" s="8">
        <f t="shared" si="21"/>
        <v>43434.25</v>
      </c>
      <c r="N330">
        <v>1544508000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</row>
    <row r="331" spans="1:20" hidden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f t="shared" si="23"/>
        <v>101.79</v>
      </c>
      <c r="I331">
        <v>211</v>
      </c>
      <c r="J331" t="s">
        <v>21</v>
      </c>
      <c r="K331" t="s">
        <v>22</v>
      </c>
      <c r="L331">
        <v>1481522400</v>
      </c>
      <c r="M331" s="8">
        <f t="shared" si="21"/>
        <v>42716.25</v>
      </c>
      <c r="N331">
        <v>1482472800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2047</v>
      </c>
      <c r="T331" t="s">
        <v>2048</v>
      </c>
    </row>
    <row r="332" spans="1:20" ht="31.2" hidden="1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f t="shared" si="23"/>
        <v>45</v>
      </c>
      <c r="I332">
        <v>1385</v>
      </c>
      <c r="J332" t="s">
        <v>40</v>
      </c>
      <c r="K332" t="s">
        <v>41</v>
      </c>
      <c r="L332">
        <v>1512712800</v>
      </c>
      <c r="M332" s="8">
        <f t="shared" si="21"/>
        <v>43077.25</v>
      </c>
      <c r="N332">
        <v>1512799200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2038</v>
      </c>
      <c r="T332" t="s">
        <v>2039</v>
      </c>
    </row>
    <row r="333" spans="1:20" hidden="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f t="shared" si="23"/>
        <v>77.069999999999993</v>
      </c>
      <c r="I333">
        <v>190</v>
      </c>
      <c r="J333" t="s">
        <v>21</v>
      </c>
      <c r="K333" t="s">
        <v>22</v>
      </c>
      <c r="L333">
        <v>1324274400</v>
      </c>
      <c r="M333" s="8">
        <f t="shared" si="21"/>
        <v>40896.25</v>
      </c>
      <c r="N333">
        <v>1324360800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2030</v>
      </c>
      <c r="T333" t="s">
        <v>2031</v>
      </c>
    </row>
    <row r="334" spans="1:20" ht="31.2" hidden="1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f t="shared" si="23"/>
        <v>88.08</v>
      </c>
      <c r="I334">
        <v>470</v>
      </c>
      <c r="J334" t="s">
        <v>21</v>
      </c>
      <c r="K334" t="s">
        <v>22</v>
      </c>
      <c r="L334">
        <v>1364446800</v>
      </c>
      <c r="M334" s="8">
        <f t="shared" si="21"/>
        <v>41361.208333333336</v>
      </c>
      <c r="N334">
        <v>1364533200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2034</v>
      </c>
      <c r="T334" t="s">
        <v>2043</v>
      </c>
    </row>
    <row r="335" spans="1:20" hidden="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f t="shared" si="23"/>
        <v>47.04</v>
      </c>
      <c r="I335">
        <v>253</v>
      </c>
      <c r="J335" t="s">
        <v>21</v>
      </c>
      <c r="K335" t="s">
        <v>22</v>
      </c>
      <c r="L335">
        <v>1542693600</v>
      </c>
      <c r="M335" s="8">
        <f t="shared" si="21"/>
        <v>43424.25</v>
      </c>
      <c r="N335">
        <v>1545112800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2037</v>
      </c>
    </row>
    <row r="336" spans="1:20" hidden="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f t="shared" si="23"/>
        <v>111</v>
      </c>
      <c r="I336">
        <v>1113</v>
      </c>
      <c r="J336" t="s">
        <v>21</v>
      </c>
      <c r="K336" t="s">
        <v>22</v>
      </c>
      <c r="L336">
        <v>1515564000</v>
      </c>
      <c r="M336" s="8">
        <f t="shared" si="21"/>
        <v>43110.25</v>
      </c>
      <c r="N336">
        <v>1516168800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</row>
    <row r="337" spans="1:20" hidden="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f t="shared" si="23"/>
        <v>87</v>
      </c>
      <c r="I337">
        <v>2283</v>
      </c>
      <c r="J337" t="s">
        <v>21</v>
      </c>
      <c r="K337" t="s">
        <v>22</v>
      </c>
      <c r="L337">
        <v>1573797600</v>
      </c>
      <c r="M337" s="8">
        <f t="shared" si="21"/>
        <v>43784.25</v>
      </c>
      <c r="N337">
        <v>1574920800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f t="shared" si="23"/>
        <v>63.99</v>
      </c>
      <c r="I338">
        <v>1072</v>
      </c>
      <c r="J338" t="s">
        <v>21</v>
      </c>
      <c r="K338" t="s">
        <v>22</v>
      </c>
      <c r="L338">
        <v>1292392800</v>
      </c>
      <c r="M338" s="8">
        <f t="shared" si="21"/>
        <v>40527.25</v>
      </c>
      <c r="N338">
        <v>1292479200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hidden="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f t="shared" si="23"/>
        <v>105.99</v>
      </c>
      <c r="I339">
        <v>1095</v>
      </c>
      <c r="J339" t="s">
        <v>21</v>
      </c>
      <c r="K339" t="s">
        <v>22</v>
      </c>
      <c r="L339">
        <v>1573452000</v>
      </c>
      <c r="M339" s="8">
        <f t="shared" si="21"/>
        <v>43780.25</v>
      </c>
      <c r="N339">
        <v>1573538400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2037</v>
      </c>
    </row>
    <row r="340" spans="1:20" hidden="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f t="shared" si="23"/>
        <v>73.989999999999995</v>
      </c>
      <c r="I340">
        <v>1690</v>
      </c>
      <c r="J340" t="s">
        <v>21</v>
      </c>
      <c r="K340" t="s">
        <v>22</v>
      </c>
      <c r="L340">
        <v>1317790800</v>
      </c>
      <c r="M340" s="8">
        <f t="shared" si="21"/>
        <v>40821.208333333336</v>
      </c>
      <c r="N340">
        <v>1320382800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2037</v>
      </c>
    </row>
    <row r="341" spans="1:20" hidden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f t="shared" si="23"/>
        <v>84.02</v>
      </c>
      <c r="I341">
        <v>1297</v>
      </c>
      <c r="J341" t="s">
        <v>15</v>
      </c>
      <c r="K341" t="s">
        <v>16</v>
      </c>
      <c r="L341">
        <v>1501650000</v>
      </c>
      <c r="M341" s="8">
        <f t="shared" si="21"/>
        <v>42949.208333333328</v>
      </c>
      <c r="N341">
        <v>1502859600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2037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f t="shared" si="23"/>
        <v>88.97</v>
      </c>
      <c r="I342">
        <v>393</v>
      </c>
      <c r="J342" t="s">
        <v>21</v>
      </c>
      <c r="K342" t="s">
        <v>22</v>
      </c>
      <c r="L342">
        <v>1323669600</v>
      </c>
      <c r="M342" s="8">
        <f t="shared" si="21"/>
        <v>40889.25</v>
      </c>
      <c r="N342">
        <v>1323756000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2051</v>
      </c>
      <c r="T342" t="s">
        <v>2052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f t="shared" si="23"/>
        <v>76.989999999999995</v>
      </c>
      <c r="I343">
        <v>1257</v>
      </c>
      <c r="J343" t="s">
        <v>21</v>
      </c>
      <c r="K343" t="s">
        <v>22</v>
      </c>
      <c r="L343">
        <v>1440738000</v>
      </c>
      <c r="M343" s="8">
        <f t="shared" si="21"/>
        <v>42244.208333333328</v>
      </c>
      <c r="N343">
        <v>1441342800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2032</v>
      </c>
      <c r="T343" t="s">
        <v>2042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f t="shared" si="23"/>
        <v>97.15</v>
      </c>
      <c r="I344">
        <v>328</v>
      </c>
      <c r="J344" t="s">
        <v>21</v>
      </c>
      <c r="K344" t="s">
        <v>22</v>
      </c>
      <c r="L344">
        <v>1374296400</v>
      </c>
      <c r="M344" s="8">
        <f t="shared" si="21"/>
        <v>41475.208333333336</v>
      </c>
      <c r="N344">
        <v>1375333200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2037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f t="shared" si="23"/>
        <v>33.01</v>
      </c>
      <c r="I345">
        <v>147</v>
      </c>
      <c r="J345" t="s">
        <v>21</v>
      </c>
      <c r="K345" t="s">
        <v>22</v>
      </c>
      <c r="L345">
        <v>1384840800</v>
      </c>
      <c r="M345" s="8">
        <f t="shared" si="21"/>
        <v>41597.25</v>
      </c>
      <c r="N345">
        <v>1389420000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2037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f t="shared" si="23"/>
        <v>99.95</v>
      </c>
      <c r="I346">
        <v>830</v>
      </c>
      <c r="J346" t="s">
        <v>21</v>
      </c>
      <c r="K346" t="s">
        <v>22</v>
      </c>
      <c r="L346">
        <v>1516600800</v>
      </c>
      <c r="M346" s="8">
        <f t="shared" si="21"/>
        <v>43122.25</v>
      </c>
      <c r="N346">
        <v>1520056800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2047</v>
      </c>
      <c r="T346" t="s">
        <v>2048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f t="shared" si="23"/>
        <v>69.97</v>
      </c>
      <c r="I347">
        <v>331</v>
      </c>
      <c r="J347" t="s">
        <v>40</v>
      </c>
      <c r="K347" t="s">
        <v>41</v>
      </c>
      <c r="L347">
        <v>1436418000</v>
      </c>
      <c r="M347" s="8">
        <f t="shared" si="21"/>
        <v>42194.208333333328</v>
      </c>
      <c r="N347">
        <v>1436504400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2038</v>
      </c>
      <c r="T347" t="s">
        <v>2041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f t="shared" si="23"/>
        <v>110.32</v>
      </c>
      <c r="I348">
        <v>25</v>
      </c>
      <c r="J348" t="s">
        <v>21</v>
      </c>
      <c r="K348" t="s">
        <v>22</v>
      </c>
      <c r="L348">
        <v>1503550800</v>
      </c>
      <c r="M348" s="8">
        <f t="shared" si="21"/>
        <v>42971.208333333328</v>
      </c>
      <c r="N348">
        <v>1508302800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2032</v>
      </c>
      <c r="T348" t="s">
        <v>2042</v>
      </c>
    </row>
    <row r="349" spans="1:20" hidden="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f t="shared" si="23"/>
        <v>66.010000000000005</v>
      </c>
      <c r="I349">
        <v>191</v>
      </c>
      <c r="J349" t="s">
        <v>21</v>
      </c>
      <c r="K349" t="s">
        <v>22</v>
      </c>
      <c r="L349">
        <v>1423634400</v>
      </c>
      <c r="M349" s="8">
        <f t="shared" si="21"/>
        <v>42046.25</v>
      </c>
      <c r="N349">
        <v>1425708000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2034</v>
      </c>
      <c r="T349" t="s">
        <v>2035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f t="shared" si="23"/>
        <v>41.01</v>
      </c>
      <c r="I350">
        <v>3483</v>
      </c>
      <c r="J350" t="s">
        <v>21</v>
      </c>
      <c r="K350" t="s">
        <v>22</v>
      </c>
      <c r="L350">
        <v>1487224800</v>
      </c>
      <c r="M350" s="8">
        <f t="shared" si="21"/>
        <v>42782.25</v>
      </c>
      <c r="N350">
        <v>1488348000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2030</v>
      </c>
      <c r="T350" t="s">
        <v>2031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f t="shared" si="23"/>
        <v>103.96</v>
      </c>
      <c r="I351">
        <v>923</v>
      </c>
      <c r="J351" t="s">
        <v>21</v>
      </c>
      <c r="K351" t="s">
        <v>22</v>
      </c>
      <c r="L351">
        <v>1500008400</v>
      </c>
      <c r="M351" s="8">
        <f t="shared" si="21"/>
        <v>42930.208333333328</v>
      </c>
      <c r="N351">
        <v>1502600400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2037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f t="shared" si="23"/>
        <v>5</v>
      </c>
      <c r="I352">
        <v>1</v>
      </c>
      <c r="J352" t="s">
        <v>21</v>
      </c>
      <c r="K352" t="s">
        <v>22</v>
      </c>
      <c r="L352">
        <v>1432098000</v>
      </c>
      <c r="M352" s="8">
        <f t="shared" si="21"/>
        <v>42144.208333333328</v>
      </c>
      <c r="N352">
        <v>1433653200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2032</v>
      </c>
      <c r="T352" t="s">
        <v>2055</v>
      </c>
    </row>
    <row r="353" spans="1:20" hidden="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f t="shared" si="23"/>
        <v>47.01</v>
      </c>
      <c r="I353">
        <v>2013</v>
      </c>
      <c r="J353" t="s">
        <v>21</v>
      </c>
      <c r="K353" t="s">
        <v>22</v>
      </c>
      <c r="L353">
        <v>1440392400</v>
      </c>
      <c r="M353" s="8">
        <f t="shared" si="21"/>
        <v>42240.208333333328</v>
      </c>
      <c r="N353">
        <v>1441602000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f t="shared" si="23"/>
        <v>29.61</v>
      </c>
      <c r="I354">
        <v>33</v>
      </c>
      <c r="J354" t="s">
        <v>15</v>
      </c>
      <c r="K354" t="s">
        <v>16</v>
      </c>
      <c r="L354">
        <v>1446876000</v>
      </c>
      <c r="M354" s="8">
        <f t="shared" si="21"/>
        <v>42315.25</v>
      </c>
      <c r="N354">
        <v>1447567200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2037</v>
      </c>
    </row>
    <row r="355" spans="1:20" hidden="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f t="shared" si="23"/>
        <v>81.010000000000005</v>
      </c>
      <c r="I355">
        <v>1703</v>
      </c>
      <c r="J355" t="s">
        <v>21</v>
      </c>
      <c r="K355" t="s">
        <v>22</v>
      </c>
      <c r="L355">
        <v>1562302800</v>
      </c>
      <c r="M355" s="8">
        <f t="shared" si="21"/>
        <v>43651.208333333328</v>
      </c>
      <c r="N355">
        <v>1562389200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2037</v>
      </c>
    </row>
    <row r="356" spans="1:20" hidden="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f t="shared" si="23"/>
        <v>94.35</v>
      </c>
      <c r="I356">
        <v>80</v>
      </c>
      <c r="J356" t="s">
        <v>36</v>
      </c>
      <c r="K356" t="s">
        <v>37</v>
      </c>
      <c r="L356">
        <v>1378184400</v>
      </c>
      <c r="M356" s="8">
        <f t="shared" si="21"/>
        <v>41520.208333333336</v>
      </c>
      <c r="N356">
        <v>1378789200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2038</v>
      </c>
      <c r="T356" t="s">
        <v>2039</v>
      </c>
    </row>
    <row r="357" spans="1:20" hidden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f t="shared" si="23"/>
        <v>26.06</v>
      </c>
      <c r="I357">
        <v>86</v>
      </c>
      <c r="J357" t="s">
        <v>21</v>
      </c>
      <c r="K357" t="s">
        <v>22</v>
      </c>
      <c r="L357">
        <v>1485064800</v>
      </c>
      <c r="M357" s="8">
        <f t="shared" si="21"/>
        <v>42757.25</v>
      </c>
      <c r="N357">
        <v>1488520800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2043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f t="shared" si="23"/>
        <v>85.78</v>
      </c>
      <c r="I358">
        <v>40</v>
      </c>
      <c r="J358" t="s">
        <v>107</v>
      </c>
      <c r="K358" t="s">
        <v>108</v>
      </c>
      <c r="L358">
        <v>1326520800</v>
      </c>
      <c r="M358" s="8">
        <f t="shared" si="21"/>
        <v>40922.25</v>
      </c>
      <c r="N358">
        <v>1327298400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2037</v>
      </c>
    </row>
    <row r="359" spans="1:20" hidden="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f t="shared" si="23"/>
        <v>103.73</v>
      </c>
      <c r="I359">
        <v>41</v>
      </c>
      <c r="J359" t="s">
        <v>21</v>
      </c>
      <c r="K359" t="s">
        <v>22</v>
      </c>
      <c r="L359">
        <v>1441256400</v>
      </c>
      <c r="M359" s="8">
        <f t="shared" si="21"/>
        <v>42250.208333333328</v>
      </c>
      <c r="N359">
        <v>1443416400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2047</v>
      </c>
      <c r="T359" t="s">
        <v>2048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f t="shared" si="23"/>
        <v>49.83</v>
      </c>
      <c r="I360">
        <v>23</v>
      </c>
      <c r="J360" t="s">
        <v>15</v>
      </c>
      <c r="K360" t="s">
        <v>16</v>
      </c>
      <c r="L360">
        <v>1533877200</v>
      </c>
      <c r="M360" s="8">
        <f t="shared" si="21"/>
        <v>43322.208333333328</v>
      </c>
      <c r="N360">
        <v>1534136400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2051</v>
      </c>
      <c r="T360" t="s">
        <v>2052</v>
      </c>
    </row>
    <row r="361" spans="1:20" hidden="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f t="shared" si="23"/>
        <v>63.89</v>
      </c>
      <c r="I361">
        <v>187</v>
      </c>
      <c r="J361" t="s">
        <v>21</v>
      </c>
      <c r="K361" t="s">
        <v>22</v>
      </c>
      <c r="L361">
        <v>1314421200</v>
      </c>
      <c r="M361" s="8">
        <f t="shared" si="21"/>
        <v>40782.208333333336</v>
      </c>
      <c r="N361">
        <v>1315026000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2038</v>
      </c>
      <c r="T361" t="s">
        <v>2046</v>
      </c>
    </row>
    <row r="362" spans="1:20" hidden="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f t="shared" si="23"/>
        <v>47</v>
      </c>
      <c r="I362">
        <v>2875</v>
      </c>
      <c r="J362" t="s">
        <v>40</v>
      </c>
      <c r="K362" t="s">
        <v>41</v>
      </c>
      <c r="L362">
        <v>1293861600</v>
      </c>
      <c r="M362" s="8">
        <f t="shared" si="21"/>
        <v>40544.25</v>
      </c>
      <c r="N362">
        <v>1295071200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2037</v>
      </c>
    </row>
    <row r="363" spans="1:20" hidden="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f t="shared" si="23"/>
        <v>108.48</v>
      </c>
      <c r="I363">
        <v>88</v>
      </c>
      <c r="J363" t="s">
        <v>21</v>
      </c>
      <c r="K363" t="s">
        <v>22</v>
      </c>
      <c r="L363">
        <v>1507352400</v>
      </c>
      <c r="M363" s="8">
        <f t="shared" si="21"/>
        <v>43015.208333333328</v>
      </c>
      <c r="N363">
        <v>1509426000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2037</v>
      </c>
    </row>
    <row r="364" spans="1:20" hidden="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f t="shared" si="23"/>
        <v>72.02</v>
      </c>
      <c r="I364">
        <v>191</v>
      </c>
      <c r="J364" t="s">
        <v>21</v>
      </c>
      <c r="K364" t="s">
        <v>22</v>
      </c>
      <c r="L364">
        <v>1296108000</v>
      </c>
      <c r="M364" s="8">
        <f t="shared" si="21"/>
        <v>40570.25</v>
      </c>
      <c r="N364">
        <v>1299391200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</row>
    <row r="365" spans="1:20" hidden="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f t="shared" si="23"/>
        <v>59.93</v>
      </c>
      <c r="I365">
        <v>139</v>
      </c>
      <c r="J365" t="s">
        <v>21</v>
      </c>
      <c r="K365" t="s">
        <v>22</v>
      </c>
      <c r="L365">
        <v>1324965600</v>
      </c>
      <c r="M365" s="8">
        <f t="shared" si="21"/>
        <v>40904.25</v>
      </c>
      <c r="N365">
        <v>1325052000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</row>
    <row r="366" spans="1:20" hidden="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f t="shared" si="23"/>
        <v>78.209999999999994</v>
      </c>
      <c r="I366">
        <v>186</v>
      </c>
      <c r="J366" t="s">
        <v>21</v>
      </c>
      <c r="K366" t="s">
        <v>22</v>
      </c>
      <c r="L366">
        <v>1520229600</v>
      </c>
      <c r="M366" s="8">
        <f t="shared" si="21"/>
        <v>43164.25</v>
      </c>
      <c r="N366">
        <v>1522818000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2032</v>
      </c>
      <c r="T366" t="s">
        <v>2042</v>
      </c>
    </row>
    <row r="367" spans="1:20" hidden="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f t="shared" si="23"/>
        <v>104.78</v>
      </c>
      <c r="I367">
        <v>112</v>
      </c>
      <c r="J367" t="s">
        <v>26</v>
      </c>
      <c r="K367" t="s">
        <v>27</v>
      </c>
      <c r="L367">
        <v>1482991200</v>
      </c>
      <c r="M367" s="8">
        <f t="shared" si="21"/>
        <v>42733.25</v>
      </c>
      <c r="N367">
        <v>1485324000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2037</v>
      </c>
    </row>
    <row r="368" spans="1:20" hidden="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f t="shared" si="23"/>
        <v>105.52</v>
      </c>
      <c r="I368">
        <v>101</v>
      </c>
      <c r="J368" t="s">
        <v>21</v>
      </c>
      <c r="K368" t="s">
        <v>22</v>
      </c>
      <c r="L368">
        <v>1294034400</v>
      </c>
      <c r="M368" s="8">
        <f t="shared" si="21"/>
        <v>40546.25</v>
      </c>
      <c r="N368">
        <v>1294120800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2037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f t="shared" si="23"/>
        <v>24.93</v>
      </c>
      <c r="I369">
        <v>75</v>
      </c>
      <c r="J369" t="s">
        <v>21</v>
      </c>
      <c r="K369" t="s">
        <v>22</v>
      </c>
      <c r="L369">
        <v>1413608400</v>
      </c>
      <c r="M369" s="8">
        <f t="shared" si="21"/>
        <v>41930.208333333336</v>
      </c>
      <c r="N369">
        <v>1415685600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2037</v>
      </c>
    </row>
    <row r="370" spans="1:20" hidden="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f t="shared" si="23"/>
        <v>69.87</v>
      </c>
      <c r="I370">
        <v>206</v>
      </c>
      <c r="J370" t="s">
        <v>40</v>
      </c>
      <c r="K370" t="s">
        <v>41</v>
      </c>
      <c r="L370">
        <v>1286946000</v>
      </c>
      <c r="M370" s="8">
        <f t="shared" si="21"/>
        <v>40464.208333333336</v>
      </c>
      <c r="N370">
        <v>1288933200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2038</v>
      </c>
      <c r="T370" t="s">
        <v>2039</v>
      </c>
    </row>
    <row r="371" spans="1:20" hidden="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f t="shared" si="23"/>
        <v>95.73</v>
      </c>
      <c r="I371">
        <v>154</v>
      </c>
      <c r="J371" t="s">
        <v>21</v>
      </c>
      <c r="K371" t="s">
        <v>22</v>
      </c>
      <c r="L371">
        <v>1359871200</v>
      </c>
      <c r="M371" s="8">
        <f t="shared" si="21"/>
        <v>41308.25</v>
      </c>
      <c r="N371">
        <v>1363237200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2038</v>
      </c>
      <c r="T371" t="s">
        <v>2057</v>
      </c>
    </row>
    <row r="372" spans="1:20" hidden="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f t="shared" si="23"/>
        <v>30</v>
      </c>
      <c r="I372">
        <v>5966</v>
      </c>
      <c r="J372" t="s">
        <v>21</v>
      </c>
      <c r="K372" t="s">
        <v>22</v>
      </c>
      <c r="L372">
        <v>1555304400</v>
      </c>
      <c r="M372" s="8">
        <f t="shared" si="21"/>
        <v>43570.208333333328</v>
      </c>
      <c r="N372">
        <v>1555822800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2037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f t="shared" si="23"/>
        <v>59.01</v>
      </c>
      <c r="I373">
        <v>2176</v>
      </c>
      <c r="J373" t="s">
        <v>21</v>
      </c>
      <c r="K373" t="s">
        <v>22</v>
      </c>
      <c r="L373">
        <v>1423375200</v>
      </c>
      <c r="M373" s="8">
        <f t="shared" si="21"/>
        <v>42043.25</v>
      </c>
      <c r="N373">
        <v>1427778000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2037</v>
      </c>
    </row>
    <row r="374" spans="1:20" ht="31.2" hidden="1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f t="shared" si="23"/>
        <v>84.76</v>
      </c>
      <c r="I374">
        <v>169</v>
      </c>
      <c r="J374" t="s">
        <v>21</v>
      </c>
      <c r="K374" t="s">
        <v>22</v>
      </c>
      <c r="L374">
        <v>1420696800</v>
      </c>
      <c r="M374" s="8">
        <f t="shared" si="21"/>
        <v>42012.25</v>
      </c>
      <c r="N374">
        <v>1422424800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2038</v>
      </c>
      <c r="T374" t="s">
        <v>2039</v>
      </c>
    </row>
    <row r="375" spans="1:20" hidden="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f t="shared" si="23"/>
        <v>78.010000000000005</v>
      </c>
      <c r="I375">
        <v>2106</v>
      </c>
      <c r="J375" t="s">
        <v>21</v>
      </c>
      <c r="K375" t="s">
        <v>22</v>
      </c>
      <c r="L375">
        <v>1502946000</v>
      </c>
      <c r="M375" s="8">
        <f t="shared" si="21"/>
        <v>42964.208333333328</v>
      </c>
      <c r="N375">
        <v>1503637200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2037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f t="shared" si="23"/>
        <v>50.05</v>
      </c>
      <c r="I376">
        <v>441</v>
      </c>
      <c r="J376" t="s">
        <v>21</v>
      </c>
      <c r="K376" t="s">
        <v>22</v>
      </c>
      <c r="L376">
        <v>1547186400</v>
      </c>
      <c r="M376" s="8">
        <f t="shared" si="21"/>
        <v>43476.25</v>
      </c>
      <c r="N376">
        <v>1547618400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2038</v>
      </c>
      <c r="T376" t="s">
        <v>2039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f t="shared" si="23"/>
        <v>59.16</v>
      </c>
      <c r="I377">
        <v>25</v>
      </c>
      <c r="J377" t="s">
        <v>21</v>
      </c>
      <c r="K377" t="s">
        <v>22</v>
      </c>
      <c r="L377">
        <v>1444971600</v>
      </c>
      <c r="M377" s="8">
        <f t="shared" si="21"/>
        <v>42293.208333333328</v>
      </c>
      <c r="N377">
        <v>1449900000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2032</v>
      </c>
      <c r="T377" t="s">
        <v>2042</v>
      </c>
    </row>
    <row r="378" spans="1:20" hidden="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f t="shared" si="23"/>
        <v>93.7</v>
      </c>
      <c r="I378">
        <v>131</v>
      </c>
      <c r="J378" t="s">
        <v>21</v>
      </c>
      <c r="K378" t="s">
        <v>22</v>
      </c>
      <c r="L378">
        <v>1404622800</v>
      </c>
      <c r="M378" s="8">
        <f t="shared" si="21"/>
        <v>41826.208333333336</v>
      </c>
      <c r="N378">
        <v>1405141200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f t="shared" si="23"/>
        <v>40.14</v>
      </c>
      <c r="I379">
        <v>127</v>
      </c>
      <c r="J379" t="s">
        <v>21</v>
      </c>
      <c r="K379" t="s">
        <v>22</v>
      </c>
      <c r="L379">
        <v>1571720400</v>
      </c>
      <c r="M379" s="8">
        <f t="shared" si="21"/>
        <v>43760.208333333328</v>
      </c>
      <c r="N379">
        <v>1572933600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2037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f t="shared" si="23"/>
        <v>70.09</v>
      </c>
      <c r="I380">
        <v>355</v>
      </c>
      <c r="J380" t="s">
        <v>21</v>
      </c>
      <c r="K380" t="s">
        <v>22</v>
      </c>
      <c r="L380">
        <v>1526878800</v>
      </c>
      <c r="M380" s="8">
        <f t="shared" si="21"/>
        <v>43241.208333333328</v>
      </c>
      <c r="N380">
        <v>1530162000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2038</v>
      </c>
      <c r="T380" t="s">
        <v>2039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f t="shared" si="23"/>
        <v>66.180000000000007</v>
      </c>
      <c r="I381">
        <v>44</v>
      </c>
      <c r="J381" t="s">
        <v>40</v>
      </c>
      <c r="K381" t="s">
        <v>41</v>
      </c>
      <c r="L381">
        <v>1319691600</v>
      </c>
      <c r="M381" s="8">
        <f t="shared" si="21"/>
        <v>40843.208333333336</v>
      </c>
      <c r="N381">
        <v>1320904800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2037</v>
      </c>
    </row>
    <row r="382" spans="1:20" ht="31.2" hidden="1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f t="shared" si="23"/>
        <v>47.71</v>
      </c>
      <c r="I382">
        <v>84</v>
      </c>
      <c r="J382" t="s">
        <v>21</v>
      </c>
      <c r="K382" t="s">
        <v>22</v>
      </c>
      <c r="L382">
        <v>1371963600</v>
      </c>
      <c r="M382" s="8">
        <f t="shared" si="21"/>
        <v>41448.208333333336</v>
      </c>
      <c r="N382">
        <v>1372395600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2037</v>
      </c>
    </row>
    <row r="383" spans="1:20" hidden="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f t="shared" si="23"/>
        <v>62.9</v>
      </c>
      <c r="I383">
        <v>155</v>
      </c>
      <c r="J383" t="s">
        <v>21</v>
      </c>
      <c r="K383" t="s">
        <v>22</v>
      </c>
      <c r="L383">
        <v>1433739600</v>
      </c>
      <c r="M383" s="8">
        <f t="shared" si="21"/>
        <v>42163.208333333328</v>
      </c>
      <c r="N383">
        <v>1437714000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2037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f t="shared" si="23"/>
        <v>86.61</v>
      </c>
      <c r="I384">
        <v>67</v>
      </c>
      <c r="J384" t="s">
        <v>21</v>
      </c>
      <c r="K384" t="s">
        <v>22</v>
      </c>
      <c r="L384">
        <v>1508130000</v>
      </c>
      <c r="M384" s="8">
        <f t="shared" si="21"/>
        <v>43024.208333333328</v>
      </c>
      <c r="N384">
        <v>1509771600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2051</v>
      </c>
      <c r="T384" t="s">
        <v>2052</v>
      </c>
    </row>
    <row r="385" spans="1:20" hidden="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f t="shared" si="23"/>
        <v>75.13</v>
      </c>
      <c r="I385">
        <v>189</v>
      </c>
      <c r="J385" t="s">
        <v>21</v>
      </c>
      <c r="K385" t="s">
        <v>22</v>
      </c>
      <c r="L385">
        <v>1550037600</v>
      </c>
      <c r="M385" s="8">
        <f t="shared" si="21"/>
        <v>43509.25</v>
      </c>
      <c r="N385">
        <v>1550556000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2030</v>
      </c>
      <c r="T385" t="s">
        <v>2031</v>
      </c>
    </row>
    <row r="386" spans="1:20" hidden="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f t="shared" si="23"/>
        <v>41</v>
      </c>
      <c r="I386">
        <v>4799</v>
      </c>
      <c r="J386" t="s">
        <v>21</v>
      </c>
      <c r="K386" t="s">
        <v>22</v>
      </c>
      <c r="L386">
        <v>1486706400</v>
      </c>
      <c r="M386" s="8">
        <f t="shared" si="21"/>
        <v>42776.25</v>
      </c>
      <c r="N386">
        <v>1489039200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t="s">
        <v>2038</v>
      </c>
      <c r="T386" t="s">
        <v>2039</v>
      </c>
    </row>
    <row r="387" spans="1:20" ht="31.2" hidden="1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f t="shared" si="23"/>
        <v>50.01</v>
      </c>
      <c r="I387">
        <v>1137</v>
      </c>
      <c r="J387" t="s">
        <v>21</v>
      </c>
      <c r="K387" t="s">
        <v>22</v>
      </c>
      <c r="L387">
        <v>1553835600</v>
      </c>
      <c r="M387" s="8">
        <f t="shared" ref="M387:M450" si="25">(((L387/60)/60)/24+DATE(1970,1,1))</f>
        <v>43553.208333333328</v>
      </c>
      <c r="N387">
        <v>1556600400</v>
      </c>
      <c r="O387" s="8">
        <f t="shared" ref="O387:O450" si="26">(((N387/60)/60)/24+DATE(1970,1,1))</f>
        <v>43585.208333333328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f t="shared" ref="H388:H451" si="27">ROUND(IF(I388=0, 0, (E388/I388)), 2)</f>
        <v>96.96</v>
      </c>
      <c r="I388">
        <v>1068</v>
      </c>
      <c r="J388" t="s">
        <v>21</v>
      </c>
      <c r="K388" t="s">
        <v>22</v>
      </c>
      <c r="L388">
        <v>1277528400</v>
      </c>
      <c r="M388" s="8">
        <f t="shared" si="25"/>
        <v>40355.208333333336</v>
      </c>
      <c r="N388">
        <v>1278565200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2037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f t="shared" si="27"/>
        <v>100.93</v>
      </c>
      <c r="I389">
        <v>424</v>
      </c>
      <c r="J389" t="s">
        <v>21</v>
      </c>
      <c r="K389" t="s">
        <v>22</v>
      </c>
      <c r="L389">
        <v>1339477200</v>
      </c>
      <c r="M389" s="8">
        <f t="shared" si="25"/>
        <v>41072.208333333336</v>
      </c>
      <c r="N389">
        <v>1339909200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2043</v>
      </c>
    </row>
    <row r="390" spans="1:20" hidden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f t="shared" si="27"/>
        <v>89.23</v>
      </c>
      <c r="I390">
        <v>145</v>
      </c>
      <c r="J390" t="s">
        <v>98</v>
      </c>
      <c r="K390" t="s">
        <v>99</v>
      </c>
      <c r="L390">
        <v>1325656800</v>
      </c>
      <c r="M390" s="8">
        <f t="shared" si="25"/>
        <v>40912.25</v>
      </c>
      <c r="N390">
        <v>1325829600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2032</v>
      </c>
      <c r="T390" t="s">
        <v>2042</v>
      </c>
    </row>
    <row r="391" spans="1:20" hidden="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f t="shared" si="27"/>
        <v>87.98</v>
      </c>
      <c r="I391">
        <v>1152</v>
      </c>
      <c r="J391" t="s">
        <v>21</v>
      </c>
      <c r="K391" t="s">
        <v>22</v>
      </c>
      <c r="L391">
        <v>1288242000</v>
      </c>
      <c r="M391" s="8">
        <f t="shared" si="25"/>
        <v>40479.208333333336</v>
      </c>
      <c r="N391">
        <v>1290578400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2037</v>
      </c>
    </row>
    <row r="392" spans="1:20" hidden="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f t="shared" si="27"/>
        <v>89.54</v>
      </c>
      <c r="I392">
        <v>50</v>
      </c>
      <c r="J392" t="s">
        <v>21</v>
      </c>
      <c r="K392" t="s">
        <v>22</v>
      </c>
      <c r="L392">
        <v>1379048400</v>
      </c>
      <c r="M392" s="8">
        <f t="shared" si="25"/>
        <v>41530.208333333336</v>
      </c>
      <c r="N392">
        <v>1380344400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2051</v>
      </c>
      <c r="T392" t="s">
        <v>2052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f t="shared" si="27"/>
        <v>29.09</v>
      </c>
      <c r="I393">
        <v>151</v>
      </c>
      <c r="J393" t="s">
        <v>21</v>
      </c>
      <c r="K393" t="s">
        <v>22</v>
      </c>
      <c r="L393">
        <v>1389679200</v>
      </c>
      <c r="M393" s="8">
        <f t="shared" si="25"/>
        <v>41653.25</v>
      </c>
      <c r="N393">
        <v>1389852000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f t="shared" si="27"/>
        <v>42.01</v>
      </c>
      <c r="I394">
        <v>1608</v>
      </c>
      <c r="J394" t="s">
        <v>21</v>
      </c>
      <c r="K394" t="s">
        <v>22</v>
      </c>
      <c r="L394">
        <v>1294293600</v>
      </c>
      <c r="M394" s="8">
        <f t="shared" si="25"/>
        <v>40549.25</v>
      </c>
      <c r="N394">
        <v>1294466400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2043</v>
      </c>
    </row>
    <row r="395" spans="1:20" hidden="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f t="shared" si="27"/>
        <v>47</v>
      </c>
      <c r="I395">
        <v>3059</v>
      </c>
      <c r="J395" t="s">
        <v>15</v>
      </c>
      <c r="K395" t="s">
        <v>16</v>
      </c>
      <c r="L395">
        <v>1500267600</v>
      </c>
      <c r="M395" s="8">
        <f t="shared" si="25"/>
        <v>42933.208333333328</v>
      </c>
      <c r="N395">
        <v>1500354000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2032</v>
      </c>
      <c r="T395" t="s">
        <v>2055</v>
      </c>
    </row>
    <row r="396" spans="1:20" hidden="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f t="shared" si="27"/>
        <v>110.44</v>
      </c>
      <c r="I396">
        <v>34</v>
      </c>
      <c r="J396" t="s">
        <v>21</v>
      </c>
      <c r="K396" t="s">
        <v>22</v>
      </c>
      <c r="L396">
        <v>1375074000</v>
      </c>
      <c r="M396" s="8">
        <f t="shared" si="25"/>
        <v>41484.208333333336</v>
      </c>
      <c r="N396">
        <v>1375938000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2038</v>
      </c>
      <c r="T396" t="s">
        <v>2039</v>
      </c>
    </row>
    <row r="397" spans="1:20" ht="31.2" hidden="1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f t="shared" si="27"/>
        <v>41.99</v>
      </c>
      <c r="I397">
        <v>220</v>
      </c>
      <c r="J397" t="s">
        <v>21</v>
      </c>
      <c r="K397" t="s">
        <v>22</v>
      </c>
      <c r="L397">
        <v>1323324000</v>
      </c>
      <c r="M397" s="8">
        <f t="shared" si="25"/>
        <v>40885.25</v>
      </c>
      <c r="N397">
        <v>1323410400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2037</v>
      </c>
    </row>
    <row r="398" spans="1:20" hidden="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f t="shared" si="27"/>
        <v>48.01</v>
      </c>
      <c r="I398">
        <v>1604</v>
      </c>
      <c r="J398" t="s">
        <v>26</v>
      </c>
      <c r="K398" t="s">
        <v>27</v>
      </c>
      <c r="L398">
        <v>1538715600</v>
      </c>
      <c r="M398" s="8">
        <f t="shared" si="25"/>
        <v>43378.208333333328</v>
      </c>
      <c r="N398">
        <v>1539406800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2038</v>
      </c>
      <c r="T398" t="s">
        <v>2041</v>
      </c>
    </row>
    <row r="399" spans="1:20" hidden="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f t="shared" si="27"/>
        <v>31.02</v>
      </c>
      <c r="I399">
        <v>454</v>
      </c>
      <c r="J399" t="s">
        <v>21</v>
      </c>
      <c r="K399" t="s">
        <v>22</v>
      </c>
      <c r="L399">
        <v>1369285200</v>
      </c>
      <c r="M399" s="8">
        <f t="shared" si="25"/>
        <v>41417.208333333336</v>
      </c>
      <c r="N399">
        <v>1369803600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</row>
    <row r="400" spans="1:20" ht="31.2" hidden="1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f t="shared" si="27"/>
        <v>99.2</v>
      </c>
      <c r="I400">
        <v>123</v>
      </c>
      <c r="J400" t="s">
        <v>107</v>
      </c>
      <c r="K400" t="s">
        <v>108</v>
      </c>
      <c r="L400">
        <v>1525755600</v>
      </c>
      <c r="M400" s="8">
        <f t="shared" si="25"/>
        <v>43228.208333333328</v>
      </c>
      <c r="N400">
        <v>1525928400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2038</v>
      </c>
      <c r="T400" t="s">
        <v>2046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f t="shared" si="27"/>
        <v>66.02</v>
      </c>
      <c r="I401">
        <v>941</v>
      </c>
      <c r="J401" t="s">
        <v>21</v>
      </c>
      <c r="K401" t="s">
        <v>22</v>
      </c>
      <c r="L401">
        <v>1296626400</v>
      </c>
      <c r="M401" s="8">
        <f t="shared" si="25"/>
        <v>40576.25</v>
      </c>
      <c r="N401">
        <v>1297231200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2032</v>
      </c>
      <c r="T401" t="s">
        <v>2042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f t="shared" si="27"/>
        <v>2</v>
      </c>
      <c r="I402">
        <v>1</v>
      </c>
      <c r="J402" t="s">
        <v>21</v>
      </c>
      <c r="K402" t="s">
        <v>22</v>
      </c>
      <c r="L402">
        <v>1376629200</v>
      </c>
      <c r="M402" s="8">
        <f t="shared" si="25"/>
        <v>41502.208333333336</v>
      </c>
      <c r="N402">
        <v>1378530000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2051</v>
      </c>
      <c r="T402" t="s">
        <v>2052</v>
      </c>
    </row>
    <row r="403" spans="1:20" hidden="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f t="shared" si="27"/>
        <v>46.06</v>
      </c>
      <c r="I403">
        <v>299</v>
      </c>
      <c r="J403" t="s">
        <v>21</v>
      </c>
      <c r="K403" t="s">
        <v>22</v>
      </c>
      <c r="L403">
        <v>1572152400</v>
      </c>
      <c r="M403" s="8">
        <f t="shared" si="25"/>
        <v>43765.208333333328</v>
      </c>
      <c r="N403">
        <v>1572152400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2037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f t="shared" si="27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8">
        <f t="shared" si="25"/>
        <v>40914.25</v>
      </c>
      <c r="N404">
        <v>1329890400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2038</v>
      </c>
      <c r="T404" t="s">
        <v>2049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f t="shared" si="27"/>
        <v>55.99</v>
      </c>
      <c r="I405">
        <v>3015</v>
      </c>
      <c r="J405" t="s">
        <v>15</v>
      </c>
      <c r="K405" t="s">
        <v>16</v>
      </c>
      <c r="L405">
        <v>1273640400</v>
      </c>
      <c r="M405" s="8">
        <f t="shared" si="25"/>
        <v>40310.208333333336</v>
      </c>
      <c r="N405">
        <v>1276750800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2037</v>
      </c>
    </row>
    <row r="406" spans="1:20" hidden="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f t="shared" si="27"/>
        <v>68.989999999999995</v>
      </c>
      <c r="I406">
        <v>2237</v>
      </c>
      <c r="J406" t="s">
        <v>21</v>
      </c>
      <c r="K406" t="s">
        <v>22</v>
      </c>
      <c r="L406">
        <v>1510639200</v>
      </c>
      <c r="M406" s="8">
        <f t="shared" si="25"/>
        <v>43053.25</v>
      </c>
      <c r="N406">
        <v>1510898400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2037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f t="shared" si="27"/>
        <v>60.98</v>
      </c>
      <c r="I407">
        <v>435</v>
      </c>
      <c r="J407" t="s">
        <v>21</v>
      </c>
      <c r="K407" t="s">
        <v>22</v>
      </c>
      <c r="L407">
        <v>1528088400</v>
      </c>
      <c r="M407" s="8">
        <f t="shared" si="25"/>
        <v>43255.208333333328</v>
      </c>
      <c r="N407">
        <v>1532408400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2037</v>
      </c>
    </row>
    <row r="408" spans="1:20" ht="31.2" hidden="1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f t="shared" si="27"/>
        <v>110.98</v>
      </c>
      <c r="I408">
        <v>645</v>
      </c>
      <c r="J408" t="s">
        <v>21</v>
      </c>
      <c r="K408" t="s">
        <v>22</v>
      </c>
      <c r="L408">
        <v>1359525600</v>
      </c>
      <c r="M408" s="8">
        <f t="shared" si="25"/>
        <v>41304.25</v>
      </c>
      <c r="N408">
        <v>1360562400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2038</v>
      </c>
      <c r="T408" t="s">
        <v>2039</v>
      </c>
    </row>
    <row r="409" spans="1:20" hidden="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f t="shared" si="27"/>
        <v>25</v>
      </c>
      <c r="I409">
        <v>484</v>
      </c>
      <c r="J409" t="s">
        <v>36</v>
      </c>
      <c r="K409" t="s">
        <v>37</v>
      </c>
      <c r="L409">
        <v>1570942800</v>
      </c>
      <c r="M409" s="8">
        <f t="shared" si="25"/>
        <v>43751.208333333328</v>
      </c>
      <c r="N409">
        <v>1571547600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2037</v>
      </c>
    </row>
    <row r="410" spans="1:20" hidden="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f t="shared" si="27"/>
        <v>78.760000000000005</v>
      </c>
      <c r="I410">
        <v>154</v>
      </c>
      <c r="J410" t="s">
        <v>15</v>
      </c>
      <c r="K410" t="s">
        <v>16</v>
      </c>
      <c r="L410">
        <v>1466398800</v>
      </c>
      <c r="M410" s="8">
        <f t="shared" si="25"/>
        <v>42541.208333333328</v>
      </c>
      <c r="N410">
        <v>1468126800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2038</v>
      </c>
      <c r="T410" t="s">
        <v>2039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f t="shared" si="27"/>
        <v>87.96</v>
      </c>
      <c r="I411">
        <v>714</v>
      </c>
      <c r="J411" t="s">
        <v>21</v>
      </c>
      <c r="K411" t="s">
        <v>22</v>
      </c>
      <c r="L411">
        <v>1492491600</v>
      </c>
      <c r="M411" s="8">
        <f t="shared" si="25"/>
        <v>42843.208333333328</v>
      </c>
      <c r="N411">
        <v>1492837200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hidden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f t="shared" si="27"/>
        <v>49.99</v>
      </c>
      <c r="I412">
        <v>1111</v>
      </c>
      <c r="J412" t="s">
        <v>21</v>
      </c>
      <c r="K412" t="s">
        <v>22</v>
      </c>
      <c r="L412">
        <v>1430197200</v>
      </c>
      <c r="M412" s="8">
        <f t="shared" si="25"/>
        <v>42122.208333333328</v>
      </c>
      <c r="N412">
        <v>1430197200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2047</v>
      </c>
      <c r="T412" t="s">
        <v>2058</v>
      </c>
    </row>
    <row r="413" spans="1:20" hidden="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f t="shared" si="27"/>
        <v>99.52</v>
      </c>
      <c r="I413">
        <v>82</v>
      </c>
      <c r="J413" t="s">
        <v>21</v>
      </c>
      <c r="K413" t="s">
        <v>22</v>
      </c>
      <c r="L413">
        <v>1496034000</v>
      </c>
      <c r="M413" s="8">
        <f t="shared" si="25"/>
        <v>42884.208333333328</v>
      </c>
      <c r="N413">
        <v>1496206800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2037</v>
      </c>
    </row>
    <row r="414" spans="1:20" hidden="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f t="shared" si="27"/>
        <v>104.82</v>
      </c>
      <c r="I414">
        <v>134</v>
      </c>
      <c r="J414" t="s">
        <v>21</v>
      </c>
      <c r="K414" t="s">
        <v>22</v>
      </c>
      <c r="L414">
        <v>1388728800</v>
      </c>
      <c r="M414" s="8">
        <f t="shared" si="25"/>
        <v>41642.25</v>
      </c>
      <c r="N414">
        <v>1389592800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2044</v>
      </c>
      <c r="T414" t="s">
        <v>2050</v>
      </c>
    </row>
    <row r="415" spans="1:20" hidden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f t="shared" si="27"/>
        <v>108.01</v>
      </c>
      <c r="I415">
        <v>1089</v>
      </c>
      <c r="J415" t="s">
        <v>21</v>
      </c>
      <c r="K415" t="s">
        <v>22</v>
      </c>
      <c r="L415">
        <v>1543298400</v>
      </c>
      <c r="M415" s="8">
        <f t="shared" si="25"/>
        <v>43431.25</v>
      </c>
      <c r="N415">
        <v>1545631200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2038</v>
      </c>
      <c r="T415" t="s">
        <v>2046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f t="shared" si="27"/>
        <v>29</v>
      </c>
      <c r="I416">
        <v>5497</v>
      </c>
      <c r="J416" t="s">
        <v>21</v>
      </c>
      <c r="K416" t="s">
        <v>22</v>
      </c>
      <c r="L416">
        <v>1271739600</v>
      </c>
      <c r="M416" s="8">
        <f t="shared" si="25"/>
        <v>40288.208333333336</v>
      </c>
      <c r="N416">
        <v>1272430800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2030</v>
      </c>
      <c r="T416" t="s">
        <v>2031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f t="shared" si="27"/>
        <v>30.03</v>
      </c>
      <c r="I417">
        <v>418</v>
      </c>
      <c r="J417" t="s">
        <v>21</v>
      </c>
      <c r="K417" t="s">
        <v>22</v>
      </c>
      <c r="L417">
        <v>1326434400</v>
      </c>
      <c r="M417" s="8">
        <f t="shared" si="25"/>
        <v>40921.25</v>
      </c>
      <c r="N417">
        <v>1327903200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2037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f t="shared" si="27"/>
        <v>41.01</v>
      </c>
      <c r="I418">
        <v>1439</v>
      </c>
      <c r="J418" t="s">
        <v>21</v>
      </c>
      <c r="K418" t="s">
        <v>22</v>
      </c>
      <c r="L418">
        <v>1295244000</v>
      </c>
      <c r="M418" s="8">
        <f t="shared" si="25"/>
        <v>40560.25</v>
      </c>
      <c r="N418">
        <v>1296021600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2038</v>
      </c>
      <c r="T418" t="s">
        <v>2039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f t="shared" si="27"/>
        <v>62.87</v>
      </c>
      <c r="I419">
        <v>15</v>
      </c>
      <c r="J419" t="s">
        <v>21</v>
      </c>
      <c r="K419" t="s">
        <v>22</v>
      </c>
      <c r="L419">
        <v>1541221200</v>
      </c>
      <c r="M419" s="8">
        <f t="shared" si="25"/>
        <v>43407.208333333328</v>
      </c>
      <c r="N419">
        <v>1543298400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2037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f t="shared" si="27"/>
        <v>47.01</v>
      </c>
      <c r="I420">
        <v>1999</v>
      </c>
      <c r="J420" t="s">
        <v>15</v>
      </c>
      <c r="K420" t="s">
        <v>16</v>
      </c>
      <c r="L420">
        <v>1336280400</v>
      </c>
      <c r="M420" s="8">
        <f t="shared" si="25"/>
        <v>41035.208333333336</v>
      </c>
      <c r="N420">
        <v>1336366800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2038</v>
      </c>
      <c r="T420" t="s">
        <v>2039</v>
      </c>
    </row>
    <row r="421" spans="1:20" hidden="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f t="shared" si="27"/>
        <v>27</v>
      </c>
      <c r="I421">
        <v>5203</v>
      </c>
      <c r="J421" t="s">
        <v>21</v>
      </c>
      <c r="K421" t="s">
        <v>22</v>
      </c>
      <c r="L421">
        <v>1324533600</v>
      </c>
      <c r="M421" s="8">
        <f t="shared" si="25"/>
        <v>40899.25</v>
      </c>
      <c r="N421">
        <v>1325052000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2034</v>
      </c>
      <c r="T421" t="s">
        <v>2035</v>
      </c>
    </row>
    <row r="422" spans="1:20" hidden="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f t="shared" si="27"/>
        <v>68.33</v>
      </c>
      <c r="I422">
        <v>94</v>
      </c>
      <c r="J422" t="s">
        <v>21</v>
      </c>
      <c r="K422" t="s">
        <v>22</v>
      </c>
      <c r="L422">
        <v>1498366800</v>
      </c>
      <c r="M422" s="8">
        <f t="shared" si="25"/>
        <v>42911.208333333328</v>
      </c>
      <c r="N422">
        <v>1499576400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2037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f t="shared" si="27"/>
        <v>50.97</v>
      </c>
      <c r="I423">
        <v>118</v>
      </c>
      <c r="J423" t="s">
        <v>21</v>
      </c>
      <c r="K423" t="s">
        <v>22</v>
      </c>
      <c r="L423">
        <v>1498712400</v>
      </c>
      <c r="M423" s="8">
        <f t="shared" si="25"/>
        <v>42915.208333333328</v>
      </c>
      <c r="N423">
        <v>1501304400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2043</v>
      </c>
    </row>
    <row r="424" spans="1:20" ht="31.2" hidden="1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f t="shared" si="27"/>
        <v>54.02</v>
      </c>
      <c r="I424">
        <v>205</v>
      </c>
      <c r="J424" t="s">
        <v>21</v>
      </c>
      <c r="K424" t="s">
        <v>22</v>
      </c>
      <c r="L424">
        <v>1271480400</v>
      </c>
      <c r="M424" s="8">
        <f t="shared" si="25"/>
        <v>40285.208333333336</v>
      </c>
      <c r="N424">
        <v>1273208400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2037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f t="shared" si="27"/>
        <v>97.06</v>
      </c>
      <c r="I425">
        <v>162</v>
      </c>
      <c r="J425" t="s">
        <v>21</v>
      </c>
      <c r="K425" t="s">
        <v>22</v>
      </c>
      <c r="L425">
        <v>1316667600</v>
      </c>
      <c r="M425" s="8">
        <f t="shared" si="25"/>
        <v>40808.208333333336</v>
      </c>
      <c r="N425">
        <v>1316840400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2030</v>
      </c>
      <c r="T425" t="s">
        <v>2031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f t="shared" si="27"/>
        <v>24.87</v>
      </c>
      <c r="I426">
        <v>83</v>
      </c>
      <c r="J426" t="s">
        <v>21</v>
      </c>
      <c r="K426" t="s">
        <v>22</v>
      </c>
      <c r="L426">
        <v>1524027600</v>
      </c>
      <c r="M426" s="8">
        <f t="shared" si="25"/>
        <v>43208.208333333328</v>
      </c>
      <c r="N426">
        <v>1524546000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2032</v>
      </c>
      <c r="T426" t="s">
        <v>2042</v>
      </c>
    </row>
    <row r="427" spans="1:20" hidden="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f t="shared" si="27"/>
        <v>84.42</v>
      </c>
      <c r="I427">
        <v>92</v>
      </c>
      <c r="J427" t="s">
        <v>21</v>
      </c>
      <c r="K427" t="s">
        <v>22</v>
      </c>
      <c r="L427">
        <v>1438059600</v>
      </c>
      <c r="M427" s="8">
        <f t="shared" si="25"/>
        <v>42213.208333333328</v>
      </c>
      <c r="N427">
        <v>1438578000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2051</v>
      </c>
      <c r="T427" t="s">
        <v>2052</v>
      </c>
    </row>
    <row r="428" spans="1:20" hidden="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f t="shared" si="27"/>
        <v>47.09</v>
      </c>
      <c r="I428">
        <v>219</v>
      </c>
      <c r="J428" t="s">
        <v>21</v>
      </c>
      <c r="K428" t="s">
        <v>22</v>
      </c>
      <c r="L428">
        <v>1361944800</v>
      </c>
      <c r="M428" s="8">
        <f t="shared" si="25"/>
        <v>41332.25</v>
      </c>
      <c r="N428">
        <v>1362549600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2037</v>
      </c>
    </row>
    <row r="429" spans="1:20" hidden="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f t="shared" si="27"/>
        <v>78</v>
      </c>
      <c r="I429">
        <v>2526</v>
      </c>
      <c r="J429" t="s">
        <v>21</v>
      </c>
      <c r="K429" t="s">
        <v>22</v>
      </c>
      <c r="L429">
        <v>1410584400</v>
      </c>
      <c r="M429" s="8">
        <f t="shared" si="25"/>
        <v>41895.208333333336</v>
      </c>
      <c r="N429">
        <v>1413349200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2037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f t="shared" si="27"/>
        <v>62.97</v>
      </c>
      <c r="I430">
        <v>747</v>
      </c>
      <c r="J430" t="s">
        <v>21</v>
      </c>
      <c r="K430" t="s">
        <v>22</v>
      </c>
      <c r="L430">
        <v>1297404000</v>
      </c>
      <c r="M430" s="8">
        <f t="shared" si="25"/>
        <v>40585.25</v>
      </c>
      <c r="N430">
        <v>1298008800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2038</v>
      </c>
      <c r="T430" t="s">
        <v>2046</v>
      </c>
    </row>
    <row r="431" spans="1:20" hidden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f t="shared" si="27"/>
        <v>81.010000000000005</v>
      </c>
      <c r="I431">
        <v>2138</v>
      </c>
      <c r="J431" t="s">
        <v>21</v>
      </c>
      <c r="K431" t="s">
        <v>22</v>
      </c>
      <c r="L431">
        <v>1392012000</v>
      </c>
      <c r="M431" s="8">
        <f t="shared" si="25"/>
        <v>41680.25</v>
      </c>
      <c r="N431">
        <v>1394427600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2051</v>
      </c>
      <c r="T431" t="s">
        <v>2052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f t="shared" si="27"/>
        <v>65.319999999999993</v>
      </c>
      <c r="I432">
        <v>84</v>
      </c>
      <c r="J432" t="s">
        <v>21</v>
      </c>
      <c r="K432" t="s">
        <v>22</v>
      </c>
      <c r="L432">
        <v>1569733200</v>
      </c>
      <c r="M432" s="8">
        <f t="shared" si="25"/>
        <v>43737.208333333328</v>
      </c>
      <c r="N432">
        <v>1572670800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2037</v>
      </c>
    </row>
    <row r="433" spans="1:20" hidden="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f t="shared" si="27"/>
        <v>104.44</v>
      </c>
      <c r="I433">
        <v>94</v>
      </c>
      <c r="J433" t="s">
        <v>21</v>
      </c>
      <c r="K433" t="s">
        <v>22</v>
      </c>
      <c r="L433">
        <v>1529643600</v>
      </c>
      <c r="M433" s="8">
        <f t="shared" si="25"/>
        <v>43273.208333333328</v>
      </c>
      <c r="N433">
        <v>1531112400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2037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f t="shared" si="27"/>
        <v>69.989999999999995</v>
      </c>
      <c r="I434">
        <v>91</v>
      </c>
      <c r="J434" t="s">
        <v>21</v>
      </c>
      <c r="K434" t="s">
        <v>22</v>
      </c>
      <c r="L434">
        <v>1399006800</v>
      </c>
      <c r="M434" s="8">
        <f t="shared" si="25"/>
        <v>41761.208333333336</v>
      </c>
      <c r="N434">
        <v>1400734800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2037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f t="shared" si="27"/>
        <v>83.02</v>
      </c>
      <c r="I435">
        <v>792</v>
      </c>
      <c r="J435" t="s">
        <v>21</v>
      </c>
      <c r="K435" t="s">
        <v>22</v>
      </c>
      <c r="L435">
        <v>1385359200</v>
      </c>
      <c r="M435" s="8">
        <f t="shared" si="25"/>
        <v>41603.25</v>
      </c>
      <c r="N435">
        <v>1386741600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2038</v>
      </c>
      <c r="T435" t="s">
        <v>2039</v>
      </c>
    </row>
    <row r="436" spans="1:20" hidden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f t="shared" si="27"/>
        <v>90.3</v>
      </c>
      <c r="I436">
        <v>10</v>
      </c>
      <c r="J436" t="s">
        <v>15</v>
      </c>
      <c r="K436" t="s">
        <v>16</v>
      </c>
      <c r="L436">
        <v>1480572000</v>
      </c>
      <c r="M436" s="8">
        <f t="shared" si="25"/>
        <v>42705.25</v>
      </c>
      <c r="N436">
        <v>1481781600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2037</v>
      </c>
    </row>
    <row r="437" spans="1:20" hidden="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f t="shared" si="27"/>
        <v>103.98</v>
      </c>
      <c r="I437">
        <v>1713</v>
      </c>
      <c r="J437" t="s">
        <v>107</v>
      </c>
      <c r="K437" t="s">
        <v>108</v>
      </c>
      <c r="L437">
        <v>1418623200</v>
      </c>
      <c r="M437" s="8">
        <f t="shared" si="25"/>
        <v>41988.25</v>
      </c>
      <c r="N437">
        <v>1419660000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2037</v>
      </c>
    </row>
    <row r="438" spans="1:20" hidden="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f t="shared" si="27"/>
        <v>54.93</v>
      </c>
      <c r="I438">
        <v>249</v>
      </c>
      <c r="J438" t="s">
        <v>21</v>
      </c>
      <c r="K438" t="s">
        <v>22</v>
      </c>
      <c r="L438">
        <v>1555736400</v>
      </c>
      <c r="M438" s="8">
        <f t="shared" si="25"/>
        <v>43575.208333333328</v>
      </c>
      <c r="N438">
        <v>1555822800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2032</v>
      </c>
      <c r="T438" t="s">
        <v>2055</v>
      </c>
    </row>
    <row r="439" spans="1:20" hidden="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f t="shared" si="27"/>
        <v>51.92</v>
      </c>
      <c r="I439">
        <v>192</v>
      </c>
      <c r="J439" t="s">
        <v>21</v>
      </c>
      <c r="K439" t="s">
        <v>22</v>
      </c>
      <c r="L439">
        <v>1442120400</v>
      </c>
      <c r="M439" s="8">
        <f t="shared" si="25"/>
        <v>42260.208333333328</v>
      </c>
      <c r="N439">
        <v>1442379600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2038</v>
      </c>
      <c r="T439" t="s">
        <v>2046</v>
      </c>
    </row>
    <row r="440" spans="1:20" ht="31.2" hidden="1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f t="shared" si="27"/>
        <v>60.03</v>
      </c>
      <c r="I440">
        <v>247</v>
      </c>
      <c r="J440" t="s">
        <v>21</v>
      </c>
      <c r="K440" t="s">
        <v>22</v>
      </c>
      <c r="L440">
        <v>1362376800</v>
      </c>
      <c r="M440" s="8">
        <f t="shared" si="25"/>
        <v>41337.25</v>
      </c>
      <c r="N440">
        <v>1364965200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2037</v>
      </c>
    </row>
    <row r="441" spans="1:20" hidden="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f t="shared" si="27"/>
        <v>44</v>
      </c>
      <c r="I441">
        <v>2293</v>
      </c>
      <c r="J441" t="s">
        <v>21</v>
      </c>
      <c r="K441" t="s">
        <v>22</v>
      </c>
      <c r="L441">
        <v>1478408400</v>
      </c>
      <c r="M441" s="8">
        <f t="shared" si="25"/>
        <v>42680.208333333328</v>
      </c>
      <c r="N441">
        <v>1479016800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2038</v>
      </c>
      <c r="T441" t="s">
        <v>2060</v>
      </c>
    </row>
    <row r="442" spans="1:20" hidden="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f t="shared" si="27"/>
        <v>53</v>
      </c>
      <c r="I442">
        <v>3131</v>
      </c>
      <c r="J442" t="s">
        <v>21</v>
      </c>
      <c r="K442" t="s">
        <v>22</v>
      </c>
      <c r="L442">
        <v>1498798800</v>
      </c>
      <c r="M442" s="8">
        <f t="shared" si="25"/>
        <v>42916.208333333328</v>
      </c>
      <c r="N442">
        <v>1499662800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2038</v>
      </c>
      <c r="T442" t="s">
        <v>2057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f t="shared" si="27"/>
        <v>54.5</v>
      </c>
      <c r="I443">
        <v>32</v>
      </c>
      <c r="J443" t="s">
        <v>21</v>
      </c>
      <c r="K443" t="s">
        <v>22</v>
      </c>
      <c r="L443">
        <v>1335416400</v>
      </c>
      <c r="M443" s="8">
        <f t="shared" si="25"/>
        <v>41025.208333333336</v>
      </c>
      <c r="N443">
        <v>1337835600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2043</v>
      </c>
    </row>
    <row r="444" spans="1:20" hidden="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f t="shared" si="27"/>
        <v>75.040000000000006</v>
      </c>
      <c r="I444">
        <v>143</v>
      </c>
      <c r="J444" t="s">
        <v>107</v>
      </c>
      <c r="K444" t="s">
        <v>108</v>
      </c>
      <c r="L444">
        <v>1504328400</v>
      </c>
      <c r="M444" s="8">
        <f t="shared" si="25"/>
        <v>42980.208333333328</v>
      </c>
      <c r="N444">
        <v>1505710800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2037</v>
      </c>
    </row>
    <row r="445" spans="1:20" hidden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f t="shared" si="27"/>
        <v>35.909999999999997</v>
      </c>
      <c r="I445">
        <v>90</v>
      </c>
      <c r="J445" t="s">
        <v>21</v>
      </c>
      <c r="K445" t="s">
        <v>22</v>
      </c>
      <c r="L445">
        <v>1285822800</v>
      </c>
      <c r="M445" s="8">
        <f t="shared" si="25"/>
        <v>40451.208333333336</v>
      </c>
      <c r="N445">
        <v>1287464400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2037</v>
      </c>
    </row>
    <row r="446" spans="1:20" hidden="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f t="shared" si="27"/>
        <v>36.950000000000003</v>
      </c>
      <c r="I446">
        <v>296</v>
      </c>
      <c r="J446" t="s">
        <v>21</v>
      </c>
      <c r="K446" t="s">
        <v>22</v>
      </c>
      <c r="L446">
        <v>1311483600</v>
      </c>
      <c r="M446" s="8">
        <f t="shared" si="25"/>
        <v>40748.208333333336</v>
      </c>
      <c r="N446">
        <v>1311656400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2032</v>
      </c>
      <c r="T446" t="s">
        <v>2042</v>
      </c>
    </row>
    <row r="447" spans="1:20" ht="31.2" hidden="1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f t="shared" si="27"/>
        <v>63.17</v>
      </c>
      <c r="I447">
        <v>170</v>
      </c>
      <c r="J447" t="s">
        <v>21</v>
      </c>
      <c r="K447" t="s">
        <v>22</v>
      </c>
      <c r="L447">
        <v>1291356000</v>
      </c>
      <c r="M447" s="8">
        <f t="shared" si="25"/>
        <v>40515.25</v>
      </c>
      <c r="N447">
        <v>1293170400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2037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f t="shared" si="27"/>
        <v>29.99</v>
      </c>
      <c r="I448">
        <v>186</v>
      </c>
      <c r="J448" t="s">
        <v>21</v>
      </c>
      <c r="K448" t="s">
        <v>22</v>
      </c>
      <c r="L448">
        <v>1355810400</v>
      </c>
      <c r="M448" s="8">
        <f t="shared" si="25"/>
        <v>41261.25</v>
      </c>
      <c r="N448">
        <v>1355983200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2043</v>
      </c>
    </row>
    <row r="449" spans="1:20" ht="31.2" hidden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f t="shared" si="27"/>
        <v>86</v>
      </c>
      <c r="I449">
        <v>439</v>
      </c>
      <c r="J449" t="s">
        <v>40</v>
      </c>
      <c r="K449" t="s">
        <v>41</v>
      </c>
      <c r="L449">
        <v>1513663200</v>
      </c>
      <c r="M449" s="8">
        <f t="shared" si="25"/>
        <v>43088.25</v>
      </c>
      <c r="N449">
        <v>1515045600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2038</v>
      </c>
      <c r="T449" t="s">
        <v>2057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f t="shared" si="27"/>
        <v>75.010000000000005</v>
      </c>
      <c r="I450">
        <v>605</v>
      </c>
      <c r="J450" t="s">
        <v>21</v>
      </c>
      <c r="K450" t="s">
        <v>22</v>
      </c>
      <c r="L450">
        <v>1365915600</v>
      </c>
      <c r="M450" s="8">
        <f t="shared" si="25"/>
        <v>41378.208333333336</v>
      </c>
      <c r="N450">
        <v>1366088400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t="s">
        <v>2047</v>
      </c>
      <c r="T450" t="s">
        <v>2048</v>
      </c>
    </row>
    <row r="451" spans="1:20" hidden="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f t="shared" si="27"/>
        <v>101.2</v>
      </c>
      <c r="I451">
        <v>86</v>
      </c>
      <c r="J451" t="s">
        <v>36</v>
      </c>
      <c r="K451" t="s">
        <v>37</v>
      </c>
      <c r="L451">
        <v>1551852000</v>
      </c>
      <c r="M451" s="8">
        <f t="shared" ref="M451:M514" si="29">(((L451/60)/60)/24+DATE(1970,1,1))</f>
        <v>43530.25</v>
      </c>
      <c r="N451">
        <v>1553317200</v>
      </c>
      <c r="O451" s="8">
        <f t="shared" ref="O451:O514" si="30">(((N451/60)/60)/24+DATE(1970,1,1))</f>
        <v>43547.208333333328</v>
      </c>
      <c r="P451" t="b">
        <v>0</v>
      </c>
      <c r="Q451" t="b">
        <v>0</v>
      </c>
      <c r="R451" t="s">
        <v>89</v>
      </c>
      <c r="S451" t="s">
        <v>2047</v>
      </c>
      <c r="T451" t="s">
        <v>2048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f t="shared" ref="H452:H515" si="31">ROUND(IF(I452=0, 0, (E452/I452)), 2)</f>
        <v>4</v>
      </c>
      <c r="I452">
        <v>1</v>
      </c>
      <c r="J452" t="s">
        <v>15</v>
      </c>
      <c r="K452" t="s">
        <v>16</v>
      </c>
      <c r="L452">
        <v>1540098000</v>
      </c>
      <c r="M452" s="8">
        <f t="shared" si="29"/>
        <v>43394.208333333328</v>
      </c>
      <c r="N452">
        <v>1542088800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2038</v>
      </c>
      <c r="T452" t="s">
        <v>2046</v>
      </c>
    </row>
    <row r="453" spans="1:20" hidden="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f t="shared" si="31"/>
        <v>29</v>
      </c>
      <c r="I453">
        <v>6286</v>
      </c>
      <c r="J453" t="s">
        <v>21</v>
      </c>
      <c r="K453" t="s">
        <v>22</v>
      </c>
      <c r="L453">
        <v>1500440400</v>
      </c>
      <c r="M453" s="8">
        <f t="shared" si="29"/>
        <v>42935.208333333328</v>
      </c>
      <c r="N453">
        <v>1503118800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f t="shared" si="31"/>
        <v>98.23</v>
      </c>
      <c r="I454">
        <v>31</v>
      </c>
      <c r="J454" t="s">
        <v>21</v>
      </c>
      <c r="K454" t="s">
        <v>22</v>
      </c>
      <c r="L454">
        <v>1278392400</v>
      </c>
      <c r="M454" s="8">
        <f t="shared" si="29"/>
        <v>40365.208333333336</v>
      </c>
      <c r="N454">
        <v>1278478800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2038</v>
      </c>
      <c r="T454" t="s">
        <v>2041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f t="shared" si="31"/>
        <v>87</v>
      </c>
      <c r="I455">
        <v>1181</v>
      </c>
      <c r="J455" t="s">
        <v>21</v>
      </c>
      <c r="K455" t="s">
        <v>22</v>
      </c>
      <c r="L455">
        <v>1480572000</v>
      </c>
      <c r="M455" s="8">
        <f t="shared" si="29"/>
        <v>42705.25</v>
      </c>
      <c r="N455">
        <v>1484114400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2038</v>
      </c>
      <c r="T455" t="s">
        <v>2060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f t="shared" si="31"/>
        <v>45.21</v>
      </c>
      <c r="I456">
        <v>39</v>
      </c>
      <c r="J456" t="s">
        <v>21</v>
      </c>
      <c r="K456" t="s">
        <v>22</v>
      </c>
      <c r="L456">
        <v>1382331600</v>
      </c>
      <c r="M456" s="8">
        <f t="shared" si="29"/>
        <v>41568.208333333336</v>
      </c>
      <c r="N456">
        <v>1385445600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2038</v>
      </c>
      <c r="T456" t="s">
        <v>2041</v>
      </c>
    </row>
    <row r="457" spans="1:20" hidden="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f t="shared" si="31"/>
        <v>37</v>
      </c>
      <c r="I457">
        <v>3727</v>
      </c>
      <c r="J457" t="s">
        <v>21</v>
      </c>
      <c r="K457" t="s">
        <v>22</v>
      </c>
      <c r="L457">
        <v>1316754000</v>
      </c>
      <c r="M457" s="8">
        <f t="shared" si="29"/>
        <v>40809.208333333336</v>
      </c>
      <c r="N457">
        <v>1318741200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2037</v>
      </c>
    </row>
    <row r="458" spans="1:20" ht="31.2" hidden="1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f t="shared" si="31"/>
        <v>94.98</v>
      </c>
      <c r="I458">
        <v>1605</v>
      </c>
      <c r="J458" t="s">
        <v>21</v>
      </c>
      <c r="K458" t="s">
        <v>22</v>
      </c>
      <c r="L458">
        <v>1518242400</v>
      </c>
      <c r="M458" s="8">
        <f t="shared" si="29"/>
        <v>43141.25</v>
      </c>
      <c r="N458">
        <v>1518242400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2032</v>
      </c>
      <c r="T458" t="s">
        <v>2042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f t="shared" si="31"/>
        <v>28.96</v>
      </c>
      <c r="I459">
        <v>46</v>
      </c>
      <c r="J459" t="s">
        <v>21</v>
      </c>
      <c r="K459" t="s">
        <v>22</v>
      </c>
      <c r="L459">
        <v>1476421200</v>
      </c>
      <c r="M459" s="8">
        <f t="shared" si="29"/>
        <v>42657.208333333328</v>
      </c>
      <c r="N459">
        <v>1476594000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2037</v>
      </c>
    </row>
    <row r="460" spans="1:20" hidden="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f t="shared" si="31"/>
        <v>55.99</v>
      </c>
      <c r="I460">
        <v>2120</v>
      </c>
      <c r="J460" t="s">
        <v>21</v>
      </c>
      <c r="K460" t="s">
        <v>22</v>
      </c>
      <c r="L460">
        <v>1269752400</v>
      </c>
      <c r="M460" s="8">
        <f t="shared" si="29"/>
        <v>40265.208333333336</v>
      </c>
      <c r="N460">
        <v>1273554000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2037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f t="shared" si="31"/>
        <v>54.04</v>
      </c>
      <c r="I461">
        <v>105</v>
      </c>
      <c r="J461" t="s">
        <v>21</v>
      </c>
      <c r="K461" t="s">
        <v>22</v>
      </c>
      <c r="L461">
        <v>1419746400</v>
      </c>
      <c r="M461" s="8">
        <f t="shared" si="29"/>
        <v>42001.25</v>
      </c>
      <c r="N461">
        <v>1421906400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2038</v>
      </c>
      <c r="T461" t="s">
        <v>2039</v>
      </c>
    </row>
    <row r="462" spans="1:20" hidden="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f t="shared" si="31"/>
        <v>82.38</v>
      </c>
      <c r="I462">
        <v>50</v>
      </c>
      <c r="J462" t="s">
        <v>21</v>
      </c>
      <c r="K462" t="s">
        <v>22</v>
      </c>
      <c r="L462">
        <v>1281330000</v>
      </c>
      <c r="M462" s="8">
        <f t="shared" si="29"/>
        <v>40399.208333333336</v>
      </c>
      <c r="N462">
        <v>1281589200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2037</v>
      </c>
    </row>
    <row r="463" spans="1:20" hidden="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f t="shared" si="31"/>
        <v>67</v>
      </c>
      <c r="I463">
        <v>2080</v>
      </c>
      <c r="J463" t="s">
        <v>21</v>
      </c>
      <c r="K463" t="s">
        <v>22</v>
      </c>
      <c r="L463">
        <v>1398661200</v>
      </c>
      <c r="M463" s="8">
        <f t="shared" si="29"/>
        <v>41757.208333333336</v>
      </c>
      <c r="N463">
        <v>1400389200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2038</v>
      </c>
      <c r="T463" t="s">
        <v>2041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f t="shared" si="31"/>
        <v>107.91</v>
      </c>
      <c r="I464">
        <v>535</v>
      </c>
      <c r="J464" t="s">
        <v>21</v>
      </c>
      <c r="K464" t="s">
        <v>22</v>
      </c>
      <c r="L464">
        <v>1359525600</v>
      </c>
      <c r="M464" s="8">
        <f t="shared" si="29"/>
        <v>41304.25</v>
      </c>
      <c r="N464">
        <v>1362808800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2047</v>
      </c>
      <c r="T464" t="s">
        <v>2058</v>
      </c>
    </row>
    <row r="465" spans="1:20" ht="31.2" hidden="1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f t="shared" si="31"/>
        <v>69.010000000000005</v>
      </c>
      <c r="I465">
        <v>2105</v>
      </c>
      <c r="J465" t="s">
        <v>21</v>
      </c>
      <c r="K465" t="s">
        <v>22</v>
      </c>
      <c r="L465">
        <v>1388469600</v>
      </c>
      <c r="M465" s="8">
        <f t="shared" si="29"/>
        <v>41639.25</v>
      </c>
      <c r="N465">
        <v>1388815200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2038</v>
      </c>
      <c r="T465" t="s">
        <v>2046</v>
      </c>
    </row>
    <row r="466" spans="1:20" hidden="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f t="shared" si="31"/>
        <v>39.01</v>
      </c>
      <c r="I466">
        <v>2436</v>
      </c>
      <c r="J466" t="s">
        <v>21</v>
      </c>
      <c r="K466" t="s">
        <v>22</v>
      </c>
      <c r="L466">
        <v>1518328800</v>
      </c>
      <c r="M466" s="8">
        <f t="shared" si="29"/>
        <v>43142.25</v>
      </c>
      <c r="N466">
        <v>1519538400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2037</v>
      </c>
    </row>
    <row r="467" spans="1:20" hidden="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f t="shared" si="31"/>
        <v>110.36</v>
      </c>
      <c r="I467">
        <v>80</v>
      </c>
      <c r="J467" t="s">
        <v>21</v>
      </c>
      <c r="K467" t="s">
        <v>22</v>
      </c>
      <c r="L467">
        <v>1517032800</v>
      </c>
      <c r="M467" s="8">
        <f t="shared" si="29"/>
        <v>43127.25</v>
      </c>
      <c r="N467">
        <v>1517810400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2044</v>
      </c>
      <c r="T467" t="s">
        <v>2056</v>
      </c>
    </row>
    <row r="468" spans="1:20" hidden="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f t="shared" si="31"/>
        <v>94.86</v>
      </c>
      <c r="I468">
        <v>42</v>
      </c>
      <c r="J468" t="s">
        <v>21</v>
      </c>
      <c r="K468" t="s">
        <v>22</v>
      </c>
      <c r="L468">
        <v>1368594000</v>
      </c>
      <c r="M468" s="8">
        <f t="shared" si="29"/>
        <v>41409.208333333336</v>
      </c>
      <c r="N468">
        <v>1370581200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2034</v>
      </c>
      <c r="T468" t="s">
        <v>2043</v>
      </c>
    </row>
    <row r="469" spans="1:20" ht="31.2" hidden="1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f t="shared" si="31"/>
        <v>57.94</v>
      </c>
      <c r="I469">
        <v>139</v>
      </c>
      <c r="J469" t="s">
        <v>15</v>
      </c>
      <c r="K469" t="s">
        <v>16</v>
      </c>
      <c r="L469">
        <v>1448258400</v>
      </c>
      <c r="M469" s="8">
        <f t="shared" si="29"/>
        <v>42331.25</v>
      </c>
      <c r="N469">
        <v>1448863200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2034</v>
      </c>
      <c r="T469" t="s">
        <v>2035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f t="shared" si="31"/>
        <v>101.25</v>
      </c>
      <c r="I470">
        <v>16</v>
      </c>
      <c r="J470" t="s">
        <v>21</v>
      </c>
      <c r="K470" t="s">
        <v>22</v>
      </c>
      <c r="L470">
        <v>1555218000</v>
      </c>
      <c r="M470" s="8">
        <f t="shared" si="29"/>
        <v>43569.208333333328</v>
      </c>
      <c r="N470">
        <v>1556600400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2037</v>
      </c>
    </row>
    <row r="471" spans="1:20" hidden="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f t="shared" si="31"/>
        <v>64.959999999999994</v>
      </c>
      <c r="I471">
        <v>159</v>
      </c>
      <c r="J471" t="s">
        <v>21</v>
      </c>
      <c r="K471" t="s">
        <v>22</v>
      </c>
      <c r="L471">
        <v>1431925200</v>
      </c>
      <c r="M471" s="8">
        <f t="shared" si="29"/>
        <v>42142.208333333328</v>
      </c>
      <c r="N471">
        <v>1432098000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2038</v>
      </c>
      <c r="T471" t="s">
        <v>2041</v>
      </c>
    </row>
    <row r="472" spans="1:20" hidden="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f t="shared" si="31"/>
        <v>27.01</v>
      </c>
      <c r="I472">
        <v>381</v>
      </c>
      <c r="J472" t="s">
        <v>21</v>
      </c>
      <c r="K472" t="s">
        <v>22</v>
      </c>
      <c r="L472">
        <v>1481522400</v>
      </c>
      <c r="M472" s="8">
        <f t="shared" si="29"/>
        <v>42716.25</v>
      </c>
      <c r="N472">
        <v>1482127200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2034</v>
      </c>
      <c r="T472" t="s">
        <v>2043</v>
      </c>
    </row>
    <row r="473" spans="1:20" hidden="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f t="shared" si="31"/>
        <v>50.97</v>
      </c>
      <c r="I473">
        <v>194</v>
      </c>
      <c r="J473" t="s">
        <v>40</v>
      </c>
      <c r="K473" t="s">
        <v>41</v>
      </c>
      <c r="L473">
        <v>1335934800</v>
      </c>
      <c r="M473" s="8">
        <f t="shared" si="29"/>
        <v>41031.208333333336</v>
      </c>
      <c r="N473">
        <v>1335934800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2030</v>
      </c>
      <c r="T473" t="s">
        <v>2031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f t="shared" si="31"/>
        <v>104.94</v>
      </c>
      <c r="I474">
        <v>575</v>
      </c>
      <c r="J474" t="s">
        <v>21</v>
      </c>
      <c r="K474" t="s">
        <v>22</v>
      </c>
      <c r="L474">
        <v>1552280400</v>
      </c>
      <c r="M474" s="8">
        <f t="shared" si="29"/>
        <v>43535.208333333328</v>
      </c>
      <c r="N474">
        <v>1556946000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hidden="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f t="shared" si="31"/>
        <v>84.03</v>
      </c>
      <c r="I475">
        <v>106</v>
      </c>
      <c r="J475" t="s">
        <v>21</v>
      </c>
      <c r="K475" t="s">
        <v>22</v>
      </c>
      <c r="L475">
        <v>1529989200</v>
      </c>
      <c r="M475" s="8">
        <f t="shared" si="29"/>
        <v>43277.208333333328</v>
      </c>
      <c r="N475">
        <v>1530075600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2032</v>
      </c>
      <c r="T475" t="s">
        <v>2040</v>
      </c>
    </row>
    <row r="476" spans="1:20" hidden="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f t="shared" si="31"/>
        <v>102.86</v>
      </c>
      <c r="I476">
        <v>142</v>
      </c>
      <c r="J476" t="s">
        <v>21</v>
      </c>
      <c r="K476" t="s">
        <v>22</v>
      </c>
      <c r="L476">
        <v>1418709600</v>
      </c>
      <c r="M476" s="8">
        <f t="shared" si="29"/>
        <v>41989.25</v>
      </c>
      <c r="N476">
        <v>1418796000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2038</v>
      </c>
      <c r="T476" t="s">
        <v>2057</v>
      </c>
    </row>
    <row r="477" spans="1:20" ht="31.2" hidden="1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f t="shared" si="31"/>
        <v>39.96</v>
      </c>
      <c r="I477">
        <v>211</v>
      </c>
      <c r="J477" t="s">
        <v>21</v>
      </c>
      <c r="K477" t="s">
        <v>22</v>
      </c>
      <c r="L477">
        <v>1372136400</v>
      </c>
      <c r="M477" s="8">
        <f t="shared" si="29"/>
        <v>41450.208333333336</v>
      </c>
      <c r="N477">
        <v>1372482000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2044</v>
      </c>
      <c r="T477" t="s">
        <v>2056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f t="shared" si="31"/>
        <v>51</v>
      </c>
      <c r="I478">
        <v>1120</v>
      </c>
      <c r="J478" t="s">
        <v>21</v>
      </c>
      <c r="K478" t="s">
        <v>22</v>
      </c>
      <c r="L478">
        <v>1533877200</v>
      </c>
      <c r="M478" s="8">
        <f t="shared" si="29"/>
        <v>43322.208333333328</v>
      </c>
      <c r="N478">
        <v>1534395600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2044</v>
      </c>
      <c r="T478" t="s">
        <v>2050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f t="shared" si="31"/>
        <v>40.82</v>
      </c>
      <c r="I479">
        <v>113</v>
      </c>
      <c r="J479" t="s">
        <v>21</v>
      </c>
      <c r="K479" t="s">
        <v>22</v>
      </c>
      <c r="L479">
        <v>1309064400</v>
      </c>
      <c r="M479" s="8">
        <f t="shared" si="29"/>
        <v>40720.208333333336</v>
      </c>
      <c r="N479">
        <v>1311397200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2038</v>
      </c>
      <c r="T479" t="s">
        <v>2060</v>
      </c>
    </row>
    <row r="480" spans="1:20" hidden="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f t="shared" si="31"/>
        <v>59</v>
      </c>
      <c r="I480">
        <v>2756</v>
      </c>
      <c r="J480" t="s">
        <v>21</v>
      </c>
      <c r="K480" t="s">
        <v>22</v>
      </c>
      <c r="L480">
        <v>1425877200</v>
      </c>
      <c r="M480" s="8">
        <f t="shared" si="29"/>
        <v>42072.208333333328</v>
      </c>
      <c r="N480">
        <v>1426914000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2034</v>
      </c>
      <c r="T480" t="s">
        <v>2043</v>
      </c>
    </row>
    <row r="481" spans="1:20" hidden="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f t="shared" si="31"/>
        <v>71.16</v>
      </c>
      <c r="I481">
        <v>173</v>
      </c>
      <c r="J481" t="s">
        <v>40</v>
      </c>
      <c r="K481" t="s">
        <v>41</v>
      </c>
      <c r="L481">
        <v>1501304400</v>
      </c>
      <c r="M481" s="8">
        <f t="shared" si="29"/>
        <v>42945.208333333328</v>
      </c>
      <c r="N481">
        <v>1501477200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2030</v>
      </c>
      <c r="T481" t="s">
        <v>2031</v>
      </c>
    </row>
    <row r="482" spans="1:20" hidden="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f t="shared" si="31"/>
        <v>99.49</v>
      </c>
      <c r="I482">
        <v>87</v>
      </c>
      <c r="J482" t="s">
        <v>21</v>
      </c>
      <c r="K482" t="s">
        <v>22</v>
      </c>
      <c r="L482">
        <v>1268287200</v>
      </c>
      <c r="M482" s="8">
        <f t="shared" si="29"/>
        <v>40248.25</v>
      </c>
      <c r="N482">
        <v>1269061200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2051</v>
      </c>
      <c r="T482" t="s">
        <v>2052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f t="shared" si="31"/>
        <v>103.99</v>
      </c>
      <c r="I483">
        <v>1538</v>
      </c>
      <c r="J483" t="s">
        <v>21</v>
      </c>
      <c r="K483" t="s">
        <v>22</v>
      </c>
      <c r="L483">
        <v>1412139600</v>
      </c>
      <c r="M483" s="8">
        <f t="shared" si="29"/>
        <v>41913.208333333336</v>
      </c>
      <c r="N483">
        <v>1415772000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2037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f t="shared" si="31"/>
        <v>76.56</v>
      </c>
      <c r="I484">
        <v>9</v>
      </c>
      <c r="J484" t="s">
        <v>21</v>
      </c>
      <c r="K484" t="s">
        <v>22</v>
      </c>
      <c r="L484">
        <v>1330063200</v>
      </c>
      <c r="M484" s="8">
        <f t="shared" si="29"/>
        <v>40963.25</v>
      </c>
      <c r="N484">
        <v>1331013600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2044</v>
      </c>
      <c r="T484" t="s">
        <v>2050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f t="shared" si="31"/>
        <v>87.07</v>
      </c>
      <c r="I485">
        <v>554</v>
      </c>
      <c r="J485" t="s">
        <v>21</v>
      </c>
      <c r="K485" t="s">
        <v>22</v>
      </c>
      <c r="L485">
        <v>1576130400</v>
      </c>
      <c r="M485" s="8">
        <f t="shared" si="29"/>
        <v>43811.25</v>
      </c>
      <c r="N485">
        <v>1576735200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2037</v>
      </c>
    </row>
    <row r="486" spans="1:20" hidden="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f t="shared" si="31"/>
        <v>49</v>
      </c>
      <c r="I486">
        <v>1572</v>
      </c>
      <c r="J486" t="s">
        <v>40</v>
      </c>
      <c r="K486" t="s">
        <v>41</v>
      </c>
      <c r="L486">
        <v>1407128400</v>
      </c>
      <c r="M486" s="8">
        <f t="shared" si="29"/>
        <v>41855.208333333336</v>
      </c>
      <c r="N486">
        <v>1411362000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2030</v>
      </c>
      <c r="T486" t="s">
        <v>2031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f t="shared" si="31"/>
        <v>42.97</v>
      </c>
      <c r="I487">
        <v>648</v>
      </c>
      <c r="J487" t="s">
        <v>40</v>
      </c>
      <c r="K487" t="s">
        <v>41</v>
      </c>
      <c r="L487">
        <v>1560142800</v>
      </c>
      <c r="M487" s="8">
        <f t="shared" si="29"/>
        <v>43626.208333333328</v>
      </c>
      <c r="N487">
        <v>1563685200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2037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f t="shared" si="31"/>
        <v>33.43</v>
      </c>
      <c r="I488">
        <v>21</v>
      </c>
      <c r="J488" t="s">
        <v>40</v>
      </c>
      <c r="K488" t="s">
        <v>41</v>
      </c>
      <c r="L488">
        <v>1520575200</v>
      </c>
      <c r="M488" s="8">
        <f t="shared" si="29"/>
        <v>43168.25</v>
      </c>
      <c r="N488">
        <v>1521867600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2044</v>
      </c>
      <c r="T488" t="s">
        <v>2056</v>
      </c>
    </row>
    <row r="489" spans="1:20" hidden="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f t="shared" si="31"/>
        <v>83.98</v>
      </c>
      <c r="I489">
        <v>2346</v>
      </c>
      <c r="J489" t="s">
        <v>21</v>
      </c>
      <c r="K489" t="s">
        <v>22</v>
      </c>
      <c r="L489">
        <v>1492664400</v>
      </c>
      <c r="M489" s="8">
        <f t="shared" si="29"/>
        <v>42845.208333333328</v>
      </c>
      <c r="N489">
        <v>1495515600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2037</v>
      </c>
    </row>
    <row r="490" spans="1:20" hidden="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f t="shared" si="31"/>
        <v>101.42</v>
      </c>
      <c r="I490">
        <v>115</v>
      </c>
      <c r="J490" t="s">
        <v>21</v>
      </c>
      <c r="K490" t="s">
        <v>22</v>
      </c>
      <c r="L490">
        <v>1454479200</v>
      </c>
      <c r="M490" s="8">
        <f t="shared" si="29"/>
        <v>42403.25</v>
      </c>
      <c r="N490">
        <v>1455948000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2037</v>
      </c>
    </row>
    <row r="491" spans="1:20" hidden="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f t="shared" si="31"/>
        <v>109.87</v>
      </c>
      <c r="I491">
        <v>85</v>
      </c>
      <c r="J491" t="s">
        <v>107</v>
      </c>
      <c r="K491" t="s">
        <v>108</v>
      </c>
      <c r="L491">
        <v>1281934800</v>
      </c>
      <c r="M491" s="8">
        <f t="shared" si="29"/>
        <v>40406.208333333336</v>
      </c>
      <c r="N491">
        <v>1282366800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2034</v>
      </c>
      <c r="T491" t="s">
        <v>2043</v>
      </c>
    </row>
    <row r="492" spans="1:20" ht="31.2" hidden="1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f t="shared" si="31"/>
        <v>31.92</v>
      </c>
      <c r="I492">
        <v>144</v>
      </c>
      <c r="J492" t="s">
        <v>21</v>
      </c>
      <c r="K492" t="s">
        <v>22</v>
      </c>
      <c r="L492">
        <v>1573970400</v>
      </c>
      <c r="M492" s="8">
        <f t="shared" si="29"/>
        <v>43786.25</v>
      </c>
      <c r="N492">
        <v>1574575200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2061</v>
      </c>
      <c r="T492" t="s">
        <v>2062</v>
      </c>
    </row>
    <row r="493" spans="1:20" ht="31.2" hidden="1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f t="shared" si="31"/>
        <v>70.989999999999995</v>
      </c>
      <c r="I493">
        <v>2443</v>
      </c>
      <c r="J493" t="s">
        <v>21</v>
      </c>
      <c r="K493" t="s">
        <v>22</v>
      </c>
      <c r="L493">
        <v>1372654800</v>
      </c>
      <c r="M493" s="8">
        <f t="shared" si="29"/>
        <v>41456.208333333336</v>
      </c>
      <c r="N493">
        <v>1374901200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2030</v>
      </c>
      <c r="T493" t="s">
        <v>2031</v>
      </c>
    </row>
    <row r="494" spans="1:20" hidden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f t="shared" si="31"/>
        <v>77.03</v>
      </c>
      <c r="I494">
        <v>595</v>
      </c>
      <c r="J494" t="s">
        <v>21</v>
      </c>
      <c r="K494" t="s">
        <v>22</v>
      </c>
      <c r="L494">
        <v>1275886800</v>
      </c>
      <c r="M494" s="8">
        <f t="shared" si="29"/>
        <v>40336.208333333336</v>
      </c>
      <c r="N494">
        <v>1278910800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2038</v>
      </c>
      <c r="T494" t="s">
        <v>2049</v>
      </c>
    </row>
    <row r="495" spans="1:20" hidden="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f t="shared" si="31"/>
        <v>101.78</v>
      </c>
      <c r="I495">
        <v>64</v>
      </c>
      <c r="J495" t="s">
        <v>21</v>
      </c>
      <c r="K495" t="s">
        <v>22</v>
      </c>
      <c r="L495">
        <v>1561784400</v>
      </c>
      <c r="M495" s="8">
        <f t="shared" si="29"/>
        <v>43645.208333333328</v>
      </c>
      <c r="N495">
        <v>1562907600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2051</v>
      </c>
      <c r="T495" t="s">
        <v>2052</v>
      </c>
    </row>
    <row r="496" spans="1:20" ht="31.2" hidden="1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f t="shared" si="31"/>
        <v>51.06</v>
      </c>
      <c r="I496">
        <v>268</v>
      </c>
      <c r="J496" t="s">
        <v>21</v>
      </c>
      <c r="K496" t="s">
        <v>22</v>
      </c>
      <c r="L496">
        <v>1332392400</v>
      </c>
      <c r="M496" s="8">
        <f t="shared" si="29"/>
        <v>40990.208333333336</v>
      </c>
      <c r="N496">
        <v>1332478800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2034</v>
      </c>
      <c r="T496" t="s">
        <v>2043</v>
      </c>
    </row>
    <row r="497" spans="1:20" hidden="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f t="shared" si="31"/>
        <v>68.02</v>
      </c>
      <c r="I497">
        <v>195</v>
      </c>
      <c r="J497" t="s">
        <v>36</v>
      </c>
      <c r="K497" t="s">
        <v>37</v>
      </c>
      <c r="L497">
        <v>1402376400</v>
      </c>
      <c r="M497" s="8">
        <f t="shared" si="29"/>
        <v>41800.208333333336</v>
      </c>
      <c r="N497">
        <v>1402722000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2037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f t="shared" si="31"/>
        <v>30.87</v>
      </c>
      <c r="I498">
        <v>54</v>
      </c>
      <c r="J498" t="s">
        <v>21</v>
      </c>
      <c r="K498" t="s">
        <v>22</v>
      </c>
      <c r="L498">
        <v>1495342800</v>
      </c>
      <c r="M498" s="8">
        <f t="shared" si="29"/>
        <v>42876.208333333328</v>
      </c>
      <c r="N498">
        <v>1496811600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2038</v>
      </c>
      <c r="T498" t="s">
        <v>2046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f t="shared" si="31"/>
        <v>27.91</v>
      </c>
      <c r="I499">
        <v>120</v>
      </c>
      <c r="J499" t="s">
        <v>21</v>
      </c>
      <c r="K499" t="s">
        <v>22</v>
      </c>
      <c r="L499">
        <v>1482213600</v>
      </c>
      <c r="M499" s="8">
        <f t="shared" si="29"/>
        <v>42724.25</v>
      </c>
      <c r="N499">
        <v>1482213600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2043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f t="shared" si="31"/>
        <v>79.989999999999995</v>
      </c>
      <c r="I500">
        <v>579</v>
      </c>
      <c r="J500" t="s">
        <v>36</v>
      </c>
      <c r="K500" t="s">
        <v>37</v>
      </c>
      <c r="L500">
        <v>1420092000</v>
      </c>
      <c r="M500" s="8">
        <f t="shared" si="29"/>
        <v>42005.25</v>
      </c>
      <c r="N500">
        <v>1420264800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2035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f t="shared" si="31"/>
        <v>38</v>
      </c>
      <c r="I501">
        <v>2072</v>
      </c>
      <c r="J501" t="s">
        <v>21</v>
      </c>
      <c r="K501" t="s">
        <v>22</v>
      </c>
      <c r="L501">
        <v>1458018000</v>
      </c>
      <c r="M501" s="8">
        <f t="shared" si="29"/>
        <v>42444.208333333328</v>
      </c>
      <c r="N501">
        <v>1458450000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2038</v>
      </c>
      <c r="T501" t="s">
        <v>2039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f t="shared" si="31"/>
        <v>0</v>
      </c>
      <c r="I502">
        <v>0</v>
      </c>
      <c r="J502" t="s">
        <v>21</v>
      </c>
      <c r="K502" t="s">
        <v>22</v>
      </c>
      <c r="L502">
        <v>1367384400</v>
      </c>
      <c r="M502" s="8">
        <f t="shared" si="29"/>
        <v>41395.208333333336</v>
      </c>
      <c r="N502">
        <v>1369803600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2037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f t="shared" si="31"/>
        <v>59.99</v>
      </c>
      <c r="I503">
        <v>1796</v>
      </c>
      <c r="J503" t="s">
        <v>21</v>
      </c>
      <c r="K503" t="s">
        <v>22</v>
      </c>
      <c r="L503">
        <v>1363064400</v>
      </c>
      <c r="M503" s="8">
        <f t="shared" si="29"/>
        <v>41345.208333333336</v>
      </c>
      <c r="N503">
        <v>1363237200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2038</v>
      </c>
      <c r="T503" t="s">
        <v>2039</v>
      </c>
    </row>
    <row r="504" spans="1:20" hidden="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f t="shared" si="31"/>
        <v>37.04</v>
      </c>
      <c r="I504">
        <v>186</v>
      </c>
      <c r="J504" t="s">
        <v>26</v>
      </c>
      <c r="K504" t="s">
        <v>27</v>
      </c>
      <c r="L504">
        <v>1343365200</v>
      </c>
      <c r="M504" s="8">
        <f t="shared" si="29"/>
        <v>41117.208333333336</v>
      </c>
      <c r="N504">
        <v>1345870800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2047</v>
      </c>
      <c r="T504" t="s">
        <v>2048</v>
      </c>
    </row>
    <row r="505" spans="1:20" ht="31.2" hidden="1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f t="shared" si="31"/>
        <v>99.96</v>
      </c>
      <c r="I505">
        <v>460</v>
      </c>
      <c r="J505" t="s">
        <v>21</v>
      </c>
      <c r="K505" t="s">
        <v>22</v>
      </c>
      <c r="L505">
        <v>1435726800</v>
      </c>
      <c r="M505" s="8">
        <f t="shared" si="29"/>
        <v>42186.208333333328</v>
      </c>
      <c r="N505">
        <v>1437454800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2038</v>
      </c>
      <c r="T505" t="s">
        <v>2041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f t="shared" si="31"/>
        <v>111.68</v>
      </c>
      <c r="I506">
        <v>62</v>
      </c>
      <c r="J506" t="s">
        <v>107</v>
      </c>
      <c r="K506" t="s">
        <v>108</v>
      </c>
      <c r="L506">
        <v>1431925200</v>
      </c>
      <c r="M506" s="8">
        <f t="shared" si="29"/>
        <v>42142.208333333328</v>
      </c>
      <c r="N506">
        <v>1432011600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f t="shared" si="31"/>
        <v>36.01</v>
      </c>
      <c r="I507">
        <v>347</v>
      </c>
      <c r="J507" t="s">
        <v>21</v>
      </c>
      <c r="K507" t="s">
        <v>22</v>
      </c>
      <c r="L507">
        <v>1362722400</v>
      </c>
      <c r="M507" s="8">
        <f t="shared" si="29"/>
        <v>41341.25</v>
      </c>
      <c r="N507">
        <v>1366347600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2044</v>
      </c>
      <c r="T507" t="s">
        <v>2053</v>
      </c>
    </row>
    <row r="508" spans="1:20" hidden="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f t="shared" si="31"/>
        <v>66.010000000000005</v>
      </c>
      <c r="I508">
        <v>2528</v>
      </c>
      <c r="J508" t="s">
        <v>21</v>
      </c>
      <c r="K508" t="s">
        <v>22</v>
      </c>
      <c r="L508">
        <v>1511416800</v>
      </c>
      <c r="M508" s="8">
        <f t="shared" si="29"/>
        <v>43062.25</v>
      </c>
      <c r="N508">
        <v>1512885600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2037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f t="shared" si="31"/>
        <v>44.05</v>
      </c>
      <c r="I509">
        <v>19</v>
      </c>
      <c r="J509" t="s">
        <v>21</v>
      </c>
      <c r="K509" t="s">
        <v>22</v>
      </c>
      <c r="L509">
        <v>1365483600</v>
      </c>
      <c r="M509" s="8">
        <f t="shared" si="29"/>
        <v>41373.208333333336</v>
      </c>
      <c r="N509">
        <v>1369717200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2035</v>
      </c>
    </row>
    <row r="510" spans="1:20" hidden="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f t="shared" si="31"/>
        <v>53</v>
      </c>
      <c r="I510">
        <v>3657</v>
      </c>
      <c r="J510" t="s">
        <v>21</v>
      </c>
      <c r="K510" t="s">
        <v>22</v>
      </c>
      <c r="L510">
        <v>1532840400</v>
      </c>
      <c r="M510" s="8">
        <f t="shared" si="29"/>
        <v>43310.208333333328</v>
      </c>
      <c r="N510">
        <v>1534654800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2037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f t="shared" si="31"/>
        <v>95</v>
      </c>
      <c r="I511">
        <v>1258</v>
      </c>
      <c r="J511" t="s">
        <v>21</v>
      </c>
      <c r="K511" t="s">
        <v>22</v>
      </c>
      <c r="L511">
        <v>1336194000</v>
      </c>
      <c r="M511" s="8">
        <f t="shared" si="29"/>
        <v>41034.208333333336</v>
      </c>
      <c r="N511">
        <v>1337058000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2037</v>
      </c>
    </row>
    <row r="512" spans="1:20" hidden="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f t="shared" si="31"/>
        <v>70.91</v>
      </c>
      <c r="I512">
        <v>131</v>
      </c>
      <c r="J512" t="s">
        <v>26</v>
      </c>
      <c r="K512" t="s">
        <v>27</v>
      </c>
      <c r="L512">
        <v>1527742800</v>
      </c>
      <c r="M512" s="8">
        <f t="shared" si="29"/>
        <v>43251.208333333328</v>
      </c>
      <c r="N512">
        <v>1529816400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2038</v>
      </c>
      <c r="T512" t="s">
        <v>2041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f t="shared" si="31"/>
        <v>98.06</v>
      </c>
      <c r="I513">
        <v>362</v>
      </c>
      <c r="J513" t="s">
        <v>21</v>
      </c>
      <c r="K513" t="s">
        <v>22</v>
      </c>
      <c r="L513">
        <v>1564030800</v>
      </c>
      <c r="M513" s="8">
        <f t="shared" si="29"/>
        <v>43671.208333333328</v>
      </c>
      <c r="N513">
        <v>1564894800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2037</v>
      </c>
    </row>
    <row r="514" spans="1:20" hidden="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f t="shared" si="31"/>
        <v>53.05</v>
      </c>
      <c r="I514">
        <v>239</v>
      </c>
      <c r="J514" t="s">
        <v>21</v>
      </c>
      <c r="K514" t="s">
        <v>22</v>
      </c>
      <c r="L514">
        <v>1404536400</v>
      </c>
      <c r="M514" s="8">
        <f t="shared" si="29"/>
        <v>41825.208333333336</v>
      </c>
      <c r="N514">
        <v>1404622800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t="s">
        <v>2047</v>
      </c>
      <c r="T514" t="s">
        <v>2048</v>
      </c>
    </row>
    <row r="515" spans="1:20" hidden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f t="shared" si="31"/>
        <v>93.14</v>
      </c>
      <c r="I515">
        <v>35</v>
      </c>
      <c r="J515" t="s">
        <v>21</v>
      </c>
      <c r="K515" t="s">
        <v>22</v>
      </c>
      <c r="L515">
        <v>1284008400</v>
      </c>
      <c r="M515" s="8">
        <f t="shared" ref="M515:M578" si="33">(((L515/60)/60)/24+DATE(1970,1,1))</f>
        <v>40430.208333333336</v>
      </c>
      <c r="N515">
        <v>1284181200</v>
      </c>
      <c r="O515" s="8">
        <f t="shared" ref="O515:O578" si="34">(((N515/60)/60)/24+DATE(1970,1,1))</f>
        <v>40432.208333333336</v>
      </c>
      <c r="P515" t="b">
        <v>0</v>
      </c>
      <c r="Q515" t="b">
        <v>0</v>
      </c>
      <c r="R515" t="s">
        <v>269</v>
      </c>
      <c r="S515" t="s">
        <v>2038</v>
      </c>
      <c r="T515" t="s">
        <v>2057</v>
      </c>
    </row>
    <row r="516" spans="1:20" hidden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f t="shared" ref="H516:H579" si="35">ROUND(IF(I516=0, 0, (E516/I516)), 2)</f>
        <v>58.95</v>
      </c>
      <c r="I516">
        <v>528</v>
      </c>
      <c r="J516" t="s">
        <v>98</v>
      </c>
      <c r="K516" t="s">
        <v>99</v>
      </c>
      <c r="L516">
        <v>1386309600</v>
      </c>
      <c r="M516" s="8">
        <f t="shared" si="33"/>
        <v>41614.25</v>
      </c>
      <c r="N516">
        <v>1386741600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f t="shared" si="35"/>
        <v>36.07</v>
      </c>
      <c r="I517">
        <v>133</v>
      </c>
      <c r="J517" t="s">
        <v>15</v>
      </c>
      <c r="K517" t="s">
        <v>16</v>
      </c>
      <c r="L517">
        <v>1324620000</v>
      </c>
      <c r="M517" s="8">
        <f t="shared" si="33"/>
        <v>40900.25</v>
      </c>
      <c r="N517">
        <v>1324792800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2037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f t="shared" si="35"/>
        <v>63.03</v>
      </c>
      <c r="I518">
        <v>846</v>
      </c>
      <c r="J518" t="s">
        <v>21</v>
      </c>
      <c r="K518" t="s">
        <v>22</v>
      </c>
      <c r="L518">
        <v>1281070800</v>
      </c>
      <c r="M518" s="8">
        <f t="shared" si="33"/>
        <v>40396.208333333336</v>
      </c>
      <c r="N518">
        <v>1284354000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hidden="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f t="shared" si="35"/>
        <v>84.72</v>
      </c>
      <c r="I519">
        <v>78</v>
      </c>
      <c r="J519" t="s">
        <v>21</v>
      </c>
      <c r="K519" t="s">
        <v>22</v>
      </c>
      <c r="L519">
        <v>1493960400</v>
      </c>
      <c r="M519" s="8">
        <f t="shared" si="33"/>
        <v>42860.208333333328</v>
      </c>
      <c r="N519">
        <v>1494392400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2030</v>
      </c>
      <c r="T519" t="s">
        <v>2031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f t="shared" si="35"/>
        <v>62.2</v>
      </c>
      <c r="I520">
        <v>10</v>
      </c>
      <c r="J520" t="s">
        <v>21</v>
      </c>
      <c r="K520" t="s">
        <v>22</v>
      </c>
      <c r="L520">
        <v>1519365600</v>
      </c>
      <c r="M520" s="8">
        <f t="shared" si="33"/>
        <v>43154.25</v>
      </c>
      <c r="N520">
        <v>1519538400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2038</v>
      </c>
      <c r="T520" t="s">
        <v>2046</v>
      </c>
    </row>
    <row r="521" spans="1:20" hidden="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f t="shared" si="35"/>
        <v>101.98</v>
      </c>
      <c r="I521">
        <v>1773</v>
      </c>
      <c r="J521" t="s">
        <v>21</v>
      </c>
      <c r="K521" t="s">
        <v>22</v>
      </c>
      <c r="L521">
        <v>1420696800</v>
      </c>
      <c r="M521" s="8">
        <f t="shared" si="33"/>
        <v>42012.25</v>
      </c>
      <c r="N521">
        <v>1421906400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</row>
    <row r="522" spans="1:20" hidden="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f t="shared" si="35"/>
        <v>106.44</v>
      </c>
      <c r="I522">
        <v>32</v>
      </c>
      <c r="J522" t="s">
        <v>21</v>
      </c>
      <c r="K522" t="s">
        <v>22</v>
      </c>
      <c r="L522">
        <v>1555650000</v>
      </c>
      <c r="M522" s="8">
        <f t="shared" si="33"/>
        <v>43574.208333333328</v>
      </c>
      <c r="N522">
        <v>1555909200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2037</v>
      </c>
    </row>
    <row r="523" spans="1:20" hidden="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f t="shared" si="35"/>
        <v>29.98</v>
      </c>
      <c r="I523">
        <v>369</v>
      </c>
      <c r="J523" t="s">
        <v>21</v>
      </c>
      <c r="K523" t="s">
        <v>22</v>
      </c>
      <c r="L523">
        <v>1471928400</v>
      </c>
      <c r="M523" s="8">
        <f t="shared" si="33"/>
        <v>42605.208333333328</v>
      </c>
      <c r="N523">
        <v>1472446800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2038</v>
      </c>
      <c r="T523" t="s">
        <v>2041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f t="shared" si="35"/>
        <v>85.81</v>
      </c>
      <c r="I524">
        <v>191</v>
      </c>
      <c r="J524" t="s">
        <v>21</v>
      </c>
      <c r="K524" t="s">
        <v>22</v>
      </c>
      <c r="L524">
        <v>1341291600</v>
      </c>
      <c r="M524" s="8">
        <f t="shared" si="33"/>
        <v>41093.208333333336</v>
      </c>
      <c r="N524">
        <v>1342328400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2038</v>
      </c>
      <c r="T524" t="s">
        <v>2049</v>
      </c>
    </row>
    <row r="525" spans="1:20" hidden="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f t="shared" si="35"/>
        <v>70.819999999999993</v>
      </c>
      <c r="I525">
        <v>89</v>
      </c>
      <c r="J525" t="s">
        <v>21</v>
      </c>
      <c r="K525" t="s">
        <v>22</v>
      </c>
      <c r="L525">
        <v>1267682400</v>
      </c>
      <c r="M525" s="8">
        <f t="shared" si="33"/>
        <v>40241.25</v>
      </c>
      <c r="N525">
        <v>1268114400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2038</v>
      </c>
      <c r="T525" t="s">
        <v>2049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f t="shared" si="35"/>
        <v>41</v>
      </c>
      <c r="I526">
        <v>1979</v>
      </c>
      <c r="J526" t="s">
        <v>21</v>
      </c>
      <c r="K526" t="s">
        <v>22</v>
      </c>
      <c r="L526">
        <v>1272258000</v>
      </c>
      <c r="M526" s="8">
        <f t="shared" si="33"/>
        <v>40294.208333333336</v>
      </c>
      <c r="N526">
        <v>1273381200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2037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f t="shared" si="35"/>
        <v>28.06</v>
      </c>
      <c r="I527">
        <v>63</v>
      </c>
      <c r="J527" t="s">
        <v>21</v>
      </c>
      <c r="K527" t="s">
        <v>22</v>
      </c>
      <c r="L527">
        <v>1290492000</v>
      </c>
      <c r="M527" s="8">
        <f t="shared" si="33"/>
        <v>40505.25</v>
      </c>
      <c r="N527">
        <v>1290837600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2043</v>
      </c>
    </row>
    <row r="528" spans="1:20" ht="31.2" hidden="1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f t="shared" si="35"/>
        <v>88.05</v>
      </c>
      <c r="I528">
        <v>147</v>
      </c>
      <c r="J528" t="s">
        <v>21</v>
      </c>
      <c r="K528" t="s">
        <v>22</v>
      </c>
      <c r="L528">
        <v>1451109600</v>
      </c>
      <c r="M528" s="8">
        <f t="shared" si="33"/>
        <v>42364.25</v>
      </c>
      <c r="N528">
        <v>1454306400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2037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f t="shared" si="35"/>
        <v>31</v>
      </c>
      <c r="I529">
        <v>6080</v>
      </c>
      <c r="J529" t="s">
        <v>15</v>
      </c>
      <c r="K529" t="s">
        <v>16</v>
      </c>
      <c r="L529">
        <v>1454652000</v>
      </c>
      <c r="M529" s="8">
        <f t="shared" si="33"/>
        <v>42405.25</v>
      </c>
      <c r="N529">
        <v>1457762400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2038</v>
      </c>
      <c r="T529" t="s">
        <v>2046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f t="shared" si="35"/>
        <v>90.34</v>
      </c>
      <c r="I530">
        <v>80</v>
      </c>
      <c r="J530" t="s">
        <v>40</v>
      </c>
      <c r="K530" t="s">
        <v>41</v>
      </c>
      <c r="L530">
        <v>1385186400</v>
      </c>
      <c r="M530" s="8">
        <f t="shared" si="33"/>
        <v>41601.25</v>
      </c>
      <c r="N530">
        <v>1389074400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2032</v>
      </c>
      <c r="T530" t="s">
        <v>2042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f t="shared" si="35"/>
        <v>63.78</v>
      </c>
      <c r="I531">
        <v>9</v>
      </c>
      <c r="J531" t="s">
        <v>21</v>
      </c>
      <c r="K531" t="s">
        <v>22</v>
      </c>
      <c r="L531">
        <v>1399698000</v>
      </c>
      <c r="M531" s="8">
        <f t="shared" si="33"/>
        <v>41769.208333333336</v>
      </c>
      <c r="N531">
        <v>1402117200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2047</v>
      </c>
      <c r="T531" t="s">
        <v>2048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f t="shared" si="35"/>
        <v>54</v>
      </c>
      <c r="I532">
        <v>1784</v>
      </c>
      <c r="J532" t="s">
        <v>21</v>
      </c>
      <c r="K532" t="s">
        <v>22</v>
      </c>
      <c r="L532">
        <v>1283230800</v>
      </c>
      <c r="M532" s="8">
        <f t="shared" si="33"/>
        <v>40421.208333333336</v>
      </c>
      <c r="N532">
        <v>1284440400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2044</v>
      </c>
      <c r="T532" t="s">
        <v>2050</v>
      </c>
    </row>
    <row r="533" spans="1:20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f t="shared" si="35"/>
        <v>48.99</v>
      </c>
      <c r="I533">
        <v>3640</v>
      </c>
      <c r="J533" t="s">
        <v>98</v>
      </c>
      <c r="K533" t="s">
        <v>99</v>
      </c>
      <c r="L533">
        <v>1384149600</v>
      </c>
      <c r="M533" s="8">
        <f t="shared" si="33"/>
        <v>41589.25</v>
      </c>
      <c r="N533">
        <v>1388988000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2047</v>
      </c>
      <c r="T533" t="s">
        <v>2048</v>
      </c>
    </row>
    <row r="534" spans="1:20" hidden="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f t="shared" si="35"/>
        <v>63.86</v>
      </c>
      <c r="I534">
        <v>126</v>
      </c>
      <c r="J534" t="s">
        <v>15</v>
      </c>
      <c r="K534" t="s">
        <v>16</v>
      </c>
      <c r="L534">
        <v>1516860000</v>
      </c>
      <c r="M534" s="8">
        <f t="shared" si="33"/>
        <v>43125.25</v>
      </c>
      <c r="N534">
        <v>1516946400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2037</v>
      </c>
    </row>
    <row r="535" spans="1:20" hidden="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f t="shared" si="35"/>
        <v>83</v>
      </c>
      <c r="I535">
        <v>2218</v>
      </c>
      <c r="J535" t="s">
        <v>40</v>
      </c>
      <c r="K535" t="s">
        <v>41</v>
      </c>
      <c r="L535">
        <v>1374642000</v>
      </c>
      <c r="M535" s="8">
        <f t="shared" si="33"/>
        <v>41479.208333333336</v>
      </c>
      <c r="N535">
        <v>1377752400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2032</v>
      </c>
      <c r="T535" t="s">
        <v>2042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f t="shared" si="35"/>
        <v>55.08</v>
      </c>
      <c r="I536">
        <v>243</v>
      </c>
      <c r="J536" t="s">
        <v>21</v>
      </c>
      <c r="K536" t="s">
        <v>22</v>
      </c>
      <c r="L536">
        <v>1534482000</v>
      </c>
      <c r="M536" s="8">
        <f t="shared" si="33"/>
        <v>43329.208333333328</v>
      </c>
      <c r="N536">
        <v>1534568400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2038</v>
      </c>
      <c r="T536" t="s">
        <v>2041</v>
      </c>
    </row>
    <row r="537" spans="1:20" hidden="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f t="shared" si="35"/>
        <v>62.04</v>
      </c>
      <c r="I537">
        <v>202</v>
      </c>
      <c r="J537" t="s">
        <v>107</v>
      </c>
      <c r="K537" t="s">
        <v>108</v>
      </c>
      <c r="L537">
        <v>1528434000</v>
      </c>
      <c r="M537" s="8">
        <f t="shared" si="33"/>
        <v>43259.208333333328</v>
      </c>
      <c r="N537">
        <v>1528606800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2037</v>
      </c>
    </row>
    <row r="538" spans="1:20" hidden="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f t="shared" si="35"/>
        <v>104.98</v>
      </c>
      <c r="I538">
        <v>140</v>
      </c>
      <c r="J538" t="s">
        <v>107</v>
      </c>
      <c r="K538" t="s">
        <v>108</v>
      </c>
      <c r="L538">
        <v>1282626000</v>
      </c>
      <c r="M538" s="8">
        <f t="shared" si="33"/>
        <v>40414.208333333336</v>
      </c>
      <c r="N538">
        <v>1284872400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2044</v>
      </c>
      <c r="T538" t="s">
        <v>2050</v>
      </c>
    </row>
    <row r="539" spans="1:20" hidden="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f t="shared" si="35"/>
        <v>94.04</v>
      </c>
      <c r="I539">
        <v>1052</v>
      </c>
      <c r="J539" t="s">
        <v>36</v>
      </c>
      <c r="K539" t="s">
        <v>37</v>
      </c>
      <c r="L539">
        <v>1535605200</v>
      </c>
      <c r="M539" s="8">
        <f t="shared" si="33"/>
        <v>43342.208333333328</v>
      </c>
      <c r="N539">
        <v>1537592400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2038</v>
      </c>
      <c r="T539" t="s">
        <v>2039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f t="shared" si="35"/>
        <v>44.01</v>
      </c>
      <c r="I540">
        <v>1296</v>
      </c>
      <c r="J540" t="s">
        <v>21</v>
      </c>
      <c r="K540" t="s">
        <v>22</v>
      </c>
      <c r="L540">
        <v>1379826000</v>
      </c>
      <c r="M540" s="8">
        <f t="shared" si="33"/>
        <v>41539.208333333336</v>
      </c>
      <c r="N540">
        <v>1381208400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2047</v>
      </c>
      <c r="T540" t="s">
        <v>2058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f t="shared" si="35"/>
        <v>92.47</v>
      </c>
      <c r="I541">
        <v>77</v>
      </c>
      <c r="J541" t="s">
        <v>21</v>
      </c>
      <c r="K541" t="s">
        <v>22</v>
      </c>
      <c r="L541">
        <v>1561957200</v>
      </c>
      <c r="M541" s="8">
        <f t="shared" si="33"/>
        <v>43647.208333333328</v>
      </c>
      <c r="N541">
        <v>1562475600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2030</v>
      </c>
      <c r="T541" t="s">
        <v>2031</v>
      </c>
    </row>
    <row r="542" spans="1:20" hidden="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f t="shared" si="35"/>
        <v>57.07</v>
      </c>
      <c r="I542">
        <v>247</v>
      </c>
      <c r="J542" t="s">
        <v>21</v>
      </c>
      <c r="K542" t="s">
        <v>22</v>
      </c>
      <c r="L542">
        <v>1525496400</v>
      </c>
      <c r="M542" s="8">
        <f t="shared" si="33"/>
        <v>43225.208333333328</v>
      </c>
      <c r="N542">
        <v>1527397200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2051</v>
      </c>
      <c r="T542" t="s">
        <v>2052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f t="shared" si="35"/>
        <v>109.08</v>
      </c>
      <c r="I543">
        <v>395</v>
      </c>
      <c r="J543" t="s">
        <v>107</v>
      </c>
      <c r="K543" t="s">
        <v>108</v>
      </c>
      <c r="L543">
        <v>1433912400</v>
      </c>
      <c r="M543" s="8">
        <f t="shared" si="33"/>
        <v>42165.208333333328</v>
      </c>
      <c r="N543">
        <v>1436158800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2047</v>
      </c>
      <c r="T543" t="s">
        <v>2058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f t="shared" si="35"/>
        <v>39.39</v>
      </c>
      <c r="I544">
        <v>49</v>
      </c>
      <c r="J544" t="s">
        <v>40</v>
      </c>
      <c r="K544" t="s">
        <v>41</v>
      </c>
      <c r="L544">
        <v>1453442400</v>
      </c>
      <c r="M544" s="8">
        <f t="shared" si="33"/>
        <v>42391.25</v>
      </c>
      <c r="N544">
        <v>1456034400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2032</v>
      </c>
      <c r="T544" t="s">
        <v>2042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f t="shared" si="35"/>
        <v>77.02</v>
      </c>
      <c r="I545">
        <v>180</v>
      </c>
      <c r="J545" t="s">
        <v>21</v>
      </c>
      <c r="K545" t="s">
        <v>22</v>
      </c>
      <c r="L545">
        <v>1378875600</v>
      </c>
      <c r="M545" s="8">
        <f t="shared" si="33"/>
        <v>41528.208333333336</v>
      </c>
      <c r="N545">
        <v>1380171600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2047</v>
      </c>
      <c r="T545" t="s">
        <v>2048</v>
      </c>
    </row>
    <row r="546" spans="1:20" ht="31.2" hidden="1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f t="shared" si="35"/>
        <v>92.17</v>
      </c>
      <c r="I546">
        <v>84</v>
      </c>
      <c r="J546" t="s">
        <v>21</v>
      </c>
      <c r="K546" t="s">
        <v>22</v>
      </c>
      <c r="L546">
        <v>1452232800</v>
      </c>
      <c r="M546" s="8">
        <f t="shared" si="33"/>
        <v>42377.25</v>
      </c>
      <c r="N546">
        <v>1453356000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f t="shared" si="35"/>
        <v>61.01</v>
      </c>
      <c r="I547">
        <v>2690</v>
      </c>
      <c r="J547" t="s">
        <v>21</v>
      </c>
      <c r="K547" t="s">
        <v>22</v>
      </c>
      <c r="L547">
        <v>1577253600</v>
      </c>
      <c r="M547" s="8">
        <f t="shared" si="33"/>
        <v>43824.25</v>
      </c>
      <c r="N547">
        <v>1578981600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2037</v>
      </c>
    </row>
    <row r="548" spans="1:20" ht="31.2" hidden="1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f t="shared" si="35"/>
        <v>78.069999999999993</v>
      </c>
      <c r="I548">
        <v>88</v>
      </c>
      <c r="J548" t="s">
        <v>21</v>
      </c>
      <c r="K548" t="s">
        <v>22</v>
      </c>
      <c r="L548">
        <v>1537160400</v>
      </c>
      <c r="M548" s="8">
        <f t="shared" si="33"/>
        <v>43360.208333333328</v>
      </c>
      <c r="N548">
        <v>1537419600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2037</v>
      </c>
    </row>
    <row r="549" spans="1:20" hidden="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f t="shared" si="35"/>
        <v>80.75</v>
      </c>
      <c r="I549">
        <v>156</v>
      </c>
      <c r="J549" t="s">
        <v>21</v>
      </c>
      <c r="K549" t="s">
        <v>22</v>
      </c>
      <c r="L549">
        <v>1422165600</v>
      </c>
      <c r="M549" s="8">
        <f t="shared" si="33"/>
        <v>42029.25</v>
      </c>
      <c r="N549">
        <v>1423202400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2038</v>
      </c>
      <c r="T549" t="s">
        <v>2041</v>
      </c>
    </row>
    <row r="550" spans="1:20" hidden="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f t="shared" si="35"/>
        <v>59.99</v>
      </c>
      <c r="I550">
        <v>2985</v>
      </c>
      <c r="J550" t="s">
        <v>21</v>
      </c>
      <c r="K550" t="s">
        <v>22</v>
      </c>
      <c r="L550">
        <v>1459486800</v>
      </c>
      <c r="M550" s="8">
        <f t="shared" si="33"/>
        <v>42461.208333333328</v>
      </c>
      <c r="N550">
        <v>1460610000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2037</v>
      </c>
    </row>
    <row r="551" spans="1:20" ht="31.2" hidden="1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f t="shared" si="35"/>
        <v>110.03</v>
      </c>
      <c r="I551">
        <v>762</v>
      </c>
      <c r="J551" t="s">
        <v>21</v>
      </c>
      <c r="K551" t="s">
        <v>22</v>
      </c>
      <c r="L551">
        <v>1369717200</v>
      </c>
      <c r="M551" s="8">
        <f t="shared" si="33"/>
        <v>41422.208333333336</v>
      </c>
      <c r="N551">
        <v>1370494800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2034</v>
      </c>
      <c r="T551" t="s">
        <v>2043</v>
      </c>
    </row>
    <row r="552" spans="1:20" ht="31.2" hidden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f t="shared" si="35"/>
        <v>4</v>
      </c>
      <c r="I552">
        <v>1</v>
      </c>
      <c r="J552" t="s">
        <v>98</v>
      </c>
      <c r="K552" t="s">
        <v>99</v>
      </c>
      <c r="L552">
        <v>1330495200</v>
      </c>
      <c r="M552" s="8">
        <f t="shared" si="33"/>
        <v>40968.25</v>
      </c>
      <c r="N552">
        <v>1332306000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2032</v>
      </c>
      <c r="T552" t="s">
        <v>2042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f t="shared" si="35"/>
        <v>38</v>
      </c>
      <c r="I553">
        <v>2779</v>
      </c>
      <c r="J553" t="s">
        <v>26</v>
      </c>
      <c r="K553" t="s">
        <v>27</v>
      </c>
      <c r="L553">
        <v>1419055200</v>
      </c>
      <c r="M553" s="8">
        <f t="shared" si="33"/>
        <v>41993.25</v>
      </c>
      <c r="N553">
        <v>1422511200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2035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f t="shared" si="35"/>
        <v>96.37</v>
      </c>
      <c r="I554">
        <v>92</v>
      </c>
      <c r="J554" t="s">
        <v>21</v>
      </c>
      <c r="K554" t="s">
        <v>22</v>
      </c>
      <c r="L554">
        <v>1480140000</v>
      </c>
      <c r="M554" s="8">
        <f t="shared" si="33"/>
        <v>42700.25</v>
      </c>
      <c r="N554">
        <v>1480312800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2037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f t="shared" si="35"/>
        <v>72.98</v>
      </c>
      <c r="I555">
        <v>1028</v>
      </c>
      <c r="J555" t="s">
        <v>21</v>
      </c>
      <c r="K555" t="s">
        <v>22</v>
      </c>
      <c r="L555">
        <v>1293948000</v>
      </c>
      <c r="M555" s="8">
        <f t="shared" si="33"/>
        <v>40545.25</v>
      </c>
      <c r="N555">
        <v>1294034400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ht="31.2" hidden="1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f t="shared" si="35"/>
        <v>26.01</v>
      </c>
      <c r="I556">
        <v>554</v>
      </c>
      <c r="J556" t="s">
        <v>15</v>
      </c>
      <c r="K556" t="s">
        <v>16</v>
      </c>
      <c r="L556">
        <v>1482127200</v>
      </c>
      <c r="M556" s="8">
        <f t="shared" si="33"/>
        <v>42723.25</v>
      </c>
      <c r="N556">
        <v>1482645600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2032</v>
      </c>
      <c r="T556" t="s">
        <v>2042</v>
      </c>
    </row>
    <row r="557" spans="1:20" hidden="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f t="shared" si="35"/>
        <v>104.36</v>
      </c>
      <c r="I557">
        <v>135</v>
      </c>
      <c r="J557" t="s">
        <v>36</v>
      </c>
      <c r="K557" t="s">
        <v>37</v>
      </c>
      <c r="L557">
        <v>1396414800</v>
      </c>
      <c r="M557" s="8">
        <f t="shared" si="33"/>
        <v>41731.208333333336</v>
      </c>
      <c r="N557">
        <v>1399093200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</row>
    <row r="558" spans="1:20" hidden="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f t="shared" si="35"/>
        <v>102.19</v>
      </c>
      <c r="I558">
        <v>122</v>
      </c>
      <c r="J558" t="s">
        <v>21</v>
      </c>
      <c r="K558" t="s">
        <v>22</v>
      </c>
      <c r="L558">
        <v>1315285200</v>
      </c>
      <c r="M558" s="8">
        <f t="shared" si="33"/>
        <v>40792.208333333336</v>
      </c>
      <c r="N558">
        <v>1315890000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2044</v>
      </c>
      <c r="T558" t="s">
        <v>2056</v>
      </c>
    </row>
    <row r="559" spans="1:20" hidden="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f t="shared" si="35"/>
        <v>54.12</v>
      </c>
      <c r="I559">
        <v>221</v>
      </c>
      <c r="J559" t="s">
        <v>21</v>
      </c>
      <c r="K559" t="s">
        <v>22</v>
      </c>
      <c r="L559">
        <v>1443762000</v>
      </c>
      <c r="M559" s="8">
        <f t="shared" si="33"/>
        <v>42279.208333333328</v>
      </c>
      <c r="N559">
        <v>1444021200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2038</v>
      </c>
      <c r="T559" t="s">
        <v>2060</v>
      </c>
    </row>
    <row r="560" spans="1:20" hidden="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f t="shared" si="35"/>
        <v>63.22</v>
      </c>
      <c r="I560">
        <v>126</v>
      </c>
      <c r="J560" t="s">
        <v>21</v>
      </c>
      <c r="K560" t="s">
        <v>22</v>
      </c>
      <c r="L560">
        <v>1456293600</v>
      </c>
      <c r="M560" s="8">
        <f t="shared" si="33"/>
        <v>42424.25</v>
      </c>
      <c r="N560">
        <v>1460005200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2037</v>
      </c>
    </row>
    <row r="561" spans="1:20" hidden="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f t="shared" si="35"/>
        <v>104.03</v>
      </c>
      <c r="I561">
        <v>1022</v>
      </c>
      <c r="J561" t="s">
        <v>21</v>
      </c>
      <c r="K561" t="s">
        <v>22</v>
      </c>
      <c r="L561">
        <v>1470114000</v>
      </c>
      <c r="M561" s="8">
        <f t="shared" si="33"/>
        <v>42584.208333333328</v>
      </c>
      <c r="N561">
        <v>1470718800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2037</v>
      </c>
    </row>
    <row r="562" spans="1:20" hidden="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f t="shared" si="35"/>
        <v>49.99</v>
      </c>
      <c r="I562">
        <v>3177</v>
      </c>
      <c r="J562" t="s">
        <v>21</v>
      </c>
      <c r="K562" t="s">
        <v>22</v>
      </c>
      <c r="L562">
        <v>1321596000</v>
      </c>
      <c r="M562" s="8">
        <f t="shared" si="33"/>
        <v>40865.25</v>
      </c>
      <c r="N562">
        <v>1325052000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2038</v>
      </c>
      <c r="T562" t="s">
        <v>2046</v>
      </c>
    </row>
    <row r="563" spans="1:20" hidden="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f t="shared" si="35"/>
        <v>56.02</v>
      </c>
      <c r="I563">
        <v>198</v>
      </c>
      <c r="J563" t="s">
        <v>98</v>
      </c>
      <c r="K563" t="s">
        <v>99</v>
      </c>
      <c r="L563">
        <v>1318827600</v>
      </c>
      <c r="M563" s="8">
        <f t="shared" si="33"/>
        <v>40833.208333333336</v>
      </c>
      <c r="N563">
        <v>1319000400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2037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f t="shared" si="35"/>
        <v>48.81</v>
      </c>
      <c r="I564">
        <v>26</v>
      </c>
      <c r="J564" t="s">
        <v>98</v>
      </c>
      <c r="K564" t="s">
        <v>99</v>
      </c>
      <c r="L564">
        <v>1552366800</v>
      </c>
      <c r="M564" s="8">
        <f t="shared" si="33"/>
        <v>43536.208333333328</v>
      </c>
      <c r="N564">
        <v>1552539600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hidden="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f t="shared" si="35"/>
        <v>60.08</v>
      </c>
      <c r="I565">
        <v>85</v>
      </c>
      <c r="J565" t="s">
        <v>26</v>
      </c>
      <c r="K565" t="s">
        <v>27</v>
      </c>
      <c r="L565">
        <v>1542088800</v>
      </c>
      <c r="M565" s="8">
        <f t="shared" si="33"/>
        <v>43417.25</v>
      </c>
      <c r="N565">
        <v>1543816800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2038</v>
      </c>
      <c r="T565" t="s">
        <v>2039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f t="shared" si="35"/>
        <v>78.989999999999995</v>
      </c>
      <c r="I566">
        <v>1790</v>
      </c>
      <c r="J566" t="s">
        <v>21</v>
      </c>
      <c r="K566" t="s">
        <v>22</v>
      </c>
      <c r="L566">
        <v>1426395600</v>
      </c>
      <c r="M566" s="8">
        <f t="shared" si="33"/>
        <v>42078.208333333328</v>
      </c>
      <c r="N566">
        <v>1427086800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2037</v>
      </c>
    </row>
    <row r="567" spans="1:20" hidden="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f t="shared" si="35"/>
        <v>53.99</v>
      </c>
      <c r="I567">
        <v>3596</v>
      </c>
      <c r="J567" t="s">
        <v>21</v>
      </c>
      <c r="K567" t="s">
        <v>22</v>
      </c>
      <c r="L567">
        <v>1321336800</v>
      </c>
      <c r="M567" s="8">
        <f t="shared" si="33"/>
        <v>40862.25</v>
      </c>
      <c r="N567">
        <v>1323064800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2037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f t="shared" si="35"/>
        <v>111.46</v>
      </c>
      <c r="I568">
        <v>37</v>
      </c>
      <c r="J568" t="s">
        <v>21</v>
      </c>
      <c r="K568" t="s">
        <v>22</v>
      </c>
      <c r="L568">
        <v>1456293600</v>
      </c>
      <c r="M568" s="8">
        <f t="shared" si="33"/>
        <v>42424.25</v>
      </c>
      <c r="N568">
        <v>1458277200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2032</v>
      </c>
      <c r="T568" t="s">
        <v>2040</v>
      </c>
    </row>
    <row r="569" spans="1:20" ht="31.2" hidden="1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f t="shared" si="35"/>
        <v>60.92</v>
      </c>
      <c r="I569">
        <v>244</v>
      </c>
      <c r="J569" t="s">
        <v>21</v>
      </c>
      <c r="K569" t="s">
        <v>22</v>
      </c>
      <c r="L569">
        <v>1404968400</v>
      </c>
      <c r="M569" s="8">
        <f t="shared" si="33"/>
        <v>41830.208333333336</v>
      </c>
      <c r="N569">
        <v>1405141200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</row>
    <row r="570" spans="1:20" hidden="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f t="shared" si="35"/>
        <v>26</v>
      </c>
      <c r="I570">
        <v>5180</v>
      </c>
      <c r="J570" t="s">
        <v>21</v>
      </c>
      <c r="K570" t="s">
        <v>22</v>
      </c>
      <c r="L570">
        <v>1279170000</v>
      </c>
      <c r="M570" s="8">
        <f t="shared" si="33"/>
        <v>40374.208333333336</v>
      </c>
      <c r="N570">
        <v>1283058000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2037</v>
      </c>
    </row>
    <row r="571" spans="1:20" hidden="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f t="shared" si="35"/>
        <v>80.989999999999995</v>
      </c>
      <c r="I571">
        <v>589</v>
      </c>
      <c r="J571" t="s">
        <v>107</v>
      </c>
      <c r="K571" t="s">
        <v>108</v>
      </c>
      <c r="L571">
        <v>1294725600</v>
      </c>
      <c r="M571" s="8">
        <f t="shared" si="33"/>
        <v>40554.25</v>
      </c>
      <c r="N571">
        <v>1295762400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2038</v>
      </c>
      <c r="T571" t="s">
        <v>2046</v>
      </c>
    </row>
    <row r="572" spans="1:20" hidden="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f t="shared" si="35"/>
        <v>35</v>
      </c>
      <c r="I572">
        <v>2725</v>
      </c>
      <c r="J572" t="s">
        <v>21</v>
      </c>
      <c r="K572" t="s">
        <v>22</v>
      </c>
      <c r="L572">
        <v>1419055200</v>
      </c>
      <c r="M572" s="8">
        <f t="shared" si="33"/>
        <v>41993.25</v>
      </c>
      <c r="N572">
        <v>1419573600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f t="shared" si="35"/>
        <v>94.14</v>
      </c>
      <c r="I573">
        <v>35</v>
      </c>
      <c r="J573" t="s">
        <v>107</v>
      </c>
      <c r="K573" t="s">
        <v>108</v>
      </c>
      <c r="L573">
        <v>1434690000</v>
      </c>
      <c r="M573" s="8">
        <f t="shared" si="33"/>
        <v>42174.208333333328</v>
      </c>
      <c r="N573">
        <v>1438750800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2038</v>
      </c>
      <c r="T573" t="s">
        <v>2049</v>
      </c>
    </row>
    <row r="574" spans="1:20" hidden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f t="shared" si="35"/>
        <v>52.09</v>
      </c>
      <c r="I574">
        <v>94</v>
      </c>
      <c r="J574" t="s">
        <v>21</v>
      </c>
      <c r="K574" t="s">
        <v>22</v>
      </c>
      <c r="L574">
        <v>1443416400</v>
      </c>
      <c r="M574" s="8">
        <f t="shared" si="33"/>
        <v>42275.208333333328</v>
      </c>
      <c r="N574">
        <v>1444798800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hidden="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f t="shared" si="35"/>
        <v>24.99</v>
      </c>
      <c r="I575">
        <v>300</v>
      </c>
      <c r="J575" t="s">
        <v>21</v>
      </c>
      <c r="K575" t="s">
        <v>22</v>
      </c>
      <c r="L575">
        <v>1399006800</v>
      </c>
      <c r="M575" s="8">
        <f t="shared" si="33"/>
        <v>41761.208333333336</v>
      </c>
      <c r="N575">
        <v>1399179600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2061</v>
      </c>
      <c r="T575" t="s">
        <v>2062</v>
      </c>
    </row>
    <row r="576" spans="1:20" hidden="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f t="shared" si="35"/>
        <v>69.22</v>
      </c>
      <c r="I576">
        <v>144</v>
      </c>
      <c r="J576" t="s">
        <v>21</v>
      </c>
      <c r="K576" t="s">
        <v>22</v>
      </c>
      <c r="L576">
        <v>1575698400</v>
      </c>
      <c r="M576" s="8">
        <f t="shared" si="33"/>
        <v>43806.25</v>
      </c>
      <c r="N576">
        <v>1576562400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2030</v>
      </c>
      <c r="T576" t="s">
        <v>2031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f t="shared" si="35"/>
        <v>93.94</v>
      </c>
      <c r="I577">
        <v>558</v>
      </c>
      <c r="J577" t="s">
        <v>21</v>
      </c>
      <c r="K577" t="s">
        <v>22</v>
      </c>
      <c r="L577">
        <v>1400562000</v>
      </c>
      <c r="M577" s="8">
        <f t="shared" si="33"/>
        <v>41779.208333333336</v>
      </c>
      <c r="N577">
        <v>1400821200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2037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f t="shared" si="35"/>
        <v>98.41</v>
      </c>
      <c r="I578">
        <v>64</v>
      </c>
      <c r="J578" t="s">
        <v>21</v>
      </c>
      <c r="K578" t="s">
        <v>22</v>
      </c>
      <c r="L578">
        <v>1509512400</v>
      </c>
      <c r="M578" s="8">
        <f t="shared" si="33"/>
        <v>43040.208333333328</v>
      </c>
      <c r="N578">
        <v>1510984800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2037</v>
      </c>
    </row>
    <row r="579" spans="1:20" hidden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f t="shared" si="35"/>
        <v>41.78</v>
      </c>
      <c r="I579">
        <v>37</v>
      </c>
      <c r="J579" t="s">
        <v>21</v>
      </c>
      <c r="K579" t="s">
        <v>22</v>
      </c>
      <c r="L579">
        <v>1299823200</v>
      </c>
      <c r="M579" s="8">
        <f t="shared" ref="M579:M642" si="37">(((L579/60)/60)/24+DATE(1970,1,1))</f>
        <v>40613.25</v>
      </c>
      <c r="N579">
        <v>1302066000</v>
      </c>
      <c r="O579" s="8">
        <f t="shared" ref="O579:O642" si="38">(((N579/60)/60)/24+DATE(1970,1,1))</f>
        <v>40639.208333333336</v>
      </c>
      <c r="P579" t="b">
        <v>0</v>
      </c>
      <c r="Q579" t="b">
        <v>0</v>
      </c>
      <c r="R579" t="s">
        <v>159</v>
      </c>
      <c r="S579" t="s">
        <v>2032</v>
      </c>
      <c r="T579" t="s">
        <v>2055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f t="shared" ref="H580:H643" si="39">ROUND(IF(I580=0, 0, (E580/I580)), 2)</f>
        <v>65.989999999999995</v>
      </c>
      <c r="I580">
        <v>245</v>
      </c>
      <c r="J580" t="s">
        <v>21</v>
      </c>
      <c r="K580" t="s">
        <v>22</v>
      </c>
      <c r="L580">
        <v>1322719200</v>
      </c>
      <c r="M580" s="8">
        <f t="shared" si="37"/>
        <v>40878.25</v>
      </c>
      <c r="N580">
        <v>1322978400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2038</v>
      </c>
      <c r="T580" t="s">
        <v>2060</v>
      </c>
    </row>
    <row r="581" spans="1:20" hidden="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f t="shared" si="39"/>
        <v>72.06</v>
      </c>
      <c r="I581">
        <v>87</v>
      </c>
      <c r="J581" t="s">
        <v>21</v>
      </c>
      <c r="K581" t="s">
        <v>22</v>
      </c>
      <c r="L581">
        <v>1312693200</v>
      </c>
      <c r="M581" s="8">
        <f t="shared" si="37"/>
        <v>40762.208333333336</v>
      </c>
      <c r="N581">
        <v>1313730000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2032</v>
      </c>
      <c r="T581" t="s">
        <v>2055</v>
      </c>
    </row>
    <row r="582" spans="1:20" hidden="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f t="shared" si="39"/>
        <v>48</v>
      </c>
      <c r="I582">
        <v>3116</v>
      </c>
      <c r="J582" t="s">
        <v>21</v>
      </c>
      <c r="K582" t="s">
        <v>22</v>
      </c>
      <c r="L582">
        <v>1393394400</v>
      </c>
      <c r="M582" s="8">
        <f t="shared" si="37"/>
        <v>41696.25</v>
      </c>
      <c r="N582">
        <v>1394085600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2037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f t="shared" si="39"/>
        <v>54.1</v>
      </c>
      <c r="I583">
        <v>71</v>
      </c>
      <c r="J583" t="s">
        <v>21</v>
      </c>
      <c r="K583" t="s">
        <v>22</v>
      </c>
      <c r="L583">
        <v>1304053200</v>
      </c>
      <c r="M583" s="8">
        <f t="shared" si="37"/>
        <v>40662.208333333336</v>
      </c>
      <c r="N583">
        <v>1305349200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2035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f t="shared" si="39"/>
        <v>107.88</v>
      </c>
      <c r="I584">
        <v>42</v>
      </c>
      <c r="J584" t="s">
        <v>21</v>
      </c>
      <c r="K584" t="s">
        <v>22</v>
      </c>
      <c r="L584">
        <v>1433912400</v>
      </c>
      <c r="M584" s="8">
        <f t="shared" si="37"/>
        <v>42165.208333333328</v>
      </c>
      <c r="N584">
        <v>1434344400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2047</v>
      </c>
      <c r="T584" t="s">
        <v>2048</v>
      </c>
    </row>
    <row r="585" spans="1:20" ht="31.2" hidden="1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f t="shared" si="39"/>
        <v>67.03</v>
      </c>
      <c r="I585">
        <v>909</v>
      </c>
      <c r="J585" t="s">
        <v>21</v>
      </c>
      <c r="K585" t="s">
        <v>22</v>
      </c>
      <c r="L585">
        <v>1329717600</v>
      </c>
      <c r="M585" s="8">
        <f t="shared" si="37"/>
        <v>40959.25</v>
      </c>
      <c r="N585">
        <v>1331186400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2038</v>
      </c>
      <c r="T585" t="s">
        <v>2039</v>
      </c>
    </row>
    <row r="586" spans="1:20" ht="31.2" hidden="1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f t="shared" si="39"/>
        <v>64.010000000000005</v>
      </c>
      <c r="I586">
        <v>1613</v>
      </c>
      <c r="J586" t="s">
        <v>21</v>
      </c>
      <c r="K586" t="s">
        <v>22</v>
      </c>
      <c r="L586">
        <v>1335330000</v>
      </c>
      <c r="M586" s="8">
        <f t="shared" si="37"/>
        <v>41024.208333333336</v>
      </c>
      <c r="N586">
        <v>1336539600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2034</v>
      </c>
      <c r="T586" t="s">
        <v>2035</v>
      </c>
    </row>
    <row r="587" spans="1:20" hidden="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f t="shared" si="39"/>
        <v>96.07</v>
      </c>
      <c r="I587">
        <v>136</v>
      </c>
      <c r="J587" t="s">
        <v>21</v>
      </c>
      <c r="K587" t="s">
        <v>22</v>
      </c>
      <c r="L587">
        <v>1268888400</v>
      </c>
      <c r="M587" s="8">
        <f t="shared" si="37"/>
        <v>40255.208333333336</v>
      </c>
      <c r="N587">
        <v>1269752400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2044</v>
      </c>
      <c r="T587" t="s">
        <v>2056</v>
      </c>
    </row>
    <row r="588" spans="1:20" ht="31.2" hidden="1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f t="shared" si="39"/>
        <v>51.18</v>
      </c>
      <c r="I588">
        <v>130</v>
      </c>
      <c r="J588" t="s">
        <v>21</v>
      </c>
      <c r="K588" t="s">
        <v>22</v>
      </c>
      <c r="L588">
        <v>1289973600</v>
      </c>
      <c r="M588" s="8">
        <f t="shared" si="37"/>
        <v>40499.25</v>
      </c>
      <c r="N588">
        <v>1291615200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f t="shared" si="39"/>
        <v>43.92</v>
      </c>
      <c r="I589">
        <v>156</v>
      </c>
      <c r="J589" t="s">
        <v>15</v>
      </c>
      <c r="K589" t="s">
        <v>16</v>
      </c>
      <c r="L589">
        <v>1547877600</v>
      </c>
      <c r="M589" s="8">
        <f t="shared" si="37"/>
        <v>43484.25</v>
      </c>
      <c r="N589">
        <v>1552366800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2030</v>
      </c>
      <c r="T589" t="s">
        <v>2031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f t="shared" si="39"/>
        <v>91.02</v>
      </c>
      <c r="I590">
        <v>1368</v>
      </c>
      <c r="J590" t="s">
        <v>40</v>
      </c>
      <c r="K590" t="s">
        <v>41</v>
      </c>
      <c r="L590">
        <v>1269493200</v>
      </c>
      <c r="M590" s="8">
        <f t="shared" si="37"/>
        <v>40262.208333333336</v>
      </c>
      <c r="N590">
        <v>1272171600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2037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f t="shared" si="39"/>
        <v>50.13</v>
      </c>
      <c r="I591">
        <v>102</v>
      </c>
      <c r="J591" t="s">
        <v>21</v>
      </c>
      <c r="K591" t="s">
        <v>22</v>
      </c>
      <c r="L591">
        <v>1436072400</v>
      </c>
      <c r="M591" s="8">
        <f t="shared" si="37"/>
        <v>42190.208333333328</v>
      </c>
      <c r="N591">
        <v>1436677200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2038</v>
      </c>
      <c r="T591" t="s">
        <v>2039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f t="shared" si="39"/>
        <v>67.72</v>
      </c>
      <c r="I592">
        <v>86</v>
      </c>
      <c r="J592" t="s">
        <v>26</v>
      </c>
      <c r="K592" t="s">
        <v>27</v>
      </c>
      <c r="L592">
        <v>1419141600</v>
      </c>
      <c r="M592" s="8">
        <f t="shared" si="37"/>
        <v>41994.25</v>
      </c>
      <c r="N592">
        <v>1420092000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2044</v>
      </c>
      <c r="T592" t="s">
        <v>2053</v>
      </c>
    </row>
    <row r="593" spans="1:20" hidden="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f t="shared" si="39"/>
        <v>61.04</v>
      </c>
      <c r="I593">
        <v>102</v>
      </c>
      <c r="J593" t="s">
        <v>21</v>
      </c>
      <c r="K593" t="s">
        <v>22</v>
      </c>
      <c r="L593">
        <v>1279083600</v>
      </c>
      <c r="M593" s="8">
        <f t="shared" si="37"/>
        <v>40373.208333333336</v>
      </c>
      <c r="N593">
        <v>1279947600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2047</v>
      </c>
      <c r="T593" t="s">
        <v>2048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f t="shared" si="39"/>
        <v>80.010000000000005</v>
      </c>
      <c r="I594">
        <v>253</v>
      </c>
      <c r="J594" t="s">
        <v>21</v>
      </c>
      <c r="K594" t="s">
        <v>22</v>
      </c>
      <c r="L594">
        <v>1401426000</v>
      </c>
      <c r="M594" s="8">
        <f t="shared" si="37"/>
        <v>41789.208333333336</v>
      </c>
      <c r="N594">
        <v>1402203600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2037</v>
      </c>
    </row>
    <row r="595" spans="1:20" ht="31.2" hidden="1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f t="shared" si="39"/>
        <v>47</v>
      </c>
      <c r="I595">
        <v>4006</v>
      </c>
      <c r="J595" t="s">
        <v>21</v>
      </c>
      <c r="K595" t="s">
        <v>22</v>
      </c>
      <c r="L595">
        <v>1395810000</v>
      </c>
      <c r="M595" s="8">
        <f t="shared" si="37"/>
        <v>41724.208333333336</v>
      </c>
      <c r="N595">
        <v>1396933200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2038</v>
      </c>
      <c r="T595" t="s">
        <v>2046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f t="shared" si="39"/>
        <v>71.13</v>
      </c>
      <c r="I596">
        <v>157</v>
      </c>
      <c r="J596" t="s">
        <v>21</v>
      </c>
      <c r="K596" t="s">
        <v>22</v>
      </c>
      <c r="L596">
        <v>1467003600</v>
      </c>
      <c r="M596" s="8">
        <f t="shared" si="37"/>
        <v>42548.208333333328</v>
      </c>
      <c r="N596">
        <v>1467262800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2037</v>
      </c>
    </row>
    <row r="597" spans="1:20" ht="31.2" hidden="1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f t="shared" si="39"/>
        <v>89.99</v>
      </c>
      <c r="I597">
        <v>1629</v>
      </c>
      <c r="J597" t="s">
        <v>21</v>
      </c>
      <c r="K597" t="s">
        <v>22</v>
      </c>
      <c r="L597">
        <v>1268715600</v>
      </c>
      <c r="M597" s="8">
        <f t="shared" si="37"/>
        <v>40253.208333333336</v>
      </c>
      <c r="N597">
        <v>1270530000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2037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f t="shared" si="39"/>
        <v>43.03</v>
      </c>
      <c r="I598">
        <v>183</v>
      </c>
      <c r="J598" t="s">
        <v>21</v>
      </c>
      <c r="K598" t="s">
        <v>22</v>
      </c>
      <c r="L598">
        <v>1457157600</v>
      </c>
      <c r="M598" s="8">
        <f t="shared" si="37"/>
        <v>42434.25</v>
      </c>
      <c r="N598">
        <v>1457762400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2038</v>
      </c>
      <c r="T598" t="s">
        <v>2041</v>
      </c>
    </row>
    <row r="599" spans="1:20" hidden="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f t="shared" si="39"/>
        <v>68</v>
      </c>
      <c r="I599">
        <v>2188</v>
      </c>
      <c r="J599" t="s">
        <v>21</v>
      </c>
      <c r="K599" t="s">
        <v>22</v>
      </c>
      <c r="L599">
        <v>1573970400</v>
      </c>
      <c r="M599" s="8">
        <f t="shared" si="37"/>
        <v>43786.25</v>
      </c>
      <c r="N599">
        <v>1575525600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2037</v>
      </c>
    </row>
    <row r="600" spans="1:20" hidden="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f t="shared" si="39"/>
        <v>73</v>
      </c>
      <c r="I600">
        <v>2409</v>
      </c>
      <c r="J600" t="s">
        <v>107</v>
      </c>
      <c r="K600" t="s">
        <v>108</v>
      </c>
      <c r="L600">
        <v>1276578000</v>
      </c>
      <c r="M600" s="8">
        <f t="shared" si="37"/>
        <v>40344.208333333336</v>
      </c>
      <c r="N600">
        <v>1279083600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f t="shared" si="39"/>
        <v>62.34</v>
      </c>
      <c r="I601">
        <v>82</v>
      </c>
      <c r="J601" t="s">
        <v>36</v>
      </c>
      <c r="K601" t="s">
        <v>37</v>
      </c>
      <c r="L601">
        <v>1423720800</v>
      </c>
      <c r="M601" s="8">
        <f t="shared" si="37"/>
        <v>42047.25</v>
      </c>
      <c r="N601">
        <v>1424412000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2038</v>
      </c>
      <c r="T601" t="s">
        <v>2039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f t="shared" si="39"/>
        <v>5</v>
      </c>
      <c r="I602">
        <v>1</v>
      </c>
      <c r="J602" t="s">
        <v>40</v>
      </c>
      <c r="K602" t="s">
        <v>41</v>
      </c>
      <c r="L602">
        <v>1375160400</v>
      </c>
      <c r="M602" s="8">
        <f t="shared" si="37"/>
        <v>41485.208333333336</v>
      </c>
      <c r="N602">
        <v>1376197200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2030</v>
      </c>
      <c r="T602" t="s">
        <v>2031</v>
      </c>
    </row>
    <row r="603" spans="1:20" hidden="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f t="shared" si="39"/>
        <v>67.099999999999994</v>
      </c>
      <c r="I603">
        <v>194</v>
      </c>
      <c r="J603" t="s">
        <v>21</v>
      </c>
      <c r="K603" t="s">
        <v>22</v>
      </c>
      <c r="L603">
        <v>1401426000</v>
      </c>
      <c r="M603" s="8">
        <f t="shared" si="37"/>
        <v>41789.208333333336</v>
      </c>
      <c r="N603">
        <v>1402894800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2034</v>
      </c>
      <c r="T603" t="s">
        <v>2043</v>
      </c>
    </row>
    <row r="604" spans="1:20" ht="31.2" hidden="1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f t="shared" si="39"/>
        <v>79.98</v>
      </c>
      <c r="I604">
        <v>1140</v>
      </c>
      <c r="J604" t="s">
        <v>21</v>
      </c>
      <c r="K604" t="s">
        <v>22</v>
      </c>
      <c r="L604">
        <v>1433480400</v>
      </c>
      <c r="M604" s="8">
        <f t="shared" si="37"/>
        <v>42160.208333333328</v>
      </c>
      <c r="N604">
        <v>1434430800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2037</v>
      </c>
    </row>
    <row r="605" spans="1:20" hidden="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f t="shared" si="39"/>
        <v>62.18</v>
      </c>
      <c r="I605">
        <v>102</v>
      </c>
      <c r="J605" t="s">
        <v>21</v>
      </c>
      <c r="K605" t="s">
        <v>22</v>
      </c>
      <c r="L605">
        <v>1555563600</v>
      </c>
      <c r="M605" s="8">
        <f t="shared" si="37"/>
        <v>43573.208333333328</v>
      </c>
      <c r="N605">
        <v>1557896400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2037</v>
      </c>
    </row>
    <row r="606" spans="1:20" hidden="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f t="shared" si="39"/>
        <v>53.01</v>
      </c>
      <c r="I606">
        <v>2857</v>
      </c>
      <c r="J606" t="s">
        <v>21</v>
      </c>
      <c r="K606" t="s">
        <v>22</v>
      </c>
      <c r="L606">
        <v>1295676000</v>
      </c>
      <c r="M606" s="8">
        <f t="shared" si="37"/>
        <v>40565.25</v>
      </c>
      <c r="N606">
        <v>1297490400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2037</v>
      </c>
    </row>
    <row r="607" spans="1:20" hidden="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f t="shared" si="39"/>
        <v>57.74</v>
      </c>
      <c r="I607">
        <v>107</v>
      </c>
      <c r="J607" t="s">
        <v>21</v>
      </c>
      <c r="K607" t="s">
        <v>22</v>
      </c>
      <c r="L607">
        <v>1443848400</v>
      </c>
      <c r="M607" s="8">
        <f t="shared" si="37"/>
        <v>42280.208333333328</v>
      </c>
      <c r="N607">
        <v>1447394400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</row>
    <row r="608" spans="1:20" hidden="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f t="shared" si="39"/>
        <v>40.03</v>
      </c>
      <c r="I608">
        <v>160</v>
      </c>
      <c r="J608" t="s">
        <v>40</v>
      </c>
      <c r="K608" t="s">
        <v>41</v>
      </c>
      <c r="L608">
        <v>1457330400</v>
      </c>
      <c r="M608" s="8">
        <f t="shared" si="37"/>
        <v>42436.25</v>
      </c>
      <c r="N608">
        <v>1458277200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</row>
    <row r="609" spans="1:20" hidden="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f t="shared" si="39"/>
        <v>81.02</v>
      </c>
      <c r="I609">
        <v>2230</v>
      </c>
      <c r="J609" t="s">
        <v>21</v>
      </c>
      <c r="K609" t="s">
        <v>22</v>
      </c>
      <c r="L609">
        <v>1395550800</v>
      </c>
      <c r="M609" s="8">
        <f t="shared" si="37"/>
        <v>41721.208333333336</v>
      </c>
      <c r="N609">
        <v>1395723600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2030</v>
      </c>
      <c r="T609" t="s">
        <v>2031</v>
      </c>
    </row>
    <row r="610" spans="1:20" hidden="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f t="shared" si="39"/>
        <v>35.049999999999997</v>
      </c>
      <c r="I610">
        <v>316</v>
      </c>
      <c r="J610" t="s">
        <v>21</v>
      </c>
      <c r="K610" t="s">
        <v>22</v>
      </c>
      <c r="L610">
        <v>1551852000</v>
      </c>
      <c r="M610" s="8">
        <f t="shared" si="37"/>
        <v>43530.25</v>
      </c>
      <c r="N610">
        <v>1552197600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2032</v>
      </c>
      <c r="T610" t="s">
        <v>2055</v>
      </c>
    </row>
    <row r="611" spans="1:20" hidden="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f t="shared" si="39"/>
        <v>102.92</v>
      </c>
      <c r="I611">
        <v>117</v>
      </c>
      <c r="J611" t="s">
        <v>21</v>
      </c>
      <c r="K611" t="s">
        <v>22</v>
      </c>
      <c r="L611">
        <v>1547618400</v>
      </c>
      <c r="M611" s="8">
        <f t="shared" si="37"/>
        <v>43481.25</v>
      </c>
      <c r="N611">
        <v>1549087200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2038</v>
      </c>
      <c r="T611" t="s">
        <v>2060</v>
      </c>
    </row>
    <row r="612" spans="1:20" ht="31.2" hidden="1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f t="shared" si="39"/>
        <v>28</v>
      </c>
      <c r="I612">
        <v>6406</v>
      </c>
      <c r="J612" t="s">
        <v>21</v>
      </c>
      <c r="K612" t="s">
        <v>22</v>
      </c>
      <c r="L612">
        <v>1355637600</v>
      </c>
      <c r="M612" s="8">
        <f t="shared" si="37"/>
        <v>41259.25</v>
      </c>
      <c r="N612">
        <v>1356847200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2037</v>
      </c>
    </row>
    <row r="613" spans="1:20" hidden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f t="shared" si="39"/>
        <v>75.73</v>
      </c>
      <c r="I613">
        <v>15</v>
      </c>
      <c r="J613" t="s">
        <v>21</v>
      </c>
      <c r="K613" t="s">
        <v>22</v>
      </c>
      <c r="L613">
        <v>1374728400</v>
      </c>
      <c r="M613" s="8">
        <f t="shared" si="37"/>
        <v>41480.208333333336</v>
      </c>
      <c r="N613">
        <v>1375765200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2037</v>
      </c>
    </row>
    <row r="614" spans="1:20" hidden="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f t="shared" si="39"/>
        <v>45.03</v>
      </c>
      <c r="I614">
        <v>192</v>
      </c>
      <c r="J614" t="s">
        <v>21</v>
      </c>
      <c r="K614" t="s">
        <v>22</v>
      </c>
      <c r="L614">
        <v>1287810000</v>
      </c>
      <c r="M614" s="8">
        <f t="shared" si="37"/>
        <v>40474.208333333336</v>
      </c>
      <c r="N614">
        <v>1289800800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2032</v>
      </c>
      <c r="T614" t="s">
        <v>2040</v>
      </c>
    </row>
    <row r="615" spans="1:20" ht="31.2" hidden="1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f t="shared" si="39"/>
        <v>73.62</v>
      </c>
      <c r="I615">
        <v>26</v>
      </c>
      <c r="J615" t="s">
        <v>15</v>
      </c>
      <c r="K615" t="s">
        <v>16</v>
      </c>
      <c r="L615">
        <v>1503723600</v>
      </c>
      <c r="M615" s="8">
        <f t="shared" si="37"/>
        <v>42973.208333333328</v>
      </c>
      <c r="N615">
        <v>1504501200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2037</v>
      </c>
    </row>
    <row r="616" spans="1:20" ht="31.2" hidden="1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f t="shared" si="39"/>
        <v>56.99</v>
      </c>
      <c r="I616">
        <v>723</v>
      </c>
      <c r="J616" t="s">
        <v>21</v>
      </c>
      <c r="K616" t="s">
        <v>22</v>
      </c>
      <c r="L616">
        <v>1484114400</v>
      </c>
      <c r="M616" s="8">
        <f t="shared" si="37"/>
        <v>42746.25</v>
      </c>
      <c r="N616">
        <v>1485669600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2037</v>
      </c>
    </row>
    <row r="617" spans="1:20" hidden="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f t="shared" si="39"/>
        <v>85.22</v>
      </c>
      <c r="I617">
        <v>170</v>
      </c>
      <c r="J617" t="s">
        <v>107</v>
      </c>
      <c r="K617" t="s">
        <v>108</v>
      </c>
      <c r="L617">
        <v>1461906000</v>
      </c>
      <c r="M617" s="8">
        <f t="shared" si="37"/>
        <v>42489.208333333328</v>
      </c>
      <c r="N617">
        <v>1462770000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2037</v>
      </c>
    </row>
    <row r="618" spans="1:20" hidden="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f t="shared" si="39"/>
        <v>50.96</v>
      </c>
      <c r="I618">
        <v>238</v>
      </c>
      <c r="J618" t="s">
        <v>40</v>
      </c>
      <c r="K618" t="s">
        <v>41</v>
      </c>
      <c r="L618">
        <v>1379653200</v>
      </c>
      <c r="M618" s="8">
        <f t="shared" si="37"/>
        <v>41537.208333333336</v>
      </c>
      <c r="N618">
        <v>1379739600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2032</v>
      </c>
      <c r="T618" t="s">
        <v>2042</v>
      </c>
    </row>
    <row r="619" spans="1:20" hidden="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f t="shared" si="39"/>
        <v>63.56</v>
      </c>
      <c r="I619">
        <v>55</v>
      </c>
      <c r="J619" t="s">
        <v>21</v>
      </c>
      <c r="K619" t="s">
        <v>22</v>
      </c>
      <c r="L619">
        <v>1401858000</v>
      </c>
      <c r="M619" s="8">
        <f t="shared" si="37"/>
        <v>41794.208333333336</v>
      </c>
      <c r="N619">
        <v>1402722000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2037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f t="shared" si="39"/>
        <v>81</v>
      </c>
      <c r="I620">
        <v>1198</v>
      </c>
      <c r="J620" t="s">
        <v>21</v>
      </c>
      <c r="K620" t="s">
        <v>22</v>
      </c>
      <c r="L620">
        <v>1367470800</v>
      </c>
      <c r="M620" s="8">
        <f t="shared" si="37"/>
        <v>41396.208333333336</v>
      </c>
      <c r="N620">
        <v>1369285200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f t="shared" si="39"/>
        <v>86.04</v>
      </c>
      <c r="I621">
        <v>648</v>
      </c>
      <c r="J621" t="s">
        <v>21</v>
      </c>
      <c r="K621" t="s">
        <v>22</v>
      </c>
      <c r="L621">
        <v>1304658000</v>
      </c>
      <c r="M621" s="8">
        <f t="shared" si="37"/>
        <v>40669.208333333336</v>
      </c>
      <c r="N621">
        <v>1304744400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2037</v>
      </c>
    </row>
    <row r="622" spans="1:20" hidden="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f t="shared" si="39"/>
        <v>90.04</v>
      </c>
      <c r="I622">
        <v>128</v>
      </c>
      <c r="J622" t="s">
        <v>26</v>
      </c>
      <c r="K622" t="s">
        <v>27</v>
      </c>
      <c r="L622">
        <v>1467954000</v>
      </c>
      <c r="M622" s="8">
        <f t="shared" si="37"/>
        <v>42559.208333333328</v>
      </c>
      <c r="N622">
        <v>1468299600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2051</v>
      </c>
      <c r="T622" t="s">
        <v>2052</v>
      </c>
    </row>
    <row r="623" spans="1:20" hidden="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f t="shared" si="39"/>
        <v>74.010000000000005</v>
      </c>
      <c r="I623">
        <v>2144</v>
      </c>
      <c r="J623" t="s">
        <v>21</v>
      </c>
      <c r="K623" t="s">
        <v>22</v>
      </c>
      <c r="L623">
        <v>1473742800</v>
      </c>
      <c r="M623" s="8">
        <f t="shared" si="37"/>
        <v>42626.208333333328</v>
      </c>
      <c r="N623">
        <v>1474174800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2037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f t="shared" si="39"/>
        <v>92.44</v>
      </c>
      <c r="I624">
        <v>64</v>
      </c>
      <c r="J624" t="s">
        <v>21</v>
      </c>
      <c r="K624" t="s">
        <v>22</v>
      </c>
      <c r="L624">
        <v>1523768400</v>
      </c>
      <c r="M624" s="8">
        <f t="shared" si="37"/>
        <v>43205.208333333328</v>
      </c>
      <c r="N624">
        <v>1526014800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2032</v>
      </c>
      <c r="T624" t="s">
        <v>2042</v>
      </c>
    </row>
    <row r="625" spans="1:20" hidden="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f t="shared" si="39"/>
        <v>56</v>
      </c>
      <c r="I625">
        <v>2693</v>
      </c>
      <c r="J625" t="s">
        <v>40</v>
      </c>
      <c r="K625" t="s">
        <v>41</v>
      </c>
      <c r="L625">
        <v>1437022800</v>
      </c>
      <c r="M625" s="8">
        <f t="shared" si="37"/>
        <v>42201.208333333328</v>
      </c>
      <c r="N625">
        <v>1437454800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2037</v>
      </c>
    </row>
    <row r="626" spans="1:20" hidden="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f t="shared" si="39"/>
        <v>32.979999999999997</v>
      </c>
      <c r="I626">
        <v>432</v>
      </c>
      <c r="J626" t="s">
        <v>21</v>
      </c>
      <c r="K626" t="s">
        <v>22</v>
      </c>
      <c r="L626">
        <v>1422165600</v>
      </c>
      <c r="M626" s="8">
        <f t="shared" si="37"/>
        <v>42029.25</v>
      </c>
      <c r="N626">
        <v>1422684000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2051</v>
      </c>
      <c r="T626" t="s">
        <v>2052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f t="shared" si="39"/>
        <v>93.6</v>
      </c>
      <c r="I627">
        <v>62</v>
      </c>
      <c r="J627" t="s">
        <v>21</v>
      </c>
      <c r="K627" t="s">
        <v>22</v>
      </c>
      <c r="L627">
        <v>1580104800</v>
      </c>
      <c r="M627" s="8">
        <f t="shared" si="37"/>
        <v>43857.25</v>
      </c>
      <c r="N627">
        <v>1581314400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2037</v>
      </c>
    </row>
    <row r="628" spans="1:20" ht="31.2" hidden="1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f t="shared" si="39"/>
        <v>69.87</v>
      </c>
      <c r="I628">
        <v>189</v>
      </c>
      <c r="J628" t="s">
        <v>21</v>
      </c>
      <c r="K628" t="s">
        <v>22</v>
      </c>
      <c r="L628">
        <v>1285650000</v>
      </c>
      <c r="M628" s="8">
        <f t="shared" si="37"/>
        <v>40449.208333333336</v>
      </c>
      <c r="N628">
        <v>1286427600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2037</v>
      </c>
    </row>
    <row r="629" spans="1:20" hidden="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f t="shared" si="39"/>
        <v>72.13</v>
      </c>
      <c r="I629">
        <v>154</v>
      </c>
      <c r="J629" t="s">
        <v>40</v>
      </c>
      <c r="K629" t="s">
        <v>41</v>
      </c>
      <c r="L629">
        <v>1276664400</v>
      </c>
      <c r="M629" s="8">
        <f t="shared" si="37"/>
        <v>40345.208333333336</v>
      </c>
      <c r="N629">
        <v>1278738000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2030</v>
      </c>
      <c r="T629" t="s">
        <v>2031</v>
      </c>
    </row>
    <row r="630" spans="1:20" hidden="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f t="shared" si="39"/>
        <v>30.04</v>
      </c>
      <c r="I630">
        <v>96</v>
      </c>
      <c r="J630" t="s">
        <v>21</v>
      </c>
      <c r="K630" t="s">
        <v>22</v>
      </c>
      <c r="L630">
        <v>1286168400</v>
      </c>
      <c r="M630" s="8">
        <f t="shared" si="37"/>
        <v>40455.208333333336</v>
      </c>
      <c r="N630">
        <v>1286427600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2032</v>
      </c>
      <c r="T630" t="s">
        <v>2042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f t="shared" si="39"/>
        <v>73.97</v>
      </c>
      <c r="I631">
        <v>750</v>
      </c>
      <c r="J631" t="s">
        <v>21</v>
      </c>
      <c r="K631" t="s">
        <v>22</v>
      </c>
      <c r="L631">
        <v>1467781200</v>
      </c>
      <c r="M631" s="8">
        <f t="shared" si="37"/>
        <v>42557.208333333328</v>
      </c>
      <c r="N631">
        <v>1467954000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2037</v>
      </c>
    </row>
    <row r="632" spans="1:20" hidden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f t="shared" si="39"/>
        <v>68.66</v>
      </c>
      <c r="I632">
        <v>87</v>
      </c>
      <c r="J632" t="s">
        <v>21</v>
      </c>
      <c r="K632" t="s">
        <v>22</v>
      </c>
      <c r="L632">
        <v>1556686800</v>
      </c>
      <c r="M632" s="8">
        <f t="shared" si="37"/>
        <v>43586.208333333328</v>
      </c>
      <c r="N632">
        <v>1557637200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2037</v>
      </c>
    </row>
    <row r="633" spans="1:20" hidden="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f t="shared" si="39"/>
        <v>59.99</v>
      </c>
      <c r="I633">
        <v>3063</v>
      </c>
      <c r="J633" t="s">
        <v>21</v>
      </c>
      <c r="K633" t="s">
        <v>22</v>
      </c>
      <c r="L633">
        <v>1553576400</v>
      </c>
      <c r="M633" s="8">
        <f t="shared" si="37"/>
        <v>43550.208333333328</v>
      </c>
      <c r="N633">
        <v>1553922000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2037</v>
      </c>
    </row>
    <row r="634" spans="1:20" hidden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f t="shared" si="39"/>
        <v>111.16</v>
      </c>
      <c r="I634">
        <v>278</v>
      </c>
      <c r="J634" t="s">
        <v>21</v>
      </c>
      <c r="K634" t="s">
        <v>22</v>
      </c>
      <c r="L634">
        <v>1414904400</v>
      </c>
      <c r="M634" s="8">
        <f t="shared" si="37"/>
        <v>41945.208333333336</v>
      </c>
      <c r="N634">
        <v>1416463200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2037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f t="shared" si="39"/>
        <v>53.04</v>
      </c>
      <c r="I635">
        <v>105</v>
      </c>
      <c r="J635" t="s">
        <v>21</v>
      </c>
      <c r="K635" t="s">
        <v>22</v>
      </c>
      <c r="L635">
        <v>1446876000</v>
      </c>
      <c r="M635" s="8">
        <f t="shared" si="37"/>
        <v>42315.25</v>
      </c>
      <c r="N635">
        <v>1447221600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2038</v>
      </c>
      <c r="T635" t="s">
        <v>2046</v>
      </c>
    </row>
    <row r="636" spans="1:20" hidden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f t="shared" si="39"/>
        <v>55.99</v>
      </c>
      <c r="I636">
        <v>1658</v>
      </c>
      <c r="J636" t="s">
        <v>21</v>
      </c>
      <c r="K636" t="s">
        <v>22</v>
      </c>
      <c r="L636">
        <v>1490418000</v>
      </c>
      <c r="M636" s="8">
        <f t="shared" si="37"/>
        <v>42819.208333333328</v>
      </c>
      <c r="N636">
        <v>1491627600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2038</v>
      </c>
      <c r="T636" t="s">
        <v>2057</v>
      </c>
    </row>
    <row r="637" spans="1:20" hidden="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f t="shared" si="39"/>
        <v>69.989999999999995</v>
      </c>
      <c r="I637">
        <v>2266</v>
      </c>
      <c r="J637" t="s">
        <v>21</v>
      </c>
      <c r="K637" t="s">
        <v>22</v>
      </c>
      <c r="L637">
        <v>1360389600</v>
      </c>
      <c r="M637" s="8">
        <f t="shared" si="37"/>
        <v>41314.25</v>
      </c>
      <c r="N637">
        <v>1363150800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2038</v>
      </c>
      <c r="T637" t="s">
        <v>2057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f t="shared" si="39"/>
        <v>49</v>
      </c>
      <c r="I638">
        <v>2604</v>
      </c>
      <c r="J638" t="s">
        <v>36</v>
      </c>
      <c r="K638" t="s">
        <v>37</v>
      </c>
      <c r="L638">
        <v>1326866400</v>
      </c>
      <c r="M638" s="8">
        <f t="shared" si="37"/>
        <v>40926.25</v>
      </c>
      <c r="N638">
        <v>1330754400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2038</v>
      </c>
      <c r="T638" t="s">
        <v>2046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f t="shared" si="39"/>
        <v>103.85</v>
      </c>
      <c r="I639">
        <v>65</v>
      </c>
      <c r="J639" t="s">
        <v>21</v>
      </c>
      <c r="K639" t="s">
        <v>22</v>
      </c>
      <c r="L639">
        <v>1479103200</v>
      </c>
      <c r="M639" s="8">
        <f t="shared" si="37"/>
        <v>42688.25</v>
      </c>
      <c r="N639">
        <v>1479794400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2037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f t="shared" si="39"/>
        <v>99.13</v>
      </c>
      <c r="I640">
        <v>94</v>
      </c>
      <c r="J640" t="s">
        <v>21</v>
      </c>
      <c r="K640" t="s">
        <v>22</v>
      </c>
      <c r="L640">
        <v>1280206800</v>
      </c>
      <c r="M640" s="8">
        <f t="shared" si="37"/>
        <v>40386.208333333336</v>
      </c>
      <c r="N640">
        <v>1281243600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2037</v>
      </c>
    </row>
    <row r="641" spans="1:20" hidden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f t="shared" si="39"/>
        <v>107.38</v>
      </c>
      <c r="I641">
        <v>45</v>
      </c>
      <c r="J641" t="s">
        <v>21</v>
      </c>
      <c r="K641" t="s">
        <v>22</v>
      </c>
      <c r="L641">
        <v>1532754000</v>
      </c>
      <c r="M641" s="8">
        <f t="shared" si="37"/>
        <v>43309.208333333328</v>
      </c>
      <c r="N641">
        <v>1532754000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2038</v>
      </c>
      <c r="T641" t="s">
        <v>2041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f t="shared" si="39"/>
        <v>76.92</v>
      </c>
      <c r="I642">
        <v>257</v>
      </c>
      <c r="J642" t="s">
        <v>21</v>
      </c>
      <c r="K642" t="s">
        <v>22</v>
      </c>
      <c r="L642">
        <v>1453096800</v>
      </c>
      <c r="M642" s="8">
        <f t="shared" si="37"/>
        <v>42387.25</v>
      </c>
      <c r="N642">
        <v>1453356000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2037</v>
      </c>
    </row>
    <row r="643" spans="1:20" ht="31.2" hidden="1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f t="shared" si="39"/>
        <v>58.13</v>
      </c>
      <c r="I643">
        <v>194</v>
      </c>
      <c r="J643" t="s">
        <v>98</v>
      </c>
      <c r="K643" t="s">
        <v>99</v>
      </c>
      <c r="L643">
        <v>1487570400</v>
      </c>
      <c r="M643" s="8">
        <f t="shared" ref="M643:M706" si="41">(((L643/60)/60)/24+DATE(1970,1,1))</f>
        <v>42786.25</v>
      </c>
      <c r="N643">
        <v>1489986000</v>
      </c>
      <c r="O643" s="8">
        <f t="shared" ref="O643:O706" si="42">(((N643/60)/60)/24+DATE(1970,1,1))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2037</v>
      </c>
    </row>
    <row r="644" spans="1:20" hidden="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f t="shared" ref="H644:H707" si="43">ROUND(IF(I644=0, 0, (E644/I644)), 2)</f>
        <v>103.74</v>
      </c>
      <c r="I644">
        <v>129</v>
      </c>
      <c r="J644" t="s">
        <v>15</v>
      </c>
      <c r="K644" t="s">
        <v>16</v>
      </c>
      <c r="L644">
        <v>1545026400</v>
      </c>
      <c r="M644" s="8">
        <f t="shared" si="41"/>
        <v>43451.25</v>
      </c>
      <c r="N644">
        <v>1545804000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2034</v>
      </c>
      <c r="T644" t="s">
        <v>2043</v>
      </c>
    </row>
    <row r="645" spans="1:20" hidden="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f t="shared" si="43"/>
        <v>87.96</v>
      </c>
      <c r="I645">
        <v>375</v>
      </c>
      <c r="J645" t="s">
        <v>21</v>
      </c>
      <c r="K645" t="s">
        <v>22</v>
      </c>
      <c r="L645">
        <v>1488348000</v>
      </c>
      <c r="M645" s="8">
        <f t="shared" si="41"/>
        <v>42795.25</v>
      </c>
      <c r="N645">
        <v>1489899600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2037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f t="shared" si="43"/>
        <v>28</v>
      </c>
      <c r="I646">
        <v>2928</v>
      </c>
      <c r="J646" t="s">
        <v>15</v>
      </c>
      <c r="K646" t="s">
        <v>16</v>
      </c>
      <c r="L646">
        <v>1545112800</v>
      </c>
      <c r="M646" s="8">
        <f t="shared" si="41"/>
        <v>43452.25</v>
      </c>
      <c r="N646">
        <v>1546495200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2037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f t="shared" si="43"/>
        <v>38</v>
      </c>
      <c r="I647">
        <v>4697</v>
      </c>
      <c r="J647" t="s">
        <v>21</v>
      </c>
      <c r="K647" t="s">
        <v>22</v>
      </c>
      <c r="L647">
        <v>1537938000</v>
      </c>
      <c r="M647" s="8">
        <f t="shared" si="41"/>
        <v>43369.208333333328</v>
      </c>
      <c r="N647">
        <v>1539752400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f t="shared" si="43"/>
        <v>30</v>
      </c>
      <c r="I648">
        <v>2915</v>
      </c>
      <c r="J648" t="s">
        <v>21</v>
      </c>
      <c r="K648" t="s">
        <v>22</v>
      </c>
      <c r="L648">
        <v>1363150800</v>
      </c>
      <c r="M648" s="8">
        <f t="shared" si="41"/>
        <v>41346.208333333336</v>
      </c>
      <c r="N648">
        <v>1364101200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2047</v>
      </c>
      <c r="T648" t="s">
        <v>2048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f t="shared" si="43"/>
        <v>103.5</v>
      </c>
      <c r="I649">
        <v>18</v>
      </c>
      <c r="J649" t="s">
        <v>21</v>
      </c>
      <c r="K649" t="s">
        <v>22</v>
      </c>
      <c r="L649">
        <v>1523250000</v>
      </c>
      <c r="M649" s="8">
        <f t="shared" si="41"/>
        <v>43199.208333333328</v>
      </c>
      <c r="N649">
        <v>1525323600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2044</v>
      </c>
      <c r="T649" t="s">
        <v>2056</v>
      </c>
    </row>
    <row r="650" spans="1:20" hidden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f t="shared" si="43"/>
        <v>85.99</v>
      </c>
      <c r="I650">
        <v>723</v>
      </c>
      <c r="J650" t="s">
        <v>21</v>
      </c>
      <c r="K650" t="s">
        <v>22</v>
      </c>
      <c r="L650">
        <v>1499317200</v>
      </c>
      <c r="M650" s="8">
        <f t="shared" si="41"/>
        <v>42922.208333333328</v>
      </c>
      <c r="N650">
        <v>1500872400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2030</v>
      </c>
      <c r="T650" t="s">
        <v>2031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f t="shared" si="43"/>
        <v>98.01</v>
      </c>
      <c r="I651">
        <v>602</v>
      </c>
      <c r="J651" t="s">
        <v>98</v>
      </c>
      <c r="K651" t="s">
        <v>99</v>
      </c>
      <c r="L651">
        <v>1287550800</v>
      </c>
      <c r="M651" s="8">
        <f t="shared" si="41"/>
        <v>40471.208333333336</v>
      </c>
      <c r="N651">
        <v>1288501200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2037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f t="shared" si="43"/>
        <v>2</v>
      </c>
      <c r="I652">
        <v>1</v>
      </c>
      <c r="J652" t="s">
        <v>21</v>
      </c>
      <c r="K652" t="s">
        <v>22</v>
      </c>
      <c r="L652">
        <v>1404795600</v>
      </c>
      <c r="M652" s="8">
        <f t="shared" si="41"/>
        <v>41828.208333333336</v>
      </c>
      <c r="N652">
        <v>1407128400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2032</v>
      </c>
      <c r="T652" t="s">
        <v>2055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f t="shared" si="43"/>
        <v>44.99</v>
      </c>
      <c r="I653">
        <v>3868</v>
      </c>
      <c r="J653" t="s">
        <v>107</v>
      </c>
      <c r="K653" t="s">
        <v>108</v>
      </c>
      <c r="L653">
        <v>1393048800</v>
      </c>
      <c r="M653" s="8">
        <f t="shared" si="41"/>
        <v>41692.25</v>
      </c>
      <c r="N653">
        <v>1394344800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2038</v>
      </c>
      <c r="T653" t="s">
        <v>2049</v>
      </c>
    </row>
    <row r="654" spans="1:20" hidden="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f t="shared" si="43"/>
        <v>31.01</v>
      </c>
      <c r="I654">
        <v>409</v>
      </c>
      <c r="J654" t="s">
        <v>21</v>
      </c>
      <c r="K654" t="s">
        <v>22</v>
      </c>
      <c r="L654">
        <v>1470373200</v>
      </c>
      <c r="M654" s="8">
        <f t="shared" si="41"/>
        <v>42587.208333333328</v>
      </c>
      <c r="N654">
        <v>1474088400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2034</v>
      </c>
      <c r="T654" t="s">
        <v>2035</v>
      </c>
    </row>
    <row r="655" spans="1:20" ht="31.2" hidden="1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f t="shared" si="43"/>
        <v>59.97</v>
      </c>
      <c r="I655">
        <v>234</v>
      </c>
      <c r="J655" t="s">
        <v>21</v>
      </c>
      <c r="K655" t="s">
        <v>22</v>
      </c>
      <c r="L655">
        <v>1460091600</v>
      </c>
      <c r="M655" s="8">
        <f t="shared" si="41"/>
        <v>42468.208333333328</v>
      </c>
      <c r="N655">
        <v>1460264400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2034</v>
      </c>
      <c r="T655" t="s">
        <v>2035</v>
      </c>
    </row>
    <row r="656" spans="1:20" hidden="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f t="shared" si="43"/>
        <v>59</v>
      </c>
      <c r="I656">
        <v>3016</v>
      </c>
      <c r="J656" t="s">
        <v>21</v>
      </c>
      <c r="K656" t="s">
        <v>22</v>
      </c>
      <c r="L656">
        <v>1440392400</v>
      </c>
      <c r="M656" s="8">
        <f t="shared" si="41"/>
        <v>42240.208333333328</v>
      </c>
      <c r="N656">
        <v>1440824400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2032</v>
      </c>
      <c r="T656" t="s">
        <v>2054</v>
      </c>
    </row>
    <row r="657" spans="1:20" hidden="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f t="shared" si="43"/>
        <v>50.05</v>
      </c>
      <c r="I657">
        <v>264</v>
      </c>
      <c r="J657" t="s">
        <v>21</v>
      </c>
      <c r="K657" t="s">
        <v>22</v>
      </c>
      <c r="L657">
        <v>1488434400</v>
      </c>
      <c r="M657" s="8">
        <f t="shared" si="41"/>
        <v>42796.25</v>
      </c>
      <c r="N657">
        <v>1489554000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2051</v>
      </c>
      <c r="T657" t="s">
        <v>2052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f t="shared" si="43"/>
        <v>98.97</v>
      </c>
      <c r="I658">
        <v>504</v>
      </c>
      <c r="J658" t="s">
        <v>26</v>
      </c>
      <c r="K658" t="s">
        <v>27</v>
      </c>
      <c r="L658">
        <v>1514440800</v>
      </c>
      <c r="M658" s="8">
        <f t="shared" si="41"/>
        <v>43097.25</v>
      </c>
      <c r="N658">
        <v>1514872800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2030</v>
      </c>
      <c r="T658" t="s">
        <v>2031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f t="shared" si="43"/>
        <v>58.86</v>
      </c>
      <c r="I659">
        <v>14</v>
      </c>
      <c r="J659" t="s">
        <v>21</v>
      </c>
      <c r="K659" t="s">
        <v>22</v>
      </c>
      <c r="L659">
        <v>1514354400</v>
      </c>
      <c r="M659" s="8">
        <f t="shared" si="41"/>
        <v>43096.25</v>
      </c>
      <c r="N659">
        <v>1515736800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2038</v>
      </c>
      <c r="T659" t="s">
        <v>2060</v>
      </c>
    </row>
    <row r="660" spans="1:20" hidden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f t="shared" si="43"/>
        <v>81.010000000000005</v>
      </c>
      <c r="I660">
        <v>390</v>
      </c>
      <c r="J660" t="s">
        <v>21</v>
      </c>
      <c r="K660" t="s">
        <v>22</v>
      </c>
      <c r="L660">
        <v>1440910800</v>
      </c>
      <c r="M660" s="8">
        <f t="shared" si="41"/>
        <v>42246.208333333328</v>
      </c>
      <c r="N660">
        <v>1442898000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f t="shared" si="43"/>
        <v>76.010000000000005</v>
      </c>
      <c r="I661">
        <v>750</v>
      </c>
      <c r="J661" t="s">
        <v>40</v>
      </c>
      <c r="K661" t="s">
        <v>41</v>
      </c>
      <c r="L661">
        <v>1296108000</v>
      </c>
      <c r="M661" s="8">
        <f t="shared" si="41"/>
        <v>40570.25</v>
      </c>
      <c r="N661">
        <v>1296194400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2038</v>
      </c>
      <c r="T661" t="s">
        <v>2039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f t="shared" si="43"/>
        <v>96.6</v>
      </c>
      <c r="I662">
        <v>77</v>
      </c>
      <c r="J662" t="s">
        <v>21</v>
      </c>
      <c r="K662" t="s">
        <v>22</v>
      </c>
      <c r="L662">
        <v>1440133200</v>
      </c>
      <c r="M662" s="8">
        <f t="shared" si="41"/>
        <v>42237.208333333328</v>
      </c>
      <c r="N662">
        <v>1440910800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2037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f t="shared" si="43"/>
        <v>76.959999999999994</v>
      </c>
      <c r="I663">
        <v>752</v>
      </c>
      <c r="J663" t="s">
        <v>36</v>
      </c>
      <c r="K663" t="s">
        <v>37</v>
      </c>
      <c r="L663">
        <v>1332910800</v>
      </c>
      <c r="M663" s="8">
        <f t="shared" si="41"/>
        <v>40996.208333333336</v>
      </c>
      <c r="N663">
        <v>1335502800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2032</v>
      </c>
      <c r="T663" t="s">
        <v>2055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f t="shared" si="43"/>
        <v>67.98</v>
      </c>
      <c r="I664">
        <v>131</v>
      </c>
      <c r="J664" t="s">
        <v>21</v>
      </c>
      <c r="K664" t="s">
        <v>22</v>
      </c>
      <c r="L664">
        <v>1544335200</v>
      </c>
      <c r="M664" s="8">
        <f t="shared" si="41"/>
        <v>43443.25</v>
      </c>
      <c r="N664">
        <v>1544680800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2037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f t="shared" si="43"/>
        <v>88.78</v>
      </c>
      <c r="I665">
        <v>87</v>
      </c>
      <c r="J665" t="s">
        <v>21</v>
      </c>
      <c r="K665" t="s">
        <v>22</v>
      </c>
      <c r="L665">
        <v>1286427600</v>
      </c>
      <c r="M665" s="8">
        <f t="shared" si="41"/>
        <v>40458.208333333336</v>
      </c>
      <c r="N665">
        <v>1288414800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2037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f t="shared" si="43"/>
        <v>25</v>
      </c>
      <c r="I666">
        <v>1063</v>
      </c>
      <c r="J666" t="s">
        <v>21</v>
      </c>
      <c r="K666" t="s">
        <v>22</v>
      </c>
      <c r="L666">
        <v>1329717600</v>
      </c>
      <c r="M666" s="8">
        <f t="shared" si="41"/>
        <v>40959.25</v>
      </c>
      <c r="N666">
        <v>1330581600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2032</v>
      </c>
      <c r="T666" t="s">
        <v>2055</v>
      </c>
    </row>
    <row r="667" spans="1:20" hidden="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f t="shared" si="43"/>
        <v>44.92</v>
      </c>
      <c r="I667">
        <v>272</v>
      </c>
      <c r="J667" t="s">
        <v>21</v>
      </c>
      <c r="K667" t="s">
        <v>22</v>
      </c>
      <c r="L667">
        <v>1310187600</v>
      </c>
      <c r="M667" s="8">
        <f t="shared" si="41"/>
        <v>40733.208333333336</v>
      </c>
      <c r="N667">
        <v>1311397200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2038</v>
      </c>
      <c r="T667" t="s">
        <v>2039</v>
      </c>
    </row>
    <row r="668" spans="1:20" hidden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f t="shared" si="43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8">
        <f t="shared" si="41"/>
        <v>41516.208333333336</v>
      </c>
      <c r="N668">
        <v>1378357200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2037</v>
      </c>
    </row>
    <row r="669" spans="1:20" ht="31.2" hidden="1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f t="shared" si="43"/>
        <v>29.01</v>
      </c>
      <c r="I669">
        <v>419</v>
      </c>
      <c r="J669" t="s">
        <v>21</v>
      </c>
      <c r="K669" t="s">
        <v>22</v>
      </c>
      <c r="L669">
        <v>1410325200</v>
      </c>
      <c r="M669" s="8">
        <f t="shared" si="41"/>
        <v>41892.208333333336</v>
      </c>
      <c r="N669">
        <v>1411102800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2061</v>
      </c>
      <c r="T669" t="s">
        <v>2062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f t="shared" si="43"/>
        <v>73.59</v>
      </c>
      <c r="I670">
        <v>76</v>
      </c>
      <c r="J670" t="s">
        <v>21</v>
      </c>
      <c r="K670" t="s">
        <v>22</v>
      </c>
      <c r="L670">
        <v>1343797200</v>
      </c>
      <c r="M670" s="8">
        <f t="shared" si="41"/>
        <v>41122.208333333336</v>
      </c>
      <c r="N670">
        <v>1344834000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2037</v>
      </c>
    </row>
    <row r="671" spans="1:20" hidden="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f t="shared" si="43"/>
        <v>107.97</v>
      </c>
      <c r="I671">
        <v>1621</v>
      </c>
      <c r="J671" t="s">
        <v>107</v>
      </c>
      <c r="K671" t="s">
        <v>108</v>
      </c>
      <c r="L671">
        <v>1498453200</v>
      </c>
      <c r="M671" s="8">
        <f t="shared" si="41"/>
        <v>42912.208333333328</v>
      </c>
      <c r="N671">
        <v>1499230800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2037</v>
      </c>
    </row>
    <row r="672" spans="1:20" ht="31.2" hidden="1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f t="shared" si="43"/>
        <v>68.989999999999995</v>
      </c>
      <c r="I672">
        <v>1101</v>
      </c>
      <c r="J672" t="s">
        <v>21</v>
      </c>
      <c r="K672" t="s">
        <v>22</v>
      </c>
      <c r="L672">
        <v>1456380000</v>
      </c>
      <c r="M672" s="8">
        <f t="shared" si="41"/>
        <v>42425.25</v>
      </c>
      <c r="N672">
        <v>1457416800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2032</v>
      </c>
      <c r="T672" t="s">
        <v>2042</v>
      </c>
    </row>
    <row r="673" spans="1:20" ht="31.2" hidden="1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f t="shared" si="43"/>
        <v>111.02</v>
      </c>
      <c r="I673">
        <v>1073</v>
      </c>
      <c r="J673" t="s">
        <v>21</v>
      </c>
      <c r="K673" t="s">
        <v>22</v>
      </c>
      <c r="L673">
        <v>1280552400</v>
      </c>
      <c r="M673" s="8">
        <f t="shared" si="41"/>
        <v>40390.208333333336</v>
      </c>
      <c r="N673">
        <v>1280898000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2037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f t="shared" si="43"/>
        <v>25</v>
      </c>
      <c r="I674">
        <v>4428</v>
      </c>
      <c r="J674" t="s">
        <v>26</v>
      </c>
      <c r="K674" t="s">
        <v>27</v>
      </c>
      <c r="L674">
        <v>1521608400</v>
      </c>
      <c r="M674" s="8">
        <f t="shared" si="41"/>
        <v>43180.208333333328</v>
      </c>
      <c r="N674">
        <v>1522472400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2037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f t="shared" si="43"/>
        <v>42.16</v>
      </c>
      <c r="I675">
        <v>58</v>
      </c>
      <c r="J675" t="s">
        <v>107</v>
      </c>
      <c r="K675" t="s">
        <v>108</v>
      </c>
      <c r="L675">
        <v>1460696400</v>
      </c>
      <c r="M675" s="8">
        <f t="shared" si="41"/>
        <v>42475.208333333328</v>
      </c>
      <c r="N675">
        <v>1462510800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2032</v>
      </c>
      <c r="T675" t="s">
        <v>2042</v>
      </c>
    </row>
    <row r="676" spans="1:20" hidden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f t="shared" si="43"/>
        <v>47</v>
      </c>
      <c r="I676">
        <v>1218</v>
      </c>
      <c r="J676" t="s">
        <v>21</v>
      </c>
      <c r="K676" t="s">
        <v>22</v>
      </c>
      <c r="L676">
        <v>1313730000</v>
      </c>
      <c r="M676" s="8">
        <f t="shared" si="41"/>
        <v>40774.208333333336</v>
      </c>
      <c r="N676">
        <v>1317790800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2051</v>
      </c>
      <c r="T676" t="s">
        <v>2052</v>
      </c>
    </row>
    <row r="677" spans="1:20" hidden="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f t="shared" si="43"/>
        <v>36.04</v>
      </c>
      <c r="I677">
        <v>331</v>
      </c>
      <c r="J677" t="s">
        <v>21</v>
      </c>
      <c r="K677" t="s">
        <v>22</v>
      </c>
      <c r="L677">
        <v>1568178000</v>
      </c>
      <c r="M677" s="8">
        <f t="shared" si="41"/>
        <v>43719.208333333328</v>
      </c>
      <c r="N677">
        <v>1568782800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2061</v>
      </c>
      <c r="T677" t="s">
        <v>2062</v>
      </c>
    </row>
    <row r="678" spans="1:20" hidden="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f t="shared" si="43"/>
        <v>101.04</v>
      </c>
      <c r="I678">
        <v>1170</v>
      </c>
      <c r="J678" t="s">
        <v>21</v>
      </c>
      <c r="K678" t="s">
        <v>22</v>
      </c>
      <c r="L678">
        <v>1348635600</v>
      </c>
      <c r="M678" s="8">
        <f t="shared" si="41"/>
        <v>41178.208333333336</v>
      </c>
      <c r="N678">
        <v>1349413200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2051</v>
      </c>
      <c r="T678" t="s">
        <v>2052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f t="shared" si="43"/>
        <v>39.93</v>
      </c>
      <c r="I679">
        <v>111</v>
      </c>
      <c r="J679" t="s">
        <v>21</v>
      </c>
      <c r="K679" t="s">
        <v>22</v>
      </c>
      <c r="L679">
        <v>1468126800</v>
      </c>
      <c r="M679" s="8">
        <f t="shared" si="41"/>
        <v>42561.208333333328</v>
      </c>
      <c r="N679">
        <v>1472446800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2044</v>
      </c>
      <c r="T679" t="s">
        <v>2050</v>
      </c>
    </row>
    <row r="680" spans="1:20" hidden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f t="shared" si="43"/>
        <v>83.16</v>
      </c>
      <c r="I680">
        <v>215</v>
      </c>
      <c r="J680" t="s">
        <v>21</v>
      </c>
      <c r="K680" t="s">
        <v>22</v>
      </c>
      <c r="L680">
        <v>1547877600</v>
      </c>
      <c r="M680" s="8">
        <f t="shared" si="41"/>
        <v>43484.25</v>
      </c>
      <c r="N680">
        <v>1548050400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2038</v>
      </c>
      <c r="T680" t="s">
        <v>2041</v>
      </c>
    </row>
    <row r="681" spans="1:20" hidden="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f t="shared" si="43"/>
        <v>39.979999999999997</v>
      </c>
      <c r="I681">
        <v>363</v>
      </c>
      <c r="J681" t="s">
        <v>21</v>
      </c>
      <c r="K681" t="s">
        <v>22</v>
      </c>
      <c r="L681">
        <v>1571374800</v>
      </c>
      <c r="M681" s="8">
        <f t="shared" si="41"/>
        <v>43756.208333333328</v>
      </c>
      <c r="N681">
        <v>1571806800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2030</v>
      </c>
      <c r="T681" t="s">
        <v>2031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f t="shared" si="43"/>
        <v>47.99</v>
      </c>
      <c r="I682">
        <v>2955</v>
      </c>
      <c r="J682" t="s">
        <v>21</v>
      </c>
      <c r="K682" t="s">
        <v>22</v>
      </c>
      <c r="L682">
        <v>1576303200</v>
      </c>
      <c r="M682" s="8">
        <f t="shared" si="41"/>
        <v>43813.25</v>
      </c>
      <c r="N682">
        <v>1576476000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2047</v>
      </c>
      <c r="T682" t="s">
        <v>2058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f t="shared" si="43"/>
        <v>95.98</v>
      </c>
      <c r="I683">
        <v>1657</v>
      </c>
      <c r="J683" t="s">
        <v>21</v>
      </c>
      <c r="K683" t="s">
        <v>22</v>
      </c>
      <c r="L683">
        <v>1324447200</v>
      </c>
      <c r="M683" s="8">
        <f t="shared" si="41"/>
        <v>40898.25</v>
      </c>
      <c r="N683">
        <v>1324965600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2037</v>
      </c>
    </row>
    <row r="684" spans="1:20" hidden="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f t="shared" si="43"/>
        <v>78.73</v>
      </c>
      <c r="I684">
        <v>103</v>
      </c>
      <c r="J684" t="s">
        <v>21</v>
      </c>
      <c r="K684" t="s">
        <v>22</v>
      </c>
      <c r="L684">
        <v>1386741600</v>
      </c>
      <c r="M684" s="8">
        <f t="shared" si="41"/>
        <v>41619.25</v>
      </c>
      <c r="N684">
        <v>1387519200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2037</v>
      </c>
    </row>
    <row r="685" spans="1:20" hidden="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f t="shared" si="43"/>
        <v>56.08</v>
      </c>
      <c r="I685">
        <v>147</v>
      </c>
      <c r="J685" t="s">
        <v>21</v>
      </c>
      <c r="K685" t="s">
        <v>22</v>
      </c>
      <c r="L685">
        <v>1537074000</v>
      </c>
      <c r="M685" s="8">
        <f t="shared" si="41"/>
        <v>43359.208333333328</v>
      </c>
      <c r="N685">
        <v>1537246800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2037</v>
      </c>
    </row>
    <row r="686" spans="1:20" hidden="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f t="shared" si="43"/>
        <v>69.09</v>
      </c>
      <c r="I686">
        <v>110</v>
      </c>
      <c r="J686" t="s">
        <v>15</v>
      </c>
      <c r="K686" t="s">
        <v>16</v>
      </c>
      <c r="L686">
        <v>1277787600</v>
      </c>
      <c r="M686" s="8">
        <f t="shared" si="41"/>
        <v>40358.208333333336</v>
      </c>
      <c r="N686">
        <v>1279515600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f t="shared" si="43"/>
        <v>102.05</v>
      </c>
      <c r="I687">
        <v>926</v>
      </c>
      <c r="J687" t="s">
        <v>15</v>
      </c>
      <c r="K687" t="s">
        <v>16</v>
      </c>
      <c r="L687">
        <v>1440306000</v>
      </c>
      <c r="M687" s="8">
        <f t="shared" si="41"/>
        <v>42239.208333333328</v>
      </c>
      <c r="N687">
        <v>1442379600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2037</v>
      </c>
    </row>
    <row r="688" spans="1:20" hidden="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f t="shared" si="43"/>
        <v>107.32</v>
      </c>
      <c r="I688">
        <v>134</v>
      </c>
      <c r="J688" t="s">
        <v>21</v>
      </c>
      <c r="K688" t="s">
        <v>22</v>
      </c>
      <c r="L688">
        <v>1522126800</v>
      </c>
      <c r="M688" s="8">
        <f t="shared" si="41"/>
        <v>43186.208333333328</v>
      </c>
      <c r="N688">
        <v>1523077200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2034</v>
      </c>
      <c r="T688" t="s">
        <v>2043</v>
      </c>
    </row>
    <row r="689" spans="1:20" hidden="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f t="shared" si="43"/>
        <v>51.97</v>
      </c>
      <c r="I689">
        <v>269</v>
      </c>
      <c r="J689" t="s">
        <v>21</v>
      </c>
      <c r="K689" t="s">
        <v>22</v>
      </c>
      <c r="L689">
        <v>1489298400</v>
      </c>
      <c r="M689" s="8">
        <f t="shared" si="41"/>
        <v>42806.25</v>
      </c>
      <c r="N689">
        <v>1489554000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2037</v>
      </c>
    </row>
    <row r="690" spans="1:20" hidden="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f t="shared" si="43"/>
        <v>71.14</v>
      </c>
      <c r="I690">
        <v>175</v>
      </c>
      <c r="J690" t="s">
        <v>21</v>
      </c>
      <c r="K690" t="s">
        <v>22</v>
      </c>
      <c r="L690">
        <v>1547100000</v>
      </c>
      <c r="M690" s="8">
        <f t="shared" si="41"/>
        <v>43475.25</v>
      </c>
      <c r="N690">
        <v>1548482400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2038</v>
      </c>
      <c r="T690" t="s">
        <v>2057</v>
      </c>
    </row>
    <row r="691" spans="1:20" hidden="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f t="shared" si="43"/>
        <v>106.49</v>
      </c>
      <c r="I691">
        <v>69</v>
      </c>
      <c r="J691" t="s">
        <v>21</v>
      </c>
      <c r="K691" t="s">
        <v>22</v>
      </c>
      <c r="L691">
        <v>1383022800</v>
      </c>
      <c r="M691" s="8">
        <f t="shared" si="41"/>
        <v>41576.208333333336</v>
      </c>
      <c r="N691">
        <v>1384063200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2034</v>
      </c>
      <c r="T691" t="s">
        <v>2035</v>
      </c>
    </row>
    <row r="692" spans="1:20" hidden="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f t="shared" si="43"/>
        <v>42.94</v>
      </c>
      <c r="I692">
        <v>190</v>
      </c>
      <c r="J692" t="s">
        <v>21</v>
      </c>
      <c r="K692" t="s">
        <v>22</v>
      </c>
      <c r="L692">
        <v>1322373600</v>
      </c>
      <c r="M692" s="8">
        <f t="shared" si="41"/>
        <v>40874.25</v>
      </c>
      <c r="N692">
        <v>1322892000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2038</v>
      </c>
      <c r="T692" t="s">
        <v>2039</v>
      </c>
    </row>
    <row r="693" spans="1:20" hidden="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f t="shared" si="43"/>
        <v>30.04</v>
      </c>
      <c r="I693">
        <v>237</v>
      </c>
      <c r="J693" t="s">
        <v>21</v>
      </c>
      <c r="K693" t="s">
        <v>22</v>
      </c>
      <c r="L693">
        <v>1349240400</v>
      </c>
      <c r="M693" s="8">
        <f t="shared" si="41"/>
        <v>41185.208333333336</v>
      </c>
      <c r="N693">
        <v>1350709200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2038</v>
      </c>
      <c r="T693" t="s">
        <v>2039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f t="shared" si="43"/>
        <v>70.62</v>
      </c>
      <c r="I694">
        <v>77</v>
      </c>
      <c r="J694" t="s">
        <v>40</v>
      </c>
      <c r="K694" t="s">
        <v>41</v>
      </c>
      <c r="L694">
        <v>1562648400</v>
      </c>
      <c r="M694" s="8">
        <f t="shared" si="41"/>
        <v>43655.208333333328</v>
      </c>
      <c r="N694">
        <v>1564203600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f t="shared" si="43"/>
        <v>66.02</v>
      </c>
      <c r="I695">
        <v>1748</v>
      </c>
      <c r="J695" t="s">
        <v>21</v>
      </c>
      <c r="K695" t="s">
        <v>22</v>
      </c>
      <c r="L695">
        <v>1508216400</v>
      </c>
      <c r="M695" s="8">
        <f t="shared" si="41"/>
        <v>43025.208333333328</v>
      </c>
      <c r="N695">
        <v>1509685200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2037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f t="shared" si="43"/>
        <v>96.91</v>
      </c>
      <c r="I696">
        <v>79</v>
      </c>
      <c r="J696" t="s">
        <v>21</v>
      </c>
      <c r="K696" t="s">
        <v>22</v>
      </c>
      <c r="L696">
        <v>1511762400</v>
      </c>
      <c r="M696" s="8">
        <f t="shared" si="41"/>
        <v>43066.25</v>
      </c>
      <c r="N696">
        <v>1514959200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2037</v>
      </c>
    </row>
    <row r="697" spans="1:20" hidden="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f t="shared" si="43"/>
        <v>62.87</v>
      </c>
      <c r="I697">
        <v>196</v>
      </c>
      <c r="J697" t="s">
        <v>107</v>
      </c>
      <c r="K697" t="s">
        <v>108</v>
      </c>
      <c r="L697">
        <v>1447480800</v>
      </c>
      <c r="M697" s="8">
        <f t="shared" si="41"/>
        <v>42322.25</v>
      </c>
      <c r="N697">
        <v>1448863200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f t="shared" si="43"/>
        <v>108.99</v>
      </c>
      <c r="I698">
        <v>889</v>
      </c>
      <c r="J698" t="s">
        <v>21</v>
      </c>
      <c r="K698" t="s">
        <v>22</v>
      </c>
      <c r="L698">
        <v>1429506000</v>
      </c>
      <c r="M698" s="8">
        <f t="shared" si="41"/>
        <v>42114.208333333328</v>
      </c>
      <c r="N698">
        <v>1429592400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2037</v>
      </c>
    </row>
    <row r="699" spans="1:20" ht="31.2" hidden="1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f t="shared" si="43"/>
        <v>27</v>
      </c>
      <c r="I699">
        <v>7295</v>
      </c>
      <c r="J699" t="s">
        <v>21</v>
      </c>
      <c r="K699" t="s">
        <v>22</v>
      </c>
      <c r="L699">
        <v>1522472400</v>
      </c>
      <c r="M699" s="8">
        <f t="shared" si="41"/>
        <v>43190.208333333328</v>
      </c>
      <c r="N699">
        <v>1522645200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2032</v>
      </c>
      <c r="T699" t="s">
        <v>2040</v>
      </c>
    </row>
    <row r="700" spans="1:20" hidden="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f t="shared" si="43"/>
        <v>65</v>
      </c>
      <c r="I700">
        <v>2893</v>
      </c>
      <c r="J700" t="s">
        <v>15</v>
      </c>
      <c r="K700" t="s">
        <v>16</v>
      </c>
      <c r="L700">
        <v>1322114400</v>
      </c>
      <c r="M700" s="8">
        <f t="shared" si="41"/>
        <v>40871.25</v>
      </c>
      <c r="N700">
        <v>1323324000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2034</v>
      </c>
      <c r="T700" t="s">
        <v>2043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f t="shared" si="43"/>
        <v>111.52</v>
      </c>
      <c r="I701">
        <v>56</v>
      </c>
      <c r="J701" t="s">
        <v>21</v>
      </c>
      <c r="K701" t="s">
        <v>22</v>
      </c>
      <c r="L701">
        <v>1561438800</v>
      </c>
      <c r="M701" s="8">
        <f t="shared" si="41"/>
        <v>43641.208333333328</v>
      </c>
      <c r="N701">
        <v>1561525200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2038</v>
      </c>
      <c r="T701" t="s">
        <v>2041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f t="shared" si="43"/>
        <v>3</v>
      </c>
      <c r="I702">
        <v>1</v>
      </c>
      <c r="J702" t="s">
        <v>21</v>
      </c>
      <c r="K702" t="s">
        <v>22</v>
      </c>
      <c r="L702">
        <v>1264399200</v>
      </c>
      <c r="M702" s="8">
        <f t="shared" si="41"/>
        <v>40203.25</v>
      </c>
      <c r="N702">
        <v>1265695200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2043</v>
      </c>
    </row>
    <row r="703" spans="1:20" ht="31.2" hidden="1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f t="shared" si="43"/>
        <v>110.99</v>
      </c>
      <c r="I703">
        <v>820</v>
      </c>
      <c r="J703" t="s">
        <v>21</v>
      </c>
      <c r="K703" t="s">
        <v>22</v>
      </c>
      <c r="L703">
        <v>1301202000</v>
      </c>
      <c r="M703" s="8">
        <f t="shared" si="41"/>
        <v>40629.208333333336</v>
      </c>
      <c r="N703">
        <v>1301806800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2037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f t="shared" si="43"/>
        <v>56.75</v>
      </c>
      <c r="I704">
        <v>83</v>
      </c>
      <c r="J704" t="s">
        <v>21</v>
      </c>
      <c r="K704" t="s">
        <v>22</v>
      </c>
      <c r="L704">
        <v>1374469200</v>
      </c>
      <c r="M704" s="8">
        <f t="shared" si="41"/>
        <v>41477.208333333336</v>
      </c>
      <c r="N704">
        <v>1374901200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2043</v>
      </c>
    </row>
    <row r="705" spans="1:20" hidden="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f t="shared" si="43"/>
        <v>97.02</v>
      </c>
      <c r="I705">
        <v>2038</v>
      </c>
      <c r="J705" t="s">
        <v>21</v>
      </c>
      <c r="K705" t="s">
        <v>22</v>
      </c>
      <c r="L705">
        <v>1334984400</v>
      </c>
      <c r="M705" s="8">
        <f t="shared" si="41"/>
        <v>41020.208333333336</v>
      </c>
      <c r="N705">
        <v>1336453200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2044</v>
      </c>
      <c r="T705" t="s">
        <v>2056</v>
      </c>
    </row>
    <row r="706" spans="1:20" ht="31.2" hidden="1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f t="shared" si="43"/>
        <v>92.09</v>
      </c>
      <c r="I706">
        <v>116</v>
      </c>
      <c r="J706" t="s">
        <v>21</v>
      </c>
      <c r="K706" t="s">
        <v>22</v>
      </c>
      <c r="L706">
        <v>1467608400</v>
      </c>
      <c r="M706" s="8">
        <f t="shared" si="41"/>
        <v>42555.208333333328</v>
      </c>
      <c r="N706">
        <v>1468904400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t="s">
        <v>2038</v>
      </c>
      <c r="T706" t="s">
        <v>2046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f t="shared" si="43"/>
        <v>82.99</v>
      </c>
      <c r="I707">
        <v>2025</v>
      </c>
      <c r="J707" t="s">
        <v>40</v>
      </c>
      <c r="K707" t="s">
        <v>41</v>
      </c>
      <c r="L707">
        <v>1386741600</v>
      </c>
      <c r="M707" s="8">
        <f t="shared" ref="M707:M770" si="45">(((L707/60)/60)/24+DATE(1970,1,1))</f>
        <v>41619.25</v>
      </c>
      <c r="N707">
        <v>1387087200</v>
      </c>
      <c r="O707" s="8">
        <f t="shared" ref="O707:O770" si="46">(((N707/60)/60)/24+DATE(1970,1,1))</f>
        <v>41623.25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ht="31.2" hidden="1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f t="shared" ref="H708:H771" si="47">ROUND(IF(I708=0, 0, (E708/I708)), 2)</f>
        <v>103.04</v>
      </c>
      <c r="I708">
        <v>1345</v>
      </c>
      <c r="J708" t="s">
        <v>26</v>
      </c>
      <c r="K708" t="s">
        <v>27</v>
      </c>
      <c r="L708">
        <v>1546754400</v>
      </c>
      <c r="M708" s="8">
        <f t="shared" si="45"/>
        <v>43471.25</v>
      </c>
      <c r="N708">
        <v>1547445600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2034</v>
      </c>
      <c r="T708" t="s">
        <v>2035</v>
      </c>
    </row>
    <row r="709" spans="1:20" ht="31.2" hidden="1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f t="shared" si="47"/>
        <v>68.92</v>
      </c>
      <c r="I709">
        <v>168</v>
      </c>
      <c r="J709" t="s">
        <v>21</v>
      </c>
      <c r="K709" t="s">
        <v>22</v>
      </c>
      <c r="L709">
        <v>1544248800</v>
      </c>
      <c r="M709" s="8">
        <f t="shared" si="45"/>
        <v>43442.25</v>
      </c>
      <c r="N709">
        <v>1547359200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2038</v>
      </c>
      <c r="T709" t="s">
        <v>2041</v>
      </c>
    </row>
    <row r="710" spans="1:20" hidden="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f t="shared" si="47"/>
        <v>87.74</v>
      </c>
      <c r="I710">
        <v>137</v>
      </c>
      <c r="J710" t="s">
        <v>98</v>
      </c>
      <c r="K710" t="s">
        <v>99</v>
      </c>
      <c r="L710">
        <v>1495429200</v>
      </c>
      <c r="M710" s="8">
        <f t="shared" si="45"/>
        <v>42877.208333333328</v>
      </c>
      <c r="N710">
        <v>1496293200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2037</v>
      </c>
    </row>
    <row r="711" spans="1:20" hidden="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f t="shared" si="47"/>
        <v>75.02</v>
      </c>
      <c r="I711">
        <v>186</v>
      </c>
      <c r="J711" t="s">
        <v>107</v>
      </c>
      <c r="K711" t="s">
        <v>108</v>
      </c>
      <c r="L711">
        <v>1334811600</v>
      </c>
      <c r="M711" s="8">
        <f t="shared" si="45"/>
        <v>41018.208333333336</v>
      </c>
      <c r="N711">
        <v>1335416400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2037</v>
      </c>
    </row>
    <row r="712" spans="1:20" ht="31.2" hidden="1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f t="shared" si="47"/>
        <v>50.86</v>
      </c>
      <c r="I712">
        <v>125</v>
      </c>
      <c r="J712" t="s">
        <v>21</v>
      </c>
      <c r="K712" t="s">
        <v>22</v>
      </c>
      <c r="L712">
        <v>1531544400</v>
      </c>
      <c r="M712" s="8">
        <f t="shared" si="45"/>
        <v>43295.208333333328</v>
      </c>
      <c r="N712">
        <v>1532149200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2037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f t="shared" si="47"/>
        <v>90</v>
      </c>
      <c r="I713">
        <v>14</v>
      </c>
      <c r="J713" t="s">
        <v>107</v>
      </c>
      <c r="K713" t="s">
        <v>108</v>
      </c>
      <c r="L713">
        <v>1453615200</v>
      </c>
      <c r="M713" s="8">
        <f t="shared" si="45"/>
        <v>42393.25</v>
      </c>
      <c r="N713">
        <v>1453788000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2037</v>
      </c>
    </row>
    <row r="714" spans="1:20" ht="31.2" hidden="1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f t="shared" si="47"/>
        <v>72.900000000000006</v>
      </c>
      <c r="I714">
        <v>202</v>
      </c>
      <c r="J714" t="s">
        <v>21</v>
      </c>
      <c r="K714" t="s">
        <v>22</v>
      </c>
      <c r="L714">
        <v>1467954000</v>
      </c>
      <c r="M714" s="8">
        <f t="shared" si="45"/>
        <v>42559.208333333328</v>
      </c>
      <c r="N714">
        <v>1471496400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2037</v>
      </c>
    </row>
    <row r="715" spans="1:20" hidden="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f t="shared" si="47"/>
        <v>108.49</v>
      </c>
      <c r="I715">
        <v>103</v>
      </c>
      <c r="J715" t="s">
        <v>21</v>
      </c>
      <c r="K715" t="s">
        <v>22</v>
      </c>
      <c r="L715">
        <v>1471842000</v>
      </c>
      <c r="M715" s="8">
        <f t="shared" si="45"/>
        <v>42604.208333333328</v>
      </c>
      <c r="N715">
        <v>1472878800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2044</v>
      </c>
      <c r="T715" t="s">
        <v>2053</v>
      </c>
    </row>
    <row r="716" spans="1:20" hidden="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f t="shared" si="47"/>
        <v>101.98</v>
      </c>
      <c r="I716">
        <v>1785</v>
      </c>
      <c r="J716" t="s">
        <v>21</v>
      </c>
      <c r="K716" t="s">
        <v>22</v>
      </c>
      <c r="L716">
        <v>1408424400</v>
      </c>
      <c r="M716" s="8">
        <f t="shared" si="45"/>
        <v>41870.208333333336</v>
      </c>
      <c r="N716">
        <v>1408510800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f t="shared" si="47"/>
        <v>44.01</v>
      </c>
      <c r="I717">
        <v>656</v>
      </c>
      <c r="J717" t="s">
        <v>21</v>
      </c>
      <c r="K717" t="s">
        <v>22</v>
      </c>
      <c r="L717">
        <v>1281157200</v>
      </c>
      <c r="M717" s="8">
        <f t="shared" si="45"/>
        <v>40397.208333333336</v>
      </c>
      <c r="N717">
        <v>1281589200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2047</v>
      </c>
      <c r="T717" t="s">
        <v>2058</v>
      </c>
    </row>
    <row r="718" spans="1:20" hidden="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f t="shared" si="47"/>
        <v>65.94</v>
      </c>
      <c r="I718">
        <v>157</v>
      </c>
      <c r="J718" t="s">
        <v>21</v>
      </c>
      <c r="K718" t="s">
        <v>22</v>
      </c>
      <c r="L718">
        <v>1373432400</v>
      </c>
      <c r="M718" s="8">
        <f t="shared" si="45"/>
        <v>41465.208333333336</v>
      </c>
      <c r="N718">
        <v>1375851600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2037</v>
      </c>
    </row>
    <row r="719" spans="1:20" ht="31.2" hidden="1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f t="shared" si="47"/>
        <v>24.99</v>
      </c>
      <c r="I719">
        <v>555</v>
      </c>
      <c r="J719" t="s">
        <v>21</v>
      </c>
      <c r="K719" t="s">
        <v>22</v>
      </c>
      <c r="L719">
        <v>1313989200</v>
      </c>
      <c r="M719" s="8">
        <f t="shared" si="45"/>
        <v>40777.208333333336</v>
      </c>
      <c r="N719">
        <v>1315803600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2038</v>
      </c>
      <c r="T719" t="s">
        <v>2039</v>
      </c>
    </row>
    <row r="720" spans="1:20" hidden="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f t="shared" si="47"/>
        <v>28</v>
      </c>
      <c r="I720">
        <v>297</v>
      </c>
      <c r="J720" t="s">
        <v>21</v>
      </c>
      <c r="K720" t="s">
        <v>22</v>
      </c>
      <c r="L720">
        <v>1371445200</v>
      </c>
      <c r="M720" s="8">
        <f t="shared" si="45"/>
        <v>41442.208333333336</v>
      </c>
      <c r="N720">
        <v>1373691600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2034</v>
      </c>
      <c r="T720" t="s">
        <v>2043</v>
      </c>
    </row>
    <row r="721" spans="1:20" hidden="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f t="shared" si="47"/>
        <v>85.83</v>
      </c>
      <c r="I721">
        <v>123</v>
      </c>
      <c r="J721" t="s">
        <v>21</v>
      </c>
      <c r="K721" t="s">
        <v>22</v>
      </c>
      <c r="L721">
        <v>1338267600</v>
      </c>
      <c r="M721" s="8">
        <f t="shared" si="45"/>
        <v>41058.208333333336</v>
      </c>
      <c r="N721">
        <v>1339218000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2044</v>
      </c>
      <c r="T721" t="s">
        <v>2050</v>
      </c>
    </row>
    <row r="722" spans="1:20" ht="31.2" hidden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f t="shared" si="47"/>
        <v>84.92</v>
      </c>
      <c r="I722">
        <v>38</v>
      </c>
      <c r="J722" t="s">
        <v>36</v>
      </c>
      <c r="K722" t="s">
        <v>37</v>
      </c>
      <c r="L722">
        <v>1519192800</v>
      </c>
      <c r="M722" s="8">
        <f t="shared" si="45"/>
        <v>43152.25</v>
      </c>
      <c r="N722">
        <v>1520402400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2037</v>
      </c>
    </row>
    <row r="723" spans="1:20" hidden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f t="shared" si="47"/>
        <v>90.48</v>
      </c>
      <c r="I723">
        <v>60</v>
      </c>
      <c r="J723" t="s">
        <v>21</v>
      </c>
      <c r="K723" t="s">
        <v>22</v>
      </c>
      <c r="L723">
        <v>1522818000</v>
      </c>
      <c r="M723" s="8">
        <f t="shared" si="45"/>
        <v>43194.208333333328</v>
      </c>
      <c r="N723">
        <v>1523336400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hidden="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f t="shared" si="47"/>
        <v>25</v>
      </c>
      <c r="I724">
        <v>3036</v>
      </c>
      <c r="J724" t="s">
        <v>21</v>
      </c>
      <c r="K724" t="s">
        <v>22</v>
      </c>
      <c r="L724">
        <v>1509948000</v>
      </c>
      <c r="M724" s="8">
        <f t="shared" si="45"/>
        <v>43045.25</v>
      </c>
      <c r="N724">
        <v>1512280800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2038</v>
      </c>
      <c r="T724" t="s">
        <v>2039</v>
      </c>
    </row>
    <row r="725" spans="1:20" hidden="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f t="shared" si="47"/>
        <v>92.01</v>
      </c>
      <c r="I725">
        <v>144</v>
      </c>
      <c r="J725" t="s">
        <v>26</v>
      </c>
      <c r="K725" t="s">
        <v>27</v>
      </c>
      <c r="L725">
        <v>1456898400</v>
      </c>
      <c r="M725" s="8">
        <f t="shared" si="45"/>
        <v>42431.25</v>
      </c>
      <c r="N725">
        <v>1458709200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2037</v>
      </c>
    </row>
    <row r="726" spans="1:20" ht="31.2" hidden="1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f t="shared" si="47"/>
        <v>93.07</v>
      </c>
      <c r="I726">
        <v>121</v>
      </c>
      <c r="J726" t="s">
        <v>40</v>
      </c>
      <c r="K726" t="s">
        <v>41</v>
      </c>
      <c r="L726">
        <v>1413954000</v>
      </c>
      <c r="M726" s="8">
        <f t="shared" si="45"/>
        <v>41934.208333333336</v>
      </c>
      <c r="N726">
        <v>1414126800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2037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f t="shared" si="47"/>
        <v>61.01</v>
      </c>
      <c r="I727">
        <v>1596</v>
      </c>
      <c r="J727" t="s">
        <v>21</v>
      </c>
      <c r="K727" t="s">
        <v>22</v>
      </c>
      <c r="L727">
        <v>1416031200</v>
      </c>
      <c r="M727" s="8">
        <f t="shared" si="45"/>
        <v>41958.25</v>
      </c>
      <c r="N727">
        <v>1416204000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2047</v>
      </c>
      <c r="T727" t="s">
        <v>2058</v>
      </c>
    </row>
    <row r="728" spans="1:20" ht="31.2" hidden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f t="shared" si="47"/>
        <v>92.04</v>
      </c>
      <c r="I728">
        <v>524</v>
      </c>
      <c r="J728" t="s">
        <v>21</v>
      </c>
      <c r="K728" t="s">
        <v>22</v>
      </c>
      <c r="L728">
        <v>1287982800</v>
      </c>
      <c r="M728" s="8">
        <f t="shared" si="45"/>
        <v>40476.208333333336</v>
      </c>
      <c r="N728">
        <v>1288501200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2037</v>
      </c>
    </row>
    <row r="729" spans="1:20" hidden="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f t="shared" si="47"/>
        <v>81.13</v>
      </c>
      <c r="I729">
        <v>181</v>
      </c>
      <c r="J729" t="s">
        <v>21</v>
      </c>
      <c r="K729" t="s">
        <v>22</v>
      </c>
      <c r="L729">
        <v>1547964000</v>
      </c>
      <c r="M729" s="8">
        <f t="shared" si="45"/>
        <v>43485.25</v>
      </c>
      <c r="N729">
        <v>1552971600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2034</v>
      </c>
      <c r="T729" t="s">
        <v>2035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f t="shared" si="47"/>
        <v>73.5</v>
      </c>
      <c r="I730">
        <v>10</v>
      </c>
      <c r="J730" t="s">
        <v>21</v>
      </c>
      <c r="K730" t="s">
        <v>22</v>
      </c>
      <c r="L730">
        <v>1464152400</v>
      </c>
      <c r="M730" s="8">
        <f t="shared" si="45"/>
        <v>42515.208333333328</v>
      </c>
      <c r="N730">
        <v>1465102800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2037</v>
      </c>
    </row>
    <row r="731" spans="1:20" ht="31.2" hidden="1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f t="shared" si="47"/>
        <v>85.22</v>
      </c>
      <c r="I731">
        <v>122</v>
      </c>
      <c r="J731" t="s">
        <v>21</v>
      </c>
      <c r="K731" t="s">
        <v>22</v>
      </c>
      <c r="L731">
        <v>1359957600</v>
      </c>
      <c r="M731" s="8">
        <f t="shared" si="45"/>
        <v>41309.25</v>
      </c>
      <c r="N731">
        <v>1360130400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2038</v>
      </c>
      <c r="T731" t="s">
        <v>2041</v>
      </c>
    </row>
    <row r="732" spans="1:20" hidden="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f t="shared" si="47"/>
        <v>110.97</v>
      </c>
      <c r="I732">
        <v>1071</v>
      </c>
      <c r="J732" t="s">
        <v>15</v>
      </c>
      <c r="K732" t="s">
        <v>16</v>
      </c>
      <c r="L732">
        <v>1432357200</v>
      </c>
      <c r="M732" s="8">
        <f t="shared" si="45"/>
        <v>42147.208333333328</v>
      </c>
      <c r="N732">
        <v>1432875600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2034</v>
      </c>
      <c r="T732" t="s">
        <v>2043</v>
      </c>
    </row>
    <row r="733" spans="1:20" hidden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f t="shared" si="47"/>
        <v>32.97</v>
      </c>
      <c r="I733">
        <v>219</v>
      </c>
      <c r="J733" t="s">
        <v>21</v>
      </c>
      <c r="K733" t="s">
        <v>22</v>
      </c>
      <c r="L733">
        <v>1500786000</v>
      </c>
      <c r="M733" s="8">
        <f t="shared" si="45"/>
        <v>42939.208333333328</v>
      </c>
      <c r="N733">
        <v>1500872400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2035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f t="shared" si="47"/>
        <v>96.01</v>
      </c>
      <c r="I734">
        <v>1121</v>
      </c>
      <c r="J734" t="s">
        <v>21</v>
      </c>
      <c r="K734" t="s">
        <v>22</v>
      </c>
      <c r="L734">
        <v>1490158800</v>
      </c>
      <c r="M734" s="8">
        <f t="shared" si="45"/>
        <v>42816.208333333328</v>
      </c>
      <c r="N734">
        <v>1492146000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hidden="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f t="shared" si="47"/>
        <v>84.97</v>
      </c>
      <c r="I735">
        <v>980</v>
      </c>
      <c r="J735" t="s">
        <v>21</v>
      </c>
      <c r="K735" t="s">
        <v>22</v>
      </c>
      <c r="L735">
        <v>1406178000</v>
      </c>
      <c r="M735" s="8">
        <f t="shared" si="45"/>
        <v>41844.208333333336</v>
      </c>
      <c r="N735">
        <v>1407301200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2032</v>
      </c>
      <c r="T735" t="s">
        <v>2054</v>
      </c>
    </row>
    <row r="736" spans="1:20" hidden="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f t="shared" si="47"/>
        <v>25.01</v>
      </c>
      <c r="I736">
        <v>536</v>
      </c>
      <c r="J736" t="s">
        <v>21</v>
      </c>
      <c r="K736" t="s">
        <v>22</v>
      </c>
      <c r="L736">
        <v>1485583200</v>
      </c>
      <c r="M736" s="8">
        <f t="shared" si="45"/>
        <v>42763.25</v>
      </c>
      <c r="N736">
        <v>1486620000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2037</v>
      </c>
    </row>
    <row r="737" spans="1:20" ht="31.2" hidden="1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f t="shared" si="47"/>
        <v>66</v>
      </c>
      <c r="I737">
        <v>1991</v>
      </c>
      <c r="J737" t="s">
        <v>21</v>
      </c>
      <c r="K737" t="s">
        <v>22</v>
      </c>
      <c r="L737">
        <v>1459314000</v>
      </c>
      <c r="M737" s="8">
        <f t="shared" si="45"/>
        <v>42459.208333333328</v>
      </c>
      <c r="N737">
        <v>1459918800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2051</v>
      </c>
      <c r="T737" t="s">
        <v>2052</v>
      </c>
    </row>
    <row r="738" spans="1:20" hidden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f t="shared" si="47"/>
        <v>87.34</v>
      </c>
      <c r="I738">
        <v>29</v>
      </c>
      <c r="J738" t="s">
        <v>21</v>
      </c>
      <c r="K738" t="s">
        <v>22</v>
      </c>
      <c r="L738">
        <v>1424412000</v>
      </c>
      <c r="M738" s="8">
        <f t="shared" si="45"/>
        <v>42055.25</v>
      </c>
      <c r="N738">
        <v>1424757600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ht="31.2" hidden="1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f t="shared" si="47"/>
        <v>27.93</v>
      </c>
      <c r="I739">
        <v>180</v>
      </c>
      <c r="J739" t="s">
        <v>21</v>
      </c>
      <c r="K739" t="s">
        <v>22</v>
      </c>
      <c r="L739">
        <v>1478844000</v>
      </c>
      <c r="M739" s="8">
        <f t="shared" si="45"/>
        <v>42685.25</v>
      </c>
      <c r="N739">
        <v>1479880800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2032</v>
      </c>
      <c r="T739" t="s">
        <v>2042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f t="shared" si="47"/>
        <v>103.8</v>
      </c>
      <c r="I740">
        <v>15</v>
      </c>
      <c r="J740" t="s">
        <v>21</v>
      </c>
      <c r="K740" t="s">
        <v>22</v>
      </c>
      <c r="L740">
        <v>1416117600</v>
      </c>
      <c r="M740" s="8">
        <f t="shared" si="45"/>
        <v>41959.25</v>
      </c>
      <c r="N740">
        <v>1418018400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2037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f t="shared" si="47"/>
        <v>31.94</v>
      </c>
      <c r="I741">
        <v>191</v>
      </c>
      <c r="J741" t="s">
        <v>21</v>
      </c>
      <c r="K741" t="s">
        <v>22</v>
      </c>
      <c r="L741">
        <v>1340946000</v>
      </c>
      <c r="M741" s="8">
        <f t="shared" si="45"/>
        <v>41089.208333333336</v>
      </c>
      <c r="N741">
        <v>1341032400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2032</v>
      </c>
      <c r="T741" t="s">
        <v>2042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f t="shared" si="47"/>
        <v>99.5</v>
      </c>
      <c r="I742">
        <v>16</v>
      </c>
      <c r="J742" t="s">
        <v>21</v>
      </c>
      <c r="K742" t="s">
        <v>22</v>
      </c>
      <c r="L742">
        <v>1486101600</v>
      </c>
      <c r="M742" s="8">
        <f t="shared" si="45"/>
        <v>42769.25</v>
      </c>
      <c r="N742">
        <v>1486360800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2037</v>
      </c>
    </row>
    <row r="743" spans="1:20" hidden="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f t="shared" si="47"/>
        <v>108.85</v>
      </c>
      <c r="I743">
        <v>130</v>
      </c>
      <c r="J743" t="s">
        <v>21</v>
      </c>
      <c r="K743" t="s">
        <v>22</v>
      </c>
      <c r="L743">
        <v>1274590800</v>
      </c>
      <c r="M743" s="8">
        <f t="shared" si="45"/>
        <v>40321.208333333336</v>
      </c>
      <c r="N743">
        <v>1274677200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2037</v>
      </c>
    </row>
    <row r="744" spans="1:20" hidden="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f t="shared" si="47"/>
        <v>110.76</v>
      </c>
      <c r="I744">
        <v>122</v>
      </c>
      <c r="J744" t="s">
        <v>21</v>
      </c>
      <c r="K744" t="s">
        <v>22</v>
      </c>
      <c r="L744">
        <v>1263880800</v>
      </c>
      <c r="M744" s="8">
        <f t="shared" si="45"/>
        <v>40197.25</v>
      </c>
      <c r="N744">
        <v>1267509600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2032</v>
      </c>
      <c r="T744" t="s">
        <v>2040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f t="shared" si="47"/>
        <v>29.65</v>
      </c>
      <c r="I745">
        <v>17</v>
      </c>
      <c r="J745" t="s">
        <v>21</v>
      </c>
      <c r="K745" t="s">
        <v>22</v>
      </c>
      <c r="L745">
        <v>1445403600</v>
      </c>
      <c r="M745" s="8">
        <f t="shared" si="45"/>
        <v>42298.208333333328</v>
      </c>
      <c r="N745">
        <v>1445922000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2037</v>
      </c>
    </row>
    <row r="746" spans="1:20" hidden="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f t="shared" si="47"/>
        <v>101.71</v>
      </c>
      <c r="I746">
        <v>140</v>
      </c>
      <c r="J746" t="s">
        <v>21</v>
      </c>
      <c r="K746" t="s">
        <v>22</v>
      </c>
      <c r="L746">
        <v>1533877200</v>
      </c>
      <c r="M746" s="8">
        <f t="shared" si="45"/>
        <v>43322.208333333328</v>
      </c>
      <c r="N746">
        <v>1534050000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2037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f t="shared" si="47"/>
        <v>61.5</v>
      </c>
      <c r="I747">
        <v>34</v>
      </c>
      <c r="J747" t="s">
        <v>21</v>
      </c>
      <c r="K747" t="s">
        <v>22</v>
      </c>
      <c r="L747">
        <v>1275195600</v>
      </c>
      <c r="M747" s="8">
        <f t="shared" si="45"/>
        <v>40328.208333333336</v>
      </c>
      <c r="N747">
        <v>1277528400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2043</v>
      </c>
    </row>
    <row r="748" spans="1:20" hidden="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f t="shared" si="47"/>
        <v>35</v>
      </c>
      <c r="I748">
        <v>3388</v>
      </c>
      <c r="J748" t="s">
        <v>21</v>
      </c>
      <c r="K748" t="s">
        <v>22</v>
      </c>
      <c r="L748">
        <v>1318136400</v>
      </c>
      <c r="M748" s="8">
        <f t="shared" si="45"/>
        <v>40825.208333333336</v>
      </c>
      <c r="N748">
        <v>1318568400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2034</v>
      </c>
      <c r="T748" t="s">
        <v>2035</v>
      </c>
    </row>
    <row r="749" spans="1:20" hidden="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f t="shared" si="4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8">
        <f t="shared" si="45"/>
        <v>40423.208333333336</v>
      </c>
      <c r="N749">
        <v>1284354000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2037</v>
      </c>
    </row>
    <row r="750" spans="1:20" hidden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f t="shared" si="47"/>
        <v>110.97</v>
      </c>
      <c r="I750">
        <v>614</v>
      </c>
      <c r="J750" t="s">
        <v>21</v>
      </c>
      <c r="K750" t="s">
        <v>22</v>
      </c>
      <c r="L750">
        <v>1267423200</v>
      </c>
      <c r="M750" s="8">
        <f t="shared" si="45"/>
        <v>40238.25</v>
      </c>
      <c r="N750">
        <v>1269579600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2038</v>
      </c>
      <c r="T750" t="s">
        <v>2046</v>
      </c>
    </row>
    <row r="751" spans="1:20" hidden="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f t="shared" si="47"/>
        <v>36.96</v>
      </c>
      <c r="I751">
        <v>366</v>
      </c>
      <c r="J751" t="s">
        <v>107</v>
      </c>
      <c r="K751" t="s">
        <v>108</v>
      </c>
      <c r="L751">
        <v>1412744400</v>
      </c>
      <c r="M751" s="8">
        <f t="shared" si="45"/>
        <v>41920.208333333336</v>
      </c>
      <c r="N751">
        <v>1413781200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2034</v>
      </c>
      <c r="T751" t="s">
        <v>2043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f t="shared" si="47"/>
        <v>1</v>
      </c>
      <c r="I752">
        <v>1</v>
      </c>
      <c r="J752" t="s">
        <v>40</v>
      </c>
      <c r="K752" t="s">
        <v>41</v>
      </c>
      <c r="L752">
        <v>1277960400</v>
      </c>
      <c r="M752" s="8">
        <f t="shared" si="45"/>
        <v>40360.208333333336</v>
      </c>
      <c r="N752">
        <v>1280120400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2032</v>
      </c>
      <c r="T752" t="s">
        <v>2040</v>
      </c>
    </row>
    <row r="753" spans="1:20" hidden="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f t="shared" si="47"/>
        <v>30.97</v>
      </c>
      <c r="I753">
        <v>270</v>
      </c>
      <c r="J753" t="s">
        <v>21</v>
      </c>
      <c r="K753" t="s">
        <v>22</v>
      </c>
      <c r="L753">
        <v>1458190800</v>
      </c>
      <c r="M753" s="8">
        <f t="shared" si="45"/>
        <v>42446.208333333328</v>
      </c>
      <c r="N753">
        <v>1459486800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</row>
    <row r="754" spans="1:20" hidden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f t="shared" si="47"/>
        <v>47.04</v>
      </c>
      <c r="I754">
        <v>114</v>
      </c>
      <c r="J754" t="s">
        <v>21</v>
      </c>
      <c r="K754" t="s">
        <v>22</v>
      </c>
      <c r="L754">
        <v>1280984400</v>
      </c>
      <c r="M754" s="8">
        <f t="shared" si="45"/>
        <v>40395.208333333336</v>
      </c>
      <c r="N754">
        <v>1282539600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2037</v>
      </c>
    </row>
    <row r="755" spans="1:20" hidden="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f t="shared" si="47"/>
        <v>88.07</v>
      </c>
      <c r="I755">
        <v>137</v>
      </c>
      <c r="J755" t="s">
        <v>21</v>
      </c>
      <c r="K755" t="s">
        <v>22</v>
      </c>
      <c r="L755">
        <v>1274590800</v>
      </c>
      <c r="M755" s="8">
        <f t="shared" si="45"/>
        <v>40321.208333333336</v>
      </c>
      <c r="N755">
        <v>1275886800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2051</v>
      </c>
      <c r="T755" t="s">
        <v>2052</v>
      </c>
    </row>
    <row r="756" spans="1:20" hidden="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f t="shared" si="47"/>
        <v>37.01</v>
      </c>
      <c r="I756">
        <v>3205</v>
      </c>
      <c r="J756" t="s">
        <v>21</v>
      </c>
      <c r="K756" t="s">
        <v>22</v>
      </c>
      <c r="L756">
        <v>1351400400</v>
      </c>
      <c r="M756" s="8">
        <f t="shared" si="45"/>
        <v>41210.208333333336</v>
      </c>
      <c r="N756">
        <v>1355983200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2037</v>
      </c>
    </row>
    <row r="757" spans="1:20" hidden="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f t="shared" si="47"/>
        <v>26.03</v>
      </c>
      <c r="I757">
        <v>288</v>
      </c>
      <c r="J757" t="s">
        <v>36</v>
      </c>
      <c r="K757" t="s">
        <v>37</v>
      </c>
      <c r="L757">
        <v>1514354400</v>
      </c>
      <c r="M757" s="8">
        <f t="shared" si="45"/>
        <v>43096.25</v>
      </c>
      <c r="N757">
        <v>1515391200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2037</v>
      </c>
    </row>
    <row r="758" spans="1:20" ht="31.2" hidden="1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f t="shared" si="47"/>
        <v>67.819999999999993</v>
      </c>
      <c r="I758">
        <v>148</v>
      </c>
      <c r="J758" t="s">
        <v>21</v>
      </c>
      <c r="K758" t="s">
        <v>22</v>
      </c>
      <c r="L758">
        <v>1421733600</v>
      </c>
      <c r="M758" s="8">
        <f t="shared" si="45"/>
        <v>42024.25</v>
      </c>
      <c r="N758">
        <v>1422252000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2037</v>
      </c>
    </row>
    <row r="759" spans="1:20" hidden="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f t="shared" si="47"/>
        <v>49.96</v>
      </c>
      <c r="I759">
        <v>114</v>
      </c>
      <c r="J759" t="s">
        <v>21</v>
      </c>
      <c r="K759" t="s">
        <v>22</v>
      </c>
      <c r="L759">
        <v>1305176400</v>
      </c>
      <c r="M759" s="8">
        <f t="shared" si="45"/>
        <v>40675.208333333336</v>
      </c>
      <c r="N759">
        <v>1305522000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2038</v>
      </c>
      <c r="T759" t="s">
        <v>2041</v>
      </c>
    </row>
    <row r="760" spans="1:20" hidden="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f t="shared" si="47"/>
        <v>110.02</v>
      </c>
      <c r="I760">
        <v>1518</v>
      </c>
      <c r="J760" t="s">
        <v>15</v>
      </c>
      <c r="K760" t="s">
        <v>16</v>
      </c>
      <c r="L760">
        <v>1414126800</v>
      </c>
      <c r="M760" s="8">
        <f t="shared" si="45"/>
        <v>41936.208333333336</v>
      </c>
      <c r="N760">
        <v>1414904400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f t="shared" si="47"/>
        <v>89.96</v>
      </c>
      <c r="I761">
        <v>1274</v>
      </c>
      <c r="J761" t="s">
        <v>21</v>
      </c>
      <c r="K761" t="s">
        <v>22</v>
      </c>
      <c r="L761">
        <v>1517810400</v>
      </c>
      <c r="M761" s="8">
        <f t="shared" si="45"/>
        <v>43136.25</v>
      </c>
      <c r="N761">
        <v>1520402400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2032</v>
      </c>
      <c r="T761" t="s">
        <v>2040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f t="shared" si="47"/>
        <v>79.010000000000005</v>
      </c>
      <c r="I762">
        <v>210</v>
      </c>
      <c r="J762" t="s">
        <v>107</v>
      </c>
      <c r="K762" t="s">
        <v>108</v>
      </c>
      <c r="L762">
        <v>1564635600</v>
      </c>
      <c r="M762" s="8">
        <f t="shared" si="45"/>
        <v>43678.208333333328</v>
      </c>
      <c r="N762">
        <v>1567141200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2047</v>
      </c>
      <c r="T762" t="s">
        <v>2048</v>
      </c>
    </row>
    <row r="763" spans="1:20" hidden="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f t="shared" si="47"/>
        <v>86.87</v>
      </c>
      <c r="I763">
        <v>166</v>
      </c>
      <c r="J763" t="s">
        <v>21</v>
      </c>
      <c r="K763" t="s">
        <v>22</v>
      </c>
      <c r="L763">
        <v>1500699600</v>
      </c>
      <c r="M763" s="8">
        <f t="shared" si="45"/>
        <v>42938.208333333328</v>
      </c>
      <c r="N763">
        <v>1501131600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</row>
    <row r="764" spans="1:20" hidden="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f t="shared" si="47"/>
        <v>62.04</v>
      </c>
      <c r="I764">
        <v>100</v>
      </c>
      <c r="J764" t="s">
        <v>26</v>
      </c>
      <c r="K764" t="s">
        <v>27</v>
      </c>
      <c r="L764">
        <v>1354082400</v>
      </c>
      <c r="M764" s="8">
        <f t="shared" si="45"/>
        <v>41241.25</v>
      </c>
      <c r="N764">
        <v>1355032800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2032</v>
      </c>
      <c r="T764" t="s">
        <v>2055</v>
      </c>
    </row>
    <row r="765" spans="1:20" hidden="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f t="shared" si="47"/>
        <v>26.97</v>
      </c>
      <c r="I765">
        <v>235</v>
      </c>
      <c r="J765" t="s">
        <v>21</v>
      </c>
      <c r="K765" t="s">
        <v>22</v>
      </c>
      <c r="L765">
        <v>1336453200</v>
      </c>
      <c r="M765" s="8">
        <f t="shared" si="45"/>
        <v>41037.208333333336</v>
      </c>
      <c r="N765">
        <v>1339477200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2037</v>
      </c>
    </row>
    <row r="766" spans="1:20" ht="31.2" hidden="1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f t="shared" si="47"/>
        <v>54.12</v>
      </c>
      <c r="I766">
        <v>148</v>
      </c>
      <c r="J766" t="s">
        <v>21</v>
      </c>
      <c r="K766" t="s">
        <v>22</v>
      </c>
      <c r="L766">
        <v>1305262800</v>
      </c>
      <c r="M766" s="8">
        <f t="shared" si="45"/>
        <v>40676.208333333336</v>
      </c>
      <c r="N766">
        <v>1305954000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</row>
    <row r="767" spans="1:20" hidden="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f t="shared" si="47"/>
        <v>41.04</v>
      </c>
      <c r="I767">
        <v>198</v>
      </c>
      <c r="J767" t="s">
        <v>21</v>
      </c>
      <c r="K767" t="s">
        <v>22</v>
      </c>
      <c r="L767">
        <v>1492232400</v>
      </c>
      <c r="M767" s="8">
        <f t="shared" si="45"/>
        <v>42840.208333333328</v>
      </c>
      <c r="N767">
        <v>1494392400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2032</v>
      </c>
      <c r="T767" t="s">
        <v>2042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f t="shared" si="47"/>
        <v>55.05</v>
      </c>
      <c r="I768">
        <v>248</v>
      </c>
      <c r="J768" t="s">
        <v>26</v>
      </c>
      <c r="K768" t="s">
        <v>27</v>
      </c>
      <c r="L768">
        <v>1537333200</v>
      </c>
      <c r="M768" s="8">
        <f t="shared" si="45"/>
        <v>43362.208333333328</v>
      </c>
      <c r="N768">
        <v>1537419600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2038</v>
      </c>
      <c r="T768" t="s">
        <v>2060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f t="shared" si="47"/>
        <v>107.94</v>
      </c>
      <c r="I769">
        <v>513</v>
      </c>
      <c r="J769" t="s">
        <v>21</v>
      </c>
      <c r="K769" t="s">
        <v>22</v>
      </c>
      <c r="L769">
        <v>1444107600</v>
      </c>
      <c r="M769" s="8">
        <f t="shared" si="45"/>
        <v>42283.208333333328</v>
      </c>
      <c r="N769">
        <v>1447999200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2044</v>
      </c>
      <c r="T769" t="s">
        <v>2056</v>
      </c>
    </row>
    <row r="770" spans="1:20" hidden="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f t="shared" si="47"/>
        <v>73.92</v>
      </c>
      <c r="I770">
        <v>150</v>
      </c>
      <c r="J770" t="s">
        <v>21</v>
      </c>
      <c r="K770" t="s">
        <v>22</v>
      </c>
      <c r="L770">
        <v>1386741600</v>
      </c>
      <c r="M770" s="8">
        <f t="shared" si="45"/>
        <v>41619.25</v>
      </c>
      <c r="N770">
        <v>1388037600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2037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f t="shared" si="47"/>
        <v>32</v>
      </c>
      <c r="I771">
        <v>3410</v>
      </c>
      <c r="J771" t="s">
        <v>21</v>
      </c>
      <c r="K771" t="s">
        <v>22</v>
      </c>
      <c r="L771">
        <v>1376542800</v>
      </c>
      <c r="M771" s="8">
        <f t="shared" ref="M771:M834" si="49">(((L771/60)/60)/24+DATE(1970,1,1))</f>
        <v>41501.208333333336</v>
      </c>
      <c r="N771">
        <v>1378789200</v>
      </c>
      <c r="O771" s="8">
        <f t="shared" ref="O771:O834" si="50">(((N771/60)/60)/24+DATE(1970,1,1))</f>
        <v>41527.208333333336</v>
      </c>
      <c r="P771" t="b">
        <v>0</v>
      </c>
      <c r="Q771" t="b">
        <v>0</v>
      </c>
      <c r="R771" t="s">
        <v>89</v>
      </c>
      <c r="S771" t="s">
        <v>2047</v>
      </c>
      <c r="T771" t="s">
        <v>2048</v>
      </c>
    </row>
    <row r="772" spans="1:20" ht="31.2" hidden="1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f t="shared" ref="H772:H835" si="51">ROUND(IF(I772=0, 0, (E772/I772)), 2)</f>
        <v>53.9</v>
      </c>
      <c r="I772">
        <v>216</v>
      </c>
      <c r="J772" t="s">
        <v>107</v>
      </c>
      <c r="K772" t="s">
        <v>108</v>
      </c>
      <c r="L772">
        <v>1397451600</v>
      </c>
      <c r="M772" s="8">
        <f t="shared" si="49"/>
        <v>41743.208333333336</v>
      </c>
      <c r="N772">
        <v>1398056400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2037</v>
      </c>
    </row>
    <row r="773" spans="1:20" hidden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f t="shared" si="51"/>
        <v>106.5</v>
      </c>
      <c r="I773">
        <v>26</v>
      </c>
      <c r="J773" t="s">
        <v>21</v>
      </c>
      <c r="K773" t="s">
        <v>22</v>
      </c>
      <c r="L773">
        <v>1548482400</v>
      </c>
      <c r="M773" s="8">
        <f t="shared" si="49"/>
        <v>43491.25</v>
      </c>
      <c r="N773">
        <v>1550815200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2037</v>
      </c>
    </row>
    <row r="774" spans="1:20" hidden="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f t="shared" si="51"/>
        <v>33</v>
      </c>
      <c r="I774">
        <v>5139</v>
      </c>
      <c r="J774" t="s">
        <v>21</v>
      </c>
      <c r="K774" t="s">
        <v>22</v>
      </c>
      <c r="L774">
        <v>1549692000</v>
      </c>
      <c r="M774" s="8">
        <f t="shared" si="49"/>
        <v>43505.25</v>
      </c>
      <c r="N774">
        <v>1550037600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2032</v>
      </c>
      <c r="T774" t="s">
        <v>2042</v>
      </c>
    </row>
    <row r="775" spans="1:20" hidden="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f t="shared" si="51"/>
        <v>43</v>
      </c>
      <c r="I775">
        <v>2353</v>
      </c>
      <c r="J775" t="s">
        <v>21</v>
      </c>
      <c r="K775" t="s">
        <v>22</v>
      </c>
      <c r="L775">
        <v>1492059600</v>
      </c>
      <c r="M775" s="8">
        <f t="shared" si="49"/>
        <v>42838.208333333328</v>
      </c>
      <c r="N775">
        <v>1492923600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2037</v>
      </c>
    </row>
    <row r="776" spans="1:20" hidden="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f t="shared" si="51"/>
        <v>86.86</v>
      </c>
      <c r="I776">
        <v>78</v>
      </c>
      <c r="J776" t="s">
        <v>107</v>
      </c>
      <c r="K776" t="s">
        <v>108</v>
      </c>
      <c r="L776">
        <v>1463979600</v>
      </c>
      <c r="M776" s="8">
        <f t="shared" si="49"/>
        <v>42513.208333333328</v>
      </c>
      <c r="N776">
        <v>1467522000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2034</v>
      </c>
      <c r="T776" t="s">
        <v>2035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f t="shared" si="51"/>
        <v>96.8</v>
      </c>
      <c r="I777">
        <v>10</v>
      </c>
      <c r="J777" t="s">
        <v>21</v>
      </c>
      <c r="K777" t="s">
        <v>22</v>
      </c>
      <c r="L777">
        <v>1415253600</v>
      </c>
      <c r="M777" s="8">
        <f t="shared" si="49"/>
        <v>41949.25</v>
      </c>
      <c r="N777">
        <v>1416117600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f t="shared" si="51"/>
        <v>33</v>
      </c>
      <c r="I778">
        <v>2201</v>
      </c>
      <c r="J778" t="s">
        <v>21</v>
      </c>
      <c r="K778" t="s">
        <v>22</v>
      </c>
      <c r="L778">
        <v>1562216400</v>
      </c>
      <c r="M778" s="8">
        <f t="shared" si="49"/>
        <v>43650.208333333328</v>
      </c>
      <c r="N778">
        <v>1563771600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2037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f t="shared" si="51"/>
        <v>68.03</v>
      </c>
      <c r="I779">
        <v>676</v>
      </c>
      <c r="J779" t="s">
        <v>21</v>
      </c>
      <c r="K779" t="s">
        <v>22</v>
      </c>
      <c r="L779">
        <v>1316754000</v>
      </c>
      <c r="M779" s="8">
        <f t="shared" si="49"/>
        <v>40809.208333333336</v>
      </c>
      <c r="N779">
        <v>1319259600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2037</v>
      </c>
    </row>
    <row r="780" spans="1:20" hidden="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f t="shared" si="51"/>
        <v>58.87</v>
      </c>
      <c r="I780">
        <v>174</v>
      </c>
      <c r="J780" t="s">
        <v>98</v>
      </c>
      <c r="K780" t="s">
        <v>99</v>
      </c>
      <c r="L780">
        <v>1313211600</v>
      </c>
      <c r="M780" s="8">
        <f t="shared" si="49"/>
        <v>40768.208333333336</v>
      </c>
      <c r="N780">
        <v>1313643600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2038</v>
      </c>
      <c r="T780" t="s">
        <v>2046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f t="shared" si="51"/>
        <v>105.05</v>
      </c>
      <c r="I781">
        <v>831</v>
      </c>
      <c r="J781" t="s">
        <v>21</v>
      </c>
      <c r="K781" t="s">
        <v>22</v>
      </c>
      <c r="L781">
        <v>1439528400</v>
      </c>
      <c r="M781" s="8">
        <f t="shared" si="49"/>
        <v>42230.208333333328</v>
      </c>
      <c r="N781">
        <v>1440306000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2037</v>
      </c>
    </row>
    <row r="782" spans="1:20" ht="31.2" hidden="1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f t="shared" si="51"/>
        <v>33.049999999999997</v>
      </c>
      <c r="I782">
        <v>164</v>
      </c>
      <c r="J782" t="s">
        <v>21</v>
      </c>
      <c r="K782" t="s">
        <v>22</v>
      </c>
      <c r="L782">
        <v>1469163600</v>
      </c>
      <c r="M782" s="8">
        <f t="shared" si="49"/>
        <v>42573.208333333328</v>
      </c>
      <c r="N782">
        <v>1470805200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2038</v>
      </c>
      <c r="T782" t="s">
        <v>2041</v>
      </c>
    </row>
    <row r="783" spans="1:20" hidden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f t="shared" si="51"/>
        <v>78.819999999999993</v>
      </c>
      <c r="I783">
        <v>56</v>
      </c>
      <c r="J783" t="s">
        <v>98</v>
      </c>
      <c r="K783" t="s">
        <v>99</v>
      </c>
      <c r="L783">
        <v>1288501200</v>
      </c>
      <c r="M783" s="8">
        <f t="shared" si="49"/>
        <v>40482.208333333336</v>
      </c>
      <c r="N783">
        <v>1292911200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2037</v>
      </c>
    </row>
    <row r="784" spans="1:20" hidden="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f t="shared" si="51"/>
        <v>68.2</v>
      </c>
      <c r="I784">
        <v>161</v>
      </c>
      <c r="J784" t="s">
        <v>21</v>
      </c>
      <c r="K784" t="s">
        <v>22</v>
      </c>
      <c r="L784">
        <v>1298959200</v>
      </c>
      <c r="M784" s="8">
        <f t="shared" si="49"/>
        <v>40603.25</v>
      </c>
      <c r="N784">
        <v>1301374800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2038</v>
      </c>
      <c r="T784" t="s">
        <v>2046</v>
      </c>
    </row>
    <row r="785" spans="1:20" hidden="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f t="shared" si="51"/>
        <v>75.73</v>
      </c>
      <c r="I785">
        <v>138</v>
      </c>
      <c r="J785" t="s">
        <v>21</v>
      </c>
      <c r="K785" t="s">
        <v>22</v>
      </c>
      <c r="L785">
        <v>1387260000</v>
      </c>
      <c r="M785" s="8">
        <f t="shared" si="49"/>
        <v>41625.25</v>
      </c>
      <c r="N785">
        <v>1387864800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</row>
    <row r="786" spans="1:20" hidden="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f t="shared" si="51"/>
        <v>31</v>
      </c>
      <c r="I786">
        <v>3308</v>
      </c>
      <c r="J786" t="s">
        <v>21</v>
      </c>
      <c r="K786" t="s">
        <v>22</v>
      </c>
      <c r="L786">
        <v>1457244000</v>
      </c>
      <c r="M786" s="8">
        <f t="shared" si="49"/>
        <v>42435.25</v>
      </c>
      <c r="N786">
        <v>1458190800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2034</v>
      </c>
      <c r="T786" t="s">
        <v>2035</v>
      </c>
    </row>
    <row r="787" spans="1:20" ht="31.2" hidden="1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f t="shared" si="51"/>
        <v>101.88</v>
      </c>
      <c r="I787">
        <v>127</v>
      </c>
      <c r="J787" t="s">
        <v>26</v>
      </c>
      <c r="K787" t="s">
        <v>27</v>
      </c>
      <c r="L787">
        <v>1556341200</v>
      </c>
      <c r="M787" s="8">
        <f t="shared" si="49"/>
        <v>43582.208333333328</v>
      </c>
      <c r="N787">
        <v>1559278800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2038</v>
      </c>
      <c r="T787" t="s">
        <v>2046</v>
      </c>
    </row>
    <row r="788" spans="1:20" hidden="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f t="shared" si="51"/>
        <v>52.88</v>
      </c>
      <c r="I788">
        <v>207</v>
      </c>
      <c r="J788" t="s">
        <v>107</v>
      </c>
      <c r="K788" t="s">
        <v>108</v>
      </c>
      <c r="L788">
        <v>1522126800</v>
      </c>
      <c r="M788" s="8">
        <f t="shared" si="49"/>
        <v>43186.208333333328</v>
      </c>
      <c r="N788">
        <v>1522731600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2032</v>
      </c>
      <c r="T788" t="s">
        <v>2055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f t="shared" si="51"/>
        <v>71.010000000000005</v>
      </c>
      <c r="I789">
        <v>859</v>
      </c>
      <c r="J789" t="s">
        <v>15</v>
      </c>
      <c r="K789" t="s">
        <v>16</v>
      </c>
      <c r="L789">
        <v>1305954000</v>
      </c>
      <c r="M789" s="8">
        <f t="shared" si="49"/>
        <v>40684.208333333336</v>
      </c>
      <c r="N789">
        <v>1306731600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hidden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f t="shared" si="51"/>
        <v>102.39</v>
      </c>
      <c r="I790">
        <v>31</v>
      </c>
      <c r="J790" t="s">
        <v>21</v>
      </c>
      <c r="K790" t="s">
        <v>22</v>
      </c>
      <c r="L790">
        <v>1350709200</v>
      </c>
      <c r="M790" s="8">
        <f t="shared" si="49"/>
        <v>41202.208333333336</v>
      </c>
      <c r="N790">
        <v>1352527200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2038</v>
      </c>
      <c r="T790" t="s">
        <v>2046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f t="shared" si="51"/>
        <v>74.47</v>
      </c>
      <c r="I791">
        <v>45</v>
      </c>
      <c r="J791" t="s">
        <v>21</v>
      </c>
      <c r="K791" t="s">
        <v>22</v>
      </c>
      <c r="L791">
        <v>1401166800</v>
      </c>
      <c r="M791" s="8">
        <f t="shared" si="49"/>
        <v>41786.208333333336</v>
      </c>
      <c r="N791">
        <v>1404363600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2037</v>
      </c>
    </row>
    <row r="792" spans="1:20" hidden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f t="shared" si="51"/>
        <v>51.01</v>
      </c>
      <c r="I792">
        <v>1113</v>
      </c>
      <c r="J792" t="s">
        <v>21</v>
      </c>
      <c r="K792" t="s">
        <v>22</v>
      </c>
      <c r="L792">
        <v>1266127200</v>
      </c>
      <c r="M792" s="8">
        <f t="shared" si="49"/>
        <v>40223.25</v>
      </c>
      <c r="N792">
        <v>1266645600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2037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f t="shared" si="51"/>
        <v>90</v>
      </c>
      <c r="I793">
        <v>6</v>
      </c>
      <c r="J793" t="s">
        <v>21</v>
      </c>
      <c r="K793" t="s">
        <v>22</v>
      </c>
      <c r="L793">
        <v>1481436000</v>
      </c>
      <c r="M793" s="8">
        <f t="shared" si="49"/>
        <v>42715.25</v>
      </c>
      <c r="N793">
        <v>1482818400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2030</v>
      </c>
      <c r="T793" t="s">
        <v>2031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f t="shared" si="51"/>
        <v>97.14</v>
      </c>
      <c r="I794">
        <v>7</v>
      </c>
      <c r="J794" t="s">
        <v>21</v>
      </c>
      <c r="K794" t="s">
        <v>22</v>
      </c>
      <c r="L794">
        <v>1372222800</v>
      </c>
      <c r="M794" s="8">
        <f t="shared" si="49"/>
        <v>41451.208333333336</v>
      </c>
      <c r="N794">
        <v>1374642000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2037</v>
      </c>
    </row>
    <row r="795" spans="1:20" hidden="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f t="shared" si="51"/>
        <v>72.069999999999993</v>
      </c>
      <c r="I795">
        <v>181</v>
      </c>
      <c r="J795" t="s">
        <v>98</v>
      </c>
      <c r="K795" t="s">
        <v>99</v>
      </c>
      <c r="L795">
        <v>1372136400</v>
      </c>
      <c r="M795" s="8">
        <f t="shared" si="49"/>
        <v>41450.208333333336</v>
      </c>
      <c r="N795">
        <v>1372482000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</row>
    <row r="796" spans="1:20" hidden="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f t="shared" si="51"/>
        <v>75.239999999999995</v>
      </c>
      <c r="I796">
        <v>110</v>
      </c>
      <c r="J796" t="s">
        <v>21</v>
      </c>
      <c r="K796" t="s">
        <v>22</v>
      </c>
      <c r="L796">
        <v>1513922400</v>
      </c>
      <c r="M796" s="8">
        <f t="shared" si="49"/>
        <v>43091.25</v>
      </c>
      <c r="N796">
        <v>1514959200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f t="shared" si="51"/>
        <v>32.97</v>
      </c>
      <c r="I797">
        <v>31</v>
      </c>
      <c r="J797" t="s">
        <v>21</v>
      </c>
      <c r="K797" t="s">
        <v>22</v>
      </c>
      <c r="L797">
        <v>1477976400</v>
      </c>
      <c r="M797" s="8">
        <f t="shared" si="49"/>
        <v>42675.208333333328</v>
      </c>
      <c r="N797">
        <v>1478235600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2038</v>
      </c>
      <c r="T797" t="s">
        <v>2041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f t="shared" si="51"/>
        <v>54.81</v>
      </c>
      <c r="I798">
        <v>78</v>
      </c>
      <c r="J798" t="s">
        <v>21</v>
      </c>
      <c r="K798" t="s">
        <v>22</v>
      </c>
      <c r="L798">
        <v>1407474000</v>
      </c>
      <c r="M798" s="8">
        <f t="shared" si="49"/>
        <v>41859.208333333336</v>
      </c>
      <c r="N798">
        <v>1408078800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2047</v>
      </c>
      <c r="T798" t="s">
        <v>2058</v>
      </c>
    </row>
    <row r="799" spans="1:20" hidden="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f t="shared" si="51"/>
        <v>45.04</v>
      </c>
      <c r="I799">
        <v>185</v>
      </c>
      <c r="J799" t="s">
        <v>21</v>
      </c>
      <c r="K799" t="s">
        <v>22</v>
      </c>
      <c r="L799">
        <v>1546149600</v>
      </c>
      <c r="M799" s="8">
        <f t="shared" si="49"/>
        <v>43464.25</v>
      </c>
      <c r="N799">
        <v>1548136800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2034</v>
      </c>
      <c r="T799" t="s">
        <v>2035</v>
      </c>
    </row>
    <row r="800" spans="1:20" hidden="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f t="shared" si="51"/>
        <v>52.96</v>
      </c>
      <c r="I800">
        <v>121</v>
      </c>
      <c r="J800" t="s">
        <v>21</v>
      </c>
      <c r="K800" t="s">
        <v>22</v>
      </c>
      <c r="L800">
        <v>1338440400</v>
      </c>
      <c r="M800" s="8">
        <f t="shared" si="49"/>
        <v>41060.208333333336</v>
      </c>
      <c r="N800">
        <v>1340859600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2037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f t="shared" si="51"/>
        <v>60.02</v>
      </c>
      <c r="I801">
        <v>1225</v>
      </c>
      <c r="J801" t="s">
        <v>40</v>
      </c>
      <c r="K801" t="s">
        <v>41</v>
      </c>
      <c r="L801">
        <v>1454133600</v>
      </c>
      <c r="M801" s="8">
        <f t="shared" si="49"/>
        <v>42399.25</v>
      </c>
      <c r="N801">
        <v>1454479200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2037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f t="shared" si="51"/>
        <v>1</v>
      </c>
      <c r="I802">
        <v>1</v>
      </c>
      <c r="J802" t="s">
        <v>98</v>
      </c>
      <c r="K802" t="s">
        <v>99</v>
      </c>
      <c r="L802">
        <v>1434085200</v>
      </c>
      <c r="M802" s="8">
        <f t="shared" si="49"/>
        <v>42167.208333333328</v>
      </c>
      <c r="N802">
        <v>1434430800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hidden="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f t="shared" si="51"/>
        <v>44.03</v>
      </c>
      <c r="I803">
        <v>106</v>
      </c>
      <c r="J803" t="s">
        <v>21</v>
      </c>
      <c r="K803" t="s">
        <v>22</v>
      </c>
      <c r="L803">
        <v>1577772000</v>
      </c>
      <c r="M803" s="8">
        <f t="shared" si="49"/>
        <v>43830.25</v>
      </c>
      <c r="N803">
        <v>1579672800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2051</v>
      </c>
      <c r="T803" t="s">
        <v>2052</v>
      </c>
    </row>
    <row r="804" spans="1:20" ht="31.2" hidden="1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f t="shared" si="51"/>
        <v>86.03</v>
      </c>
      <c r="I804">
        <v>142</v>
      </c>
      <c r="J804" t="s">
        <v>21</v>
      </c>
      <c r="K804" t="s">
        <v>22</v>
      </c>
      <c r="L804">
        <v>1562216400</v>
      </c>
      <c r="M804" s="8">
        <f t="shared" si="49"/>
        <v>43650.208333333328</v>
      </c>
      <c r="N804">
        <v>1562389200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2051</v>
      </c>
      <c r="T804" t="s">
        <v>2052</v>
      </c>
    </row>
    <row r="805" spans="1:20" ht="31.2" hidden="1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f t="shared" si="51"/>
        <v>28.01</v>
      </c>
      <c r="I805">
        <v>233</v>
      </c>
      <c r="J805" t="s">
        <v>21</v>
      </c>
      <c r="K805" t="s">
        <v>22</v>
      </c>
      <c r="L805">
        <v>1548568800</v>
      </c>
      <c r="M805" s="8">
        <f t="shared" si="49"/>
        <v>43492.25</v>
      </c>
      <c r="N805">
        <v>1551506400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2037</v>
      </c>
    </row>
    <row r="806" spans="1:20" hidden="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f t="shared" si="51"/>
        <v>32.049999999999997</v>
      </c>
      <c r="I806">
        <v>218</v>
      </c>
      <c r="J806" t="s">
        <v>21</v>
      </c>
      <c r="K806" t="s">
        <v>22</v>
      </c>
      <c r="L806">
        <v>1514872800</v>
      </c>
      <c r="M806" s="8">
        <f t="shared" si="49"/>
        <v>43102.25</v>
      </c>
      <c r="N806">
        <v>1516600800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f t="shared" si="51"/>
        <v>73.61</v>
      </c>
      <c r="I807">
        <v>67</v>
      </c>
      <c r="J807" t="s">
        <v>26</v>
      </c>
      <c r="K807" t="s">
        <v>27</v>
      </c>
      <c r="L807">
        <v>1416031200</v>
      </c>
      <c r="M807" s="8">
        <f t="shared" si="49"/>
        <v>41958.25</v>
      </c>
      <c r="N807">
        <v>1420437600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2038</v>
      </c>
      <c r="T807" t="s">
        <v>2039</v>
      </c>
    </row>
    <row r="808" spans="1:20" hidden="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f t="shared" si="51"/>
        <v>108.71</v>
      </c>
      <c r="I808">
        <v>76</v>
      </c>
      <c r="J808" t="s">
        <v>21</v>
      </c>
      <c r="K808" t="s">
        <v>22</v>
      </c>
      <c r="L808">
        <v>1330927200</v>
      </c>
      <c r="M808" s="8">
        <f t="shared" si="49"/>
        <v>40973.25</v>
      </c>
      <c r="N808">
        <v>1332997200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2038</v>
      </c>
      <c r="T808" t="s">
        <v>2041</v>
      </c>
    </row>
    <row r="809" spans="1:20" hidden="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f t="shared" si="51"/>
        <v>42.98</v>
      </c>
      <c r="I809">
        <v>43</v>
      </c>
      <c r="J809" t="s">
        <v>21</v>
      </c>
      <c r="K809" t="s">
        <v>22</v>
      </c>
      <c r="L809">
        <v>1571115600</v>
      </c>
      <c r="M809" s="8">
        <f t="shared" si="49"/>
        <v>43753.208333333328</v>
      </c>
      <c r="N809">
        <v>1574920800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2037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f t="shared" si="51"/>
        <v>83.32</v>
      </c>
      <c r="I810">
        <v>19</v>
      </c>
      <c r="J810" t="s">
        <v>21</v>
      </c>
      <c r="K810" t="s">
        <v>22</v>
      </c>
      <c r="L810">
        <v>1463461200</v>
      </c>
      <c r="M810" s="8">
        <f t="shared" si="49"/>
        <v>42507.208333333328</v>
      </c>
      <c r="N810">
        <v>1464930000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2030</v>
      </c>
      <c r="T810" t="s">
        <v>2031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f t="shared" si="51"/>
        <v>42</v>
      </c>
      <c r="I811">
        <v>2108</v>
      </c>
      <c r="J811" t="s">
        <v>98</v>
      </c>
      <c r="K811" t="s">
        <v>99</v>
      </c>
      <c r="L811">
        <v>1344920400</v>
      </c>
      <c r="M811" s="8">
        <f t="shared" si="49"/>
        <v>41135.208333333336</v>
      </c>
      <c r="N811">
        <v>1345006800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2038</v>
      </c>
      <c r="T811" t="s">
        <v>2039</v>
      </c>
    </row>
    <row r="812" spans="1:20" ht="31.2" hidden="1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f t="shared" si="51"/>
        <v>55.93</v>
      </c>
      <c r="I812">
        <v>221</v>
      </c>
      <c r="J812" t="s">
        <v>21</v>
      </c>
      <c r="K812" t="s">
        <v>22</v>
      </c>
      <c r="L812">
        <v>1511848800</v>
      </c>
      <c r="M812" s="8">
        <f t="shared" si="49"/>
        <v>43067.25</v>
      </c>
      <c r="N812">
        <v>1512712800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2037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f t="shared" si="51"/>
        <v>105.04</v>
      </c>
      <c r="I813">
        <v>679</v>
      </c>
      <c r="J813" t="s">
        <v>21</v>
      </c>
      <c r="K813" t="s">
        <v>22</v>
      </c>
      <c r="L813">
        <v>1452319200</v>
      </c>
      <c r="M813" s="8">
        <f t="shared" si="49"/>
        <v>42378.25</v>
      </c>
      <c r="N813">
        <v>1452492000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2047</v>
      </c>
      <c r="T813" t="s">
        <v>2048</v>
      </c>
    </row>
    <row r="814" spans="1:20" hidden="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f t="shared" si="51"/>
        <v>48</v>
      </c>
      <c r="I814">
        <v>2805</v>
      </c>
      <c r="J814" t="s">
        <v>15</v>
      </c>
      <c r="K814" t="s">
        <v>16</v>
      </c>
      <c r="L814">
        <v>1523854800</v>
      </c>
      <c r="M814" s="8">
        <f t="shared" si="49"/>
        <v>43206.208333333328</v>
      </c>
      <c r="N814">
        <v>1524286800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</row>
    <row r="815" spans="1:20" hidden="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f t="shared" si="51"/>
        <v>112.66</v>
      </c>
      <c r="I815">
        <v>68</v>
      </c>
      <c r="J815" t="s">
        <v>21</v>
      </c>
      <c r="K815" t="s">
        <v>22</v>
      </c>
      <c r="L815">
        <v>1346043600</v>
      </c>
      <c r="M815" s="8">
        <f t="shared" si="49"/>
        <v>41148.208333333336</v>
      </c>
      <c r="N815">
        <v>1346907600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2047</v>
      </c>
      <c r="T815" t="s">
        <v>2048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f t="shared" si="51"/>
        <v>81.94</v>
      </c>
      <c r="I816">
        <v>36</v>
      </c>
      <c r="J816" t="s">
        <v>36</v>
      </c>
      <c r="K816" t="s">
        <v>37</v>
      </c>
      <c r="L816">
        <v>1464325200</v>
      </c>
      <c r="M816" s="8">
        <f t="shared" si="49"/>
        <v>42517.208333333328</v>
      </c>
      <c r="N816">
        <v>1464498000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ht="31.2" hidden="1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f t="shared" si="51"/>
        <v>64.05</v>
      </c>
      <c r="I817">
        <v>183</v>
      </c>
      <c r="J817" t="s">
        <v>15</v>
      </c>
      <c r="K817" t="s">
        <v>16</v>
      </c>
      <c r="L817">
        <v>1511935200</v>
      </c>
      <c r="M817" s="8">
        <f t="shared" si="49"/>
        <v>43068.25</v>
      </c>
      <c r="N817">
        <v>1514181600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</row>
    <row r="818" spans="1:20" ht="31.2" hidden="1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f t="shared" si="51"/>
        <v>106.39</v>
      </c>
      <c r="I818">
        <v>133</v>
      </c>
      <c r="J818" t="s">
        <v>21</v>
      </c>
      <c r="K818" t="s">
        <v>22</v>
      </c>
      <c r="L818">
        <v>1392012000</v>
      </c>
      <c r="M818" s="8">
        <f t="shared" si="49"/>
        <v>41680.25</v>
      </c>
      <c r="N818">
        <v>1392184800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2037</v>
      </c>
    </row>
    <row r="819" spans="1:20" hidden="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f t="shared" si="51"/>
        <v>76.010000000000005</v>
      </c>
      <c r="I819">
        <v>2489</v>
      </c>
      <c r="J819" t="s">
        <v>107</v>
      </c>
      <c r="K819" t="s">
        <v>108</v>
      </c>
      <c r="L819">
        <v>1556946000</v>
      </c>
      <c r="M819" s="8">
        <f t="shared" si="49"/>
        <v>43589.208333333328</v>
      </c>
      <c r="N819">
        <v>1559365200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</row>
    <row r="820" spans="1:20" hidden="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f t="shared" si="51"/>
        <v>111.07</v>
      </c>
      <c r="I820">
        <v>69</v>
      </c>
      <c r="J820" t="s">
        <v>21</v>
      </c>
      <c r="K820" t="s">
        <v>22</v>
      </c>
      <c r="L820">
        <v>1548050400</v>
      </c>
      <c r="M820" s="8">
        <f t="shared" si="49"/>
        <v>43486.25</v>
      </c>
      <c r="N820">
        <v>1549173600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2037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f t="shared" si="51"/>
        <v>95.94</v>
      </c>
      <c r="I821">
        <v>47</v>
      </c>
      <c r="J821" t="s">
        <v>21</v>
      </c>
      <c r="K821" t="s">
        <v>22</v>
      </c>
      <c r="L821">
        <v>1353736800</v>
      </c>
      <c r="M821" s="8">
        <f t="shared" si="49"/>
        <v>41237.25</v>
      </c>
      <c r="N821">
        <v>1355032800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2047</v>
      </c>
      <c r="T821" t="s">
        <v>2048</v>
      </c>
    </row>
    <row r="822" spans="1:20" hidden="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f t="shared" si="51"/>
        <v>43.04</v>
      </c>
      <c r="I822">
        <v>279</v>
      </c>
      <c r="J822" t="s">
        <v>40</v>
      </c>
      <c r="K822" t="s">
        <v>41</v>
      </c>
      <c r="L822">
        <v>1532840400</v>
      </c>
      <c r="M822" s="8">
        <f t="shared" si="49"/>
        <v>43310.208333333328</v>
      </c>
      <c r="N822">
        <v>1533963600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</row>
    <row r="823" spans="1:20" hidden="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f t="shared" si="51"/>
        <v>67.97</v>
      </c>
      <c r="I823">
        <v>210</v>
      </c>
      <c r="J823" t="s">
        <v>21</v>
      </c>
      <c r="K823" t="s">
        <v>22</v>
      </c>
      <c r="L823">
        <v>1488261600</v>
      </c>
      <c r="M823" s="8">
        <f t="shared" si="49"/>
        <v>42794.25</v>
      </c>
      <c r="N823">
        <v>1489381200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2038</v>
      </c>
      <c r="T823" t="s">
        <v>2039</v>
      </c>
    </row>
    <row r="824" spans="1:20" hidden="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f t="shared" si="51"/>
        <v>89.99</v>
      </c>
      <c r="I824">
        <v>2100</v>
      </c>
      <c r="J824" t="s">
        <v>21</v>
      </c>
      <c r="K824" t="s">
        <v>22</v>
      </c>
      <c r="L824">
        <v>1393567200</v>
      </c>
      <c r="M824" s="8">
        <f t="shared" si="49"/>
        <v>41698.25</v>
      </c>
      <c r="N824">
        <v>1395032400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</row>
    <row r="825" spans="1:20" ht="31.2" hidden="1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f t="shared" si="51"/>
        <v>58.1</v>
      </c>
      <c r="I825">
        <v>252</v>
      </c>
      <c r="J825" t="s">
        <v>21</v>
      </c>
      <c r="K825" t="s">
        <v>22</v>
      </c>
      <c r="L825">
        <v>1410325200</v>
      </c>
      <c r="M825" s="8">
        <f t="shared" si="49"/>
        <v>41892.208333333336</v>
      </c>
      <c r="N825">
        <v>1412485200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</row>
    <row r="826" spans="1:20" hidden="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f t="shared" si="51"/>
        <v>84</v>
      </c>
      <c r="I826">
        <v>1280</v>
      </c>
      <c r="J826" t="s">
        <v>21</v>
      </c>
      <c r="K826" t="s">
        <v>22</v>
      </c>
      <c r="L826">
        <v>1276923600</v>
      </c>
      <c r="M826" s="8">
        <f t="shared" si="49"/>
        <v>40348.208333333336</v>
      </c>
      <c r="N826">
        <v>1279688400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</row>
    <row r="827" spans="1:20" hidden="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f t="shared" si="51"/>
        <v>88.85</v>
      </c>
      <c r="I827">
        <v>157</v>
      </c>
      <c r="J827" t="s">
        <v>40</v>
      </c>
      <c r="K827" t="s">
        <v>41</v>
      </c>
      <c r="L827">
        <v>1500958800</v>
      </c>
      <c r="M827" s="8">
        <f t="shared" si="49"/>
        <v>42941.208333333328</v>
      </c>
      <c r="N827">
        <v>1501995600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2038</v>
      </c>
      <c r="T827" t="s">
        <v>2049</v>
      </c>
    </row>
    <row r="828" spans="1:20" ht="31.2" hidden="1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f t="shared" si="51"/>
        <v>65.959999999999994</v>
      </c>
      <c r="I828">
        <v>194</v>
      </c>
      <c r="J828" t="s">
        <v>21</v>
      </c>
      <c r="K828" t="s">
        <v>22</v>
      </c>
      <c r="L828">
        <v>1292220000</v>
      </c>
      <c r="M828" s="8">
        <f t="shared" si="49"/>
        <v>40525.25</v>
      </c>
      <c r="N828">
        <v>1294639200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2037</v>
      </c>
    </row>
    <row r="829" spans="1:20" ht="31.2" hidden="1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f t="shared" si="51"/>
        <v>74.8</v>
      </c>
      <c r="I829">
        <v>82</v>
      </c>
      <c r="J829" t="s">
        <v>26</v>
      </c>
      <c r="K829" t="s">
        <v>27</v>
      </c>
      <c r="L829">
        <v>1304398800</v>
      </c>
      <c r="M829" s="8">
        <f t="shared" si="49"/>
        <v>40666.208333333336</v>
      </c>
      <c r="N829">
        <v>1305435600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2038</v>
      </c>
      <c r="T829" t="s">
        <v>2041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f t="shared" si="51"/>
        <v>69.989999999999995</v>
      </c>
      <c r="I830">
        <v>70</v>
      </c>
      <c r="J830" t="s">
        <v>21</v>
      </c>
      <c r="K830" t="s">
        <v>22</v>
      </c>
      <c r="L830">
        <v>1535432400</v>
      </c>
      <c r="M830" s="8">
        <f t="shared" si="49"/>
        <v>43340.208333333328</v>
      </c>
      <c r="N830">
        <v>1537592400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2037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f t="shared" si="51"/>
        <v>32.01</v>
      </c>
      <c r="I831">
        <v>154</v>
      </c>
      <c r="J831" t="s">
        <v>21</v>
      </c>
      <c r="K831" t="s">
        <v>22</v>
      </c>
      <c r="L831">
        <v>1433826000</v>
      </c>
      <c r="M831" s="8">
        <f t="shared" si="49"/>
        <v>42164.208333333328</v>
      </c>
      <c r="N831">
        <v>1435122000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2037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f t="shared" si="51"/>
        <v>64.73</v>
      </c>
      <c r="I832">
        <v>22</v>
      </c>
      <c r="J832" t="s">
        <v>21</v>
      </c>
      <c r="K832" t="s">
        <v>22</v>
      </c>
      <c r="L832">
        <v>1514959200</v>
      </c>
      <c r="M832" s="8">
        <f t="shared" si="49"/>
        <v>43103.25</v>
      </c>
      <c r="N832">
        <v>1520056800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2037</v>
      </c>
    </row>
    <row r="833" spans="1:20" ht="31.2" hidden="1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f t="shared" si="51"/>
        <v>25</v>
      </c>
      <c r="I833">
        <v>4233</v>
      </c>
      <c r="J833" t="s">
        <v>21</v>
      </c>
      <c r="K833" t="s">
        <v>22</v>
      </c>
      <c r="L833">
        <v>1332738000</v>
      </c>
      <c r="M833" s="8">
        <f t="shared" si="49"/>
        <v>40994.208333333336</v>
      </c>
      <c r="N833">
        <v>1335675600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2051</v>
      </c>
      <c r="T833" t="s">
        <v>2052</v>
      </c>
    </row>
    <row r="834" spans="1:20" hidden="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f t="shared" si="51"/>
        <v>104.98</v>
      </c>
      <c r="I834">
        <v>1297</v>
      </c>
      <c r="J834" t="s">
        <v>36</v>
      </c>
      <c r="K834" t="s">
        <v>37</v>
      </c>
      <c r="L834">
        <v>1445490000</v>
      </c>
      <c r="M834" s="8">
        <f t="shared" si="49"/>
        <v>42299.208333333328</v>
      </c>
      <c r="N834">
        <v>1448431200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t="s">
        <v>2044</v>
      </c>
      <c r="T834" t="s">
        <v>2056</v>
      </c>
    </row>
    <row r="835" spans="1:20" hidden="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f t="shared" si="51"/>
        <v>64.989999999999995</v>
      </c>
      <c r="I835">
        <v>165</v>
      </c>
      <c r="J835" t="s">
        <v>36</v>
      </c>
      <c r="K835" t="s">
        <v>37</v>
      </c>
      <c r="L835">
        <v>1297663200</v>
      </c>
      <c r="M835" s="8">
        <f t="shared" ref="M835:M898" si="53">(((L835/60)/60)/24+DATE(1970,1,1))</f>
        <v>40588.25</v>
      </c>
      <c r="N835">
        <v>1298613600</v>
      </c>
      <c r="O835" s="8">
        <f t="shared" ref="O835:O898" si="54">(((N835/60)/60)/24+DATE(1970,1,1))</f>
        <v>40599.25</v>
      </c>
      <c r="P835" t="b">
        <v>0</v>
      </c>
      <c r="Q835" t="b">
        <v>0</v>
      </c>
      <c r="R835" t="s">
        <v>206</v>
      </c>
      <c r="S835" t="s">
        <v>2044</v>
      </c>
      <c r="T835" t="s">
        <v>2056</v>
      </c>
    </row>
    <row r="836" spans="1:20" hidden="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f t="shared" ref="H836:H899" si="55">ROUND(IF(I836=0, 0, (E836/I836)), 2)</f>
        <v>94.35</v>
      </c>
      <c r="I836">
        <v>119</v>
      </c>
      <c r="J836" t="s">
        <v>21</v>
      </c>
      <c r="K836" t="s">
        <v>22</v>
      </c>
      <c r="L836">
        <v>1371963600</v>
      </c>
      <c r="M836" s="8">
        <f t="shared" si="53"/>
        <v>41448.208333333336</v>
      </c>
      <c r="N836">
        <v>1372482000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2037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f t="shared" si="55"/>
        <v>44</v>
      </c>
      <c r="I837">
        <v>1758</v>
      </c>
      <c r="J837" t="s">
        <v>21</v>
      </c>
      <c r="K837" t="s">
        <v>22</v>
      </c>
      <c r="L837">
        <v>1425103200</v>
      </c>
      <c r="M837" s="8">
        <f t="shared" si="53"/>
        <v>42063.25</v>
      </c>
      <c r="N837">
        <v>1425621600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2035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f t="shared" si="55"/>
        <v>64.739999999999995</v>
      </c>
      <c r="I838">
        <v>94</v>
      </c>
      <c r="J838" t="s">
        <v>21</v>
      </c>
      <c r="K838" t="s">
        <v>22</v>
      </c>
      <c r="L838">
        <v>1265349600</v>
      </c>
      <c r="M838" s="8">
        <f t="shared" si="53"/>
        <v>40214.25</v>
      </c>
      <c r="N838">
        <v>1266300000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2032</v>
      </c>
      <c r="T838" t="s">
        <v>2042</v>
      </c>
    </row>
    <row r="839" spans="1:20" hidden="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f t="shared" si="55"/>
        <v>84.01</v>
      </c>
      <c r="I839">
        <v>1797</v>
      </c>
      <c r="J839" t="s">
        <v>21</v>
      </c>
      <c r="K839" t="s">
        <v>22</v>
      </c>
      <c r="L839">
        <v>1301202000</v>
      </c>
      <c r="M839" s="8">
        <f t="shared" si="53"/>
        <v>40629.208333333336</v>
      </c>
      <c r="N839">
        <v>1305867600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2032</v>
      </c>
      <c r="T839" t="s">
        <v>2055</v>
      </c>
    </row>
    <row r="840" spans="1:20" hidden="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f t="shared" si="55"/>
        <v>34.06</v>
      </c>
      <c r="I840">
        <v>261</v>
      </c>
      <c r="J840" t="s">
        <v>21</v>
      </c>
      <c r="K840" t="s">
        <v>22</v>
      </c>
      <c r="L840">
        <v>1538024400</v>
      </c>
      <c r="M840" s="8">
        <f t="shared" si="53"/>
        <v>43370.208333333328</v>
      </c>
      <c r="N840">
        <v>1538802000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2037</v>
      </c>
    </row>
    <row r="841" spans="1:20" hidden="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f t="shared" si="55"/>
        <v>93.27</v>
      </c>
      <c r="I841">
        <v>157</v>
      </c>
      <c r="J841" t="s">
        <v>21</v>
      </c>
      <c r="K841" t="s">
        <v>22</v>
      </c>
      <c r="L841">
        <v>1395032400</v>
      </c>
      <c r="M841" s="8">
        <f t="shared" si="53"/>
        <v>41715.208333333336</v>
      </c>
      <c r="N841">
        <v>1398920400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2038</v>
      </c>
      <c r="T841" t="s">
        <v>2039</v>
      </c>
    </row>
    <row r="842" spans="1:20" hidden="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f t="shared" si="55"/>
        <v>33</v>
      </c>
      <c r="I842">
        <v>3533</v>
      </c>
      <c r="J842" t="s">
        <v>21</v>
      </c>
      <c r="K842" t="s">
        <v>22</v>
      </c>
      <c r="L842">
        <v>1405486800</v>
      </c>
      <c r="M842" s="8">
        <f t="shared" si="53"/>
        <v>41836.208333333336</v>
      </c>
      <c r="N842">
        <v>1405659600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2037</v>
      </c>
    </row>
    <row r="843" spans="1:20" hidden="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f t="shared" si="55"/>
        <v>83.81</v>
      </c>
      <c r="I843">
        <v>155</v>
      </c>
      <c r="J843" t="s">
        <v>21</v>
      </c>
      <c r="K843" t="s">
        <v>22</v>
      </c>
      <c r="L843">
        <v>1455861600</v>
      </c>
      <c r="M843" s="8">
        <f t="shared" si="53"/>
        <v>42419.25</v>
      </c>
      <c r="N843">
        <v>1457244000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2034</v>
      </c>
      <c r="T843" t="s">
        <v>2035</v>
      </c>
    </row>
    <row r="844" spans="1:20" ht="31.2" hidden="1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f t="shared" si="55"/>
        <v>63.99</v>
      </c>
      <c r="I844">
        <v>132</v>
      </c>
      <c r="J844" t="s">
        <v>107</v>
      </c>
      <c r="K844" t="s">
        <v>108</v>
      </c>
      <c r="L844">
        <v>1529038800</v>
      </c>
      <c r="M844" s="8">
        <f t="shared" si="53"/>
        <v>43266.208333333328</v>
      </c>
      <c r="N844">
        <v>1529298000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2034</v>
      </c>
      <c r="T844" t="s">
        <v>2043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f t="shared" si="55"/>
        <v>81.91</v>
      </c>
      <c r="I845">
        <v>33</v>
      </c>
      <c r="J845" t="s">
        <v>21</v>
      </c>
      <c r="K845" t="s">
        <v>22</v>
      </c>
      <c r="L845">
        <v>1535259600</v>
      </c>
      <c r="M845" s="8">
        <f t="shared" si="53"/>
        <v>43338.208333333328</v>
      </c>
      <c r="N845">
        <v>1535778000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2051</v>
      </c>
      <c r="T845" t="s">
        <v>2052</v>
      </c>
    </row>
    <row r="846" spans="1:20" hidden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f t="shared" si="55"/>
        <v>93.05</v>
      </c>
      <c r="I846">
        <v>94</v>
      </c>
      <c r="J846" t="s">
        <v>21</v>
      </c>
      <c r="K846" t="s">
        <v>22</v>
      </c>
      <c r="L846">
        <v>1327212000</v>
      </c>
      <c r="M846" s="8">
        <f t="shared" si="53"/>
        <v>40930.25</v>
      </c>
      <c r="N846">
        <v>1327471200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2038</v>
      </c>
      <c r="T846" t="s">
        <v>2039</v>
      </c>
    </row>
    <row r="847" spans="1:20" hidden="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f t="shared" si="55"/>
        <v>101.98</v>
      </c>
      <c r="I847">
        <v>1354</v>
      </c>
      <c r="J847" t="s">
        <v>40</v>
      </c>
      <c r="K847" t="s">
        <v>41</v>
      </c>
      <c r="L847">
        <v>1526360400</v>
      </c>
      <c r="M847" s="8">
        <f t="shared" si="53"/>
        <v>43235.208333333328</v>
      </c>
      <c r="N847">
        <v>1529557200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2034</v>
      </c>
      <c r="T847" t="s">
        <v>2035</v>
      </c>
    </row>
    <row r="848" spans="1:20" hidden="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f t="shared" si="55"/>
        <v>105.94</v>
      </c>
      <c r="I848">
        <v>48</v>
      </c>
      <c r="J848" t="s">
        <v>21</v>
      </c>
      <c r="K848" t="s">
        <v>22</v>
      </c>
      <c r="L848">
        <v>1532149200</v>
      </c>
      <c r="M848" s="8">
        <f t="shared" si="53"/>
        <v>43302.208333333328</v>
      </c>
      <c r="N848">
        <v>1535259600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2034</v>
      </c>
      <c r="T848" t="s">
        <v>2035</v>
      </c>
    </row>
    <row r="849" spans="1:20" hidden="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f t="shared" si="55"/>
        <v>101.58</v>
      </c>
      <c r="I849">
        <v>110</v>
      </c>
      <c r="J849" t="s">
        <v>21</v>
      </c>
      <c r="K849" t="s">
        <v>22</v>
      </c>
      <c r="L849">
        <v>1515304800</v>
      </c>
      <c r="M849" s="8">
        <f t="shared" si="53"/>
        <v>43107.25</v>
      </c>
      <c r="N849">
        <v>1515564000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2030</v>
      </c>
      <c r="T849" t="s">
        <v>2031</v>
      </c>
    </row>
    <row r="850" spans="1:20" hidden="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f t="shared" si="55"/>
        <v>62.97</v>
      </c>
      <c r="I850">
        <v>172</v>
      </c>
      <c r="J850" t="s">
        <v>21</v>
      </c>
      <c r="K850" t="s">
        <v>22</v>
      </c>
      <c r="L850">
        <v>1276318800</v>
      </c>
      <c r="M850" s="8">
        <f t="shared" si="53"/>
        <v>40341.208333333336</v>
      </c>
      <c r="N850">
        <v>1277096400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2038</v>
      </c>
      <c r="T850" t="s">
        <v>2041</v>
      </c>
    </row>
    <row r="851" spans="1:20" ht="31.2" hidden="1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f t="shared" si="55"/>
        <v>29.05</v>
      </c>
      <c r="I851">
        <v>307</v>
      </c>
      <c r="J851" t="s">
        <v>21</v>
      </c>
      <c r="K851" t="s">
        <v>22</v>
      </c>
      <c r="L851">
        <v>1328767200</v>
      </c>
      <c r="M851" s="8">
        <f t="shared" si="53"/>
        <v>40948.25</v>
      </c>
      <c r="N851">
        <v>1329026400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2032</v>
      </c>
      <c r="T851" t="s">
        <v>2042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f t="shared" si="55"/>
        <v>1</v>
      </c>
      <c r="I852">
        <v>1</v>
      </c>
      <c r="J852" t="s">
        <v>21</v>
      </c>
      <c r="K852" t="s">
        <v>22</v>
      </c>
      <c r="L852">
        <v>1321682400</v>
      </c>
      <c r="M852" s="8">
        <f t="shared" si="53"/>
        <v>40866.25</v>
      </c>
      <c r="N852">
        <v>1322978400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ht="31.2" hidden="1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f t="shared" si="55"/>
        <v>77.930000000000007</v>
      </c>
      <c r="I853">
        <v>160</v>
      </c>
      <c r="J853" t="s">
        <v>21</v>
      </c>
      <c r="K853" t="s">
        <v>22</v>
      </c>
      <c r="L853">
        <v>1335934800</v>
      </c>
      <c r="M853" s="8">
        <f t="shared" si="53"/>
        <v>41031.208333333336</v>
      </c>
      <c r="N853">
        <v>1338786000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2032</v>
      </c>
      <c r="T853" t="s">
        <v>2040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f t="shared" si="55"/>
        <v>80.81</v>
      </c>
      <c r="I854">
        <v>31</v>
      </c>
      <c r="J854" t="s">
        <v>21</v>
      </c>
      <c r="K854" t="s">
        <v>22</v>
      </c>
      <c r="L854">
        <v>1310792400</v>
      </c>
      <c r="M854" s="8">
        <f t="shared" si="53"/>
        <v>40740.208333333336</v>
      </c>
      <c r="N854">
        <v>1311656400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2047</v>
      </c>
      <c r="T854" t="s">
        <v>2048</v>
      </c>
    </row>
    <row r="855" spans="1:20" hidden="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f t="shared" si="55"/>
        <v>76.010000000000005</v>
      </c>
      <c r="I855">
        <v>1467</v>
      </c>
      <c r="J855" t="s">
        <v>15</v>
      </c>
      <c r="K855" t="s">
        <v>16</v>
      </c>
      <c r="L855">
        <v>1308546000</v>
      </c>
      <c r="M855" s="8">
        <f t="shared" si="53"/>
        <v>40714.208333333336</v>
      </c>
      <c r="N855">
        <v>1308978000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2032</v>
      </c>
      <c r="T855" t="s">
        <v>2042</v>
      </c>
    </row>
    <row r="856" spans="1:20" ht="31.2" hidden="1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f t="shared" si="55"/>
        <v>72.989999999999995</v>
      </c>
      <c r="I856">
        <v>2662</v>
      </c>
      <c r="J856" t="s">
        <v>15</v>
      </c>
      <c r="K856" t="s">
        <v>16</v>
      </c>
      <c r="L856">
        <v>1574056800</v>
      </c>
      <c r="M856" s="8">
        <f t="shared" si="53"/>
        <v>43787.25</v>
      </c>
      <c r="N856">
        <v>1576389600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2044</v>
      </c>
      <c r="T856" t="s">
        <v>2050</v>
      </c>
    </row>
    <row r="857" spans="1:20" hidden="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f t="shared" si="55"/>
        <v>53</v>
      </c>
      <c r="I857">
        <v>452</v>
      </c>
      <c r="J857" t="s">
        <v>26</v>
      </c>
      <c r="K857" t="s">
        <v>27</v>
      </c>
      <c r="L857">
        <v>1308373200</v>
      </c>
      <c r="M857" s="8">
        <f t="shared" si="53"/>
        <v>40712.208333333336</v>
      </c>
      <c r="N857">
        <v>1311051600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2037</v>
      </c>
    </row>
    <row r="858" spans="1:20" hidden="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f t="shared" si="55"/>
        <v>54.16</v>
      </c>
      <c r="I858">
        <v>158</v>
      </c>
      <c r="J858" t="s">
        <v>21</v>
      </c>
      <c r="K858" t="s">
        <v>22</v>
      </c>
      <c r="L858">
        <v>1335243600</v>
      </c>
      <c r="M858" s="8">
        <f t="shared" si="53"/>
        <v>41023.208333333336</v>
      </c>
      <c r="N858">
        <v>1336712400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2030</v>
      </c>
      <c r="T858" t="s">
        <v>2031</v>
      </c>
    </row>
    <row r="859" spans="1:20" ht="31.2" hidden="1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f t="shared" si="55"/>
        <v>32.950000000000003</v>
      </c>
      <c r="I859">
        <v>225</v>
      </c>
      <c r="J859" t="s">
        <v>98</v>
      </c>
      <c r="K859" t="s">
        <v>99</v>
      </c>
      <c r="L859">
        <v>1328421600</v>
      </c>
      <c r="M859" s="8">
        <f t="shared" si="53"/>
        <v>40944.25</v>
      </c>
      <c r="N859">
        <v>1330408800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2038</v>
      </c>
      <c r="T859" t="s">
        <v>2049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f t="shared" si="55"/>
        <v>79.37</v>
      </c>
      <c r="I860">
        <v>35</v>
      </c>
      <c r="J860" t="s">
        <v>21</v>
      </c>
      <c r="K860" t="s">
        <v>22</v>
      </c>
      <c r="L860">
        <v>1524286800</v>
      </c>
      <c r="M860" s="8">
        <f t="shared" si="53"/>
        <v>43211.208333333328</v>
      </c>
      <c r="N860">
        <v>1524891600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2030</v>
      </c>
      <c r="T860" t="s">
        <v>2031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f t="shared" si="55"/>
        <v>41.17</v>
      </c>
      <c r="I861">
        <v>63</v>
      </c>
      <c r="J861" t="s">
        <v>21</v>
      </c>
      <c r="K861" t="s">
        <v>22</v>
      </c>
      <c r="L861">
        <v>1362117600</v>
      </c>
      <c r="M861" s="8">
        <f t="shared" si="53"/>
        <v>41334.25</v>
      </c>
      <c r="N861">
        <v>1363669200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2037</v>
      </c>
    </row>
    <row r="862" spans="1:20" ht="31.2" hidden="1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f t="shared" si="55"/>
        <v>77.430000000000007</v>
      </c>
      <c r="I862">
        <v>65</v>
      </c>
      <c r="J862" t="s">
        <v>21</v>
      </c>
      <c r="K862" t="s">
        <v>22</v>
      </c>
      <c r="L862">
        <v>1550556000</v>
      </c>
      <c r="M862" s="8">
        <f t="shared" si="53"/>
        <v>43515.25</v>
      </c>
      <c r="N862">
        <v>1551420000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2034</v>
      </c>
      <c r="T862" t="s">
        <v>2043</v>
      </c>
    </row>
    <row r="863" spans="1:20" hidden="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f t="shared" si="55"/>
        <v>57.16</v>
      </c>
      <c r="I863">
        <v>163</v>
      </c>
      <c r="J863" t="s">
        <v>21</v>
      </c>
      <c r="K863" t="s">
        <v>22</v>
      </c>
      <c r="L863">
        <v>1269147600</v>
      </c>
      <c r="M863" s="8">
        <f t="shared" si="53"/>
        <v>40258.208333333336</v>
      </c>
      <c r="N863">
        <v>1269838800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2037</v>
      </c>
    </row>
    <row r="864" spans="1:20" ht="31.2" hidden="1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f t="shared" si="55"/>
        <v>77.180000000000007</v>
      </c>
      <c r="I864">
        <v>85</v>
      </c>
      <c r="J864" t="s">
        <v>21</v>
      </c>
      <c r="K864" t="s">
        <v>22</v>
      </c>
      <c r="L864">
        <v>1312174800</v>
      </c>
      <c r="M864" s="8">
        <f t="shared" si="53"/>
        <v>40756.208333333336</v>
      </c>
      <c r="N864">
        <v>1312520400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2037</v>
      </c>
    </row>
    <row r="865" spans="1:20" hidden="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f t="shared" si="55"/>
        <v>24.95</v>
      </c>
      <c r="I865">
        <v>217</v>
      </c>
      <c r="J865" t="s">
        <v>21</v>
      </c>
      <c r="K865" t="s">
        <v>22</v>
      </c>
      <c r="L865">
        <v>1434517200</v>
      </c>
      <c r="M865" s="8">
        <f t="shared" si="53"/>
        <v>42172.208333333328</v>
      </c>
      <c r="N865">
        <v>1436504400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2038</v>
      </c>
      <c r="T865" t="s">
        <v>2057</v>
      </c>
    </row>
    <row r="866" spans="1:20" hidden="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f t="shared" si="55"/>
        <v>97.18</v>
      </c>
      <c r="I866">
        <v>150</v>
      </c>
      <c r="J866" t="s">
        <v>21</v>
      </c>
      <c r="K866" t="s">
        <v>22</v>
      </c>
      <c r="L866">
        <v>1471582800</v>
      </c>
      <c r="M866" s="8">
        <f t="shared" si="53"/>
        <v>42601.208333333328</v>
      </c>
      <c r="N866">
        <v>1472014800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2038</v>
      </c>
      <c r="T866" t="s">
        <v>2049</v>
      </c>
    </row>
    <row r="867" spans="1:20" ht="31.2" hidden="1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f t="shared" si="55"/>
        <v>46</v>
      </c>
      <c r="I867">
        <v>3272</v>
      </c>
      <c r="J867" t="s">
        <v>21</v>
      </c>
      <c r="K867" t="s">
        <v>22</v>
      </c>
      <c r="L867">
        <v>1410757200</v>
      </c>
      <c r="M867" s="8">
        <f t="shared" si="53"/>
        <v>41897.208333333336</v>
      </c>
      <c r="N867">
        <v>1411534800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2037</v>
      </c>
    </row>
    <row r="868" spans="1:20" hidden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f t="shared" si="55"/>
        <v>88.02</v>
      </c>
      <c r="I868">
        <v>898</v>
      </c>
      <c r="J868" t="s">
        <v>21</v>
      </c>
      <c r="K868" t="s">
        <v>22</v>
      </c>
      <c r="L868">
        <v>1304830800</v>
      </c>
      <c r="M868" s="8">
        <f t="shared" si="53"/>
        <v>40671.208333333336</v>
      </c>
      <c r="N868">
        <v>1304917200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2051</v>
      </c>
      <c r="T868" t="s">
        <v>2052</v>
      </c>
    </row>
    <row r="869" spans="1:20" ht="31.2" hidden="1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f t="shared" si="55"/>
        <v>25.99</v>
      </c>
      <c r="I869">
        <v>300</v>
      </c>
      <c r="J869" t="s">
        <v>21</v>
      </c>
      <c r="K869" t="s">
        <v>22</v>
      </c>
      <c r="L869">
        <v>1539061200</v>
      </c>
      <c r="M869" s="8">
        <f t="shared" si="53"/>
        <v>43382.208333333328</v>
      </c>
      <c r="N869">
        <v>1539579600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2030</v>
      </c>
      <c r="T869" t="s">
        <v>2031</v>
      </c>
    </row>
    <row r="870" spans="1:20" hidden="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f t="shared" si="55"/>
        <v>102.69</v>
      </c>
      <c r="I870">
        <v>126</v>
      </c>
      <c r="J870" t="s">
        <v>21</v>
      </c>
      <c r="K870" t="s">
        <v>22</v>
      </c>
      <c r="L870">
        <v>1381554000</v>
      </c>
      <c r="M870" s="8">
        <f t="shared" si="53"/>
        <v>41559.208333333336</v>
      </c>
      <c r="N870">
        <v>1382504400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2037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f t="shared" si="55"/>
        <v>72.959999999999994</v>
      </c>
      <c r="I871">
        <v>526</v>
      </c>
      <c r="J871" t="s">
        <v>21</v>
      </c>
      <c r="K871" t="s">
        <v>22</v>
      </c>
      <c r="L871">
        <v>1277096400</v>
      </c>
      <c r="M871" s="8">
        <f t="shared" si="53"/>
        <v>40350.208333333336</v>
      </c>
      <c r="N871">
        <v>1278306000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2038</v>
      </c>
      <c r="T871" t="s">
        <v>2041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f t="shared" si="55"/>
        <v>57.19</v>
      </c>
      <c r="I872">
        <v>121</v>
      </c>
      <c r="J872" t="s">
        <v>21</v>
      </c>
      <c r="K872" t="s">
        <v>22</v>
      </c>
      <c r="L872">
        <v>1440392400</v>
      </c>
      <c r="M872" s="8">
        <f t="shared" si="53"/>
        <v>42240.208333333328</v>
      </c>
      <c r="N872">
        <v>1442552400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2037</v>
      </c>
    </row>
    <row r="873" spans="1:20" ht="31.2" hidden="1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f t="shared" si="55"/>
        <v>84.01</v>
      </c>
      <c r="I873">
        <v>2320</v>
      </c>
      <c r="J873" t="s">
        <v>21</v>
      </c>
      <c r="K873" t="s">
        <v>22</v>
      </c>
      <c r="L873">
        <v>1509512400</v>
      </c>
      <c r="M873" s="8">
        <f t="shared" si="53"/>
        <v>43040.208333333328</v>
      </c>
      <c r="N873">
        <v>1511071200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2037</v>
      </c>
    </row>
    <row r="874" spans="1:20" hidden="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f t="shared" si="55"/>
        <v>98.67</v>
      </c>
      <c r="I874">
        <v>81</v>
      </c>
      <c r="J874" t="s">
        <v>26</v>
      </c>
      <c r="K874" t="s">
        <v>27</v>
      </c>
      <c r="L874">
        <v>1535950800</v>
      </c>
      <c r="M874" s="8">
        <f t="shared" si="53"/>
        <v>43346.208333333328</v>
      </c>
      <c r="N874">
        <v>1536382800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2038</v>
      </c>
      <c r="T874" t="s">
        <v>2060</v>
      </c>
    </row>
    <row r="875" spans="1:20" hidden="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f t="shared" si="55"/>
        <v>42.01</v>
      </c>
      <c r="I875">
        <v>1887</v>
      </c>
      <c r="J875" t="s">
        <v>21</v>
      </c>
      <c r="K875" t="s">
        <v>22</v>
      </c>
      <c r="L875">
        <v>1389160800</v>
      </c>
      <c r="M875" s="8">
        <f t="shared" si="53"/>
        <v>41647.25</v>
      </c>
      <c r="N875">
        <v>1389592800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2051</v>
      </c>
      <c r="T875" t="s">
        <v>2052</v>
      </c>
    </row>
    <row r="876" spans="1:20" hidden="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f t="shared" si="55"/>
        <v>32</v>
      </c>
      <c r="I876">
        <v>4358</v>
      </c>
      <c r="J876" t="s">
        <v>21</v>
      </c>
      <c r="K876" t="s">
        <v>22</v>
      </c>
      <c r="L876">
        <v>1271998800</v>
      </c>
      <c r="M876" s="8">
        <f t="shared" si="53"/>
        <v>40291.208333333336</v>
      </c>
      <c r="N876">
        <v>1275282000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2051</v>
      </c>
      <c r="T876" t="s">
        <v>2052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f t="shared" si="55"/>
        <v>81.569999999999993</v>
      </c>
      <c r="I877">
        <v>67</v>
      </c>
      <c r="J877" t="s">
        <v>21</v>
      </c>
      <c r="K877" t="s">
        <v>22</v>
      </c>
      <c r="L877">
        <v>1294898400</v>
      </c>
      <c r="M877" s="8">
        <f t="shared" si="53"/>
        <v>40556.25</v>
      </c>
      <c r="N877">
        <v>1294984800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f t="shared" si="55"/>
        <v>37.04</v>
      </c>
      <c r="I878">
        <v>57</v>
      </c>
      <c r="J878" t="s">
        <v>15</v>
      </c>
      <c r="K878" t="s">
        <v>16</v>
      </c>
      <c r="L878">
        <v>1559970000</v>
      </c>
      <c r="M878" s="8">
        <f t="shared" si="53"/>
        <v>43624.208333333328</v>
      </c>
      <c r="N878">
        <v>1562043600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2051</v>
      </c>
      <c r="T878" t="s">
        <v>2052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f t="shared" si="55"/>
        <v>103.03</v>
      </c>
      <c r="I879">
        <v>1229</v>
      </c>
      <c r="J879" t="s">
        <v>21</v>
      </c>
      <c r="K879" t="s">
        <v>22</v>
      </c>
      <c r="L879">
        <v>1469509200</v>
      </c>
      <c r="M879" s="8">
        <f t="shared" si="53"/>
        <v>42577.208333333328</v>
      </c>
      <c r="N879">
        <v>1469595600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2030</v>
      </c>
      <c r="T879" t="s">
        <v>2031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f t="shared" si="55"/>
        <v>84.33</v>
      </c>
      <c r="I880">
        <v>12</v>
      </c>
      <c r="J880" t="s">
        <v>107</v>
      </c>
      <c r="K880" t="s">
        <v>108</v>
      </c>
      <c r="L880">
        <v>1579068000</v>
      </c>
      <c r="M880" s="8">
        <f t="shared" si="53"/>
        <v>43845.25</v>
      </c>
      <c r="N880">
        <v>1581141600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2032</v>
      </c>
      <c r="T880" t="s">
        <v>2054</v>
      </c>
    </row>
    <row r="881" spans="1:20" hidden="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f t="shared" si="55"/>
        <v>102.6</v>
      </c>
      <c r="I881">
        <v>53</v>
      </c>
      <c r="J881" t="s">
        <v>21</v>
      </c>
      <c r="K881" t="s">
        <v>22</v>
      </c>
      <c r="L881">
        <v>1487743200</v>
      </c>
      <c r="M881" s="8">
        <f t="shared" si="53"/>
        <v>42788.25</v>
      </c>
      <c r="N881">
        <v>1488520800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</row>
    <row r="882" spans="1:20" ht="31.2" hidden="1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f t="shared" si="55"/>
        <v>79.989999999999995</v>
      </c>
      <c r="I882">
        <v>2414</v>
      </c>
      <c r="J882" t="s">
        <v>21</v>
      </c>
      <c r="K882" t="s">
        <v>22</v>
      </c>
      <c r="L882">
        <v>1563685200</v>
      </c>
      <c r="M882" s="8">
        <f t="shared" si="53"/>
        <v>43667.208333333328</v>
      </c>
      <c r="N882">
        <v>1563858000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2032</v>
      </c>
      <c r="T882" t="s">
        <v>2040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f t="shared" si="55"/>
        <v>70.06</v>
      </c>
      <c r="I883">
        <v>452</v>
      </c>
      <c r="J883" t="s">
        <v>21</v>
      </c>
      <c r="K883" t="s">
        <v>22</v>
      </c>
      <c r="L883">
        <v>1436418000</v>
      </c>
      <c r="M883" s="8">
        <f t="shared" si="53"/>
        <v>42194.208333333328</v>
      </c>
      <c r="N883">
        <v>1438923600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2037</v>
      </c>
    </row>
    <row r="884" spans="1:20" hidden="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f t="shared" si="55"/>
        <v>37</v>
      </c>
      <c r="I884">
        <v>80</v>
      </c>
      <c r="J884" t="s">
        <v>21</v>
      </c>
      <c r="K884" t="s">
        <v>22</v>
      </c>
      <c r="L884">
        <v>1421820000</v>
      </c>
      <c r="M884" s="8">
        <f t="shared" si="53"/>
        <v>42025.25</v>
      </c>
      <c r="N884">
        <v>1422165600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2037</v>
      </c>
    </row>
    <row r="885" spans="1:20" ht="31.2" hidden="1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f t="shared" si="55"/>
        <v>41.91</v>
      </c>
      <c r="I885">
        <v>193</v>
      </c>
      <c r="J885" t="s">
        <v>21</v>
      </c>
      <c r="K885" t="s">
        <v>22</v>
      </c>
      <c r="L885">
        <v>1274763600</v>
      </c>
      <c r="M885" s="8">
        <f t="shared" si="53"/>
        <v>40323.208333333336</v>
      </c>
      <c r="N885">
        <v>1277874000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2038</v>
      </c>
      <c r="T885" t="s">
        <v>2049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f t="shared" si="55"/>
        <v>57.99</v>
      </c>
      <c r="I886">
        <v>1886</v>
      </c>
      <c r="J886" t="s">
        <v>21</v>
      </c>
      <c r="K886" t="s">
        <v>22</v>
      </c>
      <c r="L886">
        <v>1399179600</v>
      </c>
      <c r="M886" s="8">
        <f t="shared" si="53"/>
        <v>41763.208333333336</v>
      </c>
      <c r="N886">
        <v>1399352400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2037</v>
      </c>
    </row>
    <row r="887" spans="1:20" hidden="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f t="shared" si="55"/>
        <v>40.94</v>
      </c>
      <c r="I887">
        <v>52</v>
      </c>
      <c r="J887" t="s">
        <v>21</v>
      </c>
      <c r="K887" t="s">
        <v>22</v>
      </c>
      <c r="L887">
        <v>1275800400</v>
      </c>
      <c r="M887" s="8">
        <f t="shared" si="53"/>
        <v>40335.208333333336</v>
      </c>
      <c r="N887">
        <v>1279083600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2037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f t="shared" si="55"/>
        <v>70</v>
      </c>
      <c r="I888">
        <v>1825</v>
      </c>
      <c r="J888" t="s">
        <v>21</v>
      </c>
      <c r="K888" t="s">
        <v>22</v>
      </c>
      <c r="L888">
        <v>1282798800</v>
      </c>
      <c r="M888" s="8">
        <f t="shared" si="53"/>
        <v>40416.208333333336</v>
      </c>
      <c r="N888">
        <v>1284354000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2032</v>
      </c>
      <c r="T888" t="s">
        <v>2042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f t="shared" si="55"/>
        <v>73.84</v>
      </c>
      <c r="I889">
        <v>31</v>
      </c>
      <c r="J889" t="s">
        <v>21</v>
      </c>
      <c r="K889" t="s">
        <v>22</v>
      </c>
      <c r="L889">
        <v>1437109200</v>
      </c>
      <c r="M889" s="8">
        <f t="shared" si="53"/>
        <v>42202.208333333328</v>
      </c>
      <c r="N889">
        <v>1441170000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2037</v>
      </c>
    </row>
    <row r="890" spans="1:20" ht="31.2" hidden="1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f t="shared" si="55"/>
        <v>41.98</v>
      </c>
      <c r="I890">
        <v>290</v>
      </c>
      <c r="J890" t="s">
        <v>21</v>
      </c>
      <c r="K890" t="s">
        <v>22</v>
      </c>
      <c r="L890">
        <v>1491886800</v>
      </c>
      <c r="M890" s="8">
        <f t="shared" si="53"/>
        <v>42836.208333333328</v>
      </c>
      <c r="N890">
        <v>1493528400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2037</v>
      </c>
    </row>
    <row r="891" spans="1:20" hidden="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f t="shared" si="55"/>
        <v>77.930000000000007</v>
      </c>
      <c r="I891">
        <v>122</v>
      </c>
      <c r="J891" t="s">
        <v>21</v>
      </c>
      <c r="K891" t="s">
        <v>22</v>
      </c>
      <c r="L891">
        <v>1394600400</v>
      </c>
      <c r="M891" s="8">
        <f t="shared" si="53"/>
        <v>41710.208333333336</v>
      </c>
      <c r="N891">
        <v>1395205200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2032</v>
      </c>
      <c r="T891" t="s">
        <v>2040</v>
      </c>
    </row>
    <row r="892" spans="1:20" hidden="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f t="shared" si="55"/>
        <v>106.02</v>
      </c>
      <c r="I892">
        <v>1470</v>
      </c>
      <c r="J892" t="s">
        <v>21</v>
      </c>
      <c r="K892" t="s">
        <v>22</v>
      </c>
      <c r="L892">
        <v>1561352400</v>
      </c>
      <c r="M892" s="8">
        <f t="shared" si="53"/>
        <v>43640.208333333328</v>
      </c>
      <c r="N892">
        <v>1561438800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2032</v>
      </c>
      <c r="T892" t="s">
        <v>2042</v>
      </c>
    </row>
    <row r="893" spans="1:20" ht="31.2" hidden="1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f t="shared" si="55"/>
        <v>47.02</v>
      </c>
      <c r="I893">
        <v>165</v>
      </c>
      <c r="J893" t="s">
        <v>15</v>
      </c>
      <c r="K893" t="s">
        <v>16</v>
      </c>
      <c r="L893">
        <v>1322892000</v>
      </c>
      <c r="M893" s="8">
        <f t="shared" si="53"/>
        <v>40880.25</v>
      </c>
      <c r="N893">
        <v>1326693600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2038</v>
      </c>
      <c r="T893" t="s">
        <v>2039</v>
      </c>
    </row>
    <row r="894" spans="1:20" hidden="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f t="shared" si="55"/>
        <v>76.02</v>
      </c>
      <c r="I894">
        <v>182</v>
      </c>
      <c r="J894" t="s">
        <v>21</v>
      </c>
      <c r="K894" t="s">
        <v>22</v>
      </c>
      <c r="L894">
        <v>1274418000</v>
      </c>
      <c r="M894" s="8">
        <f t="shared" si="53"/>
        <v>40319.208333333336</v>
      </c>
      <c r="N894">
        <v>1277960400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2044</v>
      </c>
      <c r="T894" t="s">
        <v>2056</v>
      </c>
    </row>
    <row r="895" spans="1:20" hidden="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f t="shared" si="55"/>
        <v>54.12</v>
      </c>
      <c r="I895">
        <v>199</v>
      </c>
      <c r="J895" t="s">
        <v>107</v>
      </c>
      <c r="K895" t="s">
        <v>108</v>
      </c>
      <c r="L895">
        <v>1434344400</v>
      </c>
      <c r="M895" s="8">
        <f t="shared" si="53"/>
        <v>42170.208333333328</v>
      </c>
      <c r="N895">
        <v>1434690000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2038</v>
      </c>
      <c r="T895" t="s">
        <v>2039</v>
      </c>
    </row>
    <row r="896" spans="1:20" hidden="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f t="shared" si="55"/>
        <v>57.29</v>
      </c>
      <c r="I896">
        <v>56</v>
      </c>
      <c r="J896" t="s">
        <v>40</v>
      </c>
      <c r="K896" t="s">
        <v>41</v>
      </c>
      <c r="L896">
        <v>1373518800</v>
      </c>
      <c r="M896" s="8">
        <f t="shared" si="53"/>
        <v>41466.208333333336</v>
      </c>
      <c r="N896">
        <v>1376110800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2038</v>
      </c>
      <c r="T896" t="s">
        <v>2057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f t="shared" si="55"/>
        <v>103.81</v>
      </c>
      <c r="I897">
        <v>107</v>
      </c>
      <c r="J897" t="s">
        <v>21</v>
      </c>
      <c r="K897" t="s">
        <v>22</v>
      </c>
      <c r="L897">
        <v>1517637600</v>
      </c>
      <c r="M897" s="8">
        <f t="shared" si="53"/>
        <v>43134.25</v>
      </c>
      <c r="N897">
        <v>1518415200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2037</v>
      </c>
    </row>
    <row r="898" spans="1:20" ht="31.2" hidden="1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f t="shared" si="55"/>
        <v>105.03</v>
      </c>
      <c r="I898">
        <v>1460</v>
      </c>
      <c r="J898" t="s">
        <v>26</v>
      </c>
      <c r="K898" t="s">
        <v>27</v>
      </c>
      <c r="L898">
        <v>1310619600</v>
      </c>
      <c r="M898" s="8">
        <f t="shared" si="53"/>
        <v>40738.208333333336</v>
      </c>
      <c r="N898">
        <v>1310878800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t="s">
        <v>2030</v>
      </c>
      <c r="T898" t="s">
        <v>2031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f t="shared" si="55"/>
        <v>90.26</v>
      </c>
      <c r="I899">
        <v>27</v>
      </c>
      <c r="J899" t="s">
        <v>21</v>
      </c>
      <c r="K899" t="s">
        <v>22</v>
      </c>
      <c r="L899">
        <v>1556427600</v>
      </c>
      <c r="M899" s="8">
        <f t="shared" ref="M899:M962" si="57">(((L899/60)/60)/24+DATE(1970,1,1))</f>
        <v>43583.208333333328</v>
      </c>
      <c r="N899">
        <v>1556600400</v>
      </c>
      <c r="O899" s="8">
        <f t="shared" ref="O899:O962" si="58">(((N899/60)/60)/24+DATE(1970,1,1))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2037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f t="shared" ref="H900:H963" si="59">ROUND(IF(I900=0, 0, (E900/I900)), 2)</f>
        <v>76.98</v>
      </c>
      <c r="I900">
        <v>1221</v>
      </c>
      <c r="J900" t="s">
        <v>21</v>
      </c>
      <c r="K900" t="s">
        <v>22</v>
      </c>
      <c r="L900">
        <v>1576476000</v>
      </c>
      <c r="M900" s="8">
        <f t="shared" si="57"/>
        <v>43815.25</v>
      </c>
      <c r="N900">
        <v>1576994400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2038</v>
      </c>
      <c r="T900" t="s">
        <v>2039</v>
      </c>
    </row>
    <row r="901" spans="1:20" hidden="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f t="shared" si="59"/>
        <v>102.6</v>
      </c>
      <c r="I901">
        <v>123</v>
      </c>
      <c r="J901" t="s">
        <v>98</v>
      </c>
      <c r="K901" t="s">
        <v>99</v>
      </c>
      <c r="L901">
        <v>1381122000</v>
      </c>
      <c r="M901" s="8">
        <f t="shared" si="57"/>
        <v>41554.208333333336</v>
      </c>
      <c r="N901">
        <v>1382677200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2032</v>
      </c>
      <c r="T901" t="s">
        <v>2055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f t="shared" si="59"/>
        <v>2</v>
      </c>
      <c r="I902">
        <v>1</v>
      </c>
      <c r="J902" t="s">
        <v>21</v>
      </c>
      <c r="K902" t="s">
        <v>22</v>
      </c>
      <c r="L902">
        <v>1411102800</v>
      </c>
      <c r="M902" s="8">
        <f t="shared" si="57"/>
        <v>41901.208333333336</v>
      </c>
      <c r="N902">
        <v>1411189200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2035</v>
      </c>
    </row>
    <row r="903" spans="1:20" hidden="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f t="shared" si="59"/>
        <v>55.01</v>
      </c>
      <c r="I903">
        <v>159</v>
      </c>
      <c r="J903" t="s">
        <v>21</v>
      </c>
      <c r="K903" t="s">
        <v>22</v>
      </c>
      <c r="L903">
        <v>1531803600</v>
      </c>
      <c r="M903" s="8">
        <f t="shared" si="57"/>
        <v>43298.208333333328</v>
      </c>
      <c r="N903">
        <v>1534654800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</row>
    <row r="904" spans="1:20" hidden="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f t="shared" si="59"/>
        <v>32.130000000000003</v>
      </c>
      <c r="I904">
        <v>110</v>
      </c>
      <c r="J904" t="s">
        <v>21</v>
      </c>
      <c r="K904" t="s">
        <v>22</v>
      </c>
      <c r="L904">
        <v>1454133600</v>
      </c>
      <c r="M904" s="8">
        <f t="shared" si="57"/>
        <v>42399.25</v>
      </c>
      <c r="N904">
        <v>1457762400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2034</v>
      </c>
      <c r="T904" t="s">
        <v>2035</v>
      </c>
    </row>
    <row r="905" spans="1:20" ht="31.2" hidden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f t="shared" si="59"/>
        <v>50.64</v>
      </c>
      <c r="I905">
        <v>14</v>
      </c>
      <c r="J905" t="s">
        <v>21</v>
      </c>
      <c r="K905" t="s">
        <v>22</v>
      </c>
      <c r="L905">
        <v>1336194000</v>
      </c>
      <c r="M905" s="8">
        <f t="shared" si="57"/>
        <v>41034.208333333336</v>
      </c>
      <c r="N905">
        <v>1337490000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f t="shared" si="59"/>
        <v>49.69</v>
      </c>
      <c r="I906">
        <v>16</v>
      </c>
      <c r="J906" t="s">
        <v>21</v>
      </c>
      <c r="K906" t="s">
        <v>22</v>
      </c>
      <c r="L906">
        <v>1349326800</v>
      </c>
      <c r="M906" s="8">
        <f t="shared" si="57"/>
        <v>41186.208333333336</v>
      </c>
      <c r="N906">
        <v>1349672400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2044</v>
      </c>
      <c r="T906" t="s">
        <v>2053</v>
      </c>
    </row>
    <row r="907" spans="1:20" hidden="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f t="shared" si="59"/>
        <v>54.89</v>
      </c>
      <c r="I907">
        <v>236</v>
      </c>
      <c r="J907" t="s">
        <v>21</v>
      </c>
      <c r="K907" t="s">
        <v>22</v>
      </c>
      <c r="L907">
        <v>1379566800</v>
      </c>
      <c r="M907" s="8">
        <f t="shared" si="57"/>
        <v>41536.208333333336</v>
      </c>
      <c r="N907">
        <v>1379826000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2037</v>
      </c>
    </row>
    <row r="908" spans="1:20" ht="31.2" hidden="1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f t="shared" si="59"/>
        <v>46.93</v>
      </c>
      <c r="I908">
        <v>191</v>
      </c>
      <c r="J908" t="s">
        <v>21</v>
      </c>
      <c r="K908" t="s">
        <v>22</v>
      </c>
      <c r="L908">
        <v>1494651600</v>
      </c>
      <c r="M908" s="8">
        <f t="shared" si="57"/>
        <v>42868.208333333328</v>
      </c>
      <c r="N908">
        <v>1497762000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2038</v>
      </c>
      <c r="T908" t="s">
        <v>2039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f t="shared" si="59"/>
        <v>44.95</v>
      </c>
      <c r="I909">
        <v>41</v>
      </c>
      <c r="J909" t="s">
        <v>21</v>
      </c>
      <c r="K909" t="s">
        <v>22</v>
      </c>
      <c r="L909">
        <v>1303880400</v>
      </c>
      <c r="M909" s="8">
        <f t="shared" si="57"/>
        <v>40660.208333333336</v>
      </c>
      <c r="N909">
        <v>1304485200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2037</v>
      </c>
    </row>
    <row r="910" spans="1:20" hidden="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f t="shared" si="59"/>
        <v>31</v>
      </c>
      <c r="I910">
        <v>3934</v>
      </c>
      <c r="J910" t="s">
        <v>21</v>
      </c>
      <c r="K910" t="s">
        <v>22</v>
      </c>
      <c r="L910">
        <v>1335934800</v>
      </c>
      <c r="M910" s="8">
        <f t="shared" si="57"/>
        <v>41031.208333333336</v>
      </c>
      <c r="N910">
        <v>1336885200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2047</v>
      </c>
      <c r="T910" t="s">
        <v>2048</v>
      </c>
    </row>
    <row r="911" spans="1:20" hidden="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f t="shared" si="59"/>
        <v>107.76</v>
      </c>
      <c r="I911">
        <v>80</v>
      </c>
      <c r="J911" t="s">
        <v>15</v>
      </c>
      <c r="K911" t="s">
        <v>16</v>
      </c>
      <c r="L911">
        <v>1528088400</v>
      </c>
      <c r="M911" s="8">
        <f t="shared" si="57"/>
        <v>43255.208333333328</v>
      </c>
      <c r="N911">
        <v>1530421200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2037</v>
      </c>
    </row>
    <row r="912" spans="1:20" hidden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f t="shared" si="59"/>
        <v>102.08</v>
      </c>
      <c r="I912">
        <v>296</v>
      </c>
      <c r="J912" t="s">
        <v>21</v>
      </c>
      <c r="K912" t="s">
        <v>22</v>
      </c>
      <c r="L912">
        <v>1421906400</v>
      </c>
      <c r="M912" s="8">
        <f t="shared" si="57"/>
        <v>42026.25</v>
      </c>
      <c r="N912">
        <v>1421992800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2037</v>
      </c>
    </row>
    <row r="913" spans="1:20" hidden="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f t="shared" si="59"/>
        <v>24.98</v>
      </c>
      <c r="I913">
        <v>462</v>
      </c>
      <c r="J913" t="s">
        <v>21</v>
      </c>
      <c r="K913" t="s">
        <v>22</v>
      </c>
      <c r="L913">
        <v>1568005200</v>
      </c>
      <c r="M913" s="8">
        <f t="shared" si="57"/>
        <v>43717.208333333328</v>
      </c>
      <c r="N913">
        <v>1568178000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2034</v>
      </c>
      <c r="T913" t="s">
        <v>2035</v>
      </c>
    </row>
    <row r="914" spans="1:20" hidden="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f t="shared" si="59"/>
        <v>79.94</v>
      </c>
      <c r="I914">
        <v>179</v>
      </c>
      <c r="J914" t="s">
        <v>21</v>
      </c>
      <c r="K914" t="s">
        <v>22</v>
      </c>
      <c r="L914">
        <v>1346821200</v>
      </c>
      <c r="M914" s="8">
        <f t="shared" si="57"/>
        <v>41157.208333333336</v>
      </c>
      <c r="N914">
        <v>1347944400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2038</v>
      </c>
      <c r="T914" t="s">
        <v>2041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f t="shared" si="59"/>
        <v>67.95</v>
      </c>
      <c r="I915">
        <v>523</v>
      </c>
      <c r="J915" t="s">
        <v>26</v>
      </c>
      <c r="K915" t="s">
        <v>27</v>
      </c>
      <c r="L915">
        <v>1557637200</v>
      </c>
      <c r="M915" s="8">
        <f t="shared" si="57"/>
        <v>43597.208333333328</v>
      </c>
      <c r="N915">
        <v>1558760400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2038</v>
      </c>
      <c r="T915" t="s">
        <v>2041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f t="shared" si="59"/>
        <v>26.07</v>
      </c>
      <c r="I916">
        <v>141</v>
      </c>
      <c r="J916" t="s">
        <v>40</v>
      </c>
      <c r="K916" t="s">
        <v>41</v>
      </c>
      <c r="L916">
        <v>1375592400</v>
      </c>
      <c r="M916" s="8">
        <f t="shared" si="57"/>
        <v>41490.208333333336</v>
      </c>
      <c r="N916">
        <v>1376629200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2037</v>
      </c>
    </row>
    <row r="917" spans="1:20" ht="31.2" hidden="1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f t="shared" si="59"/>
        <v>105</v>
      </c>
      <c r="I917">
        <v>1866</v>
      </c>
      <c r="J917" t="s">
        <v>40</v>
      </c>
      <c r="K917" t="s">
        <v>41</v>
      </c>
      <c r="L917">
        <v>1503982800</v>
      </c>
      <c r="M917" s="8">
        <f t="shared" si="57"/>
        <v>42976.208333333328</v>
      </c>
      <c r="N917">
        <v>1504760400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2038</v>
      </c>
      <c r="T917" t="s">
        <v>2057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f t="shared" si="59"/>
        <v>25.83</v>
      </c>
      <c r="I918">
        <v>52</v>
      </c>
      <c r="J918" t="s">
        <v>21</v>
      </c>
      <c r="K918" t="s">
        <v>22</v>
      </c>
      <c r="L918">
        <v>1418882400</v>
      </c>
      <c r="M918" s="8">
        <f t="shared" si="57"/>
        <v>41991.25</v>
      </c>
      <c r="N918">
        <v>1419660000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2051</v>
      </c>
      <c r="T918" t="s">
        <v>2052</v>
      </c>
    </row>
    <row r="919" spans="1:20" hidden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f t="shared" si="59"/>
        <v>77.67</v>
      </c>
      <c r="I919">
        <v>27</v>
      </c>
      <c r="J919" t="s">
        <v>40</v>
      </c>
      <c r="K919" t="s">
        <v>41</v>
      </c>
      <c r="L919">
        <v>1309237200</v>
      </c>
      <c r="M919" s="8">
        <f t="shared" si="57"/>
        <v>40722.208333333336</v>
      </c>
      <c r="N919">
        <v>1311310800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2038</v>
      </c>
      <c r="T919" t="s">
        <v>2049</v>
      </c>
    </row>
    <row r="920" spans="1:20" hidden="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f t="shared" si="59"/>
        <v>57.83</v>
      </c>
      <c r="I920">
        <v>156</v>
      </c>
      <c r="J920" t="s">
        <v>98</v>
      </c>
      <c r="K920" t="s">
        <v>99</v>
      </c>
      <c r="L920">
        <v>1343365200</v>
      </c>
      <c r="M920" s="8">
        <f t="shared" si="57"/>
        <v>41117.208333333336</v>
      </c>
      <c r="N920">
        <v>1344315600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2044</v>
      </c>
      <c r="T920" t="s">
        <v>2053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f t="shared" si="59"/>
        <v>92.96</v>
      </c>
      <c r="I921">
        <v>225</v>
      </c>
      <c r="J921" t="s">
        <v>26</v>
      </c>
      <c r="K921" t="s">
        <v>27</v>
      </c>
      <c r="L921">
        <v>1507957200</v>
      </c>
      <c r="M921" s="8">
        <f t="shared" si="57"/>
        <v>43022.208333333328</v>
      </c>
      <c r="N921">
        <v>1510725600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2037</v>
      </c>
    </row>
    <row r="922" spans="1:20" hidden="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f t="shared" si="59"/>
        <v>37.950000000000003</v>
      </c>
      <c r="I922">
        <v>255</v>
      </c>
      <c r="J922" t="s">
        <v>21</v>
      </c>
      <c r="K922" t="s">
        <v>22</v>
      </c>
      <c r="L922">
        <v>1549519200</v>
      </c>
      <c r="M922" s="8">
        <f t="shared" si="57"/>
        <v>43503.25</v>
      </c>
      <c r="N922">
        <v>1551247200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2038</v>
      </c>
      <c r="T922" t="s">
        <v>2046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f t="shared" si="59"/>
        <v>31.84</v>
      </c>
      <c r="I923">
        <v>38</v>
      </c>
      <c r="J923" t="s">
        <v>21</v>
      </c>
      <c r="K923" t="s">
        <v>22</v>
      </c>
      <c r="L923">
        <v>1329026400</v>
      </c>
      <c r="M923" s="8">
        <f t="shared" si="57"/>
        <v>40951.25</v>
      </c>
      <c r="N923">
        <v>1330236000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2035</v>
      </c>
    </row>
    <row r="924" spans="1:20" hidden="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f t="shared" si="59"/>
        <v>40</v>
      </c>
      <c r="I924">
        <v>2261</v>
      </c>
      <c r="J924" t="s">
        <v>21</v>
      </c>
      <c r="K924" t="s">
        <v>22</v>
      </c>
      <c r="L924">
        <v>1544335200</v>
      </c>
      <c r="M924" s="8">
        <f t="shared" si="57"/>
        <v>43443.25</v>
      </c>
      <c r="N924">
        <v>1545112800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2032</v>
      </c>
      <c r="T924" t="s">
        <v>2059</v>
      </c>
    </row>
    <row r="925" spans="1:20" hidden="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f t="shared" si="59"/>
        <v>101.1</v>
      </c>
      <c r="I925">
        <v>40</v>
      </c>
      <c r="J925" t="s">
        <v>21</v>
      </c>
      <c r="K925" t="s">
        <v>22</v>
      </c>
      <c r="L925">
        <v>1279083600</v>
      </c>
      <c r="M925" s="8">
        <f t="shared" si="57"/>
        <v>40373.208333333336</v>
      </c>
      <c r="N925">
        <v>1279170000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2037</v>
      </c>
    </row>
    <row r="926" spans="1:20" hidden="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f t="shared" si="59"/>
        <v>84.01</v>
      </c>
      <c r="I926">
        <v>2289</v>
      </c>
      <c r="J926" t="s">
        <v>107</v>
      </c>
      <c r="K926" t="s">
        <v>108</v>
      </c>
      <c r="L926">
        <v>1572498000</v>
      </c>
      <c r="M926" s="8">
        <f t="shared" si="57"/>
        <v>43769.208333333328</v>
      </c>
      <c r="N926">
        <v>1573452000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2037</v>
      </c>
    </row>
    <row r="927" spans="1:20" ht="31.2" hidden="1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f t="shared" si="59"/>
        <v>103.42</v>
      </c>
      <c r="I927">
        <v>65</v>
      </c>
      <c r="J927" t="s">
        <v>21</v>
      </c>
      <c r="K927" t="s">
        <v>22</v>
      </c>
      <c r="L927">
        <v>1506056400</v>
      </c>
      <c r="M927" s="8">
        <f t="shared" si="57"/>
        <v>43000.208333333328</v>
      </c>
      <c r="N927">
        <v>1507093200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2037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f t="shared" si="59"/>
        <v>105.13</v>
      </c>
      <c r="I928">
        <v>15</v>
      </c>
      <c r="J928" t="s">
        <v>21</v>
      </c>
      <c r="K928" t="s">
        <v>22</v>
      </c>
      <c r="L928">
        <v>1463029200</v>
      </c>
      <c r="M928" s="8">
        <f t="shared" si="57"/>
        <v>42502.208333333328</v>
      </c>
      <c r="N928">
        <v>1463374800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2030</v>
      </c>
      <c r="T928" t="s">
        <v>2031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f t="shared" si="59"/>
        <v>89.22</v>
      </c>
      <c r="I929">
        <v>37</v>
      </c>
      <c r="J929" t="s">
        <v>21</v>
      </c>
      <c r="K929" t="s">
        <v>22</v>
      </c>
      <c r="L929">
        <v>1342069200</v>
      </c>
      <c r="M929" s="8">
        <f t="shared" si="57"/>
        <v>41102.208333333336</v>
      </c>
      <c r="N929">
        <v>1344574800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2037</v>
      </c>
    </row>
    <row r="930" spans="1:20" hidden="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f t="shared" si="59"/>
        <v>52</v>
      </c>
      <c r="I930">
        <v>3777</v>
      </c>
      <c r="J930" t="s">
        <v>107</v>
      </c>
      <c r="K930" t="s">
        <v>108</v>
      </c>
      <c r="L930">
        <v>1388296800</v>
      </c>
      <c r="M930" s="8">
        <f t="shared" si="57"/>
        <v>41637.25</v>
      </c>
      <c r="N930">
        <v>1389074400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2034</v>
      </c>
      <c r="T930" t="s">
        <v>2035</v>
      </c>
    </row>
    <row r="931" spans="1:20" hidden="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f t="shared" si="59"/>
        <v>64.959999999999994</v>
      </c>
      <c r="I931">
        <v>184</v>
      </c>
      <c r="J931" t="s">
        <v>40</v>
      </c>
      <c r="K931" t="s">
        <v>41</v>
      </c>
      <c r="L931">
        <v>1493787600</v>
      </c>
      <c r="M931" s="8">
        <f t="shared" si="57"/>
        <v>42858.208333333328</v>
      </c>
      <c r="N931">
        <v>1494997200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2037</v>
      </c>
    </row>
    <row r="932" spans="1:20" hidden="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f t="shared" si="59"/>
        <v>46.24</v>
      </c>
      <c r="I932">
        <v>85</v>
      </c>
      <c r="J932" t="s">
        <v>21</v>
      </c>
      <c r="K932" t="s">
        <v>22</v>
      </c>
      <c r="L932">
        <v>1424844000</v>
      </c>
      <c r="M932" s="8">
        <f t="shared" si="57"/>
        <v>42060.25</v>
      </c>
      <c r="N932">
        <v>1425448800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2037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f t="shared" si="59"/>
        <v>51.15</v>
      </c>
      <c r="I933">
        <v>112</v>
      </c>
      <c r="J933" t="s">
        <v>21</v>
      </c>
      <c r="K933" t="s">
        <v>22</v>
      </c>
      <c r="L933">
        <v>1403931600</v>
      </c>
      <c r="M933" s="8">
        <f t="shared" si="57"/>
        <v>41818.208333333336</v>
      </c>
      <c r="N933">
        <v>1404104400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2037</v>
      </c>
    </row>
    <row r="934" spans="1:20" hidden="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f t="shared" si="59"/>
        <v>33.909999999999997</v>
      </c>
      <c r="I934">
        <v>144</v>
      </c>
      <c r="J934" t="s">
        <v>21</v>
      </c>
      <c r="K934" t="s">
        <v>22</v>
      </c>
      <c r="L934">
        <v>1394514000</v>
      </c>
      <c r="M934" s="8">
        <f t="shared" si="57"/>
        <v>41709.208333333336</v>
      </c>
      <c r="N934">
        <v>1394773200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</row>
    <row r="935" spans="1:20" hidden="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f t="shared" si="59"/>
        <v>92.02</v>
      </c>
      <c r="I935">
        <v>1902</v>
      </c>
      <c r="J935" t="s">
        <v>21</v>
      </c>
      <c r="K935" t="s">
        <v>22</v>
      </c>
      <c r="L935">
        <v>1365397200</v>
      </c>
      <c r="M935" s="8">
        <f t="shared" si="57"/>
        <v>41372.208333333336</v>
      </c>
      <c r="N935">
        <v>1366520400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2037</v>
      </c>
    </row>
    <row r="936" spans="1:20" hidden="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f t="shared" si="59"/>
        <v>107.43</v>
      </c>
      <c r="I936">
        <v>105</v>
      </c>
      <c r="J936" t="s">
        <v>21</v>
      </c>
      <c r="K936" t="s">
        <v>22</v>
      </c>
      <c r="L936">
        <v>1456120800</v>
      </c>
      <c r="M936" s="8">
        <f t="shared" si="57"/>
        <v>42422.25</v>
      </c>
      <c r="N936">
        <v>1456639200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2037</v>
      </c>
    </row>
    <row r="937" spans="1:20" ht="31.2" hidden="1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f t="shared" si="59"/>
        <v>75.849999999999994</v>
      </c>
      <c r="I937">
        <v>132</v>
      </c>
      <c r="J937" t="s">
        <v>21</v>
      </c>
      <c r="K937" t="s">
        <v>22</v>
      </c>
      <c r="L937">
        <v>1437714000</v>
      </c>
      <c r="M937" s="8">
        <f t="shared" si="57"/>
        <v>42209.208333333328</v>
      </c>
      <c r="N937">
        <v>1438318800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2037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f t="shared" si="59"/>
        <v>80.48</v>
      </c>
      <c r="I938">
        <v>21</v>
      </c>
      <c r="J938" t="s">
        <v>21</v>
      </c>
      <c r="K938" t="s">
        <v>22</v>
      </c>
      <c r="L938">
        <v>1563771600</v>
      </c>
      <c r="M938" s="8">
        <f t="shared" si="57"/>
        <v>43668.208333333328</v>
      </c>
      <c r="N938">
        <v>1564030800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2037</v>
      </c>
    </row>
    <row r="939" spans="1:20" hidden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f t="shared" si="59"/>
        <v>86.98</v>
      </c>
      <c r="I939">
        <v>976</v>
      </c>
      <c r="J939" t="s">
        <v>21</v>
      </c>
      <c r="K939" t="s">
        <v>22</v>
      </c>
      <c r="L939">
        <v>1448517600</v>
      </c>
      <c r="M939" s="8">
        <f t="shared" si="57"/>
        <v>42334.25</v>
      </c>
      <c r="N939">
        <v>1449295200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2038</v>
      </c>
      <c r="T939" t="s">
        <v>2039</v>
      </c>
    </row>
    <row r="940" spans="1:20" hidden="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f t="shared" si="59"/>
        <v>105.14</v>
      </c>
      <c r="I940">
        <v>96</v>
      </c>
      <c r="J940" t="s">
        <v>21</v>
      </c>
      <c r="K940" t="s">
        <v>22</v>
      </c>
      <c r="L940">
        <v>1528779600</v>
      </c>
      <c r="M940" s="8">
        <f t="shared" si="57"/>
        <v>43263.208333333328</v>
      </c>
      <c r="N940">
        <v>1531890000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2044</v>
      </c>
      <c r="T940" t="s">
        <v>2050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f t="shared" si="59"/>
        <v>57.3</v>
      </c>
      <c r="I941">
        <v>67</v>
      </c>
      <c r="J941" t="s">
        <v>21</v>
      </c>
      <c r="K941" t="s">
        <v>22</v>
      </c>
      <c r="L941">
        <v>1304744400</v>
      </c>
      <c r="M941" s="8">
        <f t="shared" si="57"/>
        <v>40670.208333333336</v>
      </c>
      <c r="N941">
        <v>1306213200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2047</v>
      </c>
      <c r="T941" t="s">
        <v>2048</v>
      </c>
    </row>
    <row r="942" spans="1:20" hidden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f t="shared" si="59"/>
        <v>93.35</v>
      </c>
      <c r="I942">
        <v>66</v>
      </c>
      <c r="J942" t="s">
        <v>15</v>
      </c>
      <c r="K942" t="s">
        <v>16</v>
      </c>
      <c r="L942">
        <v>1354341600</v>
      </c>
      <c r="M942" s="8">
        <f t="shared" si="57"/>
        <v>41244.25</v>
      </c>
      <c r="N942">
        <v>1356242400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2035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f t="shared" si="59"/>
        <v>71.989999999999995</v>
      </c>
      <c r="I943">
        <v>78</v>
      </c>
      <c r="J943" t="s">
        <v>21</v>
      </c>
      <c r="K943" t="s">
        <v>22</v>
      </c>
      <c r="L943">
        <v>1294552800</v>
      </c>
      <c r="M943" s="8">
        <f t="shared" si="57"/>
        <v>40552.25</v>
      </c>
      <c r="N943">
        <v>1297576800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2037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f t="shared" si="59"/>
        <v>92.61</v>
      </c>
      <c r="I944">
        <v>67</v>
      </c>
      <c r="J944" t="s">
        <v>26</v>
      </c>
      <c r="K944" t="s">
        <v>27</v>
      </c>
      <c r="L944">
        <v>1295935200</v>
      </c>
      <c r="M944" s="8">
        <f t="shared" si="57"/>
        <v>40568.25</v>
      </c>
      <c r="N944">
        <v>1296194400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2037</v>
      </c>
    </row>
    <row r="945" spans="1:20" hidden="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f t="shared" si="59"/>
        <v>104.99</v>
      </c>
      <c r="I945">
        <v>114</v>
      </c>
      <c r="J945" t="s">
        <v>21</v>
      </c>
      <c r="K945" t="s">
        <v>22</v>
      </c>
      <c r="L945">
        <v>1411534800</v>
      </c>
      <c r="M945" s="8">
        <f t="shared" si="57"/>
        <v>41906.208333333336</v>
      </c>
      <c r="N945">
        <v>1414558800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2030</v>
      </c>
      <c r="T945" t="s">
        <v>2031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f t="shared" si="59"/>
        <v>30.96</v>
      </c>
      <c r="I946">
        <v>263</v>
      </c>
      <c r="J946" t="s">
        <v>26</v>
      </c>
      <c r="K946" t="s">
        <v>27</v>
      </c>
      <c r="L946">
        <v>1486706400</v>
      </c>
      <c r="M946" s="8">
        <f t="shared" si="57"/>
        <v>42776.25</v>
      </c>
      <c r="N946">
        <v>1488348000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2051</v>
      </c>
      <c r="T946" t="s">
        <v>2052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f t="shared" si="59"/>
        <v>33</v>
      </c>
      <c r="I947">
        <v>1691</v>
      </c>
      <c r="J947" t="s">
        <v>21</v>
      </c>
      <c r="K947" t="s">
        <v>22</v>
      </c>
      <c r="L947">
        <v>1333602000</v>
      </c>
      <c r="M947" s="8">
        <f t="shared" si="57"/>
        <v>41004.208333333336</v>
      </c>
      <c r="N947">
        <v>1334898000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2051</v>
      </c>
      <c r="T947" t="s">
        <v>2052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f t="shared" si="59"/>
        <v>84.19</v>
      </c>
      <c r="I948">
        <v>181</v>
      </c>
      <c r="J948" t="s">
        <v>21</v>
      </c>
      <c r="K948" t="s">
        <v>22</v>
      </c>
      <c r="L948">
        <v>1308200400</v>
      </c>
      <c r="M948" s="8">
        <f t="shared" si="57"/>
        <v>40710.208333333336</v>
      </c>
      <c r="N948">
        <v>1308373200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2037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f t="shared" si="59"/>
        <v>73.92</v>
      </c>
      <c r="I949">
        <v>13</v>
      </c>
      <c r="J949" t="s">
        <v>21</v>
      </c>
      <c r="K949" t="s">
        <v>22</v>
      </c>
      <c r="L949">
        <v>1411707600</v>
      </c>
      <c r="M949" s="8">
        <f t="shared" si="57"/>
        <v>41908.208333333336</v>
      </c>
      <c r="N949">
        <v>1412312400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2037</v>
      </c>
    </row>
    <row r="950" spans="1:20" hidden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f t="shared" si="59"/>
        <v>36.99</v>
      </c>
      <c r="I950">
        <v>160</v>
      </c>
      <c r="J950" t="s">
        <v>21</v>
      </c>
      <c r="K950" t="s">
        <v>22</v>
      </c>
      <c r="L950">
        <v>1418364000</v>
      </c>
      <c r="M950" s="8">
        <f t="shared" si="57"/>
        <v>41985.25</v>
      </c>
      <c r="N950">
        <v>1419228000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2038</v>
      </c>
      <c r="T950" t="s">
        <v>2039</v>
      </c>
    </row>
    <row r="951" spans="1:20" ht="31.2" hidden="1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f t="shared" si="59"/>
        <v>46.9</v>
      </c>
      <c r="I951">
        <v>203</v>
      </c>
      <c r="J951" t="s">
        <v>21</v>
      </c>
      <c r="K951" t="s">
        <v>22</v>
      </c>
      <c r="L951">
        <v>1429333200</v>
      </c>
      <c r="M951" s="8">
        <f t="shared" si="57"/>
        <v>42112.208333333328</v>
      </c>
      <c r="N951">
        <v>1430974800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2034</v>
      </c>
      <c r="T951" t="s">
        <v>2035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f t="shared" si="59"/>
        <v>5</v>
      </c>
      <c r="I952">
        <v>1</v>
      </c>
      <c r="J952" t="s">
        <v>21</v>
      </c>
      <c r="K952" t="s">
        <v>22</v>
      </c>
      <c r="L952">
        <v>1555390800</v>
      </c>
      <c r="M952" s="8">
        <f t="shared" si="57"/>
        <v>43571.208333333328</v>
      </c>
      <c r="N952">
        <v>1555822800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2037</v>
      </c>
    </row>
    <row r="953" spans="1:20" hidden="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f t="shared" si="59"/>
        <v>102.02</v>
      </c>
      <c r="I953">
        <v>1559</v>
      </c>
      <c r="J953" t="s">
        <v>21</v>
      </c>
      <c r="K953" t="s">
        <v>22</v>
      </c>
      <c r="L953">
        <v>1482732000</v>
      </c>
      <c r="M953" s="8">
        <f t="shared" si="57"/>
        <v>42730.25</v>
      </c>
      <c r="N953">
        <v>1482818400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</row>
    <row r="954" spans="1:20" hidden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f t="shared" si="59"/>
        <v>45.01</v>
      </c>
      <c r="I954">
        <v>2266</v>
      </c>
      <c r="J954" t="s">
        <v>21</v>
      </c>
      <c r="K954" t="s">
        <v>22</v>
      </c>
      <c r="L954">
        <v>1470718800</v>
      </c>
      <c r="M954" s="8">
        <f t="shared" si="57"/>
        <v>42591.208333333328</v>
      </c>
      <c r="N954">
        <v>1471928400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2038</v>
      </c>
      <c r="T954" t="s">
        <v>2039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f t="shared" si="59"/>
        <v>94.29</v>
      </c>
      <c r="I955">
        <v>21</v>
      </c>
      <c r="J955" t="s">
        <v>21</v>
      </c>
      <c r="K955" t="s">
        <v>22</v>
      </c>
      <c r="L955">
        <v>1450591200</v>
      </c>
      <c r="M955" s="8">
        <f t="shared" si="57"/>
        <v>42358.25</v>
      </c>
      <c r="N955">
        <v>1453701600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2038</v>
      </c>
      <c r="T955" t="s">
        <v>2060</v>
      </c>
    </row>
    <row r="956" spans="1:20" hidden="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f t="shared" si="59"/>
        <v>101.02</v>
      </c>
      <c r="I956">
        <v>1548</v>
      </c>
      <c r="J956" t="s">
        <v>26</v>
      </c>
      <c r="K956" t="s">
        <v>27</v>
      </c>
      <c r="L956">
        <v>1348290000</v>
      </c>
      <c r="M956" s="8">
        <f t="shared" si="57"/>
        <v>41174.208333333336</v>
      </c>
      <c r="N956">
        <v>1350363600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2034</v>
      </c>
      <c r="T956" t="s">
        <v>2035</v>
      </c>
    </row>
    <row r="957" spans="1:20" ht="31.2" hidden="1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f t="shared" si="59"/>
        <v>97.04</v>
      </c>
      <c r="I957">
        <v>80</v>
      </c>
      <c r="J957" t="s">
        <v>21</v>
      </c>
      <c r="K957" t="s">
        <v>22</v>
      </c>
      <c r="L957">
        <v>1353823200</v>
      </c>
      <c r="M957" s="8">
        <f t="shared" si="57"/>
        <v>41238.25</v>
      </c>
      <c r="N957">
        <v>1353996000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2037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f t="shared" si="59"/>
        <v>43.01</v>
      </c>
      <c r="I958">
        <v>830</v>
      </c>
      <c r="J958" t="s">
        <v>21</v>
      </c>
      <c r="K958" t="s">
        <v>22</v>
      </c>
      <c r="L958">
        <v>1450764000</v>
      </c>
      <c r="M958" s="8">
        <f t="shared" si="57"/>
        <v>42360.25</v>
      </c>
      <c r="N958">
        <v>1451109600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2038</v>
      </c>
      <c r="T958" t="s">
        <v>2060</v>
      </c>
    </row>
    <row r="959" spans="1:20" hidden="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f t="shared" si="59"/>
        <v>94.92</v>
      </c>
      <c r="I959">
        <v>131</v>
      </c>
      <c r="J959" t="s">
        <v>21</v>
      </c>
      <c r="K959" t="s">
        <v>22</v>
      </c>
      <c r="L959">
        <v>1329372000</v>
      </c>
      <c r="M959" s="8">
        <f t="shared" si="57"/>
        <v>40955.25</v>
      </c>
      <c r="N959">
        <v>1329631200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2037</v>
      </c>
    </row>
    <row r="960" spans="1:20" ht="31.2" hidden="1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f t="shared" si="59"/>
        <v>72.150000000000006</v>
      </c>
      <c r="I960">
        <v>112</v>
      </c>
      <c r="J960" t="s">
        <v>21</v>
      </c>
      <c r="K960" t="s">
        <v>22</v>
      </c>
      <c r="L960">
        <v>1277096400</v>
      </c>
      <c r="M960" s="8">
        <f t="shared" si="57"/>
        <v>40350.208333333336</v>
      </c>
      <c r="N960">
        <v>1278997200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2038</v>
      </c>
      <c r="T960" t="s">
        <v>2046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f t="shared" si="59"/>
        <v>51.01</v>
      </c>
      <c r="I961">
        <v>130</v>
      </c>
      <c r="J961" t="s">
        <v>21</v>
      </c>
      <c r="K961" t="s">
        <v>22</v>
      </c>
      <c r="L961">
        <v>1277701200</v>
      </c>
      <c r="M961" s="8">
        <f t="shared" si="57"/>
        <v>40357.208333333336</v>
      </c>
      <c r="N961">
        <v>1280120400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2044</v>
      </c>
      <c r="T961" t="s">
        <v>2056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f t="shared" si="59"/>
        <v>85.05</v>
      </c>
      <c r="I962">
        <v>55</v>
      </c>
      <c r="J962" t="s">
        <v>21</v>
      </c>
      <c r="K962" t="s">
        <v>22</v>
      </c>
      <c r="L962">
        <v>1454911200</v>
      </c>
      <c r="M962" s="8">
        <f t="shared" si="57"/>
        <v>42408.25</v>
      </c>
      <c r="N962">
        <v>1458104400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2035</v>
      </c>
    </row>
    <row r="963" spans="1:20" ht="31.2" hidden="1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f t="shared" si="59"/>
        <v>43.87</v>
      </c>
      <c r="I963">
        <v>155</v>
      </c>
      <c r="J963" t="s">
        <v>21</v>
      </c>
      <c r="K963" t="s">
        <v>22</v>
      </c>
      <c r="L963">
        <v>1297922400</v>
      </c>
      <c r="M963" s="8">
        <f t="shared" ref="M963:M1001" si="61">(((L963/60)/60)/24+DATE(1970,1,1))</f>
        <v>40591.25</v>
      </c>
      <c r="N963">
        <v>1298268000</v>
      </c>
      <c r="O963" s="8">
        <f t="shared" ref="O963:O1001" si="62">(((N963/60)/60)/24+DATE(1970,1,1))</f>
        <v>40595.25</v>
      </c>
      <c r="P963" t="b">
        <v>0</v>
      </c>
      <c r="Q963" t="b">
        <v>0</v>
      </c>
      <c r="R963" t="s">
        <v>206</v>
      </c>
      <c r="S963" t="s">
        <v>2044</v>
      </c>
      <c r="T963" t="s">
        <v>2056</v>
      </c>
    </row>
    <row r="964" spans="1:20" hidden="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f t="shared" ref="H964:H1001" si="63">ROUND(IF(I964=0, 0, (E964/I964)), 2)</f>
        <v>40.06</v>
      </c>
      <c r="I964">
        <v>266</v>
      </c>
      <c r="J964" t="s">
        <v>21</v>
      </c>
      <c r="K964" t="s">
        <v>22</v>
      </c>
      <c r="L964">
        <v>1384408800</v>
      </c>
      <c r="M964" s="8">
        <f t="shared" si="61"/>
        <v>41592.25</v>
      </c>
      <c r="N964">
        <v>1386223200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2030</v>
      </c>
      <c r="T964" t="s">
        <v>2031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f t="shared" si="63"/>
        <v>43.83</v>
      </c>
      <c r="I965">
        <v>114</v>
      </c>
      <c r="J965" t="s">
        <v>107</v>
      </c>
      <c r="K965" t="s">
        <v>108</v>
      </c>
      <c r="L965">
        <v>1299304800</v>
      </c>
      <c r="M965" s="8">
        <f t="shared" si="61"/>
        <v>40607.25</v>
      </c>
      <c r="N965">
        <v>1299823200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2051</v>
      </c>
      <c r="T965" t="s">
        <v>2052</v>
      </c>
    </row>
    <row r="966" spans="1:20" hidden="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f t="shared" si="63"/>
        <v>84.93</v>
      </c>
      <c r="I966">
        <v>155</v>
      </c>
      <c r="J966" t="s">
        <v>21</v>
      </c>
      <c r="K966" t="s">
        <v>22</v>
      </c>
      <c r="L966">
        <v>1431320400</v>
      </c>
      <c r="M966" s="8">
        <f t="shared" si="61"/>
        <v>42135.208333333328</v>
      </c>
      <c r="N966">
        <v>1431752400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2037</v>
      </c>
    </row>
    <row r="967" spans="1:20" hidden="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f t="shared" si="63"/>
        <v>41.07</v>
      </c>
      <c r="I967">
        <v>207</v>
      </c>
      <c r="J967" t="s">
        <v>40</v>
      </c>
      <c r="K967" t="s">
        <v>41</v>
      </c>
      <c r="L967">
        <v>1264399200</v>
      </c>
      <c r="M967" s="8">
        <f t="shared" si="61"/>
        <v>40203.25</v>
      </c>
      <c r="N967">
        <v>1267855200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</row>
    <row r="968" spans="1:20" hidden="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f t="shared" si="63"/>
        <v>54.97</v>
      </c>
      <c r="I968">
        <v>245</v>
      </c>
      <c r="J968" t="s">
        <v>21</v>
      </c>
      <c r="K968" t="s">
        <v>22</v>
      </c>
      <c r="L968">
        <v>1497502800</v>
      </c>
      <c r="M968" s="8">
        <f t="shared" si="61"/>
        <v>42901.208333333328</v>
      </c>
      <c r="N968">
        <v>1497675600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2037</v>
      </c>
    </row>
    <row r="969" spans="1:20" hidden="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f t="shared" si="63"/>
        <v>77.010000000000005</v>
      </c>
      <c r="I969">
        <v>1573</v>
      </c>
      <c r="J969" t="s">
        <v>21</v>
      </c>
      <c r="K969" t="s">
        <v>22</v>
      </c>
      <c r="L969">
        <v>1333688400</v>
      </c>
      <c r="M969" s="8">
        <f t="shared" si="61"/>
        <v>41005.208333333336</v>
      </c>
      <c r="N969">
        <v>1336885200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2032</v>
      </c>
      <c r="T969" t="s">
        <v>2059</v>
      </c>
    </row>
    <row r="970" spans="1:20" ht="31.2" hidden="1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f t="shared" si="63"/>
        <v>71.2</v>
      </c>
      <c r="I970">
        <v>114</v>
      </c>
      <c r="J970" t="s">
        <v>21</v>
      </c>
      <c r="K970" t="s">
        <v>22</v>
      </c>
      <c r="L970">
        <v>1293861600</v>
      </c>
      <c r="M970" s="8">
        <f t="shared" si="61"/>
        <v>40544.25</v>
      </c>
      <c r="N970">
        <v>1295157600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2030</v>
      </c>
      <c r="T970" t="s">
        <v>2031</v>
      </c>
    </row>
    <row r="971" spans="1:20" hidden="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f t="shared" si="63"/>
        <v>91.94</v>
      </c>
      <c r="I971">
        <v>93</v>
      </c>
      <c r="J971" t="s">
        <v>21</v>
      </c>
      <c r="K971" t="s">
        <v>22</v>
      </c>
      <c r="L971">
        <v>1576994400</v>
      </c>
      <c r="M971" s="8">
        <f t="shared" si="61"/>
        <v>43821.25</v>
      </c>
      <c r="N971">
        <v>1577599200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2037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f t="shared" si="63"/>
        <v>97.07</v>
      </c>
      <c r="I972">
        <v>594</v>
      </c>
      <c r="J972" t="s">
        <v>21</v>
      </c>
      <c r="K972" t="s">
        <v>22</v>
      </c>
      <c r="L972">
        <v>1304917200</v>
      </c>
      <c r="M972" s="8">
        <f t="shared" si="61"/>
        <v>40672.208333333336</v>
      </c>
      <c r="N972">
        <v>1305003600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2037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f t="shared" si="63"/>
        <v>58.92</v>
      </c>
      <c r="I973">
        <v>24</v>
      </c>
      <c r="J973" t="s">
        <v>21</v>
      </c>
      <c r="K973" t="s">
        <v>22</v>
      </c>
      <c r="L973">
        <v>1381208400</v>
      </c>
      <c r="M973" s="8">
        <f t="shared" si="61"/>
        <v>41555.208333333336</v>
      </c>
      <c r="N973">
        <v>1381726800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2038</v>
      </c>
      <c r="T973" t="s">
        <v>2057</v>
      </c>
    </row>
    <row r="974" spans="1:20" ht="31.2" hidden="1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f t="shared" si="63"/>
        <v>58.02</v>
      </c>
      <c r="I974">
        <v>1681</v>
      </c>
      <c r="J974" t="s">
        <v>21</v>
      </c>
      <c r="K974" t="s">
        <v>22</v>
      </c>
      <c r="L974">
        <v>1401685200</v>
      </c>
      <c r="M974" s="8">
        <f t="shared" si="61"/>
        <v>41792.208333333336</v>
      </c>
      <c r="N974">
        <v>1402462800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2034</v>
      </c>
      <c r="T974" t="s">
        <v>2035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f t="shared" si="63"/>
        <v>103.87</v>
      </c>
      <c r="I975">
        <v>252</v>
      </c>
      <c r="J975" t="s">
        <v>21</v>
      </c>
      <c r="K975" t="s">
        <v>22</v>
      </c>
      <c r="L975">
        <v>1291960800</v>
      </c>
      <c r="M975" s="8">
        <f t="shared" si="61"/>
        <v>40522.25</v>
      </c>
      <c r="N975">
        <v>1292133600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2037</v>
      </c>
    </row>
    <row r="976" spans="1:20" hidden="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f t="shared" si="63"/>
        <v>93.47</v>
      </c>
      <c r="I976">
        <v>32</v>
      </c>
      <c r="J976" t="s">
        <v>21</v>
      </c>
      <c r="K976" t="s">
        <v>22</v>
      </c>
      <c r="L976">
        <v>1368853200</v>
      </c>
      <c r="M976" s="8">
        <f t="shared" si="61"/>
        <v>41412.208333333336</v>
      </c>
      <c r="N976">
        <v>1368939600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2032</v>
      </c>
      <c r="T976" t="s">
        <v>2042</v>
      </c>
    </row>
    <row r="977" spans="1:20" hidden="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f t="shared" si="63"/>
        <v>61.97</v>
      </c>
      <c r="I977">
        <v>135</v>
      </c>
      <c r="J977" t="s">
        <v>21</v>
      </c>
      <c r="K977" t="s">
        <v>22</v>
      </c>
      <c r="L977">
        <v>1448776800</v>
      </c>
      <c r="M977" s="8">
        <f t="shared" si="61"/>
        <v>42337.25</v>
      </c>
      <c r="N977">
        <v>1452146400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2037</v>
      </c>
    </row>
    <row r="978" spans="1:20" ht="31.2" hidden="1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f t="shared" si="63"/>
        <v>92.04</v>
      </c>
      <c r="I978">
        <v>140</v>
      </c>
      <c r="J978" t="s">
        <v>21</v>
      </c>
      <c r="K978" t="s">
        <v>22</v>
      </c>
      <c r="L978">
        <v>1296194400</v>
      </c>
      <c r="M978" s="8">
        <f t="shared" si="61"/>
        <v>40571.25</v>
      </c>
      <c r="N978">
        <v>1296712800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2037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f t="shared" si="63"/>
        <v>77.27</v>
      </c>
      <c r="I979">
        <v>67</v>
      </c>
      <c r="J979" t="s">
        <v>21</v>
      </c>
      <c r="K979" t="s">
        <v>22</v>
      </c>
      <c r="L979">
        <v>1517983200</v>
      </c>
      <c r="M979" s="8">
        <f t="shared" si="61"/>
        <v>43138.25</v>
      </c>
      <c r="N979">
        <v>1520748000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2030</v>
      </c>
      <c r="T979" t="s">
        <v>2031</v>
      </c>
    </row>
    <row r="980" spans="1:20" hidden="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f t="shared" si="63"/>
        <v>93.92</v>
      </c>
      <c r="I980">
        <v>92</v>
      </c>
      <c r="J980" t="s">
        <v>21</v>
      </c>
      <c r="K980" t="s">
        <v>22</v>
      </c>
      <c r="L980">
        <v>1478930400</v>
      </c>
      <c r="M980" s="8">
        <f t="shared" si="61"/>
        <v>42686.25</v>
      </c>
      <c r="N980">
        <v>1480831200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2047</v>
      </c>
      <c r="T980" t="s">
        <v>2048</v>
      </c>
    </row>
    <row r="981" spans="1:20" hidden="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f t="shared" si="63"/>
        <v>84.97</v>
      </c>
      <c r="I981">
        <v>1015</v>
      </c>
      <c r="J981" t="s">
        <v>40</v>
      </c>
      <c r="K981" t="s">
        <v>41</v>
      </c>
      <c r="L981">
        <v>1426395600</v>
      </c>
      <c r="M981" s="8">
        <f t="shared" si="61"/>
        <v>42078.208333333328</v>
      </c>
      <c r="N981">
        <v>1426914000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2037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f t="shared" si="63"/>
        <v>105.97</v>
      </c>
      <c r="I982">
        <v>742</v>
      </c>
      <c r="J982" t="s">
        <v>21</v>
      </c>
      <c r="K982" t="s">
        <v>22</v>
      </c>
      <c r="L982">
        <v>1446181200</v>
      </c>
      <c r="M982" s="8">
        <f t="shared" si="61"/>
        <v>42307.208333333328</v>
      </c>
      <c r="N982">
        <v>1446616800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hidden="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f t="shared" si="63"/>
        <v>36.97</v>
      </c>
      <c r="I983">
        <v>323</v>
      </c>
      <c r="J983" t="s">
        <v>21</v>
      </c>
      <c r="K983" t="s">
        <v>22</v>
      </c>
      <c r="L983">
        <v>1514181600</v>
      </c>
      <c r="M983" s="8">
        <f t="shared" si="61"/>
        <v>43094.25</v>
      </c>
      <c r="N983">
        <v>1517032800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2034</v>
      </c>
      <c r="T983" t="s">
        <v>2035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f t="shared" si="63"/>
        <v>81.53</v>
      </c>
      <c r="I984">
        <v>75</v>
      </c>
      <c r="J984" t="s">
        <v>21</v>
      </c>
      <c r="K984" t="s">
        <v>22</v>
      </c>
      <c r="L984">
        <v>1311051600</v>
      </c>
      <c r="M984" s="8">
        <f t="shared" si="61"/>
        <v>40743.208333333336</v>
      </c>
      <c r="N984">
        <v>1311224400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2038</v>
      </c>
      <c r="T984" t="s">
        <v>2039</v>
      </c>
    </row>
    <row r="985" spans="1:20" hidden="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f t="shared" si="63"/>
        <v>81</v>
      </c>
      <c r="I985">
        <v>2326</v>
      </c>
      <c r="J985" t="s">
        <v>21</v>
      </c>
      <c r="K985" t="s">
        <v>22</v>
      </c>
      <c r="L985">
        <v>1564894800</v>
      </c>
      <c r="M985" s="8">
        <f t="shared" si="61"/>
        <v>43681.208333333328</v>
      </c>
      <c r="N985">
        <v>1566190800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2038</v>
      </c>
      <c r="T985" t="s">
        <v>2039</v>
      </c>
    </row>
    <row r="986" spans="1:20" ht="31.2" hidden="1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f t="shared" si="63"/>
        <v>26.01</v>
      </c>
      <c r="I986">
        <v>381</v>
      </c>
      <c r="J986" t="s">
        <v>21</v>
      </c>
      <c r="K986" t="s">
        <v>22</v>
      </c>
      <c r="L986">
        <v>1567918800</v>
      </c>
      <c r="M986" s="8">
        <f t="shared" si="61"/>
        <v>43716.208333333328</v>
      </c>
      <c r="N986">
        <v>1570165200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2037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f t="shared" si="63"/>
        <v>26</v>
      </c>
      <c r="I987">
        <v>4405</v>
      </c>
      <c r="J987" t="s">
        <v>21</v>
      </c>
      <c r="K987" t="s">
        <v>22</v>
      </c>
      <c r="L987">
        <v>1386309600</v>
      </c>
      <c r="M987" s="8">
        <f t="shared" si="61"/>
        <v>41614.25</v>
      </c>
      <c r="N987">
        <v>1388556000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f t="shared" si="63"/>
        <v>34.17</v>
      </c>
      <c r="I988">
        <v>92</v>
      </c>
      <c r="J988" t="s">
        <v>21</v>
      </c>
      <c r="K988" t="s">
        <v>22</v>
      </c>
      <c r="L988">
        <v>1301979600</v>
      </c>
      <c r="M988" s="8">
        <f t="shared" si="61"/>
        <v>40638.208333333336</v>
      </c>
      <c r="N988">
        <v>1303189200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hidden="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f t="shared" si="63"/>
        <v>28</v>
      </c>
      <c r="I989">
        <v>480</v>
      </c>
      <c r="J989" t="s">
        <v>21</v>
      </c>
      <c r="K989" t="s">
        <v>22</v>
      </c>
      <c r="L989">
        <v>1493269200</v>
      </c>
      <c r="M989" s="8">
        <f t="shared" si="61"/>
        <v>42852.208333333328</v>
      </c>
      <c r="N989">
        <v>1494478800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2038</v>
      </c>
      <c r="T989" t="s">
        <v>2039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f t="shared" si="63"/>
        <v>76.55</v>
      </c>
      <c r="I990">
        <v>64</v>
      </c>
      <c r="J990" t="s">
        <v>21</v>
      </c>
      <c r="K990" t="s">
        <v>22</v>
      </c>
      <c r="L990">
        <v>1478930400</v>
      </c>
      <c r="M990" s="8">
        <f t="shared" si="61"/>
        <v>42686.25</v>
      </c>
      <c r="N990">
        <v>1480744800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2044</v>
      </c>
      <c r="T990" t="s">
        <v>2053</v>
      </c>
    </row>
    <row r="991" spans="1:20" hidden="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f t="shared" si="63"/>
        <v>53.05</v>
      </c>
      <c r="I991">
        <v>226</v>
      </c>
      <c r="J991" t="s">
        <v>21</v>
      </c>
      <c r="K991" t="s">
        <v>22</v>
      </c>
      <c r="L991">
        <v>1555390800</v>
      </c>
      <c r="M991" s="8">
        <f t="shared" si="61"/>
        <v>43571.208333333328</v>
      </c>
      <c r="N991">
        <v>1555822800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2044</v>
      </c>
      <c r="T991" t="s">
        <v>2056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f t="shared" si="63"/>
        <v>106.86</v>
      </c>
      <c r="I992">
        <v>64</v>
      </c>
      <c r="J992" t="s">
        <v>21</v>
      </c>
      <c r="K992" t="s">
        <v>22</v>
      </c>
      <c r="L992">
        <v>1456984800</v>
      </c>
      <c r="M992" s="8">
        <f t="shared" si="61"/>
        <v>42432.25</v>
      </c>
      <c r="N992">
        <v>1458882000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2038</v>
      </c>
      <c r="T992" t="s">
        <v>2041</v>
      </c>
    </row>
    <row r="993" spans="1:20" hidden="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f t="shared" si="63"/>
        <v>46.02</v>
      </c>
      <c r="I993">
        <v>241</v>
      </c>
      <c r="J993" t="s">
        <v>21</v>
      </c>
      <c r="K993" t="s">
        <v>22</v>
      </c>
      <c r="L993">
        <v>1411621200</v>
      </c>
      <c r="M993" s="8">
        <f t="shared" si="61"/>
        <v>41907.208333333336</v>
      </c>
      <c r="N993">
        <v>1411966800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</row>
    <row r="994" spans="1:20" hidden="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f t="shared" si="63"/>
        <v>100.17</v>
      </c>
      <c r="I994">
        <v>132</v>
      </c>
      <c r="J994" t="s">
        <v>21</v>
      </c>
      <c r="K994" t="s">
        <v>22</v>
      </c>
      <c r="L994">
        <v>1525669200</v>
      </c>
      <c r="M994" s="8">
        <f t="shared" si="61"/>
        <v>43227.208333333328</v>
      </c>
      <c r="N994">
        <v>1526878800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2038</v>
      </c>
      <c r="T994" t="s">
        <v>2041</v>
      </c>
    </row>
    <row r="995" spans="1:20" hidden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f t="shared" si="63"/>
        <v>101.44</v>
      </c>
      <c r="I995">
        <v>75</v>
      </c>
      <c r="J995" t="s">
        <v>107</v>
      </c>
      <c r="K995" t="s">
        <v>108</v>
      </c>
      <c r="L995">
        <v>1450936800</v>
      </c>
      <c r="M995" s="8">
        <f t="shared" si="61"/>
        <v>42362.25</v>
      </c>
      <c r="N995">
        <v>1452405600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2051</v>
      </c>
      <c r="T995" t="s">
        <v>2052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f t="shared" si="63"/>
        <v>87.97</v>
      </c>
      <c r="I996">
        <v>842</v>
      </c>
      <c r="J996" t="s">
        <v>21</v>
      </c>
      <c r="K996" t="s">
        <v>22</v>
      </c>
      <c r="L996">
        <v>1413522000</v>
      </c>
      <c r="M996" s="8">
        <f t="shared" si="61"/>
        <v>41929.208333333336</v>
      </c>
      <c r="N996">
        <v>1414040400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2044</v>
      </c>
      <c r="T996" t="s">
        <v>2056</v>
      </c>
    </row>
    <row r="997" spans="1:20" hidden="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f t="shared" si="63"/>
        <v>75</v>
      </c>
      <c r="I997">
        <v>2043</v>
      </c>
      <c r="J997" t="s">
        <v>21</v>
      </c>
      <c r="K997" t="s">
        <v>22</v>
      </c>
      <c r="L997">
        <v>1541307600</v>
      </c>
      <c r="M997" s="8">
        <f t="shared" si="61"/>
        <v>43408.208333333328</v>
      </c>
      <c r="N997">
        <v>1543816800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2030</v>
      </c>
      <c r="T997" t="s">
        <v>2031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f t="shared" si="63"/>
        <v>42.98</v>
      </c>
      <c r="I998">
        <v>112</v>
      </c>
      <c r="J998" t="s">
        <v>21</v>
      </c>
      <c r="K998" t="s">
        <v>22</v>
      </c>
      <c r="L998">
        <v>1357106400</v>
      </c>
      <c r="M998" s="8">
        <f t="shared" si="61"/>
        <v>41276.25</v>
      </c>
      <c r="N998">
        <v>1359698400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2037</v>
      </c>
    </row>
    <row r="999" spans="1:20" hidden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f t="shared" si="63"/>
        <v>33.119999999999997</v>
      </c>
      <c r="I999">
        <v>139</v>
      </c>
      <c r="J999" t="s">
        <v>107</v>
      </c>
      <c r="K999" t="s">
        <v>108</v>
      </c>
      <c r="L999">
        <v>1390197600</v>
      </c>
      <c r="M999" s="8">
        <f t="shared" si="61"/>
        <v>41659.25</v>
      </c>
      <c r="N999">
        <v>1390629600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2037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f t="shared" si="63"/>
        <v>101.13</v>
      </c>
      <c r="I1000">
        <v>374</v>
      </c>
      <c r="J1000" t="s">
        <v>21</v>
      </c>
      <c r="K1000" t="s">
        <v>22</v>
      </c>
      <c r="L1000">
        <v>1265868000</v>
      </c>
      <c r="M1000" s="8">
        <f t="shared" si="61"/>
        <v>40220.25</v>
      </c>
      <c r="N1000">
        <v>1267077600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2032</v>
      </c>
      <c r="T1000" t="s">
        <v>2042</v>
      </c>
    </row>
    <row r="1001" spans="1:20" hidden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f t="shared" si="63"/>
        <v>55.99</v>
      </c>
      <c r="I1001">
        <v>1122</v>
      </c>
      <c r="J1001" t="s">
        <v>21</v>
      </c>
      <c r="K1001" t="s">
        <v>22</v>
      </c>
      <c r="L1001">
        <v>1467176400</v>
      </c>
      <c r="M1001" s="8">
        <f t="shared" si="61"/>
        <v>42550.208333333328</v>
      </c>
      <c r="N1001">
        <v>1467781200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2030</v>
      </c>
      <c r="T1001" t="s">
        <v>2031</v>
      </c>
    </row>
  </sheetData>
  <autoFilter ref="A1:T1001" xr:uid="{3E328ABA-4C95-4696-9899-A85A9E542A6B}">
    <filterColumn colId="6">
      <filters>
        <filter val="failed"/>
      </filters>
    </filterColumn>
  </autoFilter>
  <conditionalFormatting sqref="F1:F1048576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4"/>
      </colorScale>
    </cfRule>
  </conditionalFormatting>
  <conditionalFormatting sqref="G1:H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1</vt:lpstr>
      <vt:lpstr>Pivot 2</vt:lpstr>
      <vt:lpstr>Pivot 3</vt:lpstr>
      <vt:lpstr>Goal Analysis</vt:lpstr>
      <vt:lpstr>Stat Analysis</vt:lpstr>
      <vt:lpstr>Crowdfunding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Ryan Booher</cp:lastModifiedBy>
  <dcterms:created xsi:type="dcterms:W3CDTF">2021-09-29T18:52:28Z</dcterms:created>
  <dcterms:modified xsi:type="dcterms:W3CDTF">2024-03-07T05:09:09Z</dcterms:modified>
</cp:coreProperties>
</file>