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MooreInstitute\Projects\PeoplesLab\Code\Microplastic_Data_Portal\code\microplastic_taxonomy\extra_data\"/>
    </mc:Choice>
  </mc:AlternateContent>
  <xr:revisionPtr revIDLastSave="0" documentId="8_{CC12A67F-0987-46DB-B1D9-F7AB69C7C27A}" xr6:coauthVersionLast="47" xr6:coauthVersionMax="47" xr10:uidLastSave="{00000000-0000-0000-0000-000000000000}"/>
  <bookViews>
    <workbookView xWindow="28680" yWindow="-120" windowWidth="29040" windowHeight="15720" firstSheet="10" activeTab="10" xr2:uid="{00000000-000D-0000-FFFF-FFFF00000000}"/>
  </bookViews>
  <sheets>
    <sheet name="tbl_labinformation" sheetId="1" r:id="rId1"/>
    <sheet name="tbl_samplereceiving" sheetId="2" r:id="rId2"/>
    <sheet name="tbl_sampleextraction" sheetId="3" r:id="rId3"/>
    <sheet name="tbl_instrumentinformation" sheetId="4" r:id="rId4"/>
    <sheet name="tbl_costresults" sheetId="5" r:id="rId5"/>
    <sheet name="tbl_microscopysettings" sheetId="6" r:id="rId6"/>
    <sheet name="tbl_nileredsettings" sheetId="7" r:id="rId7"/>
    <sheet name="tbl_ftir" sheetId="8" r:id="rId8"/>
    <sheet name="tbl_ramansettings" sheetId="9" r:id="rId9"/>
    <sheet name="tbl_pyroGCMSsettings" sheetId="10" r:id="rId10"/>
    <sheet name="tbl_rawdata" sheetId="11" r:id="rId11"/>
    <sheet name="lu_instrumenttype" sheetId="12" r:id="rId12"/>
    <sheet name="lu_wetdry" sheetId="13" r:id="rId13"/>
    <sheet name="lu_sizefraction" sheetId="14" r:id="rId14"/>
    <sheet name="lu_color" sheetId="15" r:id="rId15"/>
    <sheet name="lu_yesno" sheetId="16" r:id="rId16"/>
    <sheet name="lu_morphology" sheetId="17" r:id="rId17"/>
    <sheet name="lu_laboratories" sheetId="18" r:id="rId18"/>
    <sheet name="lu_matrix" sheetId="19" r:id="rId19"/>
    <sheet name="Sheet1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2" i="11" l="1"/>
  <c r="J662" i="11"/>
  <c r="K384" i="11"/>
  <c r="J384" i="11"/>
  <c r="K628" i="11"/>
  <c r="J628" i="11"/>
  <c r="K609" i="11"/>
  <c r="J609" i="11"/>
  <c r="K608" i="11"/>
  <c r="J608" i="11"/>
  <c r="K607" i="11"/>
  <c r="J607" i="11"/>
  <c r="K606" i="11"/>
  <c r="J606" i="11"/>
  <c r="K605" i="11"/>
  <c r="J605" i="11"/>
  <c r="K604" i="11"/>
  <c r="J604" i="11"/>
  <c r="K603" i="11"/>
  <c r="J603" i="11"/>
  <c r="K602" i="11"/>
  <c r="J602" i="11"/>
  <c r="K600" i="11"/>
  <c r="J600" i="11"/>
  <c r="K599" i="11"/>
  <c r="J599" i="11"/>
  <c r="K598" i="11"/>
  <c r="J598" i="11"/>
  <c r="K597" i="11"/>
  <c r="J597" i="11"/>
  <c r="K596" i="11"/>
  <c r="J596" i="11"/>
  <c r="K595" i="11"/>
  <c r="J595" i="11"/>
  <c r="K23" i="11"/>
  <c r="J23" i="11"/>
  <c r="K22" i="11"/>
  <c r="J22" i="11"/>
  <c r="K21" i="11"/>
  <c r="J21" i="11"/>
  <c r="K591" i="11"/>
  <c r="J591" i="11"/>
  <c r="K18" i="11"/>
  <c r="J18" i="11"/>
  <c r="K17" i="11"/>
  <c r="J17" i="11"/>
  <c r="K16" i="11"/>
  <c r="J16" i="11"/>
  <c r="K14" i="11"/>
  <c r="J14" i="11"/>
  <c r="K13" i="11"/>
  <c r="J13" i="11"/>
  <c r="K12" i="11"/>
  <c r="J12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K202" i="11"/>
  <c r="J202" i="11"/>
  <c r="K199" i="11"/>
  <c r="J199" i="11"/>
  <c r="K195" i="11"/>
  <c r="J195" i="11"/>
  <c r="K194" i="11"/>
  <c r="J194" i="11"/>
  <c r="K193" i="11"/>
  <c r="J193" i="11"/>
  <c r="K192" i="11"/>
  <c r="J192" i="11"/>
  <c r="K191" i="11"/>
  <c r="J191" i="11"/>
  <c r="K190" i="11"/>
  <c r="J190" i="11"/>
  <c r="K189" i="11"/>
  <c r="J189" i="11"/>
  <c r="K186" i="11"/>
  <c r="J186" i="11"/>
  <c r="K185" i="11"/>
  <c r="J185" i="11"/>
  <c r="K184" i="11"/>
  <c r="J184" i="11"/>
  <c r="K183" i="11"/>
  <c r="J183" i="11"/>
  <c r="K177" i="11"/>
  <c r="J177" i="11"/>
</calcChain>
</file>

<file path=xl/sharedStrings.xml><?xml version="1.0" encoding="utf-8"?>
<sst xmlns="http://schemas.openxmlformats.org/spreadsheetml/2006/main" count="7797" uniqueCount="1090">
  <si>
    <t>Yes</t>
  </si>
  <si>
    <t>LabID</t>
  </si>
  <si>
    <t>StartDate</t>
  </si>
  <si>
    <t>EndDate</t>
  </si>
  <si>
    <t>ExpertiseExtraction</t>
  </si>
  <si>
    <t>ExpertiseVisualMicroscopy</t>
  </si>
  <si>
    <t>ExpertiseNileRed</t>
  </si>
  <si>
    <t>ExpertiseFTIR</t>
  </si>
  <si>
    <t>ExpertiseRaman</t>
  </si>
  <si>
    <t>ExpertisePy_GCMS</t>
  </si>
  <si>
    <t>WaterType</t>
  </si>
  <si>
    <t>AirFiltration</t>
  </si>
  <si>
    <t>AirFiltrationType</t>
  </si>
  <si>
    <t>SealedEnvironment</t>
  </si>
  <si>
    <t>SealedEnvironmentType</t>
  </si>
  <si>
    <t>ClothingPolicy</t>
  </si>
  <si>
    <t>ClothingPolicyType</t>
  </si>
  <si>
    <t>Comments</t>
  </si>
  <si>
    <t>SampleID</t>
  </si>
  <si>
    <t>DateReceived</t>
  </si>
  <si>
    <t>Receiver</t>
  </si>
  <si>
    <t>Glass</t>
  </si>
  <si>
    <t>SieveMeshSize</t>
  </si>
  <si>
    <t>SieveDiameter</t>
  </si>
  <si>
    <t>FilterType</t>
  </si>
  <si>
    <t>FilterPoresize</t>
  </si>
  <si>
    <t>FilterDiameter</t>
  </si>
  <si>
    <t>FilterHolder</t>
  </si>
  <si>
    <t>B1SeparationTime</t>
  </si>
  <si>
    <t>B2SeparationTime</t>
  </si>
  <si>
    <t>KOHDigestionTime</t>
  </si>
  <si>
    <t>KOHDigestionTemp</t>
  </si>
  <si>
    <t>WPODigestions</t>
  </si>
  <si>
    <t>SampleStorage</t>
  </si>
  <si>
    <t>Time</t>
  </si>
  <si>
    <t>Raman</t>
  </si>
  <si>
    <t>PyroGCMS</t>
  </si>
  <si>
    <t>FTIR</t>
  </si>
  <si>
    <t>Stereoscope</t>
  </si>
  <si>
    <t>none</t>
  </si>
  <si>
    <t>upon use</t>
  </si>
  <si>
    <t>InstrumentType</t>
  </si>
  <si>
    <t>Manufacturer</t>
  </si>
  <si>
    <t>Software</t>
  </si>
  <si>
    <t>SpectralLibraries</t>
  </si>
  <si>
    <t>CalibrationFrequency</t>
  </si>
  <si>
    <t>research technician</t>
  </si>
  <si>
    <t>InstrumentCost</t>
  </si>
  <si>
    <t>Consumables</t>
  </si>
  <si>
    <t>Personnel</t>
  </si>
  <si>
    <t>Position</t>
  </si>
  <si>
    <t>20-212 um</t>
  </si>
  <si>
    <t>212-500 um</t>
  </si>
  <si>
    <t>&gt;500 um</t>
  </si>
  <si>
    <t>1-20 um</t>
  </si>
  <si>
    <t>Dry</t>
  </si>
  <si>
    <t>SizeFraction</t>
  </si>
  <si>
    <t>PickingPrep</t>
  </si>
  <si>
    <t>Magnification</t>
  </si>
  <si>
    <t>EvaporationMethod</t>
  </si>
  <si>
    <t>FluorescenceApparatus</t>
  </si>
  <si>
    <t>FilterColor</t>
  </si>
  <si>
    <t>FilterExcitation</t>
  </si>
  <si>
    <t>FilterEmission</t>
  </si>
  <si>
    <t>SpectraCollectionMode</t>
  </si>
  <si>
    <t>Accessories</t>
  </si>
  <si>
    <t>CrystalType</t>
  </si>
  <si>
    <t>Background</t>
  </si>
  <si>
    <t>SpectralRange</t>
  </si>
  <si>
    <t>SpectralResolution</t>
  </si>
  <si>
    <t>NumberScans</t>
  </si>
  <si>
    <t>Smoothing</t>
  </si>
  <si>
    <t>BaselineCorrection</t>
  </si>
  <si>
    <t>DataTransformation</t>
  </si>
  <si>
    <t>MatchThreshold</t>
  </si>
  <si>
    <t>SubsamplingMethod</t>
  </si>
  <si>
    <t>No</t>
  </si>
  <si>
    <t>LaserPower</t>
  </si>
  <si>
    <t>LaserWavelength</t>
  </si>
  <si>
    <t>LasergGrating</t>
  </si>
  <si>
    <t>SpikeFilter</t>
  </si>
  <si>
    <t>ICSCorrection</t>
  </si>
  <si>
    <t>MatchingProcedure</t>
  </si>
  <si>
    <t>ReactingGasesConc</t>
  </si>
  <si>
    <t>ReactingGasesAmount</t>
  </si>
  <si>
    <t>Py_Temp</t>
  </si>
  <si>
    <t>Py_Duration</t>
  </si>
  <si>
    <t>PyrolysisInterfaceTemp</t>
  </si>
  <si>
    <t>InjectionPortTemp</t>
  </si>
  <si>
    <t>OvenProgram</t>
  </si>
  <si>
    <t>SplitRatio</t>
  </si>
  <si>
    <t>CarrierGas</t>
  </si>
  <si>
    <t>CarrierGasVelocity</t>
  </si>
  <si>
    <t>CarrierGasFlow</t>
  </si>
  <si>
    <t>ColumnCharacteristics</t>
  </si>
  <si>
    <t>TransferLineTemp</t>
  </si>
  <si>
    <t>IonizationVoltage</t>
  </si>
  <si>
    <t>MassRange</t>
  </si>
  <si>
    <t>ScanningFreq</t>
  </si>
  <si>
    <t>MSIonSourceTemp</t>
  </si>
  <si>
    <t>LRIandKovatsIndex</t>
  </si>
  <si>
    <t>QuantificationCalibrationCurve</t>
  </si>
  <si>
    <t>CW</t>
  </si>
  <si>
    <t>Fragment</t>
  </si>
  <si>
    <t>Sphere</t>
  </si>
  <si>
    <t>Fiber</t>
  </si>
  <si>
    <t>Fiber bundle</t>
  </si>
  <si>
    <t>Blue</t>
  </si>
  <si>
    <t>White</t>
  </si>
  <si>
    <t>Red</t>
  </si>
  <si>
    <t>Multicolor</t>
  </si>
  <si>
    <t>Clear</t>
  </si>
  <si>
    <t>SampleType</t>
  </si>
  <si>
    <t>ParticleID</t>
  </si>
  <si>
    <t>Morphology</t>
  </si>
  <si>
    <t>Color</t>
  </si>
  <si>
    <t>PhotoID</t>
  </si>
  <si>
    <t>Length</t>
  </si>
  <si>
    <t>Width</t>
  </si>
  <si>
    <t>TimeImagesMeasurements</t>
  </si>
  <si>
    <t>ChemicalID</t>
  </si>
  <si>
    <t>StereoscopewithFluorescenceStaining</t>
  </si>
  <si>
    <t>Other</t>
  </si>
  <si>
    <t>instrument</t>
  </si>
  <si>
    <t>Wet</t>
  </si>
  <si>
    <t>category</t>
  </si>
  <si>
    <t>1-20</t>
  </si>
  <si>
    <t>20-212</t>
  </si>
  <si>
    <t>212-500</t>
  </si>
  <si>
    <t>above500</t>
  </si>
  <si>
    <t>sizefraction</t>
  </si>
  <si>
    <t>photoid_sizefraction</t>
  </si>
  <si>
    <t>Brown</t>
  </si>
  <si>
    <t>Gold</t>
  </si>
  <si>
    <t>Green</t>
  </si>
  <si>
    <t>Grey</t>
  </si>
  <si>
    <t>Orange</t>
  </si>
  <si>
    <t>Pink</t>
  </si>
  <si>
    <t>Purple</t>
  </si>
  <si>
    <t>Silver</t>
  </si>
  <si>
    <t>Yellow</t>
  </si>
  <si>
    <t>Black</t>
  </si>
  <si>
    <t>Not Applicable</t>
  </si>
  <si>
    <t>Unidentifiable</t>
  </si>
  <si>
    <t>color</t>
  </si>
  <si>
    <t>NR</t>
  </si>
  <si>
    <t>choice</t>
  </si>
  <si>
    <t>Foam</t>
  </si>
  <si>
    <t>Film</t>
  </si>
  <si>
    <t>Pellet</t>
  </si>
  <si>
    <t>Agilent Technologies, US</t>
  </si>
  <si>
    <t>Alfred-Wegener-Institute, Helgoland/Bremerhaven, Germany</t>
  </si>
  <si>
    <t>Algalita Marine Research and Education. US</t>
  </si>
  <si>
    <t>California Department of Public Health, US</t>
  </si>
  <si>
    <t>California State University, Bakersfield, US</t>
  </si>
  <si>
    <t>California State University, Channel Islands, US</t>
  </si>
  <si>
    <t>California State University, Long Beach, US</t>
  </si>
  <si>
    <t>East China Normal University, China</t>
  </si>
  <si>
    <t>Environmental Protection Agency EPA, US</t>
  </si>
  <si>
    <t>Eurofins, Australia</t>
  </si>
  <si>
    <t>Eurofins, Norway</t>
  </si>
  <si>
    <t>Eurofins, US</t>
  </si>
  <si>
    <t>HORIBA Scientific, US</t>
  </si>
  <si>
    <t>Institute of Hydrobiology, Chinese Academy of Sciences, China</t>
  </si>
  <si>
    <t>Jinan University, China</t>
  </si>
  <si>
    <t>Metropolitan Water District, US</t>
  </si>
  <si>
    <t>National Oceanic and Atmospheric Administration, US</t>
  </si>
  <si>
    <t>Norwegian Institute for Water Research, Norway</t>
  </si>
  <si>
    <t>Ontario Ministry of the Environment, Conservation and Parks, Canada</t>
  </si>
  <si>
    <t>Orange County Sanitation District, US</t>
  </si>
  <si>
    <t>Oregon State University, US</t>
  </si>
  <si>
    <t>Pennsylvania State University, US</t>
  </si>
  <si>
    <t>Southern California Coastal Water Research Project Authority, US</t>
  </si>
  <si>
    <t>SiMPore, Inc., US</t>
  </si>
  <si>
    <t>ThermoFisher, US</t>
  </si>
  <si>
    <t>University of Gothenburg, Sweden</t>
  </si>
  <si>
    <t>University of California, Santa Barbara, US</t>
  </si>
  <si>
    <t>University of Quebec at Rimouski, Canada</t>
  </si>
  <si>
    <t>University of Toronto, Canada</t>
  </si>
  <si>
    <t>Innovationsinstitut fur Nanotechnologie und korrelative Mikroskopie INAM, Germany</t>
  </si>
  <si>
    <t>Barnett Technical Services, US</t>
  </si>
  <si>
    <t>BASF Corporation, US</t>
  </si>
  <si>
    <t>Carollo Engineers, Inc., US</t>
  </si>
  <si>
    <t>Eastman Chemical Company, US</t>
  </si>
  <si>
    <t>Lever Photonics/University of California Davis, US</t>
  </si>
  <si>
    <t>Natureworks LLC, US</t>
  </si>
  <si>
    <t>Photothermal Spectroscopy Corp., US</t>
  </si>
  <si>
    <t>RJ Lee Labs, US</t>
  </si>
  <si>
    <t>University of Minnesota, Duluth, US</t>
  </si>
  <si>
    <t>University of California, Riverside, US</t>
  </si>
  <si>
    <t>AGILENT</t>
  </si>
  <si>
    <t>AWI</t>
  </si>
  <si>
    <t>ALGALITA</t>
  </si>
  <si>
    <t>CDPH</t>
  </si>
  <si>
    <t>CSUB</t>
  </si>
  <si>
    <t>CSUCI</t>
  </si>
  <si>
    <t>CSULB</t>
  </si>
  <si>
    <t>ECNU</t>
  </si>
  <si>
    <t>EPA</t>
  </si>
  <si>
    <t>EUROFINS-AUS</t>
  </si>
  <si>
    <t>EUROFINS-NOR</t>
  </si>
  <si>
    <t>EUROFINS-USA</t>
  </si>
  <si>
    <t>HORIBA</t>
  </si>
  <si>
    <t>CAS</t>
  </si>
  <si>
    <t>JINAN</t>
  </si>
  <si>
    <t>MWD</t>
  </si>
  <si>
    <t>NOAA</t>
  </si>
  <si>
    <t>NIVA</t>
  </si>
  <si>
    <t>MOE</t>
  </si>
  <si>
    <t>OCSD</t>
  </si>
  <si>
    <t>OSU-BRANDER</t>
  </si>
  <si>
    <t>PSU</t>
  </si>
  <si>
    <t>SCCWRP</t>
  </si>
  <si>
    <t>SIMPORE</t>
  </si>
  <si>
    <t>THERMO</t>
  </si>
  <si>
    <t>GOTHENBURG</t>
  </si>
  <si>
    <t>UCSB</t>
  </si>
  <si>
    <t>UQAR</t>
  </si>
  <si>
    <t>UOFT-ANDREWS</t>
  </si>
  <si>
    <t>UOFT-ROCHMAN</t>
  </si>
  <si>
    <t>INAM</t>
  </si>
  <si>
    <t>BARNETT</t>
  </si>
  <si>
    <t>BASF</t>
  </si>
  <si>
    <t>CAROLLO</t>
  </si>
  <si>
    <t>EASTMAN</t>
  </si>
  <si>
    <t>LEVER</t>
  </si>
  <si>
    <t>NATUREWORKS</t>
  </si>
  <si>
    <t>PHOTO</t>
  </si>
  <si>
    <t>RJLEE</t>
  </si>
  <si>
    <t>UMD</t>
  </si>
  <si>
    <t>UCR</t>
  </si>
  <si>
    <t xml:space="preserve">Tarun Anumol </t>
  </si>
  <si>
    <t xml:space="preserve">Sebastian Primpke </t>
  </si>
  <si>
    <t xml:space="preserve">Charles Moore/Gwen Lattin </t>
  </si>
  <si>
    <t xml:space="preserve">Sutapa Ghosal </t>
  </si>
  <si>
    <t xml:space="preserve">Rae McNeish </t>
  </si>
  <si>
    <t xml:space="preserve">Mary Woo/Clare Steele </t>
  </si>
  <si>
    <t xml:space="preserve">Erika Holland </t>
  </si>
  <si>
    <t xml:space="preserve">Hahong Shi </t>
  </si>
  <si>
    <t xml:space="preserve">Kay Ho </t>
  </si>
  <si>
    <t xml:space="preserve">Kane Vorwerk </t>
  </si>
  <si>
    <t xml:space="preserve">Joakim Skovly </t>
  </si>
  <si>
    <t xml:space="preserve">David Riggs/Amber Skaretka </t>
  </si>
  <si>
    <t xml:space="preserve">Bridget O'Donnell </t>
  </si>
  <si>
    <t xml:space="preserve">Chenxi Wu </t>
  </si>
  <si>
    <t xml:space="preserve">Eddy Zeng </t>
  </si>
  <si>
    <t xml:space="preserve">Theresa Slifko </t>
  </si>
  <si>
    <t xml:space="preserve">Ashok Deshpande </t>
  </si>
  <si>
    <t xml:space="preserve">Amy Lusher </t>
  </si>
  <si>
    <t xml:space="preserve">Paul Helm </t>
  </si>
  <si>
    <t xml:space="preserve">Violet Renick </t>
  </si>
  <si>
    <t xml:space="preserve">Susanne Brander </t>
  </si>
  <si>
    <t xml:space="preserve">Odette Mina/Josh Stapleton </t>
  </si>
  <si>
    <t xml:space="preserve">Charles Wong </t>
  </si>
  <si>
    <t xml:space="preserve">James Roussie </t>
  </si>
  <si>
    <t xml:space="preserve">Simon Nunn </t>
  </si>
  <si>
    <t xml:space="preserve">Martin HasselloÃàv </t>
  </si>
  <si>
    <t xml:space="preserve">Timnit Kefela </t>
  </si>
  <si>
    <t xml:space="preserve">Zhe Lu </t>
  </si>
  <si>
    <t xml:space="preserve">Bob Andrews </t>
  </si>
  <si>
    <t xml:space="preserve">Chelsea Rochman </t>
  </si>
  <si>
    <t xml:space="preserve">Silke Christiansen </t>
  </si>
  <si>
    <t>Steve Barnett</t>
  </si>
  <si>
    <t>Jeanne Hankett</t>
  </si>
  <si>
    <t>Cayla Cook</t>
  </si>
  <si>
    <t>Gustav Amarpuri</t>
  </si>
  <si>
    <t>Maria Navas-Moreno</t>
  </si>
  <si>
    <t>Joseph Schroeder</t>
  </si>
  <si>
    <t>Jay Anderson</t>
  </si>
  <si>
    <t>Keith Rickabaugh</t>
  </si>
  <si>
    <t>Elizabeth Austin-Minor</t>
  </si>
  <si>
    <t>Samiksha Singh</t>
  </si>
  <si>
    <t>laboratory</t>
  </si>
  <si>
    <t>labcode</t>
  </si>
  <si>
    <t>contact</t>
  </si>
  <si>
    <t>DW</t>
  </si>
  <si>
    <t>SD</t>
  </si>
  <si>
    <t>FT</t>
  </si>
  <si>
    <t>Clean Water</t>
  </si>
  <si>
    <t>Dirty Water</t>
  </si>
  <si>
    <t>Sediment</t>
  </si>
  <si>
    <t>Fish Tissue</t>
  </si>
  <si>
    <t>matrix</t>
  </si>
  <si>
    <t>description</t>
  </si>
  <si>
    <t>RO</t>
  </si>
  <si>
    <t>HEPA</t>
  </si>
  <si>
    <t>Cotton required.</t>
  </si>
  <si>
    <t>Started sorting in October but considerable COVID delays in receiving equipment or being able to access lab space delayed completion.</t>
  </si>
  <si>
    <t>ALGALITA_CW_1</t>
  </si>
  <si>
    <t>Charles Moore</t>
  </si>
  <si>
    <t>Picked up at SCCWRP and transported to Algalita Lab directly.</t>
  </si>
  <si>
    <t>ALGALITA_CW_2</t>
  </si>
  <si>
    <t>ALGALITA_CW_3</t>
  </si>
  <si>
    <t>ALGALITA_CW_4</t>
  </si>
  <si>
    <t>Polycarbonate</t>
  </si>
  <si>
    <t>8 inches</t>
  </si>
  <si>
    <t>None Stored - Nothing to Store</t>
  </si>
  <si>
    <r>
      <t>Flocculant made filtration through the filters slow.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Had to use 1 - 20 µm filter </t>
    </r>
  </si>
  <si>
    <r>
      <t>Flocculant made filtration through the filters slow.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Had to use  4 - 1 µm filters. </t>
    </r>
  </si>
  <si>
    <r>
      <t>Flocculant made filtration through the</t>
    </r>
    <r>
      <rPr>
        <sz val="11"/>
        <color theme="1"/>
        <rFont val="Calibri"/>
        <family val="2"/>
      </rPr>
      <t xml:space="preserve"> filters slow. </t>
    </r>
    <r>
      <rPr>
        <sz val="11"/>
        <color theme="1"/>
        <rFont val="Calibri"/>
        <family val="2"/>
        <scheme val="minor"/>
      </rPr>
      <t xml:space="preserve">Had to use 1 - 20 µm filter </t>
    </r>
  </si>
  <si>
    <r>
      <t>Flocculant made filtration through the</t>
    </r>
    <r>
      <rPr>
        <sz val="11"/>
        <color theme="1"/>
        <rFont val="Calibri"/>
        <family val="2"/>
      </rPr>
      <t xml:space="preserve"> filters slow. </t>
    </r>
    <r>
      <rPr>
        <sz val="11"/>
        <color theme="1"/>
        <rFont val="Calibri"/>
        <family val="2"/>
        <scheme val="minor"/>
      </rPr>
      <t xml:space="preserve">Had to use  6 - 1 µm filters. </t>
    </r>
  </si>
  <si>
    <r>
      <t xml:space="preserve">Flocculant made filtration through the filters slow. 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Each sample different, CW_3 hardest to filter. Had to use 2 - 20 µm filters </t>
    </r>
  </si>
  <si>
    <r>
      <t xml:space="preserve">Flocculant made filtration through the filters slow. 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Each sample different, CW_3 hardest to filter. Had to use  19 - 1 µm filters. </t>
    </r>
  </si>
  <si>
    <t>Nikon</t>
  </si>
  <si>
    <t>NIS Elements ver. 5.21.02</t>
  </si>
  <si>
    <t>no</t>
  </si>
  <si>
    <t>hard to fit in frame</t>
  </si>
  <si>
    <t>will not fit in 1 frame</t>
  </si>
  <si>
    <t>broke into 2 pcs during transport</t>
  </si>
  <si>
    <t>Orange:Black</t>
  </si>
  <si>
    <t>had small sphere attached 0.001049 diam-both lost in transfer</t>
  </si>
  <si>
    <t>Came up with 26-transferred to tape</t>
  </si>
  <si>
    <t>Lost in transfer</t>
  </si>
  <si>
    <t>parallel black stripes throughout</t>
  </si>
  <si>
    <t>.</t>
  </si>
  <si>
    <t>Did not transfer</t>
  </si>
  <si>
    <t>lost during transfer</t>
  </si>
  <si>
    <t>In Flocculant.</t>
  </si>
  <si>
    <t>transparent grey</t>
  </si>
  <si>
    <t>Dregs.</t>
  </si>
  <si>
    <t>Flocculant on fiber</t>
  </si>
  <si>
    <t>Dregs. #19 center right on filter near edge</t>
  </si>
  <si>
    <t>Dregs. Had bluish color under some lighting</t>
  </si>
  <si>
    <t>Dregs. Lost in transfer</t>
  </si>
  <si>
    <t>In Flocculant. Measurement short. Part through hole in filter.</t>
  </si>
  <si>
    <t>In Flocculant. Below "9" in #39 by slit in filter.</t>
  </si>
  <si>
    <t>In Flocculant. Soft spongy</t>
  </si>
  <si>
    <t>In flocculant.</t>
  </si>
  <si>
    <t>In flocculant. Tipped petri dish got most off glass.</t>
  </si>
  <si>
    <t>In flocculant. Broke into 3 pieces on removal.</t>
  </si>
  <si>
    <t xml:space="preserve">In flocculant. </t>
  </si>
  <si>
    <t>In flocculant. Showed two separate pieces on moving.</t>
  </si>
  <si>
    <t>In flocculant.  In blue vial.</t>
  </si>
  <si>
    <t>In flocculant. Not measured - in blue vial.</t>
  </si>
  <si>
    <t>In flocculant. Some black areas.</t>
  </si>
  <si>
    <t>Part of sphere.</t>
  </si>
  <si>
    <t>split during transfer</t>
  </si>
  <si>
    <t>looks like shaving (curly)</t>
  </si>
  <si>
    <t>looks like shaving</t>
  </si>
  <si>
    <t xml:space="preserve">sphere with notch in floc </t>
  </si>
  <si>
    <t>uneven sphere</t>
  </si>
  <si>
    <t>Lost on transfer.</t>
  </si>
  <si>
    <t>clear/blue</t>
  </si>
  <si>
    <t>broke on transfer</t>
  </si>
  <si>
    <t xml:space="preserve">Film </t>
  </si>
  <si>
    <t>blue &amp; clear</t>
  </si>
  <si>
    <t xml:space="preserve">blue &amp; clear </t>
  </si>
  <si>
    <t>purple tint</t>
  </si>
  <si>
    <t>lost in transfer</t>
  </si>
  <si>
    <t>looks like 1/2 a sphere</t>
  </si>
  <si>
    <t>crushed during transfer</t>
  </si>
  <si>
    <t>chip off one edge</t>
  </si>
  <si>
    <t>split in half on adhesive</t>
  </si>
  <si>
    <t>Broke in two on transfer. Larger piece on tape.</t>
  </si>
  <si>
    <t>Gold tint.</t>
  </si>
  <si>
    <t>CLear</t>
  </si>
  <si>
    <t>#12 top left quadrant</t>
  </si>
  <si>
    <t>#12/13</t>
  </si>
  <si>
    <t>#13</t>
  </si>
  <si>
    <t>#28  started saving location pic</t>
  </si>
  <si>
    <t>#49</t>
  </si>
  <si>
    <t>measure under est.- part straight up</t>
  </si>
  <si>
    <t>Part of sphere</t>
  </si>
  <si>
    <t>Not on tape, but measured and photographed. Moved to glass petri dish.</t>
  </si>
  <si>
    <t>Dish a. Not located on grid - due to moving in wet media.</t>
  </si>
  <si>
    <t>Dish  b.</t>
  </si>
  <si>
    <t>Dish  b. Under filter paper</t>
  </si>
  <si>
    <t>Dish  b. Possibly floc</t>
  </si>
  <si>
    <r>
      <t xml:space="preserve">Dish  b. Possibly foam that passed 20 </t>
    </r>
    <r>
      <rPr>
        <sz val="11"/>
        <color theme="1"/>
        <rFont val="Calibri"/>
        <family val="2"/>
      </rPr>
      <t>µm filter</t>
    </r>
  </si>
  <si>
    <t>Dish  b. Not transferred.</t>
  </si>
  <si>
    <t>Dish s. Grid # 20.  Lower left quadrant.</t>
  </si>
  <si>
    <t>Dish s. lost in transfer</t>
  </si>
  <si>
    <t>blue tint - Not transferred</t>
  </si>
  <si>
    <t xml:space="preserve">Dry (on tape or filter paper in a petri dish) </t>
  </si>
  <si>
    <r>
      <t>Flocculant made filtration through the filters slow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Calibri"/>
        <family val="2"/>
        <scheme val="minor"/>
      </rPr>
      <t xml:space="preserve">Had to use 2 - 20 µm filters </t>
    </r>
  </si>
  <si>
    <r>
      <t>Flocculant made filtration through the filters slow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Calibri"/>
        <family val="2"/>
        <scheme val="minor"/>
      </rPr>
      <t xml:space="preserve">Had to use  3 - 1 µm filters. </t>
    </r>
  </si>
  <si>
    <t>Dry (on tape or filter paper) Wet (in RO water)</t>
  </si>
  <si>
    <t>60</t>
  </si>
  <si>
    <t>80</t>
  </si>
  <si>
    <t>ALGALITA_CW_3_above500_66</t>
  </si>
  <si>
    <t>ALGALITA_CW_3_above500_65</t>
  </si>
  <si>
    <t>ALGALITA_CW_3_above500_64</t>
  </si>
  <si>
    <t>ALGALITA_CW_1_above500_92</t>
  </si>
  <si>
    <t>ALGALITA_CW_1_above500_93</t>
  </si>
  <si>
    <t>ALGALITA_CW_1_above500_94</t>
  </si>
  <si>
    <t>ALGALITA_CW_1_above500_95</t>
  </si>
  <si>
    <t>ALGALITA_CW_1_above500_96</t>
  </si>
  <si>
    <t>ALGALITA_CW_1_above500_97</t>
  </si>
  <si>
    <t>ALGALITA_CW_1_above500_98</t>
  </si>
  <si>
    <t>ALGALITA_CW_1_above500_99</t>
  </si>
  <si>
    <t>ALGALITA_CW_1_above500_100</t>
  </si>
  <si>
    <t>ALGALITA_CW_1_above500_101</t>
  </si>
  <si>
    <t>ALGALITA_CW_1_above500_102</t>
  </si>
  <si>
    <t>ALGALITA_CW_1_above500_103</t>
  </si>
  <si>
    <t>ALGALITA_CW_1_above500_104</t>
  </si>
  <si>
    <t>ALGALITA_CW_1_above500_105</t>
  </si>
  <si>
    <t>ALGALITA_CW_1_above500_106</t>
  </si>
  <si>
    <t>ALGALITA_CW_1_above500_107</t>
  </si>
  <si>
    <t>ALGALITA_CW_1_above500_108</t>
  </si>
  <si>
    <t>ALGALITA_CW_1_above500_109</t>
  </si>
  <si>
    <t>ALGALITA_CW_1_above500_149</t>
  </si>
  <si>
    <t>ALGALITA_CW_1_above500_150</t>
  </si>
  <si>
    <t>ALGALITA_CW_1_above500_151</t>
  </si>
  <si>
    <t>ALGALITA_CW_1_above500_154</t>
  </si>
  <si>
    <t>ALGALITA_CW_1_above500_157</t>
  </si>
  <si>
    <t>ALGALITA_CW_1_above500_159</t>
  </si>
  <si>
    <t>ALGALITA_CW_1_above500_741</t>
  </si>
  <si>
    <t>ALGALITA_CW_2_above500_1</t>
  </si>
  <si>
    <t>ALGALITA_CW_2_above500_2</t>
  </si>
  <si>
    <t>ALGALITA_CW_2_above500_3</t>
  </si>
  <si>
    <t>ALGALITA_CW_2_above500_4</t>
  </si>
  <si>
    <t>ALGALITA_CW_2_above500_5</t>
  </si>
  <si>
    <t>ALGALITA_CW_2_above500_12</t>
  </si>
  <si>
    <t>ALGALITA_CW_2_above500_17</t>
  </si>
  <si>
    <t>ALGALITA_CW_2_above500_25</t>
  </si>
  <si>
    <t>ALGALITA_CW_2_above500_26</t>
  </si>
  <si>
    <t>ALGALITA_CW_2_above500_27</t>
  </si>
  <si>
    <t>ALGALITA_CW_2_above500_30</t>
  </si>
  <si>
    <t>ALGALITA_CW_2_above500_31</t>
  </si>
  <si>
    <t>ALGALITA_CW_2_above500_32</t>
  </si>
  <si>
    <t>ALGALITA_CW_2_above500_33</t>
  </si>
  <si>
    <t>ALGALITA_CW_2_above500_34</t>
  </si>
  <si>
    <t>ALGALITA_CW_2_above500_35</t>
  </si>
  <si>
    <t>ALGALITA_CW_2_above500_36</t>
  </si>
  <si>
    <t>ALGALITA_CW_2_above500_37</t>
  </si>
  <si>
    <t>ALGALITA_CW_3_above500_23</t>
  </si>
  <si>
    <t>ALGALITA_CW_3_above500_24</t>
  </si>
  <si>
    <t>ALGALITA_CW_3_above500_25</t>
  </si>
  <si>
    <t>ALGALITA_CW_3_above500_26</t>
  </si>
  <si>
    <t>ALGALITA_CW_3_above500_27</t>
  </si>
  <si>
    <t>ALGALITA_CW_3_above500_28</t>
  </si>
  <si>
    <t>ALGALITA_CW_3_above500_29</t>
  </si>
  <si>
    <t>ALGALITA_CW_3_above500_30</t>
  </si>
  <si>
    <t>ALGALITA_CW_3_above500_31</t>
  </si>
  <si>
    <t>ALGALITA_CW_3_above500_32</t>
  </si>
  <si>
    <t>ALGALITA_CW_3_above500_33</t>
  </si>
  <si>
    <t>ALGALITA_CW_3_above500_34</t>
  </si>
  <si>
    <t>ALGALITA_CW_3_above500_35</t>
  </si>
  <si>
    <t>ALGALITA_CW_3_above500_36</t>
  </si>
  <si>
    <t>ALGALITA_CW_3_above500_37</t>
  </si>
  <si>
    <t>ALGALITA_CW_3_above500_38</t>
  </si>
  <si>
    <t>ALGALITA_CW_3_above500_39</t>
  </si>
  <si>
    <t>ALGALITA_CW_3_above500_40</t>
  </si>
  <si>
    <t>ALGALITA_CW_3_above500_41</t>
  </si>
  <si>
    <t>ALGALITA_CW_3_above500_43</t>
  </si>
  <si>
    <t>ALGALITA_CW_3_above500_44</t>
  </si>
  <si>
    <t>ALGALITA_CW_3_above500_45</t>
  </si>
  <si>
    <t>ALGALITA_CW_3_above500_46</t>
  </si>
  <si>
    <t>ALGALITA_CW_3_above500_47</t>
  </si>
  <si>
    <t>ALGALITA_CW_3_above500_48</t>
  </si>
  <si>
    <t>ALGALITA_CW_3_above500_50</t>
  </si>
  <si>
    <t>ALGALITA_CW_3_above500_51</t>
  </si>
  <si>
    <t>ALGALITA_CW_3_above500_52</t>
  </si>
  <si>
    <t>ALGALITA_CW_3_above500_53</t>
  </si>
  <si>
    <t>ALGALITA_CW_3_above500_54</t>
  </si>
  <si>
    <t>ALGALITA_CW_3_above500_55</t>
  </si>
  <si>
    <t>ALGALITA_CW_3_above500_56</t>
  </si>
  <si>
    <t>ALGALITA_CW_3_above500_58</t>
  </si>
  <si>
    <t>ALGALITA_CW_3_above500_59</t>
  </si>
  <si>
    <t>ALGALITA_CW_3_above500_60</t>
  </si>
  <si>
    <t>ALGALITA_CW_3_above500_61</t>
  </si>
  <si>
    <t>ALGALITA_CW_3_above500_62</t>
  </si>
  <si>
    <t>ALGALITA_CW_3_above500_63</t>
  </si>
  <si>
    <t>ALGALITA_CW_1_1-20_438</t>
  </si>
  <si>
    <t>ALGALITA_CW_1_1-20_441</t>
  </si>
  <si>
    <t>ALGALITA_CW_2_1-20_44</t>
  </si>
  <si>
    <t>ALGALITA_CW_2_1-20_66</t>
  </si>
  <si>
    <t>ALGALITA_CW_2_1-20_82</t>
  </si>
  <si>
    <t>ALGALITA_CW_2_1-20_86</t>
  </si>
  <si>
    <t>ALGALITA_CW_2_1-20_98</t>
  </si>
  <si>
    <t>ALGALITA_CW_2_1-20_104</t>
  </si>
  <si>
    <t>ALGALITA_CW_2_1-20_106</t>
  </si>
  <si>
    <t>ALGALITA_CW_2_1-20_122</t>
  </si>
  <si>
    <t>ALGALITA_CW_2_1-20_125</t>
  </si>
  <si>
    <t>ALGALITA_CW_2_1-20_129</t>
  </si>
  <si>
    <t>ALGALITA_CW_2_1-20_131</t>
  </si>
  <si>
    <t>ALGALITA_CW_2_1-20_146</t>
  </si>
  <si>
    <t>ALGALITA_CW_2_1-20_147</t>
  </si>
  <si>
    <t>ALGALITA_CW_2_1-20_156</t>
  </si>
  <si>
    <t>ALGALITA_CW_2_1-20_157</t>
  </si>
  <si>
    <t>ALGALITA_CW_2_1-20_161</t>
  </si>
  <si>
    <t>ALGALITA_CW_3_1-20_202</t>
  </si>
  <si>
    <t>ALGALITA_CW_3_1-20_203</t>
  </si>
  <si>
    <t>ALGALITA_CW_3_1-20_204</t>
  </si>
  <si>
    <t>ALGALITA_CW_3_1-20_205</t>
  </si>
  <si>
    <t>ALGALITA_CW_3_1-20_206</t>
  </si>
  <si>
    <t>ALGALITA_CW_3_1-20_242</t>
  </si>
  <si>
    <t>ALGALITA_CW_3_1-20_244</t>
  </si>
  <si>
    <t>ALGALITA_CW_3_1-20_245</t>
  </si>
  <si>
    <t>ALGALITA_CW_3_1-20_246</t>
  </si>
  <si>
    <t>ALGALITA_CW_3_1-20_247</t>
  </si>
  <si>
    <t>ALGALITA_CW_3_1-20_248</t>
  </si>
  <si>
    <t>ALGALITA_CW_3_1-20_249</t>
  </si>
  <si>
    <t>ALGALITA_CW_3_1-20_250</t>
  </si>
  <si>
    <t>ALGALITA_CW_3_1-20_251</t>
  </si>
  <si>
    <t>ALGALITA_CW_3_1-20_252</t>
  </si>
  <si>
    <t>ALGALITA_CW_3_1-20_253</t>
  </si>
  <si>
    <t>ALGALITA_CW_3_1-20_254</t>
  </si>
  <si>
    <t>ALGALITA_CW_3_1-20_255</t>
  </si>
  <si>
    <t>ALGALITA_CW_3_1-20_256</t>
  </si>
  <si>
    <t>ALGALITA_CW_3_1-20_257</t>
  </si>
  <si>
    <t>ALGALITA_CW_3_1-20_258</t>
  </si>
  <si>
    <t>ALGALITA_CW_3_1-20_259</t>
  </si>
  <si>
    <t>ALGALITA_CW_3_1-20_262</t>
  </si>
  <si>
    <t>ALGALITA_CW_3_1-20_264</t>
  </si>
  <si>
    <t>ALGALITA_CW_3_1-20_266</t>
  </si>
  <si>
    <t>ALGALITA_CW_3_1-20_267</t>
  </si>
  <si>
    <t>ALGALITA_CW_3_1-20_268</t>
  </si>
  <si>
    <t>ALGALITA_CW_3_1-20_274</t>
  </si>
  <si>
    <t>ALGALITA_CW_3_1-20_275</t>
  </si>
  <si>
    <t>ALGALITA_CW_3_1-20_276</t>
  </si>
  <si>
    <t>ALGALITA_CW_3_1-20_278</t>
  </si>
  <si>
    <t>ALGALITA_CW_3_1-20_279</t>
  </si>
  <si>
    <t>ALGALITA_CW_3_1-20_280</t>
  </si>
  <si>
    <t>ALGALITA_CW_3_1-20_281</t>
  </si>
  <si>
    <t>ALGALITA_CW_3_1-20_282</t>
  </si>
  <si>
    <t>ALGALITA_CW_3_1-20_283</t>
  </si>
  <si>
    <t>ALGALITA_CW_3_1-20_284</t>
  </si>
  <si>
    <t>ALGALITA_CW_3_1-20_285</t>
  </si>
  <si>
    <t>ALGALITA_CW_3_1-20_286</t>
  </si>
  <si>
    <t>ALGALITA_CW_3_1-20_288</t>
  </si>
  <si>
    <t>ALGALITA_CW_3_1-20_289</t>
  </si>
  <si>
    <t>ALGALITA_CW_3_1-20_290</t>
  </si>
  <si>
    <t>ALGALITA_CW_1_20-212_1</t>
  </si>
  <si>
    <t>ALGALITA_CW_1_20-212_5</t>
  </si>
  <si>
    <t>ALGALITA_CW_1_20-212_2</t>
  </si>
  <si>
    <t>ALGALITA_CW_1_20-212_3</t>
  </si>
  <si>
    <t>ALGALITA_CW_1_20-212_6</t>
  </si>
  <si>
    <t>ALGALITA_CW_1_20-212_7</t>
  </si>
  <si>
    <t>ALGALITA_CW_1_20-212_8</t>
  </si>
  <si>
    <t>ALGALITA_CW_1_20-212_9</t>
  </si>
  <si>
    <t>ALGALITA_CW_1_20-212_10</t>
  </si>
  <si>
    <t>ALGALITA_CW_1_20-212_11</t>
  </si>
  <si>
    <t>ALGALITA_CW_1_20-212_12</t>
  </si>
  <si>
    <t>ALGALITA_CW_1_20-212_13</t>
  </si>
  <si>
    <t>ALGALITA_CW_1_20-212_14</t>
  </si>
  <si>
    <t>ALGALITA_CW_1_20-212_15</t>
  </si>
  <si>
    <t>ALGALITA_CW_1_20-212_16</t>
  </si>
  <si>
    <t>ALGALITA_CW_1_20-212_17</t>
  </si>
  <si>
    <t>ALGALITA_CW_1_20-212_18</t>
  </si>
  <si>
    <t>ALGALITA_CW_1_20-212_19</t>
  </si>
  <si>
    <t>ALGALITA_CW_1_20-212_20</t>
  </si>
  <si>
    <t>ALGALITA_CW_1_20-212_21</t>
  </si>
  <si>
    <t>ALGALITA_CW_1_20-212_22</t>
  </si>
  <si>
    <t>ALGALITA_CW_1_20-212_23</t>
  </si>
  <si>
    <t>ALGALITA_CW_1_20-212_24</t>
  </si>
  <si>
    <t>ALGALITA_CW_1_20-212_25</t>
  </si>
  <si>
    <t>ALGALITA_CW_1_20-212_26</t>
  </si>
  <si>
    <t>ALGALITA_CW_1_20-212_27</t>
  </si>
  <si>
    <t>ALGALITA_CW_1_20-212_29</t>
  </si>
  <si>
    <t>ALGALITA_CW_1_20-212_30</t>
  </si>
  <si>
    <t>ALGALITA_CW_1_20-212_31</t>
  </si>
  <si>
    <t>ALGALITA_CW_1_20-212_33</t>
  </si>
  <si>
    <t>ALGALITA_CW_1_20-212_34</t>
  </si>
  <si>
    <t>ALGALITA_CW_1_20-212_35</t>
  </si>
  <si>
    <t>ALGALITA_CW_1_20-212_36</t>
  </si>
  <si>
    <t>ALGALITA_CW_1_20-212_38</t>
  </si>
  <si>
    <t>ALGALITA_CW_1_20-212_39</t>
  </si>
  <si>
    <t>ALGALITA_CW_1_20-212_40</t>
  </si>
  <si>
    <t>ALGALITA_CW_1_20-212_43</t>
  </si>
  <si>
    <t>ALGALITA_CW_1_20-212_44</t>
  </si>
  <si>
    <t>ALGALITA_CW_1_20-212_45</t>
  </si>
  <si>
    <t>ALGALITA_CW_1_20-212_46</t>
  </si>
  <si>
    <t>ALGALITA_CW_1_20-212_47</t>
  </si>
  <si>
    <t>ALGALITA_CW_1_20-212_48</t>
  </si>
  <si>
    <t>ALGALITA_CW_1_20-212_49</t>
  </si>
  <si>
    <t>ALGALITA_CW_1_20-212_50</t>
  </si>
  <si>
    <t>ALGALITA_CW_1_20-212_51</t>
  </si>
  <si>
    <t>ALGALITA_CW_1_20-212_52</t>
  </si>
  <si>
    <t>ALGALITA_CW_1_20-212_53</t>
  </si>
  <si>
    <t>ALGALITA_CW_1_20-212_54</t>
  </si>
  <si>
    <t>ALGALITA_CW_1_20-212_55</t>
  </si>
  <si>
    <t>ALGALITA_CW_1_20-212_56</t>
  </si>
  <si>
    <t>ALGALITA_CW_1_20-212_57</t>
  </si>
  <si>
    <t>ALGALITA_CW_1_20-212_58</t>
  </si>
  <si>
    <t>ALGALITA_CW_1_20-212_59</t>
  </si>
  <si>
    <t>ALGALITA_CW_1_20-212_60</t>
  </si>
  <si>
    <t>ALGALITA_CW_1_20-212_62</t>
  </si>
  <si>
    <t>ALGALITA_CW_1_20-212_63</t>
  </si>
  <si>
    <t>ALGALITA_CW_1_20-212_64</t>
  </si>
  <si>
    <t>ALGALITA_CW_1_20-212_65</t>
  </si>
  <si>
    <t>ALGALITA_CW_1_20-212_66</t>
  </si>
  <si>
    <t>ALGALITA_CW_1_20-212_68</t>
  </si>
  <si>
    <t>ALGALITA_CW_1_20-212_69</t>
  </si>
  <si>
    <t>ALGALITA_CW_1_20-212_70</t>
  </si>
  <si>
    <t>ALGALITA_CW_1_20-212_72</t>
  </si>
  <si>
    <t>ALGALITA_CW_1_20-212_79</t>
  </si>
  <si>
    <t>ALGALITA_CW_1_20-212_82</t>
  </si>
  <si>
    <t>ALGALITA_CW_1_20-212_84</t>
  </si>
  <si>
    <t>ALGALITA_CW_1_20-212_86</t>
  </si>
  <si>
    <t>ALGALITA_CW_1_20-212_89</t>
  </si>
  <si>
    <t>ALGALITA_CW_1_20-212_90</t>
  </si>
  <si>
    <t>ALGALITA_CW_1_20-212_91</t>
  </si>
  <si>
    <t>ALGALITA_CW_1_20-212_112</t>
  </si>
  <si>
    <t>ALGALITA_CW_1_20-212_114</t>
  </si>
  <si>
    <t>ALGALITA_CW_1_20-212_115</t>
  </si>
  <si>
    <t>ALGALITA_CW_1_20-212_117</t>
  </si>
  <si>
    <t>ALGALITA_CW_1_20-212_119</t>
  </si>
  <si>
    <t>ALGALITA_CW_1_20-212_122</t>
  </si>
  <si>
    <t>ALGALITA_CW_1_20-212_124</t>
  </si>
  <si>
    <t>ALGALITA_CW_1_20-212_125</t>
  </si>
  <si>
    <t>ALGALITA_CW_1_20-212_126</t>
  </si>
  <si>
    <t>ALGALITA_CW_1_20-212_128</t>
  </si>
  <si>
    <t>ALGALITA_CW_1_20-212_132</t>
  </si>
  <si>
    <t>ALGALITA_CW_1_20-212_133</t>
  </si>
  <si>
    <t>ALGALITA_CW_1_20-212_134</t>
  </si>
  <si>
    <t>ALGALITA_CW_1_20-212_135</t>
  </si>
  <si>
    <t>ALGALITA_CW_1_20-212_142</t>
  </si>
  <si>
    <t>ALGALITA_CW_1_20-212_144</t>
  </si>
  <si>
    <t>ALGALITA_CW_1_20-212_145</t>
  </si>
  <si>
    <t>ALGALITA_CW_1_20-212_146</t>
  </si>
  <si>
    <t>ALGALITA_CW_1_20-212_160</t>
  </si>
  <si>
    <t>ALGALITA_CW_1_20-212_161</t>
  </si>
  <si>
    <t>ALGALITA_CW_1_20-212_163</t>
  </si>
  <si>
    <t>ALGALITA_CW_1_20-212_165</t>
  </si>
  <si>
    <t>ALGALITA_CW_1_20-212_168</t>
  </si>
  <si>
    <t>ALGALITA_CW_1_20-212_170</t>
  </si>
  <si>
    <t>ALGALITA_CW_1_20-212_176</t>
  </si>
  <si>
    <t>ALGALITA_CW_1_20-212_184</t>
  </si>
  <si>
    <t>ALGALITA_CW_1_20-212_193</t>
  </si>
  <si>
    <t>ALGALITA_CW_1_20-212_195</t>
  </si>
  <si>
    <t>ALGALITA_CW_1_20-212_198</t>
  </si>
  <si>
    <t>ALGALITA_CW_1_20-212_199</t>
  </si>
  <si>
    <t>ALGALITA_CW_1_20-212_200</t>
  </si>
  <si>
    <t>ALGALITA_CW_1_20-212_209</t>
  </si>
  <si>
    <t>ALGALITA_CW_1_20-212_214</t>
  </si>
  <si>
    <t>ALGALITA_CW_1_20-212_216</t>
  </si>
  <si>
    <t>ALGALITA_CW_1_20-212_218</t>
  </si>
  <si>
    <t>ALGALITA_CW_1_20-212_221</t>
  </si>
  <si>
    <t>ALGALITA_CW_1_20-212_223</t>
  </si>
  <si>
    <t>ALGALITA_CW_1_20-212_225</t>
  </si>
  <si>
    <t>ALGALITA_CW_1_20-212_228</t>
  </si>
  <si>
    <t>ALGALITA_CW_1_20-212_230</t>
  </si>
  <si>
    <t>ALGALITA_CW_1_20-212_232</t>
  </si>
  <si>
    <t>ALGALITA_CW_1_20-212_236</t>
  </si>
  <si>
    <t>ALGALITA_CW_1_20-212_237</t>
  </si>
  <si>
    <t>ALGALITA_CW_1_20-212_243</t>
  </si>
  <si>
    <t>ALGALITA_CW_1_20-212_245</t>
  </si>
  <si>
    <t>ALGALITA_CW_1_20-212_249</t>
  </si>
  <si>
    <t>ALGALITA_CW_1_20-212_250</t>
  </si>
  <si>
    <t>ALGALITA_CW_1_20-212_254</t>
  </si>
  <si>
    <t>ALGALITA_CW_1_20-212_255</t>
  </si>
  <si>
    <t>ALGALITA_CW_1_20-212_256</t>
  </si>
  <si>
    <t>ALGALITA_CW_1_20-212_257</t>
  </si>
  <si>
    <t>ALGALITA_CW_1_20-212_268</t>
  </si>
  <si>
    <t>ALGALITA_CW_1_20-212_269</t>
  </si>
  <si>
    <t>ALGALITA_CW_1_20-212_273</t>
  </si>
  <si>
    <t>ALGALITA_CW_1_20-212_274</t>
  </si>
  <si>
    <t>ALGALITA_CW_1_20-212_275</t>
  </si>
  <si>
    <t>ALGALITA_CW_1_20-212_281</t>
  </si>
  <si>
    <t>ALGALITA_CW_1_20-212_284</t>
  </si>
  <si>
    <t>ALGALITA_CW_1_20-212_285</t>
  </si>
  <si>
    <t>ALGALITA_CW_1_20-212_288</t>
  </si>
  <si>
    <t>ALGALITA_CW_1_20-212_289</t>
  </si>
  <si>
    <t>ALGALITA_CW_1_20-212_295</t>
  </si>
  <si>
    <t>ALGALITA_CW_1_20-212_301</t>
  </si>
  <si>
    <t>ALGALITA_CW_1_20-212_305</t>
  </si>
  <si>
    <t>ALGALITA_CW_1_20-212_306</t>
  </si>
  <si>
    <t>ALGALITA_CW_1_20-212_307</t>
  </si>
  <si>
    <t>ALGALITA_CW_1_20-212_310</t>
  </si>
  <si>
    <t>ALGALITA_CW_1_20-212_311</t>
  </si>
  <si>
    <t>ALGALITA_CW_1_20-212_313</t>
  </si>
  <si>
    <t>ALGALITA_CW_1_20-212_315</t>
  </si>
  <si>
    <t>ALGALITA_CW_1_20-212_316</t>
  </si>
  <si>
    <t>ALGALITA_CW_1_20-212_319</t>
  </si>
  <si>
    <t>ALGALITA_CW_1_20-212_320</t>
  </si>
  <si>
    <t>ALGALITA_CW_1_20-212_323</t>
  </si>
  <si>
    <t>ALGALITA_CW_1_20-212_336</t>
  </si>
  <si>
    <t>ALGALITA_CW_1_20-212_337</t>
  </si>
  <si>
    <t>ALGALITA_CW_1_20-212_339</t>
  </si>
  <si>
    <t>ALGALITA_CW_1_20-212_343</t>
  </si>
  <si>
    <t>ALGALITA_CW_1_20-212_345</t>
  </si>
  <si>
    <t>ALGALITA_CW_1_20-212_346</t>
  </si>
  <si>
    <t>ALGALITA_CW_1_20-212_348</t>
  </si>
  <si>
    <t>ALGALITA_CW_1_20-212_353</t>
  </si>
  <si>
    <t>ALGALITA_CW_1_20-212_354</t>
  </si>
  <si>
    <t>ALGALITA_CW_1_20-212_355</t>
  </si>
  <si>
    <t>ALGALITA_CW_1_20-212_358</t>
  </si>
  <si>
    <t>ALGALITA_CW_1_20-212_365</t>
  </si>
  <si>
    <t>ALGALITA_CW_1_20-212_366</t>
  </si>
  <si>
    <t>ALGALITA_CW_1_20-212_367</t>
  </si>
  <si>
    <t>ALGALITA_CW_1_20-212_370</t>
  </si>
  <si>
    <t>ALGALITA_CW_1_20-212_378</t>
  </si>
  <si>
    <t>ALGALITA_CW_1_20-212_379</t>
  </si>
  <si>
    <t>ALGALITA_CW_1_20-212_381</t>
  </si>
  <si>
    <t>ALGALITA_CW_1_20-212_382</t>
  </si>
  <si>
    <t>ALGALITA_CW_1_20-212_384</t>
  </si>
  <si>
    <t>ALGALITA_CW_1_20-212_385</t>
  </si>
  <si>
    <t>ALGALITA_CW_1_20-212_387</t>
  </si>
  <si>
    <t>ALGALITA_CW_1_20-212_389</t>
  </si>
  <si>
    <t>ALGALITA_CW_1_20-212_390</t>
  </si>
  <si>
    <t>ALGALITA_CW_1_20-212_393</t>
  </si>
  <si>
    <t>ALGALITA_CW_1_20-212_395</t>
  </si>
  <si>
    <t>ALGALITA_CW_1_20-212_402</t>
  </si>
  <si>
    <t>ALGALITA_CW_1_20-212_403</t>
  </si>
  <si>
    <t>ALGALITA_CW_1_20-212_404</t>
  </si>
  <si>
    <t>ALGALITA_CW_1_20-212_413</t>
  </si>
  <si>
    <t>ALGALITA_CW_1_20-212_414</t>
  </si>
  <si>
    <t>ALGALITA_CW_1_20-212_415</t>
  </si>
  <si>
    <t>ALGALITA_CW_1_20-212_417</t>
  </si>
  <si>
    <t>ALGALITA_CW_1_20-212_418</t>
  </si>
  <si>
    <t>ALGALITA_CW_1_20-212_419</t>
  </si>
  <si>
    <t>ALGALITA_CW_1_20-212_422</t>
  </si>
  <si>
    <t>ALGALITA_CW_1_20-212_430</t>
  </si>
  <si>
    <t>ALGALITA_CW_1_20-212_862</t>
  </si>
  <si>
    <t>ALGALITA_CW_1_20-212_861</t>
  </si>
  <si>
    <t>ALGALITA_CW_1_20-212_860</t>
  </si>
  <si>
    <t>ALGALITA_CW_1_20-212_858</t>
  </si>
  <si>
    <t>ALGALITA_CW_1_20-212_857</t>
  </si>
  <si>
    <t>ALGALITA_CW_1_20-212_853</t>
  </si>
  <si>
    <t>ALGALITA_CW_1_20-212_826</t>
  </si>
  <si>
    <t>ALGALITA_CW_1_20-212_724</t>
  </si>
  <si>
    <t>ALGALITA_CW_1_20-212_722</t>
  </si>
  <si>
    <t>ALGALITA_CW_1_20-212_721</t>
  </si>
  <si>
    <t>ALGALITA_CW_1_20-212_714</t>
  </si>
  <si>
    <t>ALGALITA_CW_1_20-212_705</t>
  </si>
  <si>
    <t>ALGALITA_CW_1_20-212_703</t>
  </si>
  <si>
    <t>ALGALITA_CW_1_20-212_702</t>
  </si>
  <si>
    <t>ALGALITA_CW_1_20-212_673</t>
  </si>
  <si>
    <t>ALGALITA_CW_1_20-212_663</t>
  </si>
  <si>
    <t>ALGALITA_CW_1_20-212_505</t>
  </si>
  <si>
    <t>ALGALITA_CW_1_20-212_504</t>
  </si>
  <si>
    <t>ALGALITA_CW_1_20-212_431</t>
  </si>
  <si>
    <t>ALGALITA_CW_1_20-212_432</t>
  </si>
  <si>
    <t>ALGALITA_CW_1_20-212_435</t>
  </si>
  <si>
    <t>ALGALITA_CW_1_20-212_443</t>
  </si>
  <si>
    <t>ALGALITA_CW_1_20-212_444</t>
  </si>
  <si>
    <t>ALGALITA_CW_1_20-212_461</t>
  </si>
  <si>
    <t>ALGALITA_CW_1_20-212_462</t>
  </si>
  <si>
    <t>ALGALITA_CW_1_20-212_464</t>
  </si>
  <si>
    <t>ALGALITA_CW_1_20-212_467</t>
  </si>
  <si>
    <t>ALGALITA_CW_1_20-212_470</t>
  </si>
  <si>
    <t>ALGALITA_CW_1_20-212_472</t>
  </si>
  <si>
    <t>ALGALITA_CW_2_20-212_7</t>
  </si>
  <si>
    <t>ALGALITA_CW_2_20-212_8</t>
  </si>
  <si>
    <t>ALGALITA_CW_2_20-212_9</t>
  </si>
  <si>
    <t>ALGALITA_CW_2_20-212_10</t>
  </si>
  <si>
    <t>ALGALITA_CW_2_20-212_11</t>
  </si>
  <si>
    <t>ALGALITA_CW_2_20-212_20</t>
  </si>
  <si>
    <t>ALGALITA_CW_2_20-212_21</t>
  </si>
  <si>
    <t>ALGALITA_CW_2_20-212_38</t>
  </si>
  <si>
    <t>ALGALITA_CW_2_20-212_39</t>
  </si>
  <si>
    <t>ALGALITA_CW_2_20-212_43</t>
  </si>
  <si>
    <t>ALGALITA_CW_2_20-212_47</t>
  </si>
  <si>
    <t>ALGALITA_CW_2_20-212_48</t>
  </si>
  <si>
    <t>ALGALITA_CW_2_20-212_51</t>
  </si>
  <si>
    <t>ALGALITA_CW_2_20-212_53</t>
  </si>
  <si>
    <t>ALGALITA_CW_2_20-212_55</t>
  </si>
  <si>
    <t>ALGALITA_CW_2_20-212_57</t>
  </si>
  <si>
    <t>ALGALITA_CW_2_20-212_58</t>
  </si>
  <si>
    <t>ALGALITA_CW_2_20-212_59</t>
  </si>
  <si>
    <t>ALGALITA_CW_1_212-500_110</t>
  </si>
  <si>
    <t>ALGALITA_CW_1_212-500_405</t>
  </si>
  <si>
    <t>ALGALITA_CW_1_212-500_407</t>
  </si>
  <si>
    <t>ALGALITA_CW_1_212-500_740</t>
  </si>
  <si>
    <t>ALGALITA_CW_2_212-500_6</t>
  </si>
  <si>
    <t>ALGALITA_CW_2_212-500_13</t>
  </si>
  <si>
    <t>ALGALITA_CW_2_212-500_15</t>
  </si>
  <si>
    <t>ALGALITA_CW_2_212-500_16</t>
  </si>
  <si>
    <t>ALGALITA_CW_2_212-500_18</t>
  </si>
  <si>
    <t>ALGALITA_CW_2_212-500_72</t>
  </si>
  <si>
    <t>ALGALITA_CW_2_212-500_22</t>
  </si>
  <si>
    <t>ALGALITA_CW_2_212-500_23</t>
  </si>
  <si>
    <t>ALGALITA_CW_2_212-500_24</t>
  </si>
  <si>
    <t>ALGALITA_CW_2_212-500_28</t>
  </si>
  <si>
    <t>ALGALITA_CW_2_212-500_29</t>
  </si>
  <si>
    <t>ALGALITA_CW_2_212-500_40</t>
  </si>
  <si>
    <t>ALGALITA_CW_2_212-500_41</t>
  </si>
  <si>
    <t>ALGALITA_CW_2_212-500_42</t>
  </si>
  <si>
    <t>ALGALITA_CW_2_212-500_45</t>
  </si>
  <si>
    <t>ALGALITA_CW_2_212-500_46</t>
  </si>
  <si>
    <t>ALGALITA_CW_2_212-500_49</t>
  </si>
  <si>
    <t>ALGALITA_CW_2_212-500_50</t>
  </si>
  <si>
    <t>ALGALITA_CW_2_212-500_52</t>
  </si>
  <si>
    <t>ALGALITA_CW_2_212-500_56</t>
  </si>
  <si>
    <t>ALGALITA_CW_2_212-500_105</t>
  </si>
  <si>
    <t>ALGALITA_CW_2_212-500_113</t>
  </si>
  <si>
    <t>ALGALITA_CW_2_212-500_114</t>
  </si>
  <si>
    <t>ALGALITA_CW_2_212-500_124</t>
  </si>
  <si>
    <t>ALGALITA_CW_2_212-500_168</t>
  </si>
  <si>
    <t>ALGALITA_CW_3_212-500_150</t>
  </si>
  <si>
    <t>ALGALITA_CW_3_212-500_151</t>
  </si>
  <si>
    <t>ALGALITA_CW_3_212-500_152</t>
  </si>
  <si>
    <t>ALGALITA_CW_3_212-500_153</t>
  </si>
  <si>
    <t>ALGALITA_CW_3_212-500_154</t>
  </si>
  <si>
    <t>ALGALITA_CW_3_212-500_155</t>
  </si>
  <si>
    <t>ALGALITA_CW_3_212-500_156</t>
  </si>
  <si>
    <t>ALGALITA_CW_3_212-500_157</t>
  </si>
  <si>
    <t>ALGALITA_CW_3_212-500_158</t>
  </si>
  <si>
    <t>ALGALITA_CW_3_212-500_159</t>
  </si>
  <si>
    <t>ALGALITA_CW_3_212-500_160</t>
  </si>
  <si>
    <t>ALGALITA_CW_3_212-500_161</t>
  </si>
  <si>
    <t>ALGALITA_CW_3_212-500_162</t>
  </si>
  <si>
    <t>ALGALITA_CW_3_212-500_163</t>
  </si>
  <si>
    <t>ALGALITA_CW_3_212-500_164</t>
  </si>
  <si>
    <t>ALGALITA_CW_3_212-500_165</t>
  </si>
  <si>
    <t>ALGALITA_CW_3_212-500_166</t>
  </si>
  <si>
    <t>ALGALITA_CW_3_212-500_167</t>
  </si>
  <si>
    <t>ALGALITA_CW_3_212-500_168</t>
  </si>
  <si>
    <t>ALGALITA_CW_3_212-500_169</t>
  </si>
  <si>
    <t>ALGALITA_CW_3_212-500_177</t>
  </si>
  <si>
    <t>ALGALITA_CW_3_212-500_178</t>
  </si>
  <si>
    <t>ALGALITA_CW_3_212-500_179</t>
  </si>
  <si>
    <t>ALGALITA_CW_3_212-500_180</t>
  </si>
  <si>
    <t>ALGALITA_CW_3_212-500_181</t>
  </si>
  <si>
    <t>ALGALITA_CW_3_212-500_182</t>
  </si>
  <si>
    <t>ALGALITA_CW_3_212-500_183</t>
  </si>
  <si>
    <t>ALGALITA_CW_3_212-500_184</t>
  </si>
  <si>
    <t>ALGALITA_CW_3_212-500_185</t>
  </si>
  <si>
    <t>ALGALITA_CW_3_212-500_186</t>
  </si>
  <si>
    <t>ALGALITA_CW_3_212-500_187</t>
  </si>
  <si>
    <t>ALGALITA_CW_3_212-500_188</t>
  </si>
  <si>
    <t>ALGALITA_CW_3_212-500_189</t>
  </si>
  <si>
    <t>ALGALITA_CW_3_212-500_190</t>
  </si>
  <si>
    <t>ALGALITA_CW_3_212-500_191</t>
  </si>
  <si>
    <t>ALGALITA_CW_3_212-500_192</t>
  </si>
  <si>
    <t>ALGALITA_CW_3_212-500_193</t>
  </si>
  <si>
    <t>ALGALITA_CW_3_212-500_194</t>
  </si>
  <si>
    <t>ALGALITA_CW_3_212-500_195</t>
  </si>
  <si>
    <t>ALGALITA_CW_3_212-500_196</t>
  </si>
  <si>
    <t>ALGALITA_CW_3_212-500_197</t>
  </si>
  <si>
    <t>ALGALITA_CW_3_212-500_198</t>
  </si>
  <si>
    <t>ALGALITA_CW_3_212-500_199</t>
  </si>
  <si>
    <t>ALGALITA_CW_3_212-500_200</t>
  </si>
  <si>
    <t>ALGALITA_CW_3_212-500_201</t>
  </si>
  <si>
    <t>ALGALITA_CW_1_212-500_742</t>
  </si>
  <si>
    <t>ALGALITA_CW_1_212-500_743</t>
  </si>
  <si>
    <t>ALGALITA_CW_1_212-500_744</t>
  </si>
  <si>
    <t>ALGALITA_CW_1_212-500_745</t>
  </si>
  <si>
    <t>ALGALITA_CW_1_212-500_746</t>
  </si>
  <si>
    <t>ALGALITA_CW_1_212-500_747</t>
  </si>
  <si>
    <t>ALGALITA_CW_1_212-500_748</t>
  </si>
  <si>
    <t>ALGALITA_CW_1_212-500_749</t>
  </si>
  <si>
    <t>ALGALITA_CW_1_212-500_750</t>
  </si>
  <si>
    <t>ALGALITA_CW_1_212-500_751</t>
  </si>
  <si>
    <t>ALGALITA_CW_1_212-500_752</t>
  </si>
  <si>
    <t>ALGALITA_CW_1_212-500_753</t>
  </si>
  <si>
    <t>ALGALITA_CW_1_212-500_754</t>
  </si>
  <si>
    <t>ALGALITA_CW_1_212-500_755</t>
  </si>
  <si>
    <t>ALGALITA_CW_1_212-500_756</t>
  </si>
  <si>
    <t>ALGALITA_CW_1_212-500_757</t>
  </si>
  <si>
    <t>ALGALITA_CW_1_212-500_758</t>
  </si>
  <si>
    <t>ALGALITA_CW_1_212-500_759</t>
  </si>
  <si>
    <t>ALGALITA_CW_1_212-500_760</t>
  </si>
  <si>
    <t>ALGALITA_CW_1_212-500_761</t>
  </si>
  <si>
    <t>ALGALITA_CW_1_212-500_762</t>
  </si>
  <si>
    <t>ALGALITA_CW_1_212-500_763</t>
  </si>
  <si>
    <t>ALGALITA_CW_1_212-500_764</t>
  </si>
  <si>
    <t>ALGALITA_CW_1_212-500_765</t>
  </si>
  <si>
    <t>ALGALITA_CW_1_212-500_766</t>
  </si>
  <si>
    <t>ALGALITA_CW_1_212-500_767</t>
  </si>
  <si>
    <t>ALGALITA_CW_1_212-500_768</t>
  </si>
  <si>
    <t>ALGALITA_CW_1_212-500_769</t>
  </si>
  <si>
    <t>ALGALITA_CW_1_212-500_770</t>
  </si>
  <si>
    <t>ALGALITA_CW_1_212-500_771</t>
  </si>
  <si>
    <t>ALGALITA_CW_1_212-500_772</t>
  </si>
  <si>
    <t>ALGALITA_CW_1_212-500_773</t>
  </si>
  <si>
    <t>ALGALITA_CW_1_212-500_774</t>
  </si>
  <si>
    <t>ALGALITA_CW_1_212-500_775</t>
  </si>
  <si>
    <t>ALGALITA_CW_1_212-500_776</t>
  </si>
  <si>
    <t>ALGALITA_CW_1_212-500_777</t>
  </si>
  <si>
    <t>ALGALITA_CW_1_212-500_778</t>
  </si>
  <si>
    <t>ALGALITA_CW_1_212-500_779</t>
  </si>
  <si>
    <t>ALGALITA_CW_1_212-500_791</t>
  </si>
  <si>
    <t>ALGALITA_CW_1_212-500_792</t>
  </si>
  <si>
    <t>ALGALITA_CW_1_212-500_797</t>
  </si>
  <si>
    <t>ALGALITA_CW_1_212-500_803</t>
  </si>
  <si>
    <t>ALGALITA_CW_1_212-500_804</t>
  </si>
  <si>
    <t>ALGALITA_CW_1_212-500_805</t>
  </si>
  <si>
    <t>ALGALITA_CW_1_212-500_808</t>
  </si>
  <si>
    <t>ALGALITA_CW_1_212-500_813</t>
  </si>
  <si>
    <t>ALGALITA_CW_1_212-500_818</t>
  </si>
  <si>
    <t>ALGALITA_CW_1_212-500_821</t>
  </si>
  <si>
    <t>ALGALITA_CW_3_20-212_11</t>
  </si>
  <si>
    <t>ALGALITA_CW_3_20-212_12</t>
  </si>
  <si>
    <t>ALGALITA_CW_3_20-212_13</t>
  </si>
  <si>
    <t>ALGALITA_CW_3_20-212_14</t>
  </si>
  <si>
    <t>ALGALITA_CW_3_20-212_15</t>
  </si>
  <si>
    <t>ALGALITA_CW_3_20-212_16</t>
  </si>
  <si>
    <t>ALGALITA_CW_3_20-212_17</t>
  </si>
  <si>
    <t>ALGALITA_CW_3_20-212_18</t>
  </si>
  <si>
    <t>ALGALITA_CW_3_20-212_19</t>
  </si>
  <si>
    <t>ALGALITA_CW_3_20-212_20</t>
  </si>
  <si>
    <t>ALGALITA_CW_3_20-212_21</t>
  </si>
  <si>
    <t>ALGALITA_CW_3_20-212_22</t>
  </si>
  <si>
    <t>ALGALITA_CW_3_20-212_67</t>
  </si>
  <si>
    <t>ALGALITA_CW_3_20-212_68</t>
  </si>
  <si>
    <t>ALGALITA_CW_3_20-212_69</t>
  </si>
  <si>
    <t>ALGALITA_CW_3_20-212_70</t>
  </si>
  <si>
    <t>ALGALITA_CW_3_20-212_71</t>
  </si>
  <si>
    <t>ALGALITA_CW_3_20-212_72</t>
  </si>
  <si>
    <t>ALGALITA_CW_3_20-212_73</t>
  </si>
  <si>
    <t>ALGALITA_CW_3_20-212_74</t>
  </si>
  <si>
    <t>ALGALITA_CW_3_20-212_75</t>
  </si>
  <si>
    <t>ALGALITA_CW_3_20-212_76</t>
  </si>
  <si>
    <t>ALGALITA_CW_3_20-212_77</t>
  </si>
  <si>
    <t>ALGALITA_CW_3_20-212_78</t>
  </si>
  <si>
    <t>ALGALITA_CW_3_20-212_79</t>
  </si>
  <si>
    <t>ALGALITA_CW_3_20-212_80</t>
  </si>
  <si>
    <t>ALGALITA_CW_3_20-212_81</t>
  </si>
  <si>
    <t>ALGALITA_CW_3_20-212_82</t>
  </si>
  <si>
    <t>ALGALITA_CW_3_20-212_83</t>
  </si>
  <si>
    <t>ALGALITA_CW_3_20-212_84</t>
  </si>
  <si>
    <t>ALGALITA_CW_3_20-212_85</t>
  </si>
  <si>
    <t>ALGALITA_CW_3_20-212_86</t>
  </si>
  <si>
    <t>ALGALITA_CW_3_20-212_87</t>
  </si>
  <si>
    <t>ALGALITA_CW_3_20-212_88</t>
  </si>
  <si>
    <t>ALGALITA_CW_3_20-212_89</t>
  </si>
  <si>
    <t>ALGALITA_CW_3_20-212_90</t>
  </si>
  <si>
    <t>ALGALITA_CW_3_20-212_91</t>
  </si>
  <si>
    <t>ALGALITA_CW_3_20-212_92</t>
  </si>
  <si>
    <t>ALGALITA_CW_3_20-212_93</t>
  </si>
  <si>
    <t>ALGALITA_CW_3_20-212_94</t>
  </si>
  <si>
    <t>ALGALITA_CW_3_20-212_95</t>
  </si>
  <si>
    <t>ALGALITA_CW_3_20-212_96</t>
  </si>
  <si>
    <t>ALGALITA_CW_3_20-212_97</t>
  </si>
  <si>
    <t>ALGALITA_CW_3_20-212_98</t>
  </si>
  <si>
    <t>ALGALITA_CW_3_20-212_99</t>
  </si>
  <si>
    <t>ALGALITA_CW_3_20-212_100</t>
  </si>
  <si>
    <t>ALGALITA_CW_3_20-212_101</t>
  </si>
  <si>
    <t>ALGALITA_CW_3_20-212_102</t>
  </si>
  <si>
    <t>ALGALITA_CW_3_20-212_103</t>
  </si>
  <si>
    <t>ALGALITA_CW_3_20-212_104</t>
  </si>
  <si>
    <t>ALGALITA_CW_3_20-212_105</t>
  </si>
  <si>
    <t>ALGALITA_CW_3_20-212_106</t>
  </si>
  <si>
    <t>ALGALITA_CW_3_20-212_107</t>
  </si>
  <si>
    <t>ALGALITA_CW_3_20-212_108</t>
  </si>
  <si>
    <t>ALGALITA_CW_3_20-212_109</t>
  </si>
  <si>
    <t>ALGALITA_CW_3_20-212_110</t>
  </si>
  <si>
    <t>ALGALITA_CW_3_20-212_111</t>
  </si>
  <si>
    <t>ALGALITA_CW_3_20-212_112</t>
  </si>
  <si>
    <t>ALGALITA_CW_3_20-212_113</t>
  </si>
  <si>
    <t>ALGALITA_CW_3_20-212_114</t>
  </si>
  <si>
    <t>ALGALITA_CW_3_20-212_115</t>
  </si>
  <si>
    <t>ALGALITA_CW_3_20-212_116</t>
  </si>
  <si>
    <t>ALGALITA_CW_3_20-212_117</t>
  </si>
  <si>
    <t>ALGALITA_CW_3_20-212_118</t>
  </si>
  <si>
    <t>ALGALITA_CW_3_20-212_119</t>
  </si>
  <si>
    <t>ALGALITA_CW_3_20-212_120</t>
  </si>
  <si>
    <t>ALGALITA_CW_3_20-212_121</t>
  </si>
  <si>
    <t>ALGALITA_CW_3_20-212_122</t>
  </si>
  <si>
    <t>ALGALITA_CW_3_20-212_123</t>
  </si>
  <si>
    <t>ALGALITA_CW_3_20-212_124</t>
  </si>
  <si>
    <t>ALGALITA_CW_3_20-212_125</t>
  </si>
  <si>
    <t>ALGALITA_CW_3_20-212_126</t>
  </si>
  <si>
    <t>ALGALITA_CW_3_20-212_127</t>
  </si>
  <si>
    <t>ALGALITA_CW_3_20-212_128</t>
  </si>
  <si>
    <t>ALGALITA_CW_3_20-212_129</t>
  </si>
  <si>
    <t>ALGALITA_CW_3_20-212_130</t>
  </si>
  <si>
    <t>ALGALITA_CW_3_20-212_131</t>
  </si>
  <si>
    <t>ALGALITA_CW_3_20-212_132</t>
  </si>
  <si>
    <t>ALGALITA_CW_3_20-212_133</t>
  </si>
  <si>
    <t>ALGALITA_CW_3_20-212_134</t>
  </si>
  <si>
    <t>ALGALITA_CW_3_20-212_135</t>
  </si>
  <si>
    <t>ALGALITA_CW_3_20-212_136</t>
  </si>
  <si>
    <t>ALGALITA_CW_3_20-212_137</t>
  </si>
  <si>
    <t>ALGALITA_CW_3_20-212_138</t>
  </si>
  <si>
    <t>ALGALITA_CW_3_20-212_139</t>
  </si>
  <si>
    <t>ALGALITA_CW_3_20-212_140</t>
  </si>
  <si>
    <t>ALGALITA_CW_3_20-212_141</t>
  </si>
  <si>
    <t>ALGALITA_CW_3_20-212_142</t>
  </si>
  <si>
    <t>ALGALITA_CW_3_20-212_143</t>
  </si>
  <si>
    <t>ALGALITA_CW_3_20-212_144</t>
  </si>
  <si>
    <t>ALGALITA_CW_3_20-212_145</t>
  </si>
  <si>
    <t>ALGALITA_CW_3_20-212_146</t>
  </si>
  <si>
    <t>ALGALITA_CW_3_20-212_147</t>
  </si>
  <si>
    <t>ALGALITA_CW_3_20-212_148</t>
  </si>
  <si>
    <t>ALGALITA_CW_3_20-212_149</t>
  </si>
  <si>
    <t>ALGALITA_CW_3_20-212_170</t>
  </si>
  <si>
    <t>ALGALITA_CW_3_20-212_171</t>
  </si>
  <si>
    <t>ALGALITA_CW_3_20-212_172</t>
  </si>
  <si>
    <t>ALGALITA_CW_3_20-212_173</t>
  </si>
  <si>
    <t>ALGALITA_CW_3_20-212_174</t>
  </si>
  <si>
    <t>ALGALITA_CW_3_20-212_175</t>
  </si>
  <si>
    <t>ALGALITA_CW_3_20-212_207</t>
  </si>
  <si>
    <t>ALGALITA_CW_3_20-212_208</t>
  </si>
  <si>
    <t>ALGALITA_CW_3_20-212_209</t>
  </si>
  <si>
    <t>ALGALITA_CW_3_20-212_210</t>
  </si>
  <si>
    <t>ALGALITA_CW_3_20-212_211</t>
  </si>
  <si>
    <t>ALGALITA_CW_3_20-212_212</t>
  </si>
  <si>
    <t>ALGALITA_CW_3_20-212_213</t>
  </si>
  <si>
    <t>ALGALITA_CW_3_20-212_214</t>
  </si>
  <si>
    <t>ALGALITA_CW_3_20-212_215</t>
  </si>
  <si>
    <t>ALGALITA_CW_3_20-212_216</t>
  </si>
  <si>
    <t>ALGALITA_CW_3_20-212_217</t>
  </si>
  <si>
    <t>ALGALITA_CW_3_20-212_218</t>
  </si>
  <si>
    <t>ALGALITA_CW_3_20-212_219</t>
  </si>
  <si>
    <t>ALGALITA_CW_3_20-212_221</t>
  </si>
  <si>
    <t>ALGALITA_CW_3_20-212_227</t>
  </si>
  <si>
    <t>ALGALITA_CW_3_20-212_228</t>
  </si>
  <si>
    <t>ALGALITA_CW_3_20-212_229</t>
  </si>
  <si>
    <t>ALGALITA_CW_3_20-212_237</t>
  </si>
  <si>
    <t>ALGALITA_CW_3_20-212_239</t>
  </si>
  <si>
    <t>ALGALITA_CW_2_20-212_60</t>
  </si>
  <si>
    <t>ALGALITA_CW_2_20-212_61</t>
  </si>
  <si>
    <t>ALGALITA_CW_2_20-212_62</t>
  </si>
  <si>
    <t>ALGALITA_CW_2_20-212_63</t>
  </si>
  <si>
    <t>ALGALITA_CW_2_20-212_64</t>
  </si>
  <si>
    <t>ALGALITA_CW_2_20-212_67</t>
  </si>
  <si>
    <t>ALGALITA_CW_2_20-212_68</t>
  </si>
  <si>
    <t>ALGALITA_CW_2_20-212_69</t>
  </si>
  <si>
    <t>ALGALITA_CW_2_20-212_70</t>
  </si>
  <si>
    <t>ALGALITA_CW_2_20-212_71</t>
  </si>
  <si>
    <t>ALGALITA_CW_2_20-212_73</t>
  </si>
  <si>
    <t>ALGALITA_CW_2_20-212_74</t>
  </si>
  <si>
    <t>ALGALITA_CW_2_20-212_75</t>
  </si>
  <si>
    <t>ALGALITA_CW_2_20-212_76</t>
  </si>
  <si>
    <t>ALGALITA_CW_2_20-212_78</t>
  </si>
  <si>
    <t>ALGALITA_CW_2_20-212_79</t>
  </si>
  <si>
    <t>ALGALITA_CW_2_20-212_80</t>
  </si>
  <si>
    <t>ALGALITA_CW_2_20-212_81</t>
  </si>
  <si>
    <t>ALGALITA_CW_2_20-212_83</t>
  </si>
  <si>
    <t>ALGALITA_CW_2_20-212_84</t>
  </si>
  <si>
    <t>ALGALITA_CW_2_20-212_85</t>
  </si>
  <si>
    <t>ALGALITA_CW_2_20-212_87</t>
  </si>
  <si>
    <t>ALGALITA_CW_2_20-212_88</t>
  </si>
  <si>
    <t>ALGALITA_CW_2_20-212_89</t>
  </si>
  <si>
    <t>ALGALITA_CW_2_20-212_90</t>
  </si>
  <si>
    <t>ALGALITA_CW_2_20-212_91</t>
  </si>
  <si>
    <t>ALGALITA_CW_2_20-212_92</t>
  </si>
  <si>
    <t>ALGALITA_CW_2_20-212_93</t>
  </si>
  <si>
    <t>ALGALITA_CW_2_20-212_94</t>
  </si>
  <si>
    <t>ALGALITA_CW_2_20-212_95</t>
  </si>
  <si>
    <t>ALGALITA_CW_2_20-212_96</t>
  </si>
  <si>
    <t>ALGALITA_CW_2_20-212_97</t>
  </si>
  <si>
    <t>ALGALITA_CW_2_20-212_99</t>
  </si>
  <si>
    <t>ALGALITA_CW_2_20-212_100</t>
  </si>
  <si>
    <t>ALGALITA_CW_2_20-212_101</t>
  </si>
  <si>
    <t>ALGALITA_CW_2_20-212_102</t>
  </si>
  <si>
    <t>ALGALITA_CW_2_20-212_103</t>
  </si>
  <si>
    <t>ALGALITA_CW_2_20-212_107</t>
  </si>
  <si>
    <t>ALGALITA_CW_2_20-212_108</t>
  </si>
  <si>
    <t>ALGALITA_CW_2_20-212_109</t>
  </si>
  <si>
    <t>ALGALITA_CW_2_20-212_110</t>
  </si>
  <si>
    <t>ALGALITA_CW_2_20-212_111</t>
  </si>
  <si>
    <t>ALGALITA_CW_2_20-212_112</t>
  </si>
  <si>
    <t>ALGALITA_CW_2_20-212_115</t>
  </si>
  <si>
    <t>ALGALITA_CW_2_20-212_116</t>
  </si>
  <si>
    <t>ALGALITA_CW_2_20-212_117</t>
  </si>
  <si>
    <t>ALGALITA_CW_2_20-212_118</t>
  </si>
  <si>
    <t>ALGALITA_CW_2_20-212_119</t>
  </si>
  <si>
    <t>ALGALITA_CW_2_20-212_120</t>
  </si>
  <si>
    <t>ALGALITA_CW_2_20-212_121</t>
  </si>
  <si>
    <t>ALGALITA_CW_2_20-212_123</t>
  </si>
  <si>
    <t>ALGALITA_CW_2_20-212_126</t>
  </si>
  <si>
    <t>ALGALITA_CW_2_20-212_127</t>
  </si>
  <si>
    <t>ALGALITA_CW_2_20-212_128</t>
  </si>
  <si>
    <t>ALGALITA_CW_2_20-212_130</t>
  </si>
  <si>
    <t>ALGALITA_CW_2_20-212_132</t>
  </si>
  <si>
    <t>ALGALITA_CW_2_20-212_133</t>
  </si>
  <si>
    <t>ALGALITA_CW_2_20-212_134</t>
  </si>
  <si>
    <t>ALGALITA_CW_2_20-212_135</t>
  </si>
  <si>
    <t>ALGALITA_CW_2_20-212_136</t>
  </si>
  <si>
    <t>ALGALITA_CW_2_20-212_137</t>
  </si>
  <si>
    <t>ALGALITA_CW_2_20-212_138</t>
  </si>
  <si>
    <t>ALGALITA_CW_2_20-212_139</t>
  </si>
  <si>
    <t>ALGALITA_CW_2_20-212_140</t>
  </si>
  <si>
    <t>ALGALITA_CW_2_20-212_141</t>
  </si>
  <si>
    <t>ALGALITA_CW_2_20-212_142</t>
  </si>
  <si>
    <t>ALGALITA_CW_2_20-212_143</t>
  </si>
  <si>
    <t>ALGALITA_CW_2_20-212_144</t>
  </si>
  <si>
    <t>ALGALITA_CW_2_20-212_145</t>
  </si>
  <si>
    <t>ALGALITA_CW_2_20-212_148</t>
  </si>
  <si>
    <t>ALGALITA_CW_2_20-212_149</t>
  </si>
  <si>
    <t>ALGALITA_CW_2_20-212_150</t>
  </si>
  <si>
    <t>ALGALITA_CW_2_20-212_151</t>
  </si>
  <si>
    <t>ALGALITA_CW_2_20-212_152</t>
  </si>
  <si>
    <t>ALGALITA_CW_2_20-212_153</t>
  </si>
  <si>
    <t>ALGALITA_CW_2_20-212_154</t>
  </si>
  <si>
    <t>ALGALITA_CW_2_20-212_155</t>
  </si>
  <si>
    <t>ALGALITA_CW_2_20-212_159</t>
  </si>
  <si>
    <t>ALGALITA_CW_2_20-212_160</t>
  </si>
  <si>
    <t>ALGALITA_CW_2_20-212_162</t>
  </si>
  <si>
    <t>ALGALITA_CW_2_20-212_163</t>
  </si>
  <si>
    <t>ALGALITA_CW_2_20-212_164</t>
  </si>
  <si>
    <t>ALGALITA_CW_2_20-212_165</t>
  </si>
  <si>
    <t>ALGALITA_CW_2_20-212_166</t>
  </si>
  <si>
    <t>ALGALITA_CW_2_20-212_167</t>
  </si>
  <si>
    <t>ALGALITA_CW_2_20-212_169</t>
  </si>
  <si>
    <t>ALGALITA_CW_2_20-212_170</t>
  </si>
  <si>
    <t>ALGALITA_CW_3_20-212_1</t>
  </si>
  <si>
    <t>ALGALITA_CW_3_20-212_2</t>
  </si>
  <si>
    <t>ALGALITA_CW_3_20-212_3</t>
  </si>
  <si>
    <t>ALGALITA_CW_3_20-212_4</t>
  </si>
  <si>
    <t>ALGALITA_CW_3_20-212_5</t>
  </si>
  <si>
    <t>ALGALITA_CW_3_20-212_6</t>
  </si>
  <si>
    <t>ALGALITA_CW_3_20-212_7</t>
  </si>
  <si>
    <t>ALGALITA_CW_3_20-212_8</t>
  </si>
  <si>
    <t>ALGALITA_CW_3_20-212_9</t>
  </si>
  <si>
    <t>ALGALITA_CW_1_1-20_439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</si>
</sst>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7D6D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164" fontId="0" fillId="0" borderId="0" xfId="0" applyNumberFormat="1"/>
    <xf numFmtId="0" fontId="1" fillId="0" borderId="0" xfId="0" applyFont="1" applyAlignment="1">
      <alignment horizontal="center" vertical="center" textRotation="90" wrapText="1"/>
    </xf>
    <xf numFmtId="49" fontId="0" fillId="0" borderId="0" xfId="0" applyNumberFormat="1"/>
    <xf numFmtId="0" fontId="0" fillId="3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opLeftCell="B1" workbookViewId="0">
      <selection activeCell="N2" sqref="N2"/>
    </sheetView>
  </sheetViews>
  <sheetFormatPr defaultRowHeight="14.4" x14ac:dyDescent="0.3"/>
  <cols>
    <col min="2" max="2" width="29.77734375" customWidth="1"/>
    <col min="3" max="3" width="25.33203125" customWidth="1"/>
  </cols>
  <sheetData>
    <row r="1" spans="1:17" ht="170.1" customHeight="1" x14ac:dyDescent="0.3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3" t="s">
        <v>11</v>
      </c>
      <c r="L1" s="2" t="s">
        <v>12</v>
      </c>
      <c r="M1" s="3" t="s">
        <v>13</v>
      </c>
      <c r="N1" s="2" t="s">
        <v>14</v>
      </c>
      <c r="O1" s="3" t="s">
        <v>15</v>
      </c>
      <c r="P1" s="2" t="s">
        <v>16</v>
      </c>
      <c r="Q1" s="2" t="s">
        <v>17</v>
      </c>
    </row>
    <row r="2" spans="1:17" x14ac:dyDescent="0.3">
      <c r="A2" t="s">
        <v>192</v>
      </c>
      <c r="B2" s="4">
        <v>44125.333333333336</v>
      </c>
      <c r="C2" s="4">
        <v>44189.5</v>
      </c>
      <c r="D2">
        <v>2</v>
      </c>
      <c r="E2">
        <v>2</v>
      </c>
      <c r="F2">
        <v>0</v>
      </c>
      <c r="G2">
        <v>0</v>
      </c>
      <c r="H2">
        <v>0</v>
      </c>
      <c r="I2">
        <v>0</v>
      </c>
      <c r="J2" t="s">
        <v>284</v>
      </c>
      <c r="K2" t="s">
        <v>0</v>
      </c>
      <c r="L2" t="s">
        <v>285</v>
      </c>
      <c r="M2" t="s">
        <v>76</v>
      </c>
      <c r="O2" t="s">
        <v>0</v>
      </c>
      <c r="P2" t="s">
        <v>286</v>
      </c>
      <c r="Q2" t="s">
        <v>287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"/>
  <sheetViews>
    <sheetView workbookViewId="0">
      <selection activeCell="A2" sqref="A2:Z9"/>
    </sheetView>
  </sheetViews>
  <sheetFormatPr defaultRowHeight="14.4" x14ac:dyDescent="0.3"/>
  <sheetData>
    <row r="1" spans="1:26" ht="170.1" customHeight="1" x14ac:dyDescent="0.3">
      <c r="A1" s="1" t="s">
        <v>1</v>
      </c>
      <c r="B1" s="5" t="s">
        <v>18</v>
      </c>
      <c r="C1" s="1" t="s">
        <v>56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97</v>
      </c>
      <c r="S1" s="2" t="s">
        <v>98</v>
      </c>
      <c r="T1" s="2" t="s">
        <v>99</v>
      </c>
      <c r="U1" s="2" t="s">
        <v>74</v>
      </c>
      <c r="V1" s="2" t="s">
        <v>100</v>
      </c>
      <c r="W1" s="2" t="s">
        <v>101</v>
      </c>
      <c r="X1" s="2" t="s">
        <v>75</v>
      </c>
      <c r="Y1" s="2" t="s">
        <v>34</v>
      </c>
      <c r="Z1" s="2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13"/>
  <sheetViews>
    <sheetView tabSelected="1" topLeftCell="A136" zoomScale="115" zoomScaleNormal="115" workbookViewId="0">
      <selection activeCell="F153" sqref="F153"/>
    </sheetView>
  </sheetViews>
  <sheetFormatPr defaultRowHeight="14.4" x14ac:dyDescent="0.3"/>
  <cols>
    <col min="2" max="2" width="16.21875" customWidth="1"/>
    <col min="5" max="5" width="11.5546875" customWidth="1"/>
    <col min="6" max="6" width="39.88671875" customWidth="1"/>
    <col min="9" max="9" width="31.5546875" customWidth="1"/>
  </cols>
  <sheetData>
    <row r="1" spans="1:14" ht="170.1" customHeight="1" x14ac:dyDescent="0.3">
      <c r="A1" s="1" t="s">
        <v>1</v>
      </c>
      <c r="B1" s="5" t="s">
        <v>18</v>
      </c>
      <c r="C1" s="3" t="s">
        <v>112</v>
      </c>
      <c r="D1" s="1" t="s">
        <v>41</v>
      </c>
      <c r="E1" s="1" t="s">
        <v>56</v>
      </c>
      <c r="F1" s="5" t="s">
        <v>113</v>
      </c>
      <c r="G1" s="3" t="s">
        <v>114</v>
      </c>
      <c r="H1" s="3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  <c r="N1" s="2" t="s">
        <v>17</v>
      </c>
    </row>
    <row r="2" spans="1:14" x14ac:dyDescent="0.3">
      <c r="A2" t="s">
        <v>192</v>
      </c>
      <c r="B2" t="s">
        <v>288</v>
      </c>
      <c r="C2" t="s">
        <v>102</v>
      </c>
      <c r="D2" t="s">
        <v>38</v>
      </c>
      <c r="E2" t="s">
        <v>53</v>
      </c>
      <c r="F2" t="s">
        <v>382</v>
      </c>
      <c r="G2" t="s">
        <v>104</v>
      </c>
      <c r="H2" t="s">
        <v>111</v>
      </c>
      <c r="I2" t="s">
        <v>382</v>
      </c>
      <c r="J2">
        <f>0.27157*2</f>
        <v>0.54313999999999996</v>
      </c>
      <c r="K2">
        <f>0.27157*2</f>
        <v>0.54313999999999996</v>
      </c>
      <c r="L2">
        <v>9</v>
      </c>
      <c r="M2" t="s">
        <v>305</v>
      </c>
      <c r="N2" t="s">
        <v>317</v>
      </c>
    </row>
    <row r="3" spans="1:14" x14ac:dyDescent="0.3">
      <c r="A3" t="s">
        <v>192</v>
      </c>
      <c r="B3" t="s">
        <v>288</v>
      </c>
      <c r="C3" t="s">
        <v>102</v>
      </c>
      <c r="D3" t="s">
        <v>38</v>
      </c>
      <c r="E3" t="s">
        <v>53</v>
      </c>
      <c r="F3" t="s">
        <v>383</v>
      </c>
      <c r="G3" t="s">
        <v>104</v>
      </c>
      <c r="H3" t="s">
        <v>111</v>
      </c>
      <c r="I3" t="s">
        <v>383</v>
      </c>
      <c r="J3">
        <f>0.26705*2</f>
        <v>0.53410000000000002</v>
      </c>
      <c r="K3">
        <f>0.26705*2</f>
        <v>0.53410000000000002</v>
      </c>
      <c r="L3">
        <v>9</v>
      </c>
      <c r="M3" t="s">
        <v>305</v>
      </c>
      <c r="N3" t="s">
        <v>317</v>
      </c>
    </row>
    <row r="4" spans="1:14" x14ac:dyDescent="0.3">
      <c r="A4" t="s">
        <v>192</v>
      </c>
      <c r="B4" t="s">
        <v>288</v>
      </c>
      <c r="C4" t="s">
        <v>102</v>
      </c>
      <c r="D4" t="s">
        <v>38</v>
      </c>
      <c r="E4" t="s">
        <v>53</v>
      </c>
      <c r="F4" t="s">
        <v>384</v>
      </c>
      <c r="G4" t="s">
        <v>104</v>
      </c>
      <c r="H4" t="s">
        <v>134</v>
      </c>
      <c r="I4" t="s">
        <v>384</v>
      </c>
      <c r="J4">
        <f>0.33796*2</f>
        <v>0.67591999999999997</v>
      </c>
      <c r="K4">
        <f>0.33796*2</f>
        <v>0.67591999999999997</v>
      </c>
      <c r="L4">
        <v>12</v>
      </c>
      <c r="M4" t="s">
        <v>305</v>
      </c>
    </row>
    <row r="5" spans="1:14" x14ac:dyDescent="0.3">
      <c r="A5" t="s">
        <v>192</v>
      </c>
      <c r="B5" t="s">
        <v>288</v>
      </c>
      <c r="C5" t="s">
        <v>102</v>
      </c>
      <c r="D5" t="s">
        <v>38</v>
      </c>
      <c r="E5" t="s">
        <v>53</v>
      </c>
      <c r="F5" t="s">
        <v>385</v>
      </c>
      <c r="G5" t="s">
        <v>104</v>
      </c>
      <c r="H5" t="s">
        <v>134</v>
      </c>
      <c r="I5" t="s">
        <v>385</v>
      </c>
      <c r="J5">
        <f>0.33199*2</f>
        <v>0.66398000000000001</v>
      </c>
      <c r="K5">
        <f>0.33199*2</f>
        <v>0.66398000000000001</v>
      </c>
      <c r="L5">
        <v>9</v>
      </c>
      <c r="M5" t="s">
        <v>305</v>
      </c>
    </row>
    <row r="6" spans="1:14" x14ac:dyDescent="0.3">
      <c r="A6" t="s">
        <v>192</v>
      </c>
      <c r="B6" t="s">
        <v>288</v>
      </c>
      <c r="C6" t="s">
        <v>102</v>
      </c>
      <c r="D6" t="s">
        <v>38</v>
      </c>
      <c r="E6" t="s">
        <v>53</v>
      </c>
      <c r="F6" t="s">
        <v>386</v>
      </c>
      <c r="G6" t="s">
        <v>104</v>
      </c>
      <c r="H6" t="s">
        <v>134</v>
      </c>
      <c r="I6" t="s">
        <v>386</v>
      </c>
      <c r="J6">
        <f>0.36105*2</f>
        <v>0.72209999999999996</v>
      </c>
      <c r="K6">
        <f>0.36105*2</f>
        <v>0.72209999999999996</v>
      </c>
      <c r="L6">
        <v>12</v>
      </c>
      <c r="M6" t="s">
        <v>305</v>
      </c>
    </row>
    <row r="7" spans="1:14" x14ac:dyDescent="0.3">
      <c r="A7" t="s">
        <v>192</v>
      </c>
      <c r="B7" t="s">
        <v>288</v>
      </c>
      <c r="C7" t="s">
        <v>102</v>
      </c>
      <c r="D7" t="s">
        <v>38</v>
      </c>
      <c r="E7" t="s">
        <v>53</v>
      </c>
      <c r="F7" t="s">
        <v>387</v>
      </c>
      <c r="G7" t="s">
        <v>104</v>
      </c>
      <c r="H7" t="s">
        <v>108</v>
      </c>
      <c r="I7" t="s">
        <v>387</v>
      </c>
      <c r="J7">
        <f>0.45961*2</f>
        <v>0.91922000000000004</v>
      </c>
      <c r="K7">
        <f>0.45961*2</f>
        <v>0.91922000000000004</v>
      </c>
      <c r="L7">
        <v>9</v>
      </c>
      <c r="M7" t="s">
        <v>305</v>
      </c>
    </row>
    <row r="8" spans="1:14" x14ac:dyDescent="0.3">
      <c r="A8" t="s">
        <v>192</v>
      </c>
      <c r="B8" t="s">
        <v>288</v>
      </c>
      <c r="C8" t="s">
        <v>102</v>
      </c>
      <c r="D8" t="s">
        <v>38</v>
      </c>
      <c r="E8" t="s">
        <v>53</v>
      </c>
      <c r="F8" t="s">
        <v>388</v>
      </c>
      <c r="G8" t="s">
        <v>104</v>
      </c>
      <c r="H8" t="s">
        <v>134</v>
      </c>
      <c r="I8" t="s">
        <v>388</v>
      </c>
      <c r="J8">
        <f>0.34095*2</f>
        <v>0.68189999999999995</v>
      </c>
      <c r="K8">
        <f>0.34095*2</f>
        <v>0.68189999999999995</v>
      </c>
      <c r="L8">
        <v>12</v>
      </c>
      <c r="M8" t="s">
        <v>305</v>
      </c>
    </row>
    <row r="9" spans="1:14" x14ac:dyDescent="0.3">
      <c r="A9" t="s">
        <v>192</v>
      </c>
      <c r="B9" t="s">
        <v>288</v>
      </c>
      <c r="C9" t="s">
        <v>102</v>
      </c>
      <c r="D9" t="s">
        <v>38</v>
      </c>
      <c r="E9" t="s">
        <v>53</v>
      </c>
      <c r="F9" t="s">
        <v>389</v>
      </c>
      <c r="G9" t="s">
        <v>104</v>
      </c>
      <c r="H9" t="s">
        <v>108</v>
      </c>
      <c r="I9" t="s">
        <v>389</v>
      </c>
      <c r="J9">
        <f>0.43473*2</f>
        <v>0.86946000000000001</v>
      </c>
      <c r="K9">
        <f>0.43473*2</f>
        <v>0.86946000000000001</v>
      </c>
      <c r="L9">
        <v>9</v>
      </c>
      <c r="M9" t="s">
        <v>305</v>
      </c>
    </row>
    <row r="10" spans="1:14" x14ac:dyDescent="0.3">
      <c r="A10" t="s">
        <v>192</v>
      </c>
      <c r="B10" t="s">
        <v>288</v>
      </c>
      <c r="C10" t="s">
        <v>102</v>
      </c>
      <c r="D10" t="s">
        <v>38</v>
      </c>
      <c r="E10" t="s">
        <v>53</v>
      </c>
      <c r="F10" t="s">
        <v>390</v>
      </c>
      <c r="G10" t="s">
        <v>104</v>
      </c>
      <c r="H10" t="s">
        <v>108</v>
      </c>
      <c r="I10" t="s">
        <v>390</v>
      </c>
      <c r="J10">
        <f>0.45354*2</f>
        <v>0.90708</v>
      </c>
      <c r="K10">
        <f>0.45354*2</f>
        <v>0.90708</v>
      </c>
      <c r="L10">
        <v>9</v>
      </c>
      <c r="M10" t="s">
        <v>305</v>
      </c>
    </row>
    <row r="11" spans="1:14" x14ac:dyDescent="0.3">
      <c r="A11" t="s">
        <v>192</v>
      </c>
      <c r="B11" t="s">
        <v>288</v>
      </c>
      <c r="C11" t="s">
        <v>102</v>
      </c>
      <c r="D11" t="s">
        <v>38</v>
      </c>
      <c r="E11" t="s">
        <v>53</v>
      </c>
      <c r="F11" t="s">
        <v>391</v>
      </c>
      <c r="G11" t="s">
        <v>103</v>
      </c>
      <c r="H11" t="s">
        <v>107</v>
      </c>
      <c r="I11" t="s">
        <v>391</v>
      </c>
      <c r="J11">
        <v>1.2639400000000001</v>
      </c>
      <c r="K11">
        <v>1.10334</v>
      </c>
      <c r="L11">
        <v>9</v>
      </c>
      <c r="M11" t="s">
        <v>305</v>
      </c>
    </row>
    <row r="12" spans="1:14" x14ac:dyDescent="0.3">
      <c r="A12" t="s">
        <v>192</v>
      </c>
      <c r="B12" t="s">
        <v>288</v>
      </c>
      <c r="C12" t="s">
        <v>102</v>
      </c>
      <c r="D12" t="s">
        <v>38</v>
      </c>
      <c r="E12" t="s">
        <v>53</v>
      </c>
      <c r="F12" t="s">
        <v>392</v>
      </c>
      <c r="G12" t="s">
        <v>104</v>
      </c>
      <c r="H12" t="s">
        <v>108</v>
      </c>
      <c r="I12" t="s">
        <v>392</v>
      </c>
      <c r="J12">
        <f>0.43341*2</f>
        <v>0.86682000000000003</v>
      </c>
      <c r="K12">
        <f>0.43341*2</f>
        <v>0.86682000000000003</v>
      </c>
      <c r="L12">
        <v>9</v>
      </c>
      <c r="M12" t="s">
        <v>305</v>
      </c>
    </row>
    <row r="13" spans="1:14" x14ac:dyDescent="0.3">
      <c r="A13" t="s">
        <v>192</v>
      </c>
      <c r="B13" t="s">
        <v>288</v>
      </c>
      <c r="C13" t="s">
        <v>102</v>
      </c>
      <c r="D13" t="s">
        <v>38</v>
      </c>
      <c r="E13" t="s">
        <v>53</v>
      </c>
      <c r="F13" t="s">
        <v>393</v>
      </c>
      <c r="G13" t="s">
        <v>104</v>
      </c>
      <c r="H13" t="s">
        <v>134</v>
      </c>
      <c r="I13" t="s">
        <v>393</v>
      </c>
      <c r="J13">
        <f>0.37116*2</f>
        <v>0.74231999999999998</v>
      </c>
      <c r="K13">
        <f>0.37116*2</f>
        <v>0.74231999999999998</v>
      </c>
      <c r="L13">
        <v>12</v>
      </c>
      <c r="M13" t="s">
        <v>305</v>
      </c>
    </row>
    <row r="14" spans="1:14" x14ac:dyDescent="0.3">
      <c r="A14" t="s">
        <v>192</v>
      </c>
      <c r="B14" t="s">
        <v>288</v>
      </c>
      <c r="C14" t="s">
        <v>102</v>
      </c>
      <c r="D14" t="s">
        <v>38</v>
      </c>
      <c r="E14" t="s">
        <v>53</v>
      </c>
      <c r="F14" t="s">
        <v>394</v>
      </c>
      <c r="G14" t="s">
        <v>104</v>
      </c>
      <c r="H14" t="s">
        <v>134</v>
      </c>
      <c r="I14" t="s">
        <v>394</v>
      </c>
      <c r="J14">
        <f>0.33548*2</f>
        <v>0.67096</v>
      </c>
      <c r="K14">
        <f>0.33548*2</f>
        <v>0.67096</v>
      </c>
      <c r="L14">
        <v>12</v>
      </c>
      <c r="M14" t="s">
        <v>305</v>
      </c>
    </row>
    <row r="15" spans="1:14" x14ac:dyDescent="0.3">
      <c r="A15" t="s">
        <v>192</v>
      </c>
      <c r="B15" t="s">
        <v>288</v>
      </c>
      <c r="C15" t="s">
        <v>102</v>
      </c>
      <c r="D15" t="s">
        <v>38</v>
      </c>
      <c r="E15" t="s">
        <v>53</v>
      </c>
      <c r="F15" t="s">
        <v>395</v>
      </c>
      <c r="G15" t="s">
        <v>103</v>
      </c>
      <c r="H15" t="s">
        <v>107</v>
      </c>
      <c r="I15" t="s">
        <v>395</v>
      </c>
      <c r="J15">
        <v>1.47363</v>
      </c>
      <c r="K15">
        <v>1.1356599999999999</v>
      </c>
      <c r="L15">
        <v>9</v>
      </c>
      <c r="M15" t="s">
        <v>305</v>
      </c>
    </row>
    <row r="16" spans="1:14" x14ac:dyDescent="0.3">
      <c r="A16" t="s">
        <v>192</v>
      </c>
      <c r="B16" t="s">
        <v>288</v>
      </c>
      <c r="C16" t="s">
        <v>102</v>
      </c>
      <c r="D16" t="s">
        <v>38</v>
      </c>
      <c r="E16" t="s">
        <v>53</v>
      </c>
      <c r="F16" t="s">
        <v>396</v>
      </c>
      <c r="G16" t="s">
        <v>104</v>
      </c>
      <c r="H16" t="s">
        <v>108</v>
      </c>
      <c r="I16" t="s">
        <v>396</v>
      </c>
      <c r="J16">
        <f>0.4566*2</f>
        <v>0.91320000000000001</v>
      </c>
      <c r="K16">
        <f>0.4566*2</f>
        <v>0.91320000000000001</v>
      </c>
      <c r="L16">
        <v>9</v>
      </c>
      <c r="M16" t="s">
        <v>305</v>
      </c>
    </row>
    <row r="17" spans="1:14" x14ac:dyDescent="0.3">
      <c r="A17" t="s">
        <v>192</v>
      </c>
      <c r="B17" t="s">
        <v>288</v>
      </c>
      <c r="C17" t="s">
        <v>102</v>
      </c>
      <c r="D17" t="s">
        <v>38</v>
      </c>
      <c r="E17" t="s">
        <v>53</v>
      </c>
      <c r="F17" t="s">
        <v>397</v>
      </c>
      <c r="G17" t="s">
        <v>104</v>
      </c>
      <c r="H17" t="s">
        <v>108</v>
      </c>
      <c r="I17" t="s">
        <v>397</v>
      </c>
      <c r="J17">
        <f>0.43664*2</f>
        <v>0.87327999999999995</v>
      </c>
      <c r="K17">
        <f>0.43664*2</f>
        <v>0.87327999999999995</v>
      </c>
      <c r="L17">
        <v>9</v>
      </c>
      <c r="M17" t="s">
        <v>305</v>
      </c>
    </row>
    <row r="18" spans="1:14" x14ac:dyDescent="0.3">
      <c r="A18" t="s">
        <v>192</v>
      </c>
      <c r="B18" t="s">
        <v>288</v>
      </c>
      <c r="C18" t="s">
        <v>102</v>
      </c>
      <c r="D18" t="s">
        <v>38</v>
      </c>
      <c r="E18" t="s">
        <v>53</v>
      </c>
      <c r="F18" t="s">
        <v>398</v>
      </c>
      <c r="G18" t="s">
        <v>104</v>
      </c>
      <c r="H18" t="s">
        <v>134</v>
      </c>
      <c r="I18" t="s">
        <v>398</v>
      </c>
      <c r="J18">
        <f>0.34494*2</f>
        <v>0.68988000000000005</v>
      </c>
      <c r="K18">
        <f>0.34494*2</f>
        <v>0.68988000000000005</v>
      </c>
      <c r="L18">
        <v>12</v>
      </c>
      <c r="M18" t="s">
        <v>305</v>
      </c>
    </row>
    <row r="19" spans="1:14" x14ac:dyDescent="0.3">
      <c r="A19" t="s">
        <v>192</v>
      </c>
      <c r="B19" t="s">
        <v>288</v>
      </c>
      <c r="C19" t="s">
        <v>102</v>
      </c>
      <c r="D19" t="s">
        <v>38</v>
      </c>
      <c r="E19" t="s">
        <v>53</v>
      </c>
      <c r="F19" t="s">
        <v>399</v>
      </c>
      <c r="G19" t="s">
        <v>103</v>
      </c>
      <c r="H19" t="s">
        <v>107</v>
      </c>
      <c r="I19" t="s">
        <v>399</v>
      </c>
      <c r="J19">
        <v>1.3053699999999999</v>
      </c>
      <c r="K19">
        <v>1.25179</v>
      </c>
      <c r="L19">
        <v>9</v>
      </c>
      <c r="M19" t="s">
        <v>305</v>
      </c>
    </row>
    <row r="20" spans="1:14" x14ac:dyDescent="0.3">
      <c r="A20" t="s">
        <v>192</v>
      </c>
      <c r="B20" t="s">
        <v>288</v>
      </c>
      <c r="C20" t="s">
        <v>102</v>
      </c>
      <c r="D20" t="s">
        <v>38</v>
      </c>
      <c r="E20" t="s">
        <v>53</v>
      </c>
      <c r="F20" t="s">
        <v>400</v>
      </c>
      <c r="G20" t="s">
        <v>103</v>
      </c>
      <c r="H20" t="s">
        <v>107</v>
      </c>
      <c r="I20" t="s">
        <v>400</v>
      </c>
      <c r="J20">
        <v>1.31064</v>
      </c>
      <c r="K20">
        <v>1.0104599999999999</v>
      </c>
      <c r="L20">
        <v>9</v>
      </c>
      <c r="M20" t="s">
        <v>305</v>
      </c>
    </row>
    <row r="21" spans="1:14" x14ac:dyDescent="0.3">
      <c r="A21" t="s">
        <v>192</v>
      </c>
      <c r="B21" t="s">
        <v>288</v>
      </c>
      <c r="C21" t="s">
        <v>102</v>
      </c>
      <c r="D21" t="s">
        <v>38</v>
      </c>
      <c r="E21" t="s">
        <v>53</v>
      </c>
      <c r="F21" t="s">
        <v>401</v>
      </c>
      <c r="G21" t="s">
        <v>104</v>
      </c>
      <c r="H21" t="s">
        <v>108</v>
      </c>
      <c r="I21" t="s">
        <v>401</v>
      </c>
      <c r="J21">
        <f>0.44861*2</f>
        <v>0.89722000000000002</v>
      </c>
      <c r="K21">
        <f>0.44861*2</f>
        <v>0.89722000000000002</v>
      </c>
      <c r="L21">
        <v>9</v>
      </c>
      <c r="M21" t="s">
        <v>305</v>
      </c>
    </row>
    <row r="22" spans="1:14" x14ac:dyDescent="0.3">
      <c r="A22" t="s">
        <v>192</v>
      </c>
      <c r="B22" t="s">
        <v>288</v>
      </c>
      <c r="C22" t="s">
        <v>102</v>
      </c>
      <c r="D22" t="s">
        <v>38</v>
      </c>
      <c r="E22" t="s">
        <v>53</v>
      </c>
      <c r="F22" t="s">
        <v>402</v>
      </c>
      <c r="G22" t="s">
        <v>104</v>
      </c>
      <c r="H22" t="s">
        <v>134</v>
      </c>
      <c r="I22" t="s">
        <v>402</v>
      </c>
      <c r="J22">
        <f>0.34064*2</f>
        <v>0.68128</v>
      </c>
      <c r="K22">
        <f>0.34064*2</f>
        <v>0.68128</v>
      </c>
      <c r="L22">
        <v>12</v>
      </c>
      <c r="M22" t="s">
        <v>305</v>
      </c>
    </row>
    <row r="23" spans="1:14" x14ac:dyDescent="0.3">
      <c r="A23" t="s">
        <v>192</v>
      </c>
      <c r="B23" t="s">
        <v>288</v>
      </c>
      <c r="C23" t="s">
        <v>102</v>
      </c>
      <c r="D23" t="s">
        <v>38</v>
      </c>
      <c r="E23" t="s">
        <v>53</v>
      </c>
      <c r="F23" t="s">
        <v>403</v>
      </c>
      <c r="G23" t="s">
        <v>104</v>
      </c>
      <c r="H23" t="s">
        <v>134</v>
      </c>
      <c r="I23" t="s">
        <v>403</v>
      </c>
      <c r="J23">
        <f>0.16606*2</f>
        <v>0.33212000000000003</v>
      </c>
      <c r="K23">
        <f>0.16606*2</f>
        <v>0.33212000000000003</v>
      </c>
      <c r="L23">
        <v>9</v>
      </c>
      <c r="M23" t="s">
        <v>305</v>
      </c>
    </row>
    <row r="24" spans="1:14" x14ac:dyDescent="0.3">
      <c r="A24" t="s">
        <v>192</v>
      </c>
      <c r="B24" t="s">
        <v>288</v>
      </c>
      <c r="C24" t="s">
        <v>102</v>
      </c>
      <c r="D24" t="s">
        <v>38</v>
      </c>
      <c r="E24" t="s">
        <v>53</v>
      </c>
      <c r="F24" t="s">
        <v>404</v>
      </c>
      <c r="G24" t="s">
        <v>105</v>
      </c>
      <c r="H24" t="s">
        <v>107</v>
      </c>
      <c r="I24" t="s">
        <v>404</v>
      </c>
      <c r="J24">
        <v>3.89168</v>
      </c>
      <c r="K24">
        <v>1.2200000000000001E-2</v>
      </c>
      <c r="L24">
        <v>15</v>
      </c>
      <c r="M24" t="s">
        <v>305</v>
      </c>
      <c r="N24" t="s">
        <v>320</v>
      </c>
    </row>
    <row r="25" spans="1:14" x14ac:dyDescent="0.3">
      <c r="A25" t="s">
        <v>192</v>
      </c>
      <c r="B25" t="s">
        <v>288</v>
      </c>
      <c r="C25" t="s">
        <v>102</v>
      </c>
      <c r="D25" t="s">
        <v>38</v>
      </c>
      <c r="E25" t="s">
        <v>53</v>
      </c>
      <c r="F25" t="s">
        <v>405</v>
      </c>
      <c r="G25" t="s">
        <v>103</v>
      </c>
      <c r="H25" t="s">
        <v>111</v>
      </c>
      <c r="I25" t="s">
        <v>405</v>
      </c>
      <c r="J25">
        <v>0.67052</v>
      </c>
      <c r="K25">
        <v>0.33367999999999998</v>
      </c>
      <c r="L25">
        <v>9</v>
      </c>
      <c r="M25" t="s">
        <v>305</v>
      </c>
    </row>
    <row r="26" spans="1:14" x14ac:dyDescent="0.3">
      <c r="A26" t="s">
        <v>192</v>
      </c>
      <c r="B26" t="s">
        <v>288</v>
      </c>
      <c r="C26" t="s">
        <v>102</v>
      </c>
      <c r="D26" t="s">
        <v>38</v>
      </c>
      <c r="E26" t="s">
        <v>53</v>
      </c>
      <c r="F26" t="s">
        <v>406</v>
      </c>
      <c r="G26" t="s">
        <v>105</v>
      </c>
      <c r="H26" t="s">
        <v>107</v>
      </c>
      <c r="I26" t="s">
        <v>406</v>
      </c>
      <c r="J26">
        <v>5.1817000000000002</v>
      </c>
      <c r="K26">
        <v>1.525E-2</v>
      </c>
      <c r="L26">
        <v>15</v>
      </c>
      <c r="M26" t="s">
        <v>305</v>
      </c>
      <c r="N26" t="s">
        <v>330</v>
      </c>
    </row>
    <row r="27" spans="1:14" x14ac:dyDescent="0.3">
      <c r="A27" t="s">
        <v>192</v>
      </c>
      <c r="B27" t="s">
        <v>291</v>
      </c>
      <c r="C27" t="s">
        <v>102</v>
      </c>
      <c r="D27" t="s">
        <v>38</v>
      </c>
      <c r="E27" s="7" t="s">
        <v>53</v>
      </c>
      <c r="F27" t="s">
        <v>407</v>
      </c>
      <c r="G27" t="s">
        <v>104</v>
      </c>
      <c r="H27" t="s">
        <v>108</v>
      </c>
      <c r="I27" t="s">
        <v>407</v>
      </c>
      <c r="J27">
        <v>0.95365999999999995</v>
      </c>
      <c r="K27">
        <v>0.95365999999999995</v>
      </c>
      <c r="L27">
        <v>10</v>
      </c>
      <c r="M27" t="s">
        <v>305</v>
      </c>
    </row>
    <row r="28" spans="1:14" x14ac:dyDescent="0.3">
      <c r="A28" t="s">
        <v>192</v>
      </c>
      <c r="B28" t="s">
        <v>291</v>
      </c>
      <c r="C28" t="s">
        <v>102</v>
      </c>
      <c r="D28" t="s">
        <v>38</v>
      </c>
      <c r="E28" s="7" t="s">
        <v>53</v>
      </c>
      <c r="F28" t="s">
        <v>408</v>
      </c>
      <c r="G28" t="s">
        <v>104</v>
      </c>
      <c r="H28" t="s">
        <v>134</v>
      </c>
      <c r="I28" t="s">
        <v>408</v>
      </c>
      <c r="J28">
        <v>1.0832999999999999</v>
      </c>
      <c r="K28">
        <v>1.0832999999999999</v>
      </c>
      <c r="L28">
        <v>10</v>
      </c>
      <c r="M28" t="s">
        <v>305</v>
      </c>
    </row>
    <row r="29" spans="1:14" x14ac:dyDescent="0.3">
      <c r="A29" t="s">
        <v>192</v>
      </c>
      <c r="B29" t="s">
        <v>291</v>
      </c>
      <c r="C29" t="s">
        <v>102</v>
      </c>
      <c r="D29" t="s">
        <v>38</v>
      </c>
      <c r="E29" s="7" t="s">
        <v>53</v>
      </c>
      <c r="F29" t="s">
        <v>409</v>
      </c>
      <c r="G29" t="s">
        <v>104</v>
      </c>
      <c r="H29" t="s">
        <v>134</v>
      </c>
      <c r="I29" t="s">
        <v>409</v>
      </c>
      <c r="J29">
        <v>1.0706800000000001</v>
      </c>
      <c r="K29">
        <v>1.0706800000000001</v>
      </c>
      <c r="L29">
        <v>10</v>
      </c>
      <c r="M29" t="s">
        <v>305</v>
      </c>
    </row>
    <row r="30" spans="1:14" x14ac:dyDescent="0.3">
      <c r="A30" t="s">
        <v>192</v>
      </c>
      <c r="B30" t="s">
        <v>291</v>
      </c>
      <c r="C30" t="s">
        <v>102</v>
      </c>
      <c r="D30" t="s">
        <v>38</v>
      </c>
      <c r="E30" s="7" t="s">
        <v>53</v>
      </c>
      <c r="F30" t="s">
        <v>410</v>
      </c>
      <c r="G30" t="s">
        <v>104</v>
      </c>
      <c r="H30" t="s">
        <v>108</v>
      </c>
      <c r="I30" t="s">
        <v>410</v>
      </c>
      <c r="J30">
        <v>1.28932</v>
      </c>
      <c r="K30">
        <v>1.28932</v>
      </c>
      <c r="L30">
        <v>10</v>
      </c>
      <c r="M30" t="s">
        <v>305</v>
      </c>
    </row>
    <row r="31" spans="1:14" x14ac:dyDescent="0.3">
      <c r="A31" t="s">
        <v>192</v>
      </c>
      <c r="B31" t="s">
        <v>291</v>
      </c>
      <c r="C31" t="s">
        <v>102</v>
      </c>
      <c r="D31" t="s">
        <v>38</v>
      </c>
      <c r="E31" s="7" t="s">
        <v>53</v>
      </c>
      <c r="F31" t="s">
        <v>411</v>
      </c>
      <c r="G31" t="s">
        <v>104</v>
      </c>
      <c r="H31" t="s">
        <v>108</v>
      </c>
      <c r="I31" t="s">
        <v>411</v>
      </c>
      <c r="J31">
        <v>1.37578</v>
      </c>
      <c r="K31">
        <v>1.37578</v>
      </c>
      <c r="L31">
        <v>10</v>
      </c>
      <c r="M31" t="s">
        <v>305</v>
      </c>
    </row>
    <row r="32" spans="1:14" x14ac:dyDescent="0.3">
      <c r="A32" t="s">
        <v>192</v>
      </c>
      <c r="B32" t="s">
        <v>291</v>
      </c>
      <c r="C32" t="s">
        <v>102</v>
      </c>
      <c r="D32" t="s">
        <v>38</v>
      </c>
      <c r="E32" s="7" t="s">
        <v>53</v>
      </c>
      <c r="F32" t="s">
        <v>412</v>
      </c>
      <c r="G32" t="s">
        <v>104</v>
      </c>
      <c r="H32" t="s">
        <v>134</v>
      </c>
      <c r="I32" t="s">
        <v>412</v>
      </c>
      <c r="J32">
        <v>0.69299999999999995</v>
      </c>
      <c r="K32">
        <v>0.69299999999999995</v>
      </c>
      <c r="L32">
        <v>10</v>
      </c>
      <c r="M32" t="s">
        <v>305</v>
      </c>
    </row>
    <row r="33" spans="1:14" x14ac:dyDescent="0.3">
      <c r="A33" t="s">
        <v>192</v>
      </c>
      <c r="B33" t="s">
        <v>291</v>
      </c>
      <c r="C33" t="s">
        <v>102</v>
      </c>
      <c r="D33" t="s">
        <v>38</v>
      </c>
      <c r="E33" s="7" t="s">
        <v>53</v>
      </c>
      <c r="F33" t="s">
        <v>413</v>
      </c>
      <c r="G33" t="s">
        <v>103</v>
      </c>
      <c r="H33" t="s">
        <v>111</v>
      </c>
      <c r="I33" t="s">
        <v>413</v>
      </c>
      <c r="J33">
        <v>0.69830999999999999</v>
      </c>
      <c r="K33">
        <v>0.69830999999999999</v>
      </c>
      <c r="L33">
        <v>15</v>
      </c>
      <c r="M33" t="s">
        <v>305</v>
      </c>
    </row>
    <row r="34" spans="1:14" x14ac:dyDescent="0.3">
      <c r="A34" t="s">
        <v>192</v>
      </c>
      <c r="B34" t="s">
        <v>291</v>
      </c>
      <c r="C34" t="s">
        <v>102</v>
      </c>
      <c r="D34" t="s">
        <v>38</v>
      </c>
      <c r="E34" s="7" t="s">
        <v>53</v>
      </c>
      <c r="F34" t="s">
        <v>414</v>
      </c>
      <c r="G34" t="s">
        <v>104</v>
      </c>
      <c r="H34" t="s">
        <v>134</v>
      </c>
      <c r="I34" t="s">
        <v>414</v>
      </c>
      <c r="J34">
        <v>0.53710000000000002</v>
      </c>
      <c r="K34">
        <v>0.53710000000000002</v>
      </c>
      <c r="L34">
        <v>10</v>
      </c>
      <c r="M34" t="s">
        <v>305</v>
      </c>
    </row>
    <row r="35" spans="1:14" x14ac:dyDescent="0.3">
      <c r="A35" t="s">
        <v>192</v>
      </c>
      <c r="B35" t="s">
        <v>291</v>
      </c>
      <c r="C35" t="s">
        <v>102</v>
      </c>
      <c r="D35" t="s">
        <v>38</v>
      </c>
      <c r="E35" s="7" t="s">
        <v>53</v>
      </c>
      <c r="F35" t="s">
        <v>415</v>
      </c>
      <c r="G35" t="s">
        <v>103</v>
      </c>
      <c r="H35" t="s">
        <v>107</v>
      </c>
      <c r="I35" t="s">
        <v>415</v>
      </c>
      <c r="J35">
        <v>1.50261</v>
      </c>
      <c r="K35">
        <v>1.1416500000000001</v>
      </c>
      <c r="L35">
        <v>15</v>
      </c>
      <c r="M35" t="s">
        <v>305</v>
      </c>
    </row>
    <row r="36" spans="1:14" x14ac:dyDescent="0.3">
      <c r="A36" t="s">
        <v>192</v>
      </c>
      <c r="B36" t="s">
        <v>291</v>
      </c>
      <c r="C36" t="s">
        <v>102</v>
      </c>
      <c r="D36" t="s">
        <v>38</v>
      </c>
      <c r="E36" s="7" t="s">
        <v>53</v>
      </c>
      <c r="F36" t="s">
        <v>416</v>
      </c>
      <c r="G36" t="s">
        <v>104</v>
      </c>
      <c r="H36" t="s">
        <v>108</v>
      </c>
      <c r="I36" t="s">
        <v>416</v>
      </c>
      <c r="J36">
        <v>1.17906</v>
      </c>
      <c r="K36">
        <v>1.17906</v>
      </c>
      <c r="L36">
        <v>10</v>
      </c>
      <c r="M36" t="s">
        <v>305</v>
      </c>
    </row>
    <row r="37" spans="1:14" x14ac:dyDescent="0.3">
      <c r="A37" t="s">
        <v>192</v>
      </c>
      <c r="B37" t="s">
        <v>291</v>
      </c>
      <c r="C37" t="s">
        <v>102</v>
      </c>
      <c r="D37" t="s">
        <v>38</v>
      </c>
      <c r="E37" s="7" t="s">
        <v>53</v>
      </c>
      <c r="F37" t="s">
        <v>417</v>
      </c>
      <c r="G37" t="s">
        <v>104</v>
      </c>
      <c r="H37" t="s">
        <v>108</v>
      </c>
      <c r="I37" t="s">
        <v>417</v>
      </c>
      <c r="J37">
        <v>0.65710999999999997</v>
      </c>
      <c r="K37">
        <v>0.65710999999999997</v>
      </c>
      <c r="L37">
        <v>10</v>
      </c>
      <c r="M37" t="s">
        <v>305</v>
      </c>
    </row>
    <row r="38" spans="1:14" x14ac:dyDescent="0.3">
      <c r="A38" t="s">
        <v>192</v>
      </c>
      <c r="B38" t="s">
        <v>291</v>
      </c>
      <c r="C38" t="s">
        <v>102</v>
      </c>
      <c r="D38" t="s">
        <v>38</v>
      </c>
      <c r="E38" s="7" t="s">
        <v>53</v>
      </c>
      <c r="F38" t="s">
        <v>418</v>
      </c>
      <c r="G38" t="s">
        <v>103</v>
      </c>
      <c r="H38" t="s">
        <v>107</v>
      </c>
      <c r="I38" t="s">
        <v>418</v>
      </c>
      <c r="J38">
        <v>0.50536999999999999</v>
      </c>
      <c r="K38">
        <v>0.55989999999999995</v>
      </c>
      <c r="L38">
        <v>15</v>
      </c>
      <c r="M38" t="s">
        <v>305</v>
      </c>
    </row>
    <row r="39" spans="1:14" x14ac:dyDescent="0.3">
      <c r="A39" t="s">
        <v>192</v>
      </c>
      <c r="B39" t="s">
        <v>291</v>
      </c>
      <c r="C39" t="s">
        <v>102</v>
      </c>
      <c r="D39" t="s">
        <v>38</v>
      </c>
      <c r="E39" s="7" t="s">
        <v>53</v>
      </c>
      <c r="F39" t="s">
        <v>419</v>
      </c>
      <c r="G39" t="s">
        <v>103</v>
      </c>
      <c r="H39" t="s">
        <v>107</v>
      </c>
      <c r="I39" t="s">
        <v>419</v>
      </c>
      <c r="J39">
        <v>0.98612</v>
      </c>
      <c r="K39">
        <v>0.77593999999999996</v>
      </c>
      <c r="L39">
        <v>15</v>
      </c>
      <c r="M39" t="s">
        <v>305</v>
      </c>
    </row>
    <row r="40" spans="1:14" x14ac:dyDescent="0.3">
      <c r="A40" t="s">
        <v>192</v>
      </c>
      <c r="B40" t="s">
        <v>291</v>
      </c>
      <c r="C40" t="s">
        <v>102</v>
      </c>
      <c r="D40" t="s">
        <v>38</v>
      </c>
      <c r="E40" s="7" t="s">
        <v>53</v>
      </c>
      <c r="F40" t="s">
        <v>420</v>
      </c>
      <c r="G40" t="s">
        <v>103</v>
      </c>
      <c r="H40" t="s">
        <v>107</v>
      </c>
      <c r="I40" t="s">
        <v>420</v>
      </c>
      <c r="J40">
        <v>1.4436100000000001</v>
      </c>
      <c r="K40">
        <v>0.72975000000000001</v>
      </c>
      <c r="L40">
        <v>15</v>
      </c>
      <c r="M40" t="s">
        <v>305</v>
      </c>
    </row>
    <row r="41" spans="1:14" x14ac:dyDescent="0.3">
      <c r="A41" t="s">
        <v>192</v>
      </c>
      <c r="B41" t="s">
        <v>291</v>
      </c>
      <c r="C41" t="s">
        <v>102</v>
      </c>
      <c r="D41" t="s">
        <v>38</v>
      </c>
      <c r="E41" s="7" t="s">
        <v>53</v>
      </c>
      <c r="F41" t="s">
        <v>421</v>
      </c>
      <c r="G41" t="s">
        <v>104</v>
      </c>
      <c r="H41" t="s">
        <v>134</v>
      </c>
      <c r="I41" t="s">
        <v>421</v>
      </c>
      <c r="J41">
        <v>1.28975</v>
      </c>
      <c r="K41">
        <v>1.3948499999999999</v>
      </c>
      <c r="L41">
        <v>10</v>
      </c>
      <c r="M41" t="s">
        <v>305</v>
      </c>
      <c r="N41" t="s">
        <v>340</v>
      </c>
    </row>
    <row r="42" spans="1:14" x14ac:dyDescent="0.3">
      <c r="A42" t="s">
        <v>192</v>
      </c>
      <c r="B42" t="s">
        <v>291</v>
      </c>
      <c r="C42" t="s">
        <v>102</v>
      </c>
      <c r="D42" t="s">
        <v>38</v>
      </c>
      <c r="E42" s="7" t="s">
        <v>53</v>
      </c>
      <c r="F42" t="s">
        <v>422</v>
      </c>
      <c r="G42" t="s">
        <v>104</v>
      </c>
      <c r="H42" t="s">
        <v>108</v>
      </c>
      <c r="I42" t="s">
        <v>422</v>
      </c>
      <c r="J42">
        <v>0.60321000000000002</v>
      </c>
      <c r="K42">
        <v>0.60321000000000002</v>
      </c>
      <c r="L42">
        <v>10</v>
      </c>
      <c r="M42" t="s">
        <v>305</v>
      </c>
    </row>
    <row r="43" spans="1:14" x14ac:dyDescent="0.3">
      <c r="A43" t="s">
        <v>192</v>
      </c>
      <c r="B43" t="s">
        <v>291</v>
      </c>
      <c r="C43" t="s">
        <v>102</v>
      </c>
      <c r="D43" t="s">
        <v>38</v>
      </c>
      <c r="E43" s="7" t="s">
        <v>53</v>
      </c>
      <c r="F43" t="s">
        <v>423</v>
      </c>
      <c r="G43" t="s">
        <v>104</v>
      </c>
      <c r="H43" t="s">
        <v>108</v>
      </c>
      <c r="I43" t="s">
        <v>423</v>
      </c>
      <c r="J43">
        <v>0.71799000000000002</v>
      </c>
      <c r="K43">
        <v>0.71799000000000002</v>
      </c>
      <c r="L43">
        <v>10</v>
      </c>
      <c r="M43" t="s">
        <v>305</v>
      </c>
    </row>
    <row r="44" spans="1:14" x14ac:dyDescent="0.3">
      <c r="A44" t="s">
        <v>192</v>
      </c>
      <c r="B44" t="s">
        <v>291</v>
      </c>
      <c r="C44" t="s">
        <v>102</v>
      </c>
      <c r="D44" t="s">
        <v>38</v>
      </c>
      <c r="E44" s="7" t="s">
        <v>53</v>
      </c>
      <c r="F44" t="s">
        <v>424</v>
      </c>
      <c r="G44" t="s">
        <v>104</v>
      </c>
      <c r="H44" t="s">
        <v>134</v>
      </c>
      <c r="I44" t="s">
        <v>424</v>
      </c>
      <c r="J44">
        <v>0.64271999999999996</v>
      </c>
      <c r="K44">
        <v>0.64271999999999996</v>
      </c>
      <c r="L44">
        <v>10</v>
      </c>
      <c r="M44" t="s">
        <v>305</v>
      </c>
    </row>
    <row r="45" spans="1:14" x14ac:dyDescent="0.3">
      <c r="A45" t="s">
        <v>192</v>
      </c>
      <c r="B45" t="s">
        <v>292</v>
      </c>
      <c r="C45" t="s">
        <v>102</v>
      </c>
      <c r="D45" t="s">
        <v>38</v>
      </c>
      <c r="E45" s="7" t="s">
        <v>53</v>
      </c>
      <c r="F45" t="s">
        <v>425</v>
      </c>
      <c r="G45" t="s">
        <v>104</v>
      </c>
      <c r="H45" t="s">
        <v>134</v>
      </c>
      <c r="I45" t="s">
        <v>425</v>
      </c>
      <c r="J45">
        <v>0.73153000000000001</v>
      </c>
      <c r="K45">
        <v>0.65751999999999999</v>
      </c>
      <c r="L45">
        <v>10</v>
      </c>
      <c r="M45" t="s">
        <v>305</v>
      </c>
    </row>
    <row r="46" spans="1:14" x14ac:dyDescent="0.3">
      <c r="A46" t="s">
        <v>192</v>
      </c>
      <c r="B46" t="s">
        <v>292</v>
      </c>
      <c r="C46" t="s">
        <v>102</v>
      </c>
      <c r="D46" t="s">
        <v>38</v>
      </c>
      <c r="E46" s="7" t="s">
        <v>53</v>
      </c>
      <c r="F46" t="s">
        <v>426</v>
      </c>
      <c r="G46" t="s">
        <v>104</v>
      </c>
      <c r="H46" t="s">
        <v>108</v>
      </c>
      <c r="I46" t="s">
        <v>426</v>
      </c>
      <c r="J46">
        <v>0.91571999999999998</v>
      </c>
      <c r="K46">
        <v>0.91571999999999998</v>
      </c>
      <c r="L46">
        <v>10</v>
      </c>
      <c r="M46" t="s">
        <v>305</v>
      </c>
    </row>
    <row r="47" spans="1:14" x14ac:dyDescent="0.3">
      <c r="A47" t="s">
        <v>192</v>
      </c>
      <c r="B47" t="s">
        <v>292</v>
      </c>
      <c r="C47" t="s">
        <v>102</v>
      </c>
      <c r="D47" t="s">
        <v>38</v>
      </c>
      <c r="E47" s="7" t="s">
        <v>53</v>
      </c>
      <c r="F47" s="7" t="s">
        <v>427</v>
      </c>
      <c r="G47" s="7" t="s">
        <v>105</v>
      </c>
      <c r="H47" s="7" t="s">
        <v>107</v>
      </c>
      <c r="I47" s="7" t="s">
        <v>427</v>
      </c>
      <c r="J47" s="7">
        <v>2.8155899999999998</v>
      </c>
      <c r="K47" s="7">
        <v>1.702E-2</v>
      </c>
      <c r="L47">
        <v>15</v>
      </c>
      <c r="M47" s="7" t="s">
        <v>305</v>
      </c>
      <c r="N47" s="7"/>
    </row>
    <row r="48" spans="1:14" x14ac:dyDescent="0.3">
      <c r="A48" t="s">
        <v>192</v>
      </c>
      <c r="B48" t="s">
        <v>292</v>
      </c>
      <c r="C48" t="s">
        <v>102</v>
      </c>
      <c r="D48" t="s">
        <v>38</v>
      </c>
      <c r="E48" s="7" t="s">
        <v>53</v>
      </c>
      <c r="F48" s="7" t="s">
        <v>428</v>
      </c>
      <c r="G48" s="7" t="s">
        <v>105</v>
      </c>
      <c r="H48" s="7" t="s">
        <v>107</v>
      </c>
      <c r="I48" s="7" t="s">
        <v>428</v>
      </c>
      <c r="J48" s="7">
        <v>5.6495499999999996</v>
      </c>
      <c r="K48" s="7">
        <v>1.4749999999999999E-2</v>
      </c>
      <c r="L48">
        <v>15</v>
      </c>
      <c r="M48" s="7" t="s">
        <v>305</v>
      </c>
      <c r="N48" s="7"/>
    </row>
    <row r="49" spans="1:14" x14ac:dyDescent="0.3">
      <c r="A49" t="s">
        <v>192</v>
      </c>
      <c r="B49" t="s">
        <v>292</v>
      </c>
      <c r="C49" t="s">
        <v>102</v>
      </c>
      <c r="D49" t="s">
        <v>38</v>
      </c>
      <c r="E49" s="7" t="s">
        <v>53</v>
      </c>
      <c r="F49" s="7" t="s">
        <v>429</v>
      </c>
      <c r="G49" s="7" t="s">
        <v>103</v>
      </c>
      <c r="H49" s="7" t="s">
        <v>107</v>
      </c>
      <c r="I49" s="7" t="s">
        <v>429</v>
      </c>
      <c r="J49" s="7">
        <v>0.85763999999999996</v>
      </c>
      <c r="K49" s="7">
        <v>0.61565999999999999</v>
      </c>
      <c r="L49">
        <v>15</v>
      </c>
      <c r="M49" s="7" t="s">
        <v>305</v>
      </c>
      <c r="N49" s="7"/>
    </row>
    <row r="50" spans="1:14" x14ac:dyDescent="0.3">
      <c r="A50" t="s">
        <v>192</v>
      </c>
      <c r="B50" t="s">
        <v>292</v>
      </c>
      <c r="C50" t="s">
        <v>102</v>
      </c>
      <c r="D50" t="s">
        <v>38</v>
      </c>
      <c r="E50" s="7" t="s">
        <v>53</v>
      </c>
      <c r="F50" s="7" t="s">
        <v>430</v>
      </c>
      <c r="G50" s="7" t="s">
        <v>105</v>
      </c>
      <c r="H50" s="7" t="s">
        <v>107</v>
      </c>
      <c r="I50" s="7" t="s">
        <v>430</v>
      </c>
      <c r="J50" s="7">
        <v>1.59456</v>
      </c>
      <c r="K50" s="7">
        <v>1.455E-2</v>
      </c>
      <c r="L50">
        <v>15</v>
      </c>
      <c r="M50" s="7" t="s">
        <v>305</v>
      </c>
      <c r="N50" s="7"/>
    </row>
    <row r="51" spans="1:14" x14ac:dyDescent="0.3">
      <c r="A51" t="s">
        <v>192</v>
      </c>
      <c r="B51" t="s">
        <v>292</v>
      </c>
      <c r="C51" t="s">
        <v>102</v>
      </c>
      <c r="D51" t="s">
        <v>38</v>
      </c>
      <c r="E51" s="7" t="s">
        <v>53</v>
      </c>
      <c r="F51" s="7" t="s">
        <v>431</v>
      </c>
      <c r="G51" s="7" t="s">
        <v>105</v>
      </c>
      <c r="H51" s="7" t="s">
        <v>141</v>
      </c>
      <c r="I51" s="7" t="s">
        <v>431</v>
      </c>
      <c r="J51" s="7">
        <v>0.92168000000000005</v>
      </c>
      <c r="K51" s="7">
        <v>1.924E-2</v>
      </c>
      <c r="L51">
        <v>15</v>
      </c>
      <c r="M51" s="7" t="s">
        <v>305</v>
      </c>
      <c r="N51" s="7"/>
    </row>
    <row r="52" spans="1:14" x14ac:dyDescent="0.3">
      <c r="A52" t="s">
        <v>192</v>
      </c>
      <c r="B52" t="s">
        <v>292</v>
      </c>
      <c r="C52" t="s">
        <v>102</v>
      </c>
      <c r="D52" t="s">
        <v>38</v>
      </c>
      <c r="E52" s="7" t="s">
        <v>53</v>
      </c>
      <c r="F52" s="7" t="s">
        <v>432</v>
      </c>
      <c r="G52" s="7" t="s">
        <v>103</v>
      </c>
      <c r="H52" s="7" t="s">
        <v>107</v>
      </c>
      <c r="I52" s="7" t="s">
        <v>432</v>
      </c>
      <c r="J52" s="7">
        <v>1.2226600000000001</v>
      </c>
      <c r="K52" s="7">
        <v>0.83550000000000002</v>
      </c>
      <c r="L52">
        <v>15</v>
      </c>
      <c r="M52" s="7" t="s">
        <v>305</v>
      </c>
      <c r="N52" s="7"/>
    </row>
    <row r="53" spans="1:14" x14ac:dyDescent="0.3">
      <c r="A53" t="s">
        <v>192</v>
      </c>
      <c r="B53" t="s">
        <v>292</v>
      </c>
      <c r="C53" t="s">
        <v>102</v>
      </c>
      <c r="D53" t="s">
        <v>38</v>
      </c>
      <c r="E53" s="7" t="s">
        <v>53</v>
      </c>
      <c r="F53" s="7" t="s">
        <v>433</v>
      </c>
      <c r="G53" s="7" t="s">
        <v>105</v>
      </c>
      <c r="H53" s="7" t="s">
        <v>107</v>
      </c>
      <c r="I53" s="7" t="s">
        <v>433</v>
      </c>
      <c r="J53" s="7">
        <v>3.30938</v>
      </c>
      <c r="K53" s="7">
        <v>3.347E-2</v>
      </c>
      <c r="L53">
        <v>15</v>
      </c>
      <c r="M53" s="7" t="s">
        <v>305</v>
      </c>
      <c r="N53" s="7"/>
    </row>
    <row r="54" spans="1:14" x14ac:dyDescent="0.3">
      <c r="A54" t="s">
        <v>192</v>
      </c>
      <c r="B54" t="s">
        <v>292</v>
      </c>
      <c r="C54" t="s">
        <v>102</v>
      </c>
      <c r="D54" t="s">
        <v>38</v>
      </c>
      <c r="E54" s="7" t="s">
        <v>53</v>
      </c>
      <c r="F54" s="7" t="s">
        <v>434</v>
      </c>
      <c r="G54" s="7" t="s">
        <v>148</v>
      </c>
      <c r="H54" s="7" t="s">
        <v>111</v>
      </c>
      <c r="I54" s="7" t="s">
        <v>434</v>
      </c>
      <c r="J54" s="7">
        <v>1.5431600000000001</v>
      </c>
      <c r="K54" s="7">
        <v>0.78205000000000002</v>
      </c>
      <c r="L54">
        <v>15</v>
      </c>
      <c r="M54" s="7" t="s">
        <v>305</v>
      </c>
      <c r="N54" s="7"/>
    </row>
    <row r="55" spans="1:14" x14ac:dyDescent="0.3">
      <c r="A55" t="s">
        <v>192</v>
      </c>
      <c r="B55" t="s">
        <v>292</v>
      </c>
      <c r="C55" t="s">
        <v>102</v>
      </c>
      <c r="D55" t="s">
        <v>38</v>
      </c>
      <c r="E55" s="7" t="s">
        <v>53</v>
      </c>
      <c r="F55" s="7" t="s">
        <v>435</v>
      </c>
      <c r="G55" s="7" t="s">
        <v>105</v>
      </c>
      <c r="H55" s="7" t="s">
        <v>107</v>
      </c>
      <c r="I55" s="7" t="s">
        <v>435</v>
      </c>
      <c r="J55" s="7">
        <v>1.9822900000000001</v>
      </c>
      <c r="K55" s="7">
        <v>2.7699999999999999E-2</v>
      </c>
      <c r="L55">
        <v>15</v>
      </c>
      <c r="M55" s="7" t="s">
        <v>305</v>
      </c>
      <c r="N55" s="7"/>
    </row>
    <row r="56" spans="1:14" x14ac:dyDescent="0.3">
      <c r="A56" t="s">
        <v>192</v>
      </c>
      <c r="B56" t="s">
        <v>292</v>
      </c>
      <c r="C56" t="s">
        <v>102</v>
      </c>
      <c r="D56" t="s">
        <v>38</v>
      </c>
      <c r="E56" s="7" t="s">
        <v>53</v>
      </c>
      <c r="F56" s="7" t="s">
        <v>436</v>
      </c>
      <c r="G56" s="7" t="s">
        <v>105</v>
      </c>
      <c r="H56" s="7" t="s">
        <v>107</v>
      </c>
      <c r="I56" s="7" t="s">
        <v>436</v>
      </c>
      <c r="J56" s="7">
        <v>0.86865999999999999</v>
      </c>
      <c r="K56" s="7">
        <v>2.9960000000000001E-2</v>
      </c>
      <c r="L56">
        <v>15</v>
      </c>
      <c r="M56" s="7" t="s">
        <v>305</v>
      </c>
      <c r="N56" s="7"/>
    </row>
    <row r="57" spans="1:14" x14ac:dyDescent="0.3">
      <c r="A57" t="s">
        <v>192</v>
      </c>
      <c r="B57" t="s">
        <v>292</v>
      </c>
      <c r="C57" t="s">
        <v>102</v>
      </c>
      <c r="D57" t="s">
        <v>38</v>
      </c>
      <c r="E57" s="7" t="s">
        <v>53</v>
      </c>
      <c r="F57" s="7" t="s">
        <v>437</v>
      </c>
      <c r="G57" s="7" t="s">
        <v>104</v>
      </c>
      <c r="H57" s="7" t="s">
        <v>108</v>
      </c>
      <c r="I57" s="7" t="s">
        <v>437</v>
      </c>
      <c r="J57" s="7">
        <v>1.38852</v>
      </c>
      <c r="K57" s="7">
        <v>1.38852</v>
      </c>
      <c r="L57">
        <v>10</v>
      </c>
      <c r="M57" s="7" t="s">
        <v>305</v>
      </c>
      <c r="N57" s="7"/>
    </row>
    <row r="58" spans="1:14" x14ac:dyDescent="0.3">
      <c r="A58" t="s">
        <v>192</v>
      </c>
      <c r="B58" t="s">
        <v>292</v>
      </c>
      <c r="C58" t="s">
        <v>102</v>
      </c>
      <c r="D58" t="s">
        <v>38</v>
      </c>
      <c r="E58" s="7" t="s">
        <v>53</v>
      </c>
      <c r="F58" s="7" t="s">
        <v>438</v>
      </c>
      <c r="G58" s="7" t="s">
        <v>104</v>
      </c>
      <c r="H58" s="7" t="s">
        <v>134</v>
      </c>
      <c r="I58" s="7" t="s">
        <v>438</v>
      </c>
      <c r="J58" s="7">
        <v>0.71364000000000005</v>
      </c>
      <c r="K58" s="7">
        <v>0.65951000000000004</v>
      </c>
      <c r="L58">
        <v>10</v>
      </c>
      <c r="M58" s="7" t="s">
        <v>305</v>
      </c>
      <c r="N58" s="7"/>
    </row>
    <row r="59" spans="1:14" x14ac:dyDescent="0.3">
      <c r="A59" t="s">
        <v>192</v>
      </c>
      <c r="B59" t="s">
        <v>292</v>
      </c>
      <c r="C59" t="s">
        <v>102</v>
      </c>
      <c r="D59" t="s">
        <v>38</v>
      </c>
      <c r="E59" s="7" t="s">
        <v>53</v>
      </c>
      <c r="F59" s="7" t="s">
        <v>439</v>
      </c>
      <c r="G59" s="7" t="s">
        <v>104</v>
      </c>
      <c r="H59" s="7" t="s">
        <v>108</v>
      </c>
      <c r="I59" s="7" t="s">
        <v>439</v>
      </c>
      <c r="J59" s="7">
        <v>0.88721000000000005</v>
      </c>
      <c r="K59" s="7">
        <v>0.88721000000000005</v>
      </c>
      <c r="L59">
        <v>10</v>
      </c>
      <c r="M59" s="7" t="s">
        <v>305</v>
      </c>
      <c r="N59" s="7"/>
    </row>
    <row r="60" spans="1:14" x14ac:dyDescent="0.3">
      <c r="A60" t="s">
        <v>192</v>
      </c>
      <c r="B60" t="s">
        <v>292</v>
      </c>
      <c r="C60" t="s">
        <v>102</v>
      </c>
      <c r="D60" t="s">
        <v>38</v>
      </c>
      <c r="E60" s="7" t="s">
        <v>53</v>
      </c>
      <c r="F60" s="7" t="s">
        <v>440</v>
      </c>
      <c r="G60" s="7" t="s">
        <v>104</v>
      </c>
      <c r="H60" s="7" t="s">
        <v>108</v>
      </c>
      <c r="I60" s="7" t="s">
        <v>440</v>
      </c>
      <c r="J60" s="7">
        <v>0.90207999999999999</v>
      </c>
      <c r="K60" s="7">
        <v>0.90207999999999999</v>
      </c>
      <c r="L60">
        <v>10</v>
      </c>
      <c r="M60" s="7" t="s">
        <v>305</v>
      </c>
      <c r="N60" s="7"/>
    </row>
    <row r="61" spans="1:14" x14ac:dyDescent="0.3">
      <c r="A61" t="s">
        <v>192</v>
      </c>
      <c r="B61" t="s">
        <v>292</v>
      </c>
      <c r="C61" t="s">
        <v>102</v>
      </c>
      <c r="D61" t="s">
        <v>38</v>
      </c>
      <c r="E61" s="7" t="s">
        <v>53</v>
      </c>
      <c r="F61" s="7" t="s">
        <v>441</v>
      </c>
      <c r="G61" s="7" t="s">
        <v>104</v>
      </c>
      <c r="H61" s="7" t="s">
        <v>108</v>
      </c>
      <c r="I61" s="7" t="s">
        <v>441</v>
      </c>
      <c r="J61" s="7">
        <v>0.89888000000000001</v>
      </c>
      <c r="K61" s="7">
        <v>0.89888000000000001</v>
      </c>
      <c r="L61">
        <v>10</v>
      </c>
      <c r="M61" s="7" t="s">
        <v>305</v>
      </c>
      <c r="N61" s="7"/>
    </row>
    <row r="62" spans="1:14" x14ac:dyDescent="0.3">
      <c r="A62" t="s">
        <v>192</v>
      </c>
      <c r="B62" t="s">
        <v>292</v>
      </c>
      <c r="C62" t="s">
        <v>102</v>
      </c>
      <c r="D62" t="s">
        <v>38</v>
      </c>
      <c r="E62" s="7" t="s">
        <v>53</v>
      </c>
      <c r="F62" s="7" t="s">
        <v>442</v>
      </c>
      <c r="G62" s="7" t="s">
        <v>104</v>
      </c>
      <c r="H62" s="7" t="s">
        <v>134</v>
      </c>
      <c r="I62" s="7" t="s">
        <v>442</v>
      </c>
      <c r="J62" s="7">
        <v>0.70950999999999997</v>
      </c>
      <c r="K62" s="7">
        <v>0.58504999999999996</v>
      </c>
      <c r="L62">
        <v>10</v>
      </c>
      <c r="M62" s="7" t="s">
        <v>305</v>
      </c>
      <c r="N62" s="7"/>
    </row>
    <row r="63" spans="1:14" x14ac:dyDescent="0.3">
      <c r="A63" t="s">
        <v>192</v>
      </c>
      <c r="B63" t="s">
        <v>292</v>
      </c>
      <c r="C63" t="s">
        <v>102</v>
      </c>
      <c r="D63" t="s">
        <v>38</v>
      </c>
      <c r="E63" s="7" t="s">
        <v>53</v>
      </c>
      <c r="F63" s="7" t="s">
        <v>443</v>
      </c>
      <c r="G63" s="7" t="s">
        <v>104</v>
      </c>
      <c r="H63" s="7" t="s">
        <v>108</v>
      </c>
      <c r="I63" s="7" t="s">
        <v>443</v>
      </c>
      <c r="J63" s="7">
        <v>0.87695999999999996</v>
      </c>
      <c r="K63" s="7">
        <v>0.87695999999999996</v>
      </c>
      <c r="L63">
        <v>10</v>
      </c>
      <c r="M63" s="7" t="s">
        <v>305</v>
      </c>
      <c r="N63" s="7"/>
    </row>
    <row r="64" spans="1:14" x14ac:dyDescent="0.3">
      <c r="A64" t="s">
        <v>192</v>
      </c>
      <c r="B64" t="s">
        <v>292</v>
      </c>
      <c r="C64" t="s">
        <v>102</v>
      </c>
      <c r="D64" t="s">
        <v>38</v>
      </c>
      <c r="E64" s="7" t="s">
        <v>53</v>
      </c>
      <c r="F64" s="7" t="s">
        <v>444</v>
      </c>
      <c r="G64" s="7" t="s">
        <v>104</v>
      </c>
      <c r="H64" s="7" t="s">
        <v>134</v>
      </c>
      <c r="I64" s="7" t="s">
        <v>444</v>
      </c>
      <c r="J64" s="7">
        <v>0.64002999999999999</v>
      </c>
      <c r="K64" s="7">
        <v>0.63546999999999998</v>
      </c>
      <c r="L64">
        <v>10</v>
      </c>
      <c r="M64" s="7" t="s">
        <v>305</v>
      </c>
      <c r="N64" s="7"/>
    </row>
    <row r="65" spans="1:14" x14ac:dyDescent="0.3">
      <c r="A65" t="s">
        <v>192</v>
      </c>
      <c r="B65" t="s">
        <v>292</v>
      </c>
      <c r="C65" t="s">
        <v>102</v>
      </c>
      <c r="D65" t="s">
        <v>38</v>
      </c>
      <c r="E65" s="7" t="s">
        <v>53</v>
      </c>
      <c r="F65" s="7" t="s">
        <v>445</v>
      </c>
      <c r="G65" s="7" t="s">
        <v>104</v>
      </c>
      <c r="H65" s="7" t="s">
        <v>134</v>
      </c>
      <c r="I65" s="7" t="s">
        <v>445</v>
      </c>
      <c r="J65" s="7">
        <v>0.70699999999999996</v>
      </c>
      <c r="K65" s="7">
        <v>0.62116000000000005</v>
      </c>
      <c r="L65">
        <v>10</v>
      </c>
      <c r="M65" s="7" t="s">
        <v>305</v>
      </c>
      <c r="N65" s="7"/>
    </row>
    <row r="66" spans="1:14" x14ac:dyDescent="0.3">
      <c r="A66" t="s">
        <v>192</v>
      </c>
      <c r="B66" t="s">
        <v>292</v>
      </c>
      <c r="C66" t="s">
        <v>102</v>
      </c>
      <c r="D66" t="s">
        <v>38</v>
      </c>
      <c r="E66" s="7" t="s">
        <v>53</v>
      </c>
      <c r="F66" s="7" t="s">
        <v>446</v>
      </c>
      <c r="G66" s="7" t="s">
        <v>104</v>
      </c>
      <c r="H66" s="7" t="s">
        <v>108</v>
      </c>
      <c r="I66" s="7" t="s">
        <v>446</v>
      </c>
      <c r="J66" s="7">
        <v>0.87129999999999996</v>
      </c>
      <c r="K66" s="7">
        <v>0.87129999999999996</v>
      </c>
      <c r="L66">
        <v>10</v>
      </c>
      <c r="M66" s="7" t="s">
        <v>305</v>
      </c>
      <c r="N66" s="7"/>
    </row>
    <row r="67" spans="1:14" x14ac:dyDescent="0.3">
      <c r="A67" t="s">
        <v>192</v>
      </c>
      <c r="B67" t="s">
        <v>292</v>
      </c>
      <c r="C67" t="s">
        <v>102</v>
      </c>
      <c r="D67" t="s">
        <v>38</v>
      </c>
      <c r="E67" s="7" t="s">
        <v>53</v>
      </c>
      <c r="F67" s="7" t="s">
        <v>447</v>
      </c>
      <c r="G67" s="7" t="s">
        <v>104</v>
      </c>
      <c r="H67" s="7" t="s">
        <v>134</v>
      </c>
      <c r="I67" s="7" t="s">
        <v>447</v>
      </c>
      <c r="J67" s="7">
        <v>0.75283</v>
      </c>
      <c r="K67" s="7">
        <v>0.65717999999999999</v>
      </c>
      <c r="L67">
        <v>10</v>
      </c>
      <c r="M67" s="7" t="s">
        <v>305</v>
      </c>
      <c r="N67" s="7"/>
    </row>
    <row r="68" spans="1:14" x14ac:dyDescent="0.3">
      <c r="A68" t="s">
        <v>192</v>
      </c>
      <c r="B68" t="s">
        <v>292</v>
      </c>
      <c r="C68" t="s">
        <v>102</v>
      </c>
      <c r="D68" t="s">
        <v>38</v>
      </c>
      <c r="E68" s="7" t="s">
        <v>53</v>
      </c>
      <c r="F68" s="7" t="s">
        <v>448</v>
      </c>
      <c r="G68" s="7" t="s">
        <v>104</v>
      </c>
      <c r="H68" s="7" t="s">
        <v>134</v>
      </c>
      <c r="I68" s="7" t="s">
        <v>448</v>
      </c>
      <c r="J68" s="7">
        <v>0.68145</v>
      </c>
      <c r="K68" s="7">
        <v>0.67696000000000001</v>
      </c>
      <c r="L68">
        <v>10</v>
      </c>
      <c r="M68" s="7" t="s">
        <v>305</v>
      </c>
      <c r="N68" s="7"/>
    </row>
    <row r="69" spans="1:14" x14ac:dyDescent="0.3">
      <c r="A69" t="s">
        <v>192</v>
      </c>
      <c r="B69" t="s">
        <v>292</v>
      </c>
      <c r="C69" t="s">
        <v>102</v>
      </c>
      <c r="D69" t="s">
        <v>38</v>
      </c>
      <c r="E69" s="7" t="s">
        <v>53</v>
      </c>
      <c r="F69" s="7" t="s">
        <v>449</v>
      </c>
      <c r="G69" s="7" t="s">
        <v>105</v>
      </c>
      <c r="H69" s="7" t="s">
        <v>111</v>
      </c>
      <c r="I69" s="7" t="s">
        <v>449</v>
      </c>
      <c r="J69" s="7">
        <v>6.0972600000000003</v>
      </c>
      <c r="K69" s="7">
        <v>6.4810000000000006E-2</v>
      </c>
      <c r="L69">
        <v>15</v>
      </c>
      <c r="M69" s="7" t="s">
        <v>305</v>
      </c>
      <c r="N69" s="7"/>
    </row>
    <row r="70" spans="1:14" x14ac:dyDescent="0.3">
      <c r="A70" t="s">
        <v>192</v>
      </c>
      <c r="B70" t="s">
        <v>292</v>
      </c>
      <c r="C70" t="s">
        <v>102</v>
      </c>
      <c r="D70" t="s">
        <v>38</v>
      </c>
      <c r="E70" s="7" t="s">
        <v>53</v>
      </c>
      <c r="F70" s="7" t="s">
        <v>450</v>
      </c>
      <c r="G70" s="7" t="s">
        <v>105</v>
      </c>
      <c r="H70" s="7" t="s">
        <v>141</v>
      </c>
      <c r="I70" s="7" t="s">
        <v>450</v>
      </c>
      <c r="J70" s="7">
        <v>2.27169</v>
      </c>
      <c r="K70" s="7">
        <v>2.683E-2</v>
      </c>
      <c r="L70">
        <v>15</v>
      </c>
      <c r="M70" s="7" t="s">
        <v>305</v>
      </c>
      <c r="N70" s="7"/>
    </row>
    <row r="71" spans="1:14" x14ac:dyDescent="0.3">
      <c r="A71" t="s">
        <v>192</v>
      </c>
      <c r="B71" t="s">
        <v>292</v>
      </c>
      <c r="C71" t="s">
        <v>102</v>
      </c>
      <c r="D71" t="s">
        <v>38</v>
      </c>
      <c r="E71" s="7" t="s">
        <v>53</v>
      </c>
      <c r="F71" s="7" t="s">
        <v>451</v>
      </c>
      <c r="G71" s="7" t="s">
        <v>105</v>
      </c>
      <c r="H71" s="7" t="s">
        <v>107</v>
      </c>
      <c r="I71" s="7" t="s">
        <v>451</v>
      </c>
      <c r="J71" s="7">
        <v>3.7919299999999998</v>
      </c>
      <c r="K71" s="7">
        <v>4.3709999999999999E-2</v>
      </c>
      <c r="L71">
        <v>15</v>
      </c>
      <c r="M71" s="7" t="s">
        <v>305</v>
      </c>
      <c r="N71" s="7"/>
    </row>
    <row r="72" spans="1:14" x14ac:dyDescent="0.3">
      <c r="A72" t="s">
        <v>192</v>
      </c>
      <c r="B72" t="s">
        <v>292</v>
      </c>
      <c r="C72" t="s">
        <v>102</v>
      </c>
      <c r="D72" t="s">
        <v>38</v>
      </c>
      <c r="E72" s="7" t="s">
        <v>53</v>
      </c>
      <c r="F72" s="7" t="s">
        <v>452</v>
      </c>
      <c r="G72" s="7" t="s">
        <v>105</v>
      </c>
      <c r="H72" s="7" t="s">
        <v>111</v>
      </c>
      <c r="I72" s="7" t="s">
        <v>452</v>
      </c>
      <c r="J72" s="7">
        <v>1.1407</v>
      </c>
      <c r="K72" s="7">
        <v>2.01E-2</v>
      </c>
      <c r="L72">
        <v>15</v>
      </c>
      <c r="M72" s="7" t="s">
        <v>305</v>
      </c>
      <c r="N72" s="7"/>
    </row>
    <row r="73" spans="1:14" x14ac:dyDescent="0.3">
      <c r="A73" t="s">
        <v>192</v>
      </c>
      <c r="B73" t="s">
        <v>292</v>
      </c>
      <c r="C73" t="s">
        <v>102</v>
      </c>
      <c r="D73" t="s">
        <v>38</v>
      </c>
      <c r="E73" s="7" t="s">
        <v>53</v>
      </c>
      <c r="F73" s="7" t="s">
        <v>453</v>
      </c>
      <c r="G73" s="7" t="s">
        <v>105</v>
      </c>
      <c r="H73" s="7" t="s">
        <v>107</v>
      </c>
      <c r="I73" s="7" t="s">
        <v>453</v>
      </c>
      <c r="J73" s="7">
        <v>4.7627300000000004</v>
      </c>
      <c r="K73" s="7">
        <v>5.7480000000000003E-2</v>
      </c>
      <c r="L73">
        <v>15</v>
      </c>
      <c r="M73" s="7" t="s">
        <v>305</v>
      </c>
      <c r="N73" s="7"/>
    </row>
    <row r="74" spans="1:14" x14ac:dyDescent="0.3">
      <c r="A74" t="s">
        <v>192</v>
      </c>
      <c r="B74" t="s">
        <v>292</v>
      </c>
      <c r="C74" t="s">
        <v>102</v>
      </c>
      <c r="D74" t="s">
        <v>38</v>
      </c>
      <c r="E74" s="7" t="s">
        <v>53</v>
      </c>
      <c r="F74" s="7" t="s">
        <v>454</v>
      </c>
      <c r="G74" s="7" t="s">
        <v>105</v>
      </c>
      <c r="H74" s="7" t="s">
        <v>107</v>
      </c>
      <c r="I74" s="7" t="s">
        <v>454</v>
      </c>
      <c r="J74" s="7">
        <v>3.9801600000000001</v>
      </c>
      <c r="K74" s="7">
        <v>5.8110000000000002E-2</v>
      </c>
      <c r="L74">
        <v>15</v>
      </c>
      <c r="M74" s="7" t="s">
        <v>305</v>
      </c>
      <c r="N74" s="7"/>
    </row>
    <row r="75" spans="1:14" x14ac:dyDescent="0.3">
      <c r="A75" t="s">
        <v>192</v>
      </c>
      <c r="B75" t="s">
        <v>292</v>
      </c>
      <c r="C75" t="s">
        <v>102</v>
      </c>
      <c r="D75" t="s">
        <v>38</v>
      </c>
      <c r="E75" s="7" t="s">
        <v>53</v>
      </c>
      <c r="F75" s="7" t="s">
        <v>455</v>
      </c>
      <c r="G75" s="7" t="s">
        <v>105</v>
      </c>
      <c r="H75" s="7" t="s">
        <v>109</v>
      </c>
      <c r="I75" s="7" t="s">
        <v>455</v>
      </c>
      <c r="J75" s="7">
        <v>2.1425900000000002</v>
      </c>
      <c r="K75" s="7">
        <v>2.3529999999999999E-2</v>
      </c>
      <c r="L75">
        <v>15</v>
      </c>
      <c r="M75" s="7" t="s">
        <v>305</v>
      </c>
      <c r="N75" s="7"/>
    </row>
    <row r="76" spans="1:14" x14ac:dyDescent="0.3">
      <c r="A76" t="s">
        <v>192</v>
      </c>
      <c r="B76" t="s">
        <v>292</v>
      </c>
      <c r="C76" t="s">
        <v>102</v>
      </c>
      <c r="D76" t="s">
        <v>38</v>
      </c>
      <c r="E76" s="7" t="s">
        <v>53</v>
      </c>
      <c r="F76" s="7" t="s">
        <v>456</v>
      </c>
      <c r="G76" s="7" t="s">
        <v>105</v>
      </c>
      <c r="H76" s="7" t="s">
        <v>107</v>
      </c>
      <c r="I76" s="7" t="s">
        <v>456</v>
      </c>
      <c r="J76" s="7">
        <v>1.7050399999999999</v>
      </c>
      <c r="K76" s="7">
        <v>2.102E-2</v>
      </c>
      <c r="L76">
        <v>15</v>
      </c>
      <c r="M76" s="7" t="s">
        <v>305</v>
      </c>
      <c r="N76" s="7"/>
    </row>
    <row r="77" spans="1:14" x14ac:dyDescent="0.3">
      <c r="A77" t="s">
        <v>192</v>
      </c>
      <c r="B77" t="s">
        <v>292</v>
      </c>
      <c r="C77" t="s">
        <v>102</v>
      </c>
      <c r="D77" t="s">
        <v>38</v>
      </c>
      <c r="E77" s="7" t="s">
        <v>53</v>
      </c>
      <c r="F77" s="7" t="s">
        <v>457</v>
      </c>
      <c r="G77" s="7" t="s">
        <v>105</v>
      </c>
      <c r="H77" s="7" t="s">
        <v>107</v>
      </c>
      <c r="I77" s="7" t="s">
        <v>457</v>
      </c>
      <c r="J77" s="7">
        <v>3.1913399999999998</v>
      </c>
      <c r="K77" s="7">
        <v>5.3220000000000003E-2</v>
      </c>
      <c r="L77">
        <v>15</v>
      </c>
      <c r="M77" s="7" t="s">
        <v>305</v>
      </c>
      <c r="N77" s="7"/>
    </row>
    <row r="78" spans="1:14" x14ac:dyDescent="0.3">
      <c r="A78" t="s">
        <v>192</v>
      </c>
      <c r="B78" t="s">
        <v>292</v>
      </c>
      <c r="C78" t="s">
        <v>102</v>
      </c>
      <c r="D78" t="s">
        <v>38</v>
      </c>
      <c r="E78" s="7" t="s">
        <v>53</v>
      </c>
      <c r="F78" s="7" t="s">
        <v>458</v>
      </c>
      <c r="G78" s="7" t="s">
        <v>105</v>
      </c>
      <c r="H78" s="7" t="s">
        <v>111</v>
      </c>
      <c r="I78" s="7" t="s">
        <v>458</v>
      </c>
      <c r="J78" s="7">
        <v>1.6876199999999999</v>
      </c>
      <c r="K78" s="7">
        <v>1.2019999999999999E-2</v>
      </c>
      <c r="L78">
        <v>15</v>
      </c>
      <c r="M78" s="7" t="s">
        <v>305</v>
      </c>
      <c r="N78" s="7"/>
    </row>
    <row r="79" spans="1:14" x14ac:dyDescent="0.3">
      <c r="A79" t="s">
        <v>192</v>
      </c>
      <c r="B79" t="s">
        <v>292</v>
      </c>
      <c r="C79" t="s">
        <v>102</v>
      </c>
      <c r="D79" t="s">
        <v>38</v>
      </c>
      <c r="E79" s="7" t="s">
        <v>53</v>
      </c>
      <c r="F79" s="7" t="s">
        <v>459</v>
      </c>
      <c r="G79" s="7" t="s">
        <v>105</v>
      </c>
      <c r="H79" s="7" t="s">
        <v>111</v>
      </c>
      <c r="I79" s="7" t="s">
        <v>459</v>
      </c>
      <c r="J79" s="7">
        <v>0.76358000000000004</v>
      </c>
      <c r="K79" s="7">
        <v>5.1700000000000001E-3</v>
      </c>
      <c r="L79">
        <v>15</v>
      </c>
      <c r="M79" s="7" t="s">
        <v>305</v>
      </c>
      <c r="N79" s="7"/>
    </row>
    <row r="80" spans="1:14" x14ac:dyDescent="0.3">
      <c r="A80" t="s">
        <v>192</v>
      </c>
      <c r="B80" t="s">
        <v>292</v>
      </c>
      <c r="C80" t="s">
        <v>102</v>
      </c>
      <c r="D80" t="s">
        <v>38</v>
      </c>
      <c r="E80" s="7" t="s">
        <v>53</v>
      </c>
      <c r="F80" s="7" t="s">
        <v>460</v>
      </c>
      <c r="G80" s="7" t="s">
        <v>148</v>
      </c>
      <c r="H80" s="7" t="s">
        <v>111</v>
      </c>
      <c r="I80" s="7" t="s">
        <v>460</v>
      </c>
      <c r="J80" s="7">
        <v>0.61924999999999997</v>
      </c>
      <c r="K80" s="7">
        <v>2.802E-2</v>
      </c>
      <c r="L80">
        <v>15</v>
      </c>
      <c r="M80" s="7" t="s">
        <v>305</v>
      </c>
      <c r="N80" s="7"/>
    </row>
    <row r="81" spans="1:14" x14ac:dyDescent="0.3">
      <c r="A81" t="s">
        <v>192</v>
      </c>
      <c r="B81" t="s">
        <v>292</v>
      </c>
      <c r="C81" t="s">
        <v>102</v>
      </c>
      <c r="D81" t="s">
        <v>38</v>
      </c>
      <c r="E81" s="7" t="s">
        <v>53</v>
      </c>
      <c r="F81" s="7" t="s">
        <v>461</v>
      </c>
      <c r="G81" s="7" t="s">
        <v>105</v>
      </c>
      <c r="H81" s="7" t="s">
        <v>111</v>
      </c>
      <c r="I81" s="7" t="s">
        <v>461</v>
      </c>
      <c r="J81" s="7">
        <v>0.88554999999999995</v>
      </c>
      <c r="K81" s="7">
        <v>7.1900000000000002E-3</v>
      </c>
      <c r="L81">
        <v>15</v>
      </c>
      <c r="M81" s="7" t="s">
        <v>305</v>
      </c>
      <c r="N81" s="7"/>
    </row>
    <row r="82" spans="1:14" x14ac:dyDescent="0.3">
      <c r="A82" t="s">
        <v>192</v>
      </c>
      <c r="B82" t="s">
        <v>292</v>
      </c>
      <c r="C82" t="s">
        <v>102</v>
      </c>
      <c r="D82" t="s">
        <v>38</v>
      </c>
      <c r="E82" s="7" t="s">
        <v>53</v>
      </c>
      <c r="F82" s="7" t="s">
        <v>462</v>
      </c>
      <c r="G82" s="7" t="s">
        <v>105</v>
      </c>
      <c r="H82" s="7" t="s">
        <v>133</v>
      </c>
      <c r="I82" s="7" t="s">
        <v>462</v>
      </c>
      <c r="J82" s="7">
        <v>1.0820099999999999</v>
      </c>
      <c r="K82" s="7">
        <v>2.1069999999999998E-2</v>
      </c>
      <c r="L82">
        <v>15</v>
      </c>
      <c r="M82" s="7" t="s">
        <v>305</v>
      </c>
      <c r="N82" s="7"/>
    </row>
    <row r="83" spans="1:14" x14ac:dyDescent="0.3">
      <c r="A83" t="s">
        <v>192</v>
      </c>
      <c r="B83" t="s">
        <v>292</v>
      </c>
      <c r="C83" t="s">
        <v>102</v>
      </c>
      <c r="D83" t="s">
        <v>38</v>
      </c>
      <c r="E83" s="7" t="s">
        <v>53</v>
      </c>
      <c r="F83" s="7" t="s">
        <v>381</v>
      </c>
      <c r="G83" s="7" t="s">
        <v>148</v>
      </c>
      <c r="H83" s="7" t="s">
        <v>109</v>
      </c>
      <c r="I83" s="7" t="s">
        <v>381</v>
      </c>
      <c r="J83" s="7">
        <v>0.46521000000000001</v>
      </c>
      <c r="K83" s="7">
        <v>2.4250000000000001E-2</v>
      </c>
      <c r="L83">
        <v>15</v>
      </c>
      <c r="M83" s="7" t="s">
        <v>305</v>
      </c>
      <c r="N83" s="7"/>
    </row>
    <row r="84" spans="1:14" x14ac:dyDescent="0.3">
      <c r="A84" t="s">
        <v>192</v>
      </c>
      <c r="B84" t="s">
        <v>292</v>
      </c>
      <c r="C84" t="s">
        <v>102</v>
      </c>
      <c r="D84" t="s">
        <v>38</v>
      </c>
      <c r="E84" s="7" t="s">
        <v>53</v>
      </c>
      <c r="F84" s="7" t="s">
        <v>380</v>
      </c>
      <c r="G84" s="7" t="s">
        <v>105</v>
      </c>
      <c r="H84" s="7" t="s">
        <v>111</v>
      </c>
      <c r="I84" s="7" t="s">
        <v>380</v>
      </c>
      <c r="J84" s="7">
        <v>2.4491700000000001</v>
      </c>
      <c r="K84" s="7">
        <v>1.549E-2</v>
      </c>
      <c r="L84">
        <v>15</v>
      </c>
      <c r="M84" s="7" t="s">
        <v>305</v>
      </c>
      <c r="N84" s="7"/>
    </row>
    <row r="85" spans="1:14" x14ac:dyDescent="0.3">
      <c r="A85" t="s">
        <v>192</v>
      </c>
      <c r="B85" t="s">
        <v>292</v>
      </c>
      <c r="C85" t="s">
        <v>102</v>
      </c>
      <c r="D85" t="s">
        <v>38</v>
      </c>
      <c r="E85" s="7" t="s">
        <v>53</v>
      </c>
      <c r="F85" s="7" t="s">
        <v>379</v>
      </c>
      <c r="G85" s="7" t="s">
        <v>105</v>
      </c>
      <c r="H85" s="7" t="s">
        <v>111</v>
      </c>
      <c r="I85" s="7" t="s">
        <v>379</v>
      </c>
      <c r="J85" s="7">
        <v>0.35532000000000002</v>
      </c>
      <c r="K85" s="7">
        <v>1.804E-2</v>
      </c>
      <c r="L85">
        <v>15</v>
      </c>
      <c r="M85" s="7" t="s">
        <v>305</v>
      </c>
      <c r="N85" s="7"/>
    </row>
    <row r="86" spans="1:14" x14ac:dyDescent="0.3">
      <c r="A86" s="7" t="s">
        <v>192</v>
      </c>
      <c r="B86" s="7" t="s">
        <v>288</v>
      </c>
      <c r="C86" s="7" t="s">
        <v>102</v>
      </c>
      <c r="D86" t="s">
        <v>38</v>
      </c>
      <c r="E86" s="7" t="s">
        <v>54</v>
      </c>
      <c r="F86" s="7" t="s">
        <v>463</v>
      </c>
      <c r="G86" s="7" t="s">
        <v>105</v>
      </c>
      <c r="H86" s="7" t="s">
        <v>111</v>
      </c>
      <c r="I86" s="7" t="s">
        <v>463</v>
      </c>
      <c r="J86" s="7">
        <v>1.2211000000000001</v>
      </c>
      <c r="K86" s="7">
        <v>1.5169999999999999E-2</v>
      </c>
      <c r="L86">
        <v>15</v>
      </c>
      <c r="M86" s="7" t="s">
        <v>305</v>
      </c>
      <c r="N86" s="7" t="s">
        <v>317</v>
      </c>
    </row>
    <row r="87" spans="1:14" x14ac:dyDescent="0.3">
      <c r="A87" s="7" t="s">
        <v>192</v>
      </c>
      <c r="B87" s="7" t="s">
        <v>288</v>
      </c>
      <c r="C87" s="7" t="s">
        <v>102</v>
      </c>
      <c r="D87" t="s">
        <v>38</v>
      </c>
      <c r="E87" s="7" t="s">
        <v>54</v>
      </c>
      <c r="F87" s="7" t="s">
        <v>1089</v>
      </c>
      <c r="G87" s="7" t="s">
        <v>105</v>
      </c>
      <c r="H87" s="7" t="s">
        <v>111</v>
      </c>
      <c r="I87" s="7" t="s">
        <v>1089</v>
      </c>
      <c r="J87" s="7">
        <v>0.86487000000000003</v>
      </c>
      <c r="K87" s="7">
        <v>1.4080000000000001E-2</v>
      </c>
      <c r="L87">
        <v>15</v>
      </c>
      <c r="M87" s="7" t="s">
        <v>305</v>
      </c>
      <c r="N87" s="7" t="s">
        <v>317</v>
      </c>
    </row>
    <row r="88" spans="1:14" x14ac:dyDescent="0.3">
      <c r="A88" s="7" t="s">
        <v>192</v>
      </c>
      <c r="B88" s="7" t="s">
        <v>288</v>
      </c>
      <c r="C88" s="7" t="s">
        <v>102</v>
      </c>
      <c r="D88" t="s">
        <v>38</v>
      </c>
      <c r="E88" s="7" t="s">
        <v>54</v>
      </c>
      <c r="F88" s="7" t="s">
        <v>464</v>
      </c>
      <c r="G88" s="7" t="s">
        <v>148</v>
      </c>
      <c r="H88" s="7" t="s">
        <v>107</v>
      </c>
      <c r="I88" s="7" t="s">
        <v>464</v>
      </c>
      <c r="J88" s="7">
        <v>9.9979999999999999E-2</v>
      </c>
      <c r="K88" s="7">
        <v>3.9660000000000001E-2</v>
      </c>
      <c r="L88">
        <v>15</v>
      </c>
      <c r="M88" s="7" t="s">
        <v>305</v>
      </c>
      <c r="N88" s="7" t="s">
        <v>317</v>
      </c>
    </row>
    <row r="89" spans="1:14" x14ac:dyDescent="0.3">
      <c r="A89" t="s">
        <v>192</v>
      </c>
      <c r="B89" t="s">
        <v>291</v>
      </c>
      <c r="C89" t="s">
        <v>102</v>
      </c>
      <c r="D89" t="s">
        <v>38</v>
      </c>
      <c r="E89" s="7" t="s">
        <v>54</v>
      </c>
      <c r="F89" t="s">
        <v>465</v>
      </c>
      <c r="G89" t="s">
        <v>105</v>
      </c>
      <c r="H89" t="s">
        <v>134</v>
      </c>
      <c r="I89" t="s">
        <v>465</v>
      </c>
      <c r="J89">
        <v>0.78700999999999999</v>
      </c>
      <c r="K89">
        <v>1.027E-2</v>
      </c>
      <c r="L89">
        <v>15</v>
      </c>
      <c r="M89" t="s">
        <v>305</v>
      </c>
    </row>
    <row r="90" spans="1:14" x14ac:dyDescent="0.3">
      <c r="A90" t="s">
        <v>192</v>
      </c>
      <c r="B90" t="s">
        <v>291</v>
      </c>
      <c r="C90" t="s">
        <v>102</v>
      </c>
      <c r="D90" t="s">
        <v>38</v>
      </c>
      <c r="E90" s="7" t="s">
        <v>54</v>
      </c>
      <c r="F90" t="s">
        <v>466</v>
      </c>
      <c r="G90" t="s">
        <v>105</v>
      </c>
      <c r="H90" t="s">
        <v>111</v>
      </c>
      <c r="I90" t="s">
        <v>466</v>
      </c>
      <c r="J90">
        <v>1.49899</v>
      </c>
      <c r="K90">
        <v>1.4930000000000001E-2</v>
      </c>
      <c r="L90">
        <v>15</v>
      </c>
      <c r="M90" t="s">
        <v>305</v>
      </c>
    </row>
    <row r="91" spans="1:14" x14ac:dyDescent="0.3">
      <c r="A91" t="s">
        <v>192</v>
      </c>
      <c r="B91" t="s">
        <v>291</v>
      </c>
      <c r="C91" t="s">
        <v>102</v>
      </c>
      <c r="D91" t="s">
        <v>38</v>
      </c>
      <c r="E91" s="7" t="s">
        <v>54</v>
      </c>
      <c r="F91" t="s">
        <v>467</v>
      </c>
      <c r="G91" t="s">
        <v>105</v>
      </c>
      <c r="H91" t="s">
        <v>111</v>
      </c>
      <c r="I91" t="s">
        <v>467</v>
      </c>
      <c r="J91">
        <v>0.61568000000000001</v>
      </c>
      <c r="K91">
        <v>1.312E-2</v>
      </c>
      <c r="L91">
        <v>15</v>
      </c>
      <c r="M91" t="s">
        <v>305</v>
      </c>
    </row>
    <row r="92" spans="1:14" x14ac:dyDescent="0.3">
      <c r="A92" t="s">
        <v>192</v>
      </c>
      <c r="B92" t="s">
        <v>291</v>
      </c>
      <c r="C92" t="s">
        <v>102</v>
      </c>
      <c r="D92" t="s">
        <v>38</v>
      </c>
      <c r="E92" s="7" t="s">
        <v>54</v>
      </c>
      <c r="F92" t="s">
        <v>468</v>
      </c>
      <c r="G92" t="s">
        <v>105</v>
      </c>
      <c r="H92" t="s">
        <v>111</v>
      </c>
      <c r="I92" t="s">
        <v>468</v>
      </c>
      <c r="J92">
        <v>0.3221</v>
      </c>
      <c r="K92">
        <v>1.9769999999999999E-2</v>
      </c>
      <c r="L92">
        <v>15</v>
      </c>
      <c r="M92" t="s">
        <v>305</v>
      </c>
    </row>
    <row r="93" spans="1:14" x14ac:dyDescent="0.3">
      <c r="A93" t="s">
        <v>192</v>
      </c>
      <c r="B93" t="s">
        <v>291</v>
      </c>
      <c r="C93" t="s">
        <v>102</v>
      </c>
      <c r="D93" t="s">
        <v>38</v>
      </c>
      <c r="E93" s="7" t="s">
        <v>54</v>
      </c>
      <c r="F93" t="s">
        <v>469</v>
      </c>
      <c r="G93" t="s">
        <v>105</v>
      </c>
      <c r="H93" t="s">
        <v>107</v>
      </c>
      <c r="I93" t="s">
        <v>469</v>
      </c>
      <c r="J93">
        <v>0.78017999999999998</v>
      </c>
      <c r="K93">
        <v>9.0600000000000003E-3</v>
      </c>
      <c r="L93">
        <v>15</v>
      </c>
      <c r="M93" t="s">
        <v>305</v>
      </c>
    </row>
    <row r="94" spans="1:14" x14ac:dyDescent="0.3">
      <c r="A94" t="s">
        <v>192</v>
      </c>
      <c r="B94" t="s">
        <v>291</v>
      </c>
      <c r="C94" t="s">
        <v>102</v>
      </c>
      <c r="D94" t="s">
        <v>38</v>
      </c>
      <c r="E94" s="7" t="s">
        <v>54</v>
      </c>
      <c r="F94" t="s">
        <v>470</v>
      </c>
      <c r="G94" t="s">
        <v>105</v>
      </c>
      <c r="H94" t="s">
        <v>111</v>
      </c>
      <c r="I94" t="s">
        <v>470</v>
      </c>
      <c r="J94">
        <v>0.64876</v>
      </c>
      <c r="K94">
        <v>1.8450000000000001E-2</v>
      </c>
      <c r="L94">
        <v>15</v>
      </c>
      <c r="M94" t="s">
        <v>305</v>
      </c>
    </row>
    <row r="95" spans="1:14" x14ac:dyDescent="0.3">
      <c r="A95" t="s">
        <v>192</v>
      </c>
      <c r="B95" t="s">
        <v>291</v>
      </c>
      <c r="C95" t="s">
        <v>102</v>
      </c>
      <c r="D95" t="s">
        <v>38</v>
      </c>
      <c r="E95" s="7" t="s">
        <v>54</v>
      </c>
      <c r="F95" t="s">
        <v>471</v>
      </c>
      <c r="G95" t="s">
        <v>105</v>
      </c>
      <c r="H95" t="s">
        <v>110</v>
      </c>
      <c r="I95" t="s">
        <v>471</v>
      </c>
      <c r="J95">
        <v>0.13256000000000001</v>
      </c>
      <c r="K95">
        <v>1.502E-2</v>
      </c>
      <c r="L95">
        <v>15</v>
      </c>
      <c r="M95" t="s">
        <v>305</v>
      </c>
      <c r="N95" t="s">
        <v>342</v>
      </c>
    </row>
    <row r="96" spans="1:14" x14ac:dyDescent="0.3">
      <c r="A96" t="s">
        <v>192</v>
      </c>
      <c r="B96" t="s">
        <v>291</v>
      </c>
      <c r="C96" t="s">
        <v>102</v>
      </c>
      <c r="D96" t="s">
        <v>38</v>
      </c>
      <c r="E96" s="7" t="s">
        <v>54</v>
      </c>
      <c r="F96" t="s">
        <v>472</v>
      </c>
      <c r="G96" t="s">
        <v>105</v>
      </c>
      <c r="H96" t="s">
        <v>111</v>
      </c>
      <c r="I96" t="s">
        <v>472</v>
      </c>
      <c r="J96">
        <v>0.38406000000000001</v>
      </c>
      <c r="K96">
        <v>1.9650000000000001E-2</v>
      </c>
      <c r="L96">
        <v>15</v>
      </c>
      <c r="M96" t="s">
        <v>305</v>
      </c>
    </row>
    <row r="97" spans="1:14" x14ac:dyDescent="0.3">
      <c r="A97" t="s">
        <v>192</v>
      </c>
      <c r="B97" t="s">
        <v>291</v>
      </c>
      <c r="C97" t="s">
        <v>102</v>
      </c>
      <c r="D97" t="s">
        <v>38</v>
      </c>
      <c r="E97" s="7" t="s">
        <v>54</v>
      </c>
      <c r="F97" t="s">
        <v>473</v>
      </c>
      <c r="G97" t="s">
        <v>105</v>
      </c>
      <c r="H97" t="s">
        <v>111</v>
      </c>
      <c r="I97" t="s">
        <v>473</v>
      </c>
      <c r="J97">
        <v>3.9635999999999998E-2</v>
      </c>
      <c r="K97">
        <v>1.255E-2</v>
      </c>
      <c r="L97">
        <v>15</v>
      </c>
      <c r="M97" t="s">
        <v>305</v>
      </c>
    </row>
    <row r="98" spans="1:14" x14ac:dyDescent="0.3">
      <c r="A98" t="s">
        <v>192</v>
      </c>
      <c r="B98" t="s">
        <v>291</v>
      </c>
      <c r="C98" t="s">
        <v>102</v>
      </c>
      <c r="D98" t="s">
        <v>38</v>
      </c>
      <c r="E98" s="7" t="s">
        <v>54</v>
      </c>
      <c r="F98" t="s">
        <v>474</v>
      </c>
      <c r="G98" t="s">
        <v>105</v>
      </c>
      <c r="H98" t="s">
        <v>111</v>
      </c>
      <c r="I98" t="s">
        <v>474</v>
      </c>
      <c r="J98">
        <v>0.21468000000000001</v>
      </c>
      <c r="K98">
        <v>1.1979999999999999E-2</v>
      </c>
      <c r="L98">
        <v>15</v>
      </c>
      <c r="M98" t="s">
        <v>305</v>
      </c>
    </row>
    <row r="99" spans="1:14" x14ac:dyDescent="0.3">
      <c r="A99" t="s">
        <v>192</v>
      </c>
      <c r="B99" t="s">
        <v>291</v>
      </c>
      <c r="C99" t="s">
        <v>102</v>
      </c>
      <c r="D99" t="s">
        <v>38</v>
      </c>
      <c r="E99" s="7" t="s">
        <v>54</v>
      </c>
      <c r="F99" t="s">
        <v>475</v>
      </c>
      <c r="G99" t="s">
        <v>105</v>
      </c>
      <c r="H99" t="s">
        <v>111</v>
      </c>
      <c r="I99" t="s">
        <v>475</v>
      </c>
      <c r="J99">
        <v>0.67403999999999997</v>
      </c>
      <c r="K99">
        <v>1.8960000000000001E-2</v>
      </c>
      <c r="L99">
        <v>15</v>
      </c>
      <c r="M99" t="s">
        <v>305</v>
      </c>
    </row>
    <row r="100" spans="1:14" x14ac:dyDescent="0.3">
      <c r="A100" t="s">
        <v>192</v>
      </c>
      <c r="B100" t="s">
        <v>291</v>
      </c>
      <c r="C100" t="s">
        <v>102</v>
      </c>
      <c r="D100" t="s">
        <v>38</v>
      </c>
      <c r="E100" s="7" t="s">
        <v>54</v>
      </c>
      <c r="F100" t="s">
        <v>476</v>
      </c>
      <c r="G100" t="s">
        <v>105</v>
      </c>
      <c r="H100" t="s">
        <v>133</v>
      </c>
      <c r="I100" t="s">
        <v>476</v>
      </c>
      <c r="J100">
        <v>0.61263000000000001</v>
      </c>
      <c r="K100">
        <v>1.9640000000000001E-2</v>
      </c>
      <c r="L100">
        <v>15</v>
      </c>
      <c r="M100" t="s">
        <v>305</v>
      </c>
    </row>
    <row r="101" spans="1:14" x14ac:dyDescent="0.3">
      <c r="A101" t="s">
        <v>192</v>
      </c>
      <c r="B101" t="s">
        <v>291</v>
      </c>
      <c r="C101" t="s">
        <v>102</v>
      </c>
      <c r="D101" t="s">
        <v>38</v>
      </c>
      <c r="E101" s="7" t="s">
        <v>54</v>
      </c>
      <c r="F101" t="s">
        <v>477</v>
      </c>
      <c r="G101" t="s">
        <v>105</v>
      </c>
      <c r="H101" t="s">
        <v>141</v>
      </c>
      <c r="I101" t="s">
        <v>477</v>
      </c>
      <c r="J101">
        <v>0.57077</v>
      </c>
      <c r="K101">
        <v>1.7979999999999999E-2</v>
      </c>
      <c r="L101">
        <v>15</v>
      </c>
      <c r="M101" t="s">
        <v>305</v>
      </c>
    </row>
    <row r="102" spans="1:14" x14ac:dyDescent="0.3">
      <c r="A102" t="s">
        <v>192</v>
      </c>
      <c r="B102" t="s">
        <v>291</v>
      </c>
      <c r="C102" t="s">
        <v>102</v>
      </c>
      <c r="D102" t="s">
        <v>38</v>
      </c>
      <c r="E102" s="7" t="s">
        <v>54</v>
      </c>
      <c r="F102" t="s">
        <v>478</v>
      </c>
      <c r="G102" t="s">
        <v>105</v>
      </c>
      <c r="H102" t="s">
        <v>107</v>
      </c>
      <c r="I102" t="s">
        <v>478</v>
      </c>
      <c r="J102">
        <v>0.15751999999999999</v>
      </c>
      <c r="K102">
        <v>1.9789999999999999E-2</v>
      </c>
      <c r="L102">
        <v>15</v>
      </c>
      <c r="M102" t="s">
        <v>305</v>
      </c>
    </row>
    <row r="103" spans="1:14" x14ac:dyDescent="0.3">
      <c r="A103" t="s">
        <v>192</v>
      </c>
      <c r="B103" t="s">
        <v>291</v>
      </c>
      <c r="C103" t="s">
        <v>102</v>
      </c>
      <c r="D103" t="s">
        <v>38</v>
      </c>
      <c r="E103" s="7" t="s">
        <v>54</v>
      </c>
      <c r="F103" t="s">
        <v>479</v>
      </c>
      <c r="G103" t="s">
        <v>105</v>
      </c>
      <c r="H103" t="s">
        <v>141</v>
      </c>
      <c r="I103" t="s">
        <v>479</v>
      </c>
      <c r="J103">
        <v>0.12035</v>
      </c>
      <c r="K103">
        <v>1.5859999999999999E-2</v>
      </c>
      <c r="L103">
        <v>15</v>
      </c>
      <c r="M103" t="s">
        <v>305</v>
      </c>
    </row>
    <row r="104" spans="1:14" x14ac:dyDescent="0.3">
      <c r="A104" t="s">
        <v>192</v>
      </c>
      <c r="B104" t="s">
        <v>291</v>
      </c>
      <c r="C104" t="s">
        <v>102</v>
      </c>
      <c r="D104" t="s">
        <v>38</v>
      </c>
      <c r="E104" s="7" t="s">
        <v>54</v>
      </c>
      <c r="F104" t="s">
        <v>480</v>
      </c>
      <c r="G104" t="s">
        <v>105</v>
      </c>
      <c r="H104" t="s">
        <v>138</v>
      </c>
      <c r="I104" t="s">
        <v>480</v>
      </c>
      <c r="J104">
        <v>0.78734000000000004</v>
      </c>
      <c r="K104">
        <v>1.7229999999999999E-2</v>
      </c>
      <c r="L104">
        <v>15</v>
      </c>
      <c r="M104" t="s">
        <v>305</v>
      </c>
    </row>
    <row r="105" spans="1:14" x14ac:dyDescent="0.3">
      <c r="A105" t="s">
        <v>192</v>
      </c>
      <c r="B105" t="s">
        <v>292</v>
      </c>
      <c r="C105" t="s">
        <v>102</v>
      </c>
      <c r="D105" t="s">
        <v>38</v>
      </c>
      <c r="E105" s="7" t="s">
        <v>54</v>
      </c>
      <c r="F105" t="s">
        <v>481</v>
      </c>
      <c r="G105" t="s">
        <v>105</v>
      </c>
      <c r="H105" t="s">
        <v>109</v>
      </c>
      <c r="I105" t="s">
        <v>481</v>
      </c>
      <c r="J105" s="7">
        <v>0.33628999999999998</v>
      </c>
      <c r="K105" s="7">
        <v>8.4499999999999992E-3</v>
      </c>
      <c r="L105">
        <v>15</v>
      </c>
      <c r="M105" t="s">
        <v>305</v>
      </c>
      <c r="N105" t="s">
        <v>356</v>
      </c>
    </row>
    <row r="106" spans="1:14" x14ac:dyDescent="0.3">
      <c r="A106" t="s">
        <v>192</v>
      </c>
      <c r="B106" t="s">
        <v>292</v>
      </c>
      <c r="C106" t="s">
        <v>102</v>
      </c>
      <c r="D106" t="s">
        <v>38</v>
      </c>
      <c r="E106" s="7" t="s">
        <v>54</v>
      </c>
      <c r="F106" t="s">
        <v>482</v>
      </c>
      <c r="G106" t="s">
        <v>105</v>
      </c>
      <c r="H106" t="s">
        <v>111</v>
      </c>
      <c r="I106" t="s">
        <v>482</v>
      </c>
      <c r="J106" s="7">
        <v>0.88676999999999995</v>
      </c>
      <c r="K106" s="7">
        <v>1.559E-2</v>
      </c>
      <c r="L106">
        <v>20</v>
      </c>
      <c r="M106" t="s">
        <v>305</v>
      </c>
      <c r="N106" t="s">
        <v>357</v>
      </c>
    </row>
    <row r="107" spans="1:14" x14ac:dyDescent="0.3">
      <c r="A107" t="s">
        <v>192</v>
      </c>
      <c r="B107" t="s">
        <v>292</v>
      </c>
      <c r="C107" t="s">
        <v>102</v>
      </c>
      <c r="D107" t="s">
        <v>38</v>
      </c>
      <c r="E107" s="7" t="s">
        <v>54</v>
      </c>
      <c r="F107" t="s">
        <v>483</v>
      </c>
      <c r="G107" t="s">
        <v>103</v>
      </c>
      <c r="H107" t="s">
        <v>108</v>
      </c>
      <c r="I107" t="s">
        <v>483</v>
      </c>
      <c r="J107" s="7">
        <v>0.31946000000000002</v>
      </c>
      <c r="K107" s="7">
        <v>0.24625</v>
      </c>
      <c r="L107">
        <v>15</v>
      </c>
      <c r="M107" t="s">
        <v>305</v>
      </c>
      <c r="N107" t="s">
        <v>358</v>
      </c>
    </row>
    <row r="108" spans="1:14" x14ac:dyDescent="0.3">
      <c r="A108" t="s">
        <v>192</v>
      </c>
      <c r="B108" t="s">
        <v>292</v>
      </c>
      <c r="C108" t="s">
        <v>102</v>
      </c>
      <c r="D108" t="s">
        <v>38</v>
      </c>
      <c r="E108" s="7" t="s">
        <v>54</v>
      </c>
      <c r="F108" t="s">
        <v>484</v>
      </c>
      <c r="G108" t="s">
        <v>105</v>
      </c>
      <c r="H108" t="s">
        <v>140</v>
      </c>
      <c r="I108" t="s">
        <v>484</v>
      </c>
      <c r="J108" s="7">
        <v>1.15324</v>
      </c>
      <c r="K108" s="7">
        <v>1.061E-2</v>
      </c>
      <c r="L108">
        <v>15</v>
      </c>
      <c r="M108" t="s">
        <v>305</v>
      </c>
      <c r="N108" t="s">
        <v>359</v>
      </c>
    </row>
    <row r="109" spans="1:14" x14ac:dyDescent="0.3">
      <c r="A109" t="s">
        <v>192</v>
      </c>
      <c r="B109" t="s">
        <v>292</v>
      </c>
      <c r="C109" t="s">
        <v>102</v>
      </c>
      <c r="D109" t="s">
        <v>38</v>
      </c>
      <c r="E109" s="7" t="s">
        <v>54</v>
      </c>
      <c r="F109" t="s">
        <v>485</v>
      </c>
      <c r="G109" t="s">
        <v>105</v>
      </c>
      <c r="H109" t="s">
        <v>111</v>
      </c>
      <c r="I109" t="s">
        <v>485</v>
      </c>
      <c r="J109" s="7">
        <v>0.77624000000000004</v>
      </c>
      <c r="K109" s="7">
        <v>1.163E-2</v>
      </c>
      <c r="L109">
        <v>15</v>
      </c>
      <c r="M109" t="s">
        <v>305</v>
      </c>
      <c r="N109" t="s">
        <v>360</v>
      </c>
    </row>
    <row r="110" spans="1:14" x14ac:dyDescent="0.3">
      <c r="A110" t="s">
        <v>192</v>
      </c>
      <c r="B110" t="s">
        <v>292</v>
      </c>
      <c r="C110" t="s">
        <v>102</v>
      </c>
      <c r="D110" t="s">
        <v>38</v>
      </c>
      <c r="E110" s="7" t="s">
        <v>54</v>
      </c>
      <c r="F110" t="s">
        <v>486</v>
      </c>
      <c r="G110" t="s">
        <v>103</v>
      </c>
      <c r="H110" t="s">
        <v>111</v>
      </c>
      <c r="I110" t="s">
        <v>486</v>
      </c>
      <c r="J110" s="7">
        <v>0.11221</v>
      </c>
      <c r="K110" s="7">
        <v>4.4499999999999998E-2</v>
      </c>
      <c r="L110">
        <v>15</v>
      </c>
      <c r="M110" t="s">
        <v>305</v>
      </c>
    </row>
    <row r="111" spans="1:14" x14ac:dyDescent="0.3">
      <c r="A111" t="s">
        <v>192</v>
      </c>
      <c r="B111" t="s">
        <v>292</v>
      </c>
      <c r="C111" t="s">
        <v>102</v>
      </c>
      <c r="D111" t="s">
        <v>38</v>
      </c>
      <c r="E111" s="7" t="s">
        <v>54</v>
      </c>
      <c r="F111" t="s">
        <v>487</v>
      </c>
      <c r="G111" t="s">
        <v>105</v>
      </c>
      <c r="H111" t="s">
        <v>107</v>
      </c>
      <c r="I111" t="s">
        <v>487</v>
      </c>
      <c r="J111" s="7">
        <v>2.16777</v>
      </c>
      <c r="K111" s="7">
        <v>1.7639999999999999E-2</v>
      </c>
      <c r="L111">
        <v>15</v>
      </c>
      <c r="M111" t="s">
        <v>305</v>
      </c>
    </row>
    <row r="112" spans="1:14" x14ac:dyDescent="0.3">
      <c r="A112" t="s">
        <v>192</v>
      </c>
      <c r="B112" t="s">
        <v>292</v>
      </c>
      <c r="C112" t="s">
        <v>102</v>
      </c>
      <c r="D112" t="s">
        <v>38</v>
      </c>
      <c r="E112" s="7" t="s">
        <v>54</v>
      </c>
      <c r="F112" t="s">
        <v>488</v>
      </c>
      <c r="G112" t="s">
        <v>105</v>
      </c>
      <c r="H112" t="s">
        <v>107</v>
      </c>
      <c r="I112" t="s">
        <v>488</v>
      </c>
      <c r="J112" s="7">
        <v>0.68413000000000002</v>
      </c>
      <c r="K112" s="7">
        <v>0.17699999999999999</v>
      </c>
      <c r="L112">
        <v>15</v>
      </c>
      <c r="M112" t="s">
        <v>305</v>
      </c>
    </row>
    <row r="113" spans="1:14" x14ac:dyDescent="0.3">
      <c r="A113" t="s">
        <v>192</v>
      </c>
      <c r="B113" t="s">
        <v>292</v>
      </c>
      <c r="C113" t="s">
        <v>102</v>
      </c>
      <c r="D113" t="s">
        <v>38</v>
      </c>
      <c r="E113" s="7" t="s">
        <v>54</v>
      </c>
      <c r="F113" t="s">
        <v>489</v>
      </c>
      <c r="G113" t="s">
        <v>103</v>
      </c>
      <c r="H113" t="s">
        <v>111</v>
      </c>
      <c r="I113" t="s">
        <v>489</v>
      </c>
      <c r="J113" s="7">
        <v>0.82850000000000001</v>
      </c>
      <c r="K113" s="7">
        <v>6.3439999999999996E-2</v>
      </c>
      <c r="L113">
        <v>15</v>
      </c>
      <c r="M113" t="s">
        <v>305</v>
      </c>
    </row>
    <row r="114" spans="1:14" x14ac:dyDescent="0.3">
      <c r="A114" t="s">
        <v>192</v>
      </c>
      <c r="B114" t="s">
        <v>292</v>
      </c>
      <c r="C114" t="s">
        <v>102</v>
      </c>
      <c r="D114" t="s">
        <v>38</v>
      </c>
      <c r="E114" s="7" t="s">
        <v>54</v>
      </c>
      <c r="F114" t="s">
        <v>490</v>
      </c>
      <c r="G114" t="s">
        <v>105</v>
      </c>
      <c r="H114" t="s">
        <v>111</v>
      </c>
      <c r="I114" t="s">
        <v>490</v>
      </c>
      <c r="J114" s="7">
        <v>0.49491000000000002</v>
      </c>
      <c r="K114" s="7">
        <v>1.3679999999999999E-2</v>
      </c>
      <c r="L114">
        <v>18</v>
      </c>
      <c r="M114" t="s">
        <v>305</v>
      </c>
    </row>
    <row r="115" spans="1:14" x14ac:dyDescent="0.3">
      <c r="A115" t="s">
        <v>192</v>
      </c>
      <c r="B115" t="s">
        <v>292</v>
      </c>
      <c r="C115" t="s">
        <v>102</v>
      </c>
      <c r="D115" t="s">
        <v>38</v>
      </c>
      <c r="E115" s="7" t="s">
        <v>54</v>
      </c>
      <c r="F115" t="s">
        <v>491</v>
      </c>
      <c r="G115" t="s">
        <v>105</v>
      </c>
      <c r="H115" t="s">
        <v>134</v>
      </c>
      <c r="I115" t="s">
        <v>491</v>
      </c>
      <c r="J115" s="7">
        <v>1.16872</v>
      </c>
      <c r="K115" s="7">
        <v>1.209E-2</v>
      </c>
      <c r="L115">
        <v>15</v>
      </c>
      <c r="M115" t="s">
        <v>305</v>
      </c>
    </row>
    <row r="116" spans="1:14" x14ac:dyDescent="0.3">
      <c r="A116" t="s">
        <v>192</v>
      </c>
      <c r="B116" t="s">
        <v>292</v>
      </c>
      <c r="C116" t="s">
        <v>102</v>
      </c>
      <c r="D116" t="s">
        <v>38</v>
      </c>
      <c r="E116" s="7" t="s">
        <v>54</v>
      </c>
      <c r="F116" t="s">
        <v>492</v>
      </c>
      <c r="G116" t="s">
        <v>105</v>
      </c>
      <c r="H116" t="s">
        <v>111</v>
      </c>
      <c r="I116" t="s">
        <v>492</v>
      </c>
      <c r="J116" s="7">
        <v>1.0049399999999999</v>
      </c>
      <c r="K116" s="7">
        <v>8.3199999999999993E-3</v>
      </c>
      <c r="L116">
        <v>15</v>
      </c>
      <c r="M116" t="s">
        <v>305</v>
      </c>
    </row>
    <row r="117" spans="1:14" x14ac:dyDescent="0.3">
      <c r="A117" t="s">
        <v>192</v>
      </c>
      <c r="B117" t="s">
        <v>292</v>
      </c>
      <c r="C117" t="s">
        <v>102</v>
      </c>
      <c r="D117" t="s">
        <v>38</v>
      </c>
      <c r="E117" s="7" t="s">
        <v>54</v>
      </c>
      <c r="F117" t="s">
        <v>493</v>
      </c>
      <c r="G117" t="s">
        <v>105</v>
      </c>
      <c r="H117" t="s">
        <v>111</v>
      </c>
      <c r="I117" t="s">
        <v>493</v>
      </c>
      <c r="J117" s="7">
        <v>0.69079000000000002</v>
      </c>
      <c r="K117" s="7">
        <v>8.7299999999999999E-3</v>
      </c>
      <c r="L117">
        <v>18</v>
      </c>
      <c r="M117" t="s">
        <v>305</v>
      </c>
    </row>
    <row r="118" spans="1:14" x14ac:dyDescent="0.3">
      <c r="A118" t="s">
        <v>192</v>
      </c>
      <c r="B118" t="s">
        <v>292</v>
      </c>
      <c r="C118" t="s">
        <v>102</v>
      </c>
      <c r="D118" t="s">
        <v>38</v>
      </c>
      <c r="E118" s="7" t="s">
        <v>54</v>
      </c>
      <c r="F118" t="s">
        <v>494</v>
      </c>
      <c r="G118" t="s">
        <v>105</v>
      </c>
      <c r="H118" t="s">
        <v>111</v>
      </c>
      <c r="I118" t="s">
        <v>494</v>
      </c>
      <c r="J118" s="7">
        <v>0.78236000000000006</v>
      </c>
      <c r="K118" s="7">
        <v>1.473E-2</v>
      </c>
      <c r="L118">
        <v>18</v>
      </c>
      <c r="M118" t="s">
        <v>305</v>
      </c>
    </row>
    <row r="119" spans="1:14" x14ac:dyDescent="0.3">
      <c r="A119" t="s">
        <v>192</v>
      </c>
      <c r="B119" t="s">
        <v>292</v>
      </c>
      <c r="C119" t="s">
        <v>102</v>
      </c>
      <c r="D119" t="s">
        <v>38</v>
      </c>
      <c r="E119" s="7" t="s">
        <v>54</v>
      </c>
      <c r="F119" t="s">
        <v>495</v>
      </c>
      <c r="G119" t="s">
        <v>103</v>
      </c>
      <c r="H119" t="s">
        <v>111</v>
      </c>
      <c r="I119" t="s">
        <v>495</v>
      </c>
      <c r="J119" s="7">
        <v>0.6</v>
      </c>
      <c r="K119" s="7">
        <v>3.388E-2</v>
      </c>
      <c r="L119">
        <v>15</v>
      </c>
      <c r="M119" t="s">
        <v>305</v>
      </c>
      <c r="N119" t="s">
        <v>364</v>
      </c>
    </row>
    <row r="120" spans="1:14" x14ac:dyDescent="0.3">
      <c r="A120" t="s">
        <v>192</v>
      </c>
      <c r="B120" t="s">
        <v>292</v>
      </c>
      <c r="C120" t="s">
        <v>102</v>
      </c>
      <c r="D120" t="s">
        <v>38</v>
      </c>
      <c r="E120" s="7" t="s">
        <v>54</v>
      </c>
      <c r="F120" t="s">
        <v>496</v>
      </c>
      <c r="G120" t="s">
        <v>103</v>
      </c>
      <c r="H120" t="s">
        <v>111</v>
      </c>
      <c r="I120" t="s">
        <v>496</v>
      </c>
      <c r="J120" s="7">
        <v>1.89E-2</v>
      </c>
      <c r="K120" s="7">
        <v>1.7069999999999998E-2</v>
      </c>
      <c r="L120">
        <v>15</v>
      </c>
      <c r="M120" t="s">
        <v>305</v>
      </c>
      <c r="N120" t="s">
        <v>364</v>
      </c>
    </row>
    <row r="121" spans="1:14" x14ac:dyDescent="0.3">
      <c r="A121" t="s">
        <v>192</v>
      </c>
      <c r="B121" t="s">
        <v>292</v>
      </c>
      <c r="C121" t="s">
        <v>102</v>
      </c>
      <c r="D121" t="s">
        <v>38</v>
      </c>
      <c r="E121" s="7" t="s">
        <v>54</v>
      </c>
      <c r="F121" t="s">
        <v>497</v>
      </c>
      <c r="G121" t="s">
        <v>103</v>
      </c>
      <c r="H121" t="s">
        <v>111</v>
      </c>
      <c r="I121" t="s">
        <v>497</v>
      </c>
      <c r="J121" s="7">
        <v>0.26469999999999999</v>
      </c>
      <c r="K121" s="7">
        <v>0.21895000000000001</v>
      </c>
      <c r="L121">
        <v>15</v>
      </c>
      <c r="M121" t="s">
        <v>305</v>
      </c>
      <c r="N121" t="s">
        <v>364</v>
      </c>
    </row>
    <row r="122" spans="1:14" x14ac:dyDescent="0.3">
      <c r="A122" t="s">
        <v>192</v>
      </c>
      <c r="B122" t="s">
        <v>292</v>
      </c>
      <c r="C122" t="s">
        <v>102</v>
      </c>
      <c r="D122" t="s">
        <v>38</v>
      </c>
      <c r="E122" s="7" t="s">
        <v>54</v>
      </c>
      <c r="F122" t="s">
        <v>498</v>
      </c>
      <c r="G122" t="s">
        <v>105</v>
      </c>
      <c r="H122" t="s">
        <v>107</v>
      </c>
      <c r="I122" t="s">
        <v>498</v>
      </c>
      <c r="J122" s="7">
        <v>14.09783</v>
      </c>
      <c r="K122" s="7">
        <v>1.295E-2</v>
      </c>
      <c r="L122">
        <v>15</v>
      </c>
      <c r="M122" t="s">
        <v>305</v>
      </c>
      <c r="N122" t="s">
        <v>365</v>
      </c>
    </row>
    <row r="123" spans="1:14" x14ac:dyDescent="0.3">
      <c r="A123" t="s">
        <v>192</v>
      </c>
      <c r="B123" t="s">
        <v>292</v>
      </c>
      <c r="C123" t="s">
        <v>102</v>
      </c>
      <c r="D123" t="s">
        <v>38</v>
      </c>
      <c r="E123" s="7" t="s">
        <v>54</v>
      </c>
      <c r="F123" t="s">
        <v>499</v>
      </c>
      <c r="G123" t="s">
        <v>105</v>
      </c>
      <c r="H123" t="s">
        <v>107</v>
      </c>
      <c r="I123" t="s">
        <v>499</v>
      </c>
      <c r="J123" s="7">
        <v>8.3134099999999993</v>
      </c>
      <c r="K123" s="7">
        <v>1.363E-2</v>
      </c>
      <c r="L123">
        <v>15</v>
      </c>
      <c r="M123" t="s">
        <v>305</v>
      </c>
      <c r="N123" t="s">
        <v>366</v>
      </c>
    </row>
    <row r="124" spans="1:14" x14ac:dyDescent="0.3">
      <c r="A124" t="s">
        <v>192</v>
      </c>
      <c r="B124" t="s">
        <v>292</v>
      </c>
      <c r="C124" t="s">
        <v>102</v>
      </c>
      <c r="D124" t="s">
        <v>38</v>
      </c>
      <c r="E124" s="7" t="s">
        <v>54</v>
      </c>
      <c r="F124" t="s">
        <v>500</v>
      </c>
      <c r="G124" t="s">
        <v>103</v>
      </c>
      <c r="H124" t="s">
        <v>111</v>
      </c>
      <c r="I124" t="s">
        <v>500</v>
      </c>
      <c r="J124" s="7">
        <v>9.6000000000000002E-2</v>
      </c>
      <c r="K124" s="7">
        <v>6.9889999999999994E-2</v>
      </c>
      <c r="L124">
        <v>15</v>
      </c>
      <c r="M124" t="s">
        <v>305</v>
      </c>
      <c r="N124" t="s">
        <v>367</v>
      </c>
    </row>
    <row r="125" spans="1:14" x14ac:dyDescent="0.3">
      <c r="A125" t="s">
        <v>192</v>
      </c>
      <c r="B125" t="s">
        <v>292</v>
      </c>
      <c r="C125" t="s">
        <v>102</v>
      </c>
      <c r="D125" t="s">
        <v>38</v>
      </c>
      <c r="E125" s="7" t="s">
        <v>54</v>
      </c>
      <c r="F125" t="s">
        <v>501</v>
      </c>
      <c r="G125" t="s">
        <v>103</v>
      </c>
      <c r="H125" t="s">
        <v>108</v>
      </c>
      <c r="I125" t="s">
        <v>501</v>
      </c>
      <c r="J125" s="7">
        <v>0.16113</v>
      </c>
      <c r="K125" s="7">
        <v>0.12207</v>
      </c>
      <c r="L125">
        <v>15</v>
      </c>
      <c r="M125" t="s">
        <v>305</v>
      </c>
      <c r="N125" t="s">
        <v>368</v>
      </c>
    </row>
    <row r="126" spans="1:14" x14ac:dyDescent="0.3">
      <c r="A126" t="s">
        <v>192</v>
      </c>
      <c r="B126" t="s">
        <v>292</v>
      </c>
      <c r="C126" t="s">
        <v>102</v>
      </c>
      <c r="D126" t="s">
        <v>38</v>
      </c>
      <c r="E126" s="7" t="s">
        <v>54</v>
      </c>
      <c r="F126" t="s">
        <v>502</v>
      </c>
      <c r="G126" t="s">
        <v>105</v>
      </c>
      <c r="H126" t="s">
        <v>107</v>
      </c>
      <c r="I126" t="s">
        <v>502</v>
      </c>
      <c r="J126" s="7">
        <v>0.72040999999999999</v>
      </c>
      <c r="K126" s="7">
        <v>1.235E-2</v>
      </c>
      <c r="L126">
        <v>15</v>
      </c>
      <c r="M126" t="s">
        <v>305</v>
      </c>
      <c r="N126" t="s">
        <v>369</v>
      </c>
    </row>
    <row r="127" spans="1:14" x14ac:dyDescent="0.3">
      <c r="A127" t="s">
        <v>192</v>
      </c>
      <c r="B127" t="s">
        <v>292</v>
      </c>
      <c r="C127" t="s">
        <v>102</v>
      </c>
      <c r="D127" t="s">
        <v>38</v>
      </c>
      <c r="E127" s="7" t="s">
        <v>54</v>
      </c>
      <c r="F127" t="s">
        <v>503</v>
      </c>
      <c r="G127" t="s">
        <v>105</v>
      </c>
      <c r="H127" t="s">
        <v>111</v>
      </c>
      <c r="I127" t="s">
        <v>503</v>
      </c>
      <c r="J127" s="7">
        <v>1.35609</v>
      </c>
      <c r="K127" s="7">
        <v>1.916E-2</v>
      </c>
      <c r="L127">
        <v>18</v>
      </c>
      <c r="M127" t="s">
        <v>305</v>
      </c>
    </row>
    <row r="128" spans="1:14" x14ac:dyDescent="0.3">
      <c r="A128" t="s">
        <v>192</v>
      </c>
      <c r="B128" t="s">
        <v>292</v>
      </c>
      <c r="C128" t="s">
        <v>102</v>
      </c>
      <c r="D128" t="s">
        <v>38</v>
      </c>
      <c r="E128" s="7" t="s">
        <v>54</v>
      </c>
      <c r="F128" t="s">
        <v>504</v>
      </c>
      <c r="G128" t="s">
        <v>103</v>
      </c>
      <c r="H128" t="s">
        <v>111</v>
      </c>
      <c r="I128" t="s">
        <v>504</v>
      </c>
      <c r="J128" s="7">
        <v>5.0819999999999997E-2</v>
      </c>
      <c r="K128" s="7">
        <v>2.759E-2</v>
      </c>
      <c r="L128">
        <v>15</v>
      </c>
      <c r="M128" t="s">
        <v>305</v>
      </c>
    </row>
    <row r="129" spans="1:14" x14ac:dyDescent="0.3">
      <c r="A129" t="s">
        <v>192</v>
      </c>
      <c r="B129" t="s">
        <v>292</v>
      </c>
      <c r="C129" t="s">
        <v>102</v>
      </c>
      <c r="D129" t="s">
        <v>38</v>
      </c>
      <c r="E129" s="7" t="s">
        <v>54</v>
      </c>
      <c r="F129" t="s">
        <v>505</v>
      </c>
      <c r="G129" t="s">
        <v>105</v>
      </c>
      <c r="H129" t="s">
        <v>111</v>
      </c>
      <c r="I129" t="s">
        <v>505</v>
      </c>
      <c r="J129" s="7">
        <v>0.38735000000000003</v>
      </c>
      <c r="K129" s="7">
        <v>1.4120000000000001E-2</v>
      </c>
      <c r="L129">
        <v>18</v>
      </c>
      <c r="M129" t="s">
        <v>305</v>
      </c>
    </row>
    <row r="130" spans="1:14" x14ac:dyDescent="0.3">
      <c r="A130" t="s">
        <v>192</v>
      </c>
      <c r="B130" t="s">
        <v>292</v>
      </c>
      <c r="C130" t="s">
        <v>102</v>
      </c>
      <c r="D130" t="s">
        <v>38</v>
      </c>
      <c r="E130" s="7" t="s">
        <v>54</v>
      </c>
      <c r="F130" t="s">
        <v>506</v>
      </c>
      <c r="G130" t="s">
        <v>105</v>
      </c>
      <c r="H130" t="s">
        <v>107</v>
      </c>
      <c r="I130" t="s">
        <v>506</v>
      </c>
      <c r="J130" s="7">
        <v>0.79293000000000002</v>
      </c>
      <c r="K130" s="7">
        <v>1.4290000000000001E-2</v>
      </c>
      <c r="L130">
        <v>15</v>
      </c>
      <c r="M130" t="s">
        <v>305</v>
      </c>
    </row>
    <row r="131" spans="1:14" x14ac:dyDescent="0.3">
      <c r="A131" t="s">
        <v>192</v>
      </c>
      <c r="B131" t="s">
        <v>292</v>
      </c>
      <c r="C131" t="s">
        <v>102</v>
      </c>
      <c r="D131" t="s">
        <v>38</v>
      </c>
      <c r="E131" s="7" t="s">
        <v>54</v>
      </c>
      <c r="F131" t="s">
        <v>507</v>
      </c>
      <c r="G131" t="s">
        <v>148</v>
      </c>
      <c r="H131" t="s">
        <v>111</v>
      </c>
      <c r="I131" t="s">
        <v>507</v>
      </c>
      <c r="J131" s="7">
        <v>0.28866000000000003</v>
      </c>
      <c r="K131" s="7">
        <v>7.9560000000000006E-2</v>
      </c>
      <c r="L131">
        <v>15</v>
      </c>
      <c r="M131" t="s">
        <v>305</v>
      </c>
    </row>
    <row r="132" spans="1:14" x14ac:dyDescent="0.3">
      <c r="A132" t="s">
        <v>192</v>
      </c>
      <c r="B132" t="s">
        <v>292</v>
      </c>
      <c r="C132" t="s">
        <v>102</v>
      </c>
      <c r="D132" t="s">
        <v>38</v>
      </c>
      <c r="E132" s="7" t="s">
        <v>54</v>
      </c>
      <c r="F132" t="s">
        <v>508</v>
      </c>
      <c r="G132" t="s">
        <v>103</v>
      </c>
      <c r="H132" t="s">
        <v>141</v>
      </c>
      <c r="I132" t="s">
        <v>508</v>
      </c>
      <c r="J132" s="7">
        <v>0.1012</v>
      </c>
      <c r="K132" s="7">
        <v>5.6559999999999999E-2</v>
      </c>
      <c r="L132">
        <v>15</v>
      </c>
      <c r="M132" t="s">
        <v>305</v>
      </c>
    </row>
    <row r="133" spans="1:14" x14ac:dyDescent="0.3">
      <c r="A133" t="s">
        <v>192</v>
      </c>
      <c r="B133" t="s">
        <v>292</v>
      </c>
      <c r="C133" t="s">
        <v>102</v>
      </c>
      <c r="D133" t="s">
        <v>38</v>
      </c>
      <c r="E133" s="7" t="s">
        <v>54</v>
      </c>
      <c r="F133" t="s">
        <v>509</v>
      </c>
      <c r="G133" t="s">
        <v>103</v>
      </c>
      <c r="H133" t="s">
        <v>141</v>
      </c>
      <c r="I133" t="s">
        <v>509</v>
      </c>
      <c r="J133" s="7">
        <v>0.10489999999999999</v>
      </c>
      <c r="K133" s="7">
        <v>4.8149999999999998E-2</v>
      </c>
      <c r="L133">
        <v>15</v>
      </c>
      <c r="M133" t="s">
        <v>305</v>
      </c>
    </row>
    <row r="134" spans="1:14" x14ac:dyDescent="0.3">
      <c r="A134" t="s">
        <v>192</v>
      </c>
      <c r="B134" t="s">
        <v>292</v>
      </c>
      <c r="C134" t="s">
        <v>102</v>
      </c>
      <c r="D134" t="s">
        <v>38</v>
      </c>
      <c r="E134" s="7" t="s">
        <v>54</v>
      </c>
      <c r="F134" t="s">
        <v>510</v>
      </c>
      <c r="G134" t="s">
        <v>105</v>
      </c>
      <c r="H134" t="s">
        <v>135</v>
      </c>
      <c r="I134" t="s">
        <v>510</v>
      </c>
      <c r="J134" s="7">
        <v>0.99483999999999995</v>
      </c>
      <c r="K134" s="7">
        <v>1.44E-2</v>
      </c>
      <c r="L134">
        <v>15</v>
      </c>
      <c r="M134" t="s">
        <v>305</v>
      </c>
    </row>
    <row r="135" spans="1:14" x14ac:dyDescent="0.3">
      <c r="A135" t="s">
        <v>192</v>
      </c>
      <c r="B135" t="s">
        <v>292</v>
      </c>
      <c r="C135" t="s">
        <v>102</v>
      </c>
      <c r="D135" t="s">
        <v>38</v>
      </c>
      <c r="E135" s="7" t="s">
        <v>54</v>
      </c>
      <c r="F135" t="s">
        <v>511</v>
      </c>
      <c r="G135" t="s">
        <v>103</v>
      </c>
      <c r="H135" t="s">
        <v>111</v>
      </c>
      <c r="I135" t="s">
        <v>511</v>
      </c>
      <c r="J135" s="7">
        <v>0.13214999999999999</v>
      </c>
      <c r="K135" s="7">
        <v>0.11781999999999999</v>
      </c>
      <c r="L135">
        <v>15</v>
      </c>
      <c r="M135" t="s">
        <v>305</v>
      </c>
    </row>
    <row r="136" spans="1:14" x14ac:dyDescent="0.3">
      <c r="A136" t="s">
        <v>192</v>
      </c>
      <c r="B136" t="s">
        <v>292</v>
      </c>
      <c r="C136" t="s">
        <v>102</v>
      </c>
      <c r="D136" t="s">
        <v>38</v>
      </c>
      <c r="E136" s="7" t="s">
        <v>54</v>
      </c>
      <c r="F136" t="s">
        <v>512</v>
      </c>
      <c r="G136" t="s">
        <v>105</v>
      </c>
      <c r="H136" t="s">
        <v>141</v>
      </c>
      <c r="I136" t="s">
        <v>512</v>
      </c>
      <c r="J136" s="7">
        <v>1.06711</v>
      </c>
      <c r="K136" s="7">
        <v>1.976E-2</v>
      </c>
      <c r="L136">
        <v>15</v>
      </c>
      <c r="M136" t="s">
        <v>305</v>
      </c>
    </row>
    <row r="137" spans="1:14" x14ac:dyDescent="0.3">
      <c r="A137" t="s">
        <v>192</v>
      </c>
      <c r="B137" t="s">
        <v>292</v>
      </c>
      <c r="C137" t="s">
        <v>102</v>
      </c>
      <c r="D137" t="s">
        <v>38</v>
      </c>
      <c r="E137" s="7" t="s">
        <v>54</v>
      </c>
      <c r="F137" t="s">
        <v>513</v>
      </c>
      <c r="G137" t="s">
        <v>148</v>
      </c>
      <c r="H137" t="s">
        <v>111</v>
      </c>
      <c r="I137" t="s">
        <v>513</v>
      </c>
      <c r="J137" s="7">
        <v>0.77402000000000004</v>
      </c>
      <c r="K137" s="7">
        <v>0.35980000000000001</v>
      </c>
      <c r="L137">
        <v>15</v>
      </c>
      <c r="M137" t="s">
        <v>305</v>
      </c>
    </row>
    <row r="138" spans="1:14" x14ac:dyDescent="0.3">
      <c r="A138" t="s">
        <v>192</v>
      </c>
      <c r="B138" t="s">
        <v>292</v>
      </c>
      <c r="C138" t="s">
        <v>102</v>
      </c>
      <c r="D138" t="s">
        <v>38</v>
      </c>
      <c r="E138" s="7" t="s">
        <v>54</v>
      </c>
      <c r="F138" t="s">
        <v>514</v>
      </c>
      <c r="G138" t="s">
        <v>103</v>
      </c>
      <c r="H138" t="s">
        <v>141</v>
      </c>
      <c r="I138" t="s">
        <v>514</v>
      </c>
      <c r="J138" s="7">
        <v>4.3549999999999998E-2</v>
      </c>
      <c r="K138" s="7">
        <v>1.7950000000000001E-2</v>
      </c>
      <c r="L138">
        <v>15</v>
      </c>
      <c r="M138" t="s">
        <v>305</v>
      </c>
      <c r="N138" t="s">
        <v>370</v>
      </c>
    </row>
    <row r="139" spans="1:14" x14ac:dyDescent="0.3">
      <c r="A139" t="s">
        <v>192</v>
      </c>
      <c r="B139" t="s">
        <v>292</v>
      </c>
      <c r="C139" t="s">
        <v>102</v>
      </c>
      <c r="D139" t="s">
        <v>38</v>
      </c>
      <c r="E139" s="7" t="s">
        <v>54</v>
      </c>
      <c r="F139" t="s">
        <v>515</v>
      </c>
      <c r="G139" t="s">
        <v>103</v>
      </c>
      <c r="H139" t="s">
        <v>141</v>
      </c>
      <c r="I139" t="s">
        <v>515</v>
      </c>
      <c r="J139" s="7">
        <v>0.60431000000000001</v>
      </c>
      <c r="K139" s="7">
        <v>0.19222</v>
      </c>
      <c r="L139">
        <v>15</v>
      </c>
      <c r="M139" t="s">
        <v>305</v>
      </c>
      <c r="N139" t="s">
        <v>371</v>
      </c>
    </row>
    <row r="140" spans="1:14" x14ac:dyDescent="0.3">
      <c r="A140" t="s">
        <v>192</v>
      </c>
      <c r="B140" t="s">
        <v>292</v>
      </c>
      <c r="C140" t="s">
        <v>102</v>
      </c>
      <c r="D140" t="s">
        <v>38</v>
      </c>
      <c r="E140" s="7" t="s">
        <v>54</v>
      </c>
      <c r="F140" t="s">
        <v>516</v>
      </c>
      <c r="G140" t="s">
        <v>103</v>
      </c>
      <c r="H140" t="s">
        <v>111</v>
      </c>
      <c r="I140" t="s">
        <v>516</v>
      </c>
      <c r="J140" s="7">
        <v>0.14463000000000001</v>
      </c>
      <c r="K140" s="7">
        <v>3.7699999999999997E-2</v>
      </c>
      <c r="L140">
        <v>15</v>
      </c>
      <c r="M140" t="s">
        <v>305</v>
      </c>
    </row>
    <row r="141" spans="1:14" x14ac:dyDescent="0.3">
      <c r="A141" t="s">
        <v>192</v>
      </c>
      <c r="B141" t="s">
        <v>292</v>
      </c>
      <c r="C141" t="s">
        <v>102</v>
      </c>
      <c r="D141" t="s">
        <v>38</v>
      </c>
      <c r="E141" s="7" t="s">
        <v>54</v>
      </c>
      <c r="F141" t="s">
        <v>517</v>
      </c>
      <c r="G141" t="s">
        <v>105</v>
      </c>
      <c r="H141" t="s">
        <v>111</v>
      </c>
      <c r="I141" t="s">
        <v>517</v>
      </c>
      <c r="J141" s="7">
        <v>0.79844999999999999</v>
      </c>
      <c r="K141" s="7">
        <v>1.2529999999999999E-2</v>
      </c>
      <c r="L141">
        <v>18</v>
      </c>
      <c r="M141" t="s">
        <v>305</v>
      </c>
    </row>
    <row r="142" spans="1:14" x14ac:dyDescent="0.3">
      <c r="A142" t="s">
        <v>192</v>
      </c>
      <c r="B142" t="s">
        <v>292</v>
      </c>
      <c r="C142" t="s">
        <v>102</v>
      </c>
      <c r="D142" t="s">
        <v>38</v>
      </c>
      <c r="E142" s="7" t="s">
        <v>54</v>
      </c>
      <c r="F142" t="s">
        <v>518</v>
      </c>
      <c r="G142" t="s">
        <v>105</v>
      </c>
      <c r="H142" t="s">
        <v>111</v>
      </c>
      <c r="I142" t="s">
        <v>518</v>
      </c>
      <c r="J142" s="7">
        <v>2.2980800000000001</v>
      </c>
      <c r="K142" s="7">
        <v>1.7420000000000001E-2</v>
      </c>
      <c r="L142">
        <v>15</v>
      </c>
      <c r="M142" t="s">
        <v>305</v>
      </c>
      <c r="N142" t="s">
        <v>372</v>
      </c>
    </row>
    <row r="143" spans="1:14" x14ac:dyDescent="0.3">
      <c r="A143" t="s">
        <v>192</v>
      </c>
      <c r="B143" t="s">
        <v>292</v>
      </c>
      <c r="C143" t="s">
        <v>102</v>
      </c>
      <c r="D143" t="s">
        <v>38</v>
      </c>
      <c r="E143" s="7" t="s">
        <v>54</v>
      </c>
      <c r="F143" t="s">
        <v>519</v>
      </c>
      <c r="G143" t="s">
        <v>105</v>
      </c>
      <c r="H143" t="s">
        <v>107</v>
      </c>
      <c r="I143" t="s">
        <v>519</v>
      </c>
      <c r="J143" s="7">
        <v>2.5238999999999998</v>
      </c>
      <c r="K143" s="7">
        <v>1.2800000000000001E-2</v>
      </c>
      <c r="L143">
        <v>15</v>
      </c>
      <c r="M143" t="s">
        <v>305</v>
      </c>
    </row>
    <row r="144" spans="1:14" x14ac:dyDescent="0.3">
      <c r="A144" t="s">
        <v>192</v>
      </c>
      <c r="B144" t="s">
        <v>292</v>
      </c>
      <c r="C144" t="s">
        <v>102</v>
      </c>
      <c r="D144" t="s">
        <v>38</v>
      </c>
      <c r="E144" s="7" t="s">
        <v>54</v>
      </c>
      <c r="F144" t="s">
        <v>520</v>
      </c>
      <c r="G144" t="s">
        <v>105</v>
      </c>
      <c r="H144" t="s">
        <v>111</v>
      </c>
      <c r="I144" t="s">
        <v>520</v>
      </c>
      <c r="J144" s="7">
        <v>1.43303</v>
      </c>
      <c r="K144" s="7">
        <v>1.873E-2</v>
      </c>
      <c r="L144">
        <v>15</v>
      </c>
      <c r="M144" t="s">
        <v>305</v>
      </c>
    </row>
    <row r="145" spans="1:14" x14ac:dyDescent="0.3">
      <c r="A145" t="s">
        <v>192</v>
      </c>
      <c r="B145" t="s">
        <v>292</v>
      </c>
      <c r="C145" t="s">
        <v>102</v>
      </c>
      <c r="D145" t="s">
        <v>38</v>
      </c>
      <c r="E145" s="7" t="s">
        <v>54</v>
      </c>
      <c r="F145" t="s">
        <v>521</v>
      </c>
      <c r="G145" t="s">
        <v>105</v>
      </c>
      <c r="H145" t="s">
        <v>107</v>
      </c>
      <c r="I145" t="s">
        <v>521</v>
      </c>
      <c r="J145" s="7">
        <v>0.70335000000000003</v>
      </c>
      <c r="K145" s="7">
        <v>1.315E-2</v>
      </c>
      <c r="L145">
        <v>15</v>
      </c>
      <c r="M145" t="s">
        <v>305</v>
      </c>
    </row>
    <row r="146" spans="1:14" x14ac:dyDescent="0.3">
      <c r="A146" t="s">
        <v>192</v>
      </c>
      <c r="B146" t="s">
        <v>292</v>
      </c>
      <c r="C146" t="s">
        <v>102</v>
      </c>
      <c r="D146" t="s">
        <v>38</v>
      </c>
      <c r="E146" s="7" t="s">
        <v>54</v>
      </c>
      <c r="F146" t="s">
        <v>522</v>
      </c>
      <c r="G146" t="s">
        <v>103</v>
      </c>
      <c r="H146" t="s">
        <v>111</v>
      </c>
      <c r="I146" t="s">
        <v>522</v>
      </c>
      <c r="J146" s="7">
        <v>0.13506000000000001</v>
      </c>
      <c r="K146" s="7">
        <v>0.13392000000000001</v>
      </c>
      <c r="L146">
        <v>15</v>
      </c>
      <c r="M146" t="s">
        <v>305</v>
      </c>
    </row>
    <row r="147" spans="1:14" x14ac:dyDescent="0.3">
      <c r="A147" t="s">
        <v>192</v>
      </c>
      <c r="B147" t="s">
        <v>288</v>
      </c>
      <c r="C147" t="s">
        <v>102</v>
      </c>
      <c r="D147" t="s">
        <v>38</v>
      </c>
      <c r="E147" t="s">
        <v>51</v>
      </c>
      <c r="F147" t="s">
        <v>523</v>
      </c>
      <c r="G147" t="s">
        <v>103</v>
      </c>
      <c r="H147" t="s">
        <v>111</v>
      </c>
      <c r="I147" t="s">
        <v>523</v>
      </c>
      <c r="J147">
        <v>0.11564000000000001</v>
      </c>
      <c r="K147">
        <v>0.10709</v>
      </c>
      <c r="L147">
        <v>15</v>
      </c>
      <c r="M147" t="s">
        <v>305</v>
      </c>
    </row>
    <row r="148" spans="1:14" x14ac:dyDescent="0.3">
      <c r="A148" t="s">
        <v>192</v>
      </c>
      <c r="B148" t="s">
        <v>288</v>
      </c>
      <c r="C148" t="s">
        <v>102</v>
      </c>
      <c r="D148" t="s">
        <v>38</v>
      </c>
      <c r="E148" t="s">
        <v>51</v>
      </c>
      <c r="F148" t="s">
        <v>525</v>
      </c>
      <c r="G148" t="s">
        <v>148</v>
      </c>
      <c r="H148" t="s">
        <v>111</v>
      </c>
      <c r="I148" t="s">
        <v>525</v>
      </c>
      <c r="J148">
        <v>0.18564</v>
      </c>
      <c r="K148">
        <v>0.11358</v>
      </c>
      <c r="L148">
        <v>15</v>
      </c>
      <c r="M148" t="s">
        <v>305</v>
      </c>
    </row>
    <row r="149" spans="1:14" x14ac:dyDescent="0.3">
      <c r="A149" t="s">
        <v>192</v>
      </c>
      <c r="B149" t="s">
        <v>288</v>
      </c>
      <c r="C149" t="s">
        <v>102</v>
      </c>
      <c r="D149" t="s">
        <v>38</v>
      </c>
      <c r="E149" t="s">
        <v>51</v>
      </c>
      <c r="F149" t="s">
        <v>526</v>
      </c>
      <c r="G149" t="s">
        <v>104</v>
      </c>
      <c r="H149" t="s">
        <v>134</v>
      </c>
      <c r="I149" t="s">
        <v>526</v>
      </c>
      <c r="J149">
        <v>0.34522000000000003</v>
      </c>
      <c r="K149">
        <v>0.34522000000000003</v>
      </c>
      <c r="L149">
        <v>12</v>
      </c>
      <c r="M149" t="s">
        <v>305</v>
      </c>
    </row>
    <row r="150" spans="1:14" x14ac:dyDescent="0.3">
      <c r="A150" t="s">
        <v>192</v>
      </c>
      <c r="B150" t="s">
        <v>288</v>
      </c>
      <c r="C150" t="s">
        <v>102</v>
      </c>
      <c r="D150" t="s">
        <v>38</v>
      </c>
      <c r="E150" t="s">
        <v>51</v>
      </c>
      <c r="F150" t="s">
        <v>524</v>
      </c>
      <c r="G150" t="s">
        <v>147</v>
      </c>
      <c r="H150" t="s">
        <v>108</v>
      </c>
      <c r="I150" t="s">
        <v>524</v>
      </c>
      <c r="J150">
        <v>0.20247999999999999</v>
      </c>
      <c r="K150">
        <v>0.17368</v>
      </c>
      <c r="L150">
        <v>15</v>
      </c>
      <c r="M150" t="s">
        <v>305</v>
      </c>
    </row>
    <row r="151" spans="1:14" x14ac:dyDescent="0.3">
      <c r="A151" t="s">
        <v>192</v>
      </c>
      <c r="B151" t="s">
        <v>288</v>
      </c>
      <c r="C151" t="s">
        <v>102</v>
      </c>
      <c r="D151" t="s">
        <v>38</v>
      </c>
      <c r="E151" t="s">
        <v>51</v>
      </c>
      <c r="F151" t="s">
        <v>527</v>
      </c>
      <c r="G151" t="s">
        <v>147</v>
      </c>
      <c r="H151" t="s">
        <v>108</v>
      </c>
      <c r="I151" t="s">
        <v>527</v>
      </c>
      <c r="J151">
        <v>0.50227999999999995</v>
      </c>
      <c r="K151">
        <v>4.6859999999999999E-2</v>
      </c>
      <c r="L151">
        <v>15</v>
      </c>
      <c r="M151" t="s">
        <v>305</v>
      </c>
    </row>
    <row r="152" spans="1:14" x14ac:dyDescent="0.3">
      <c r="A152" t="s">
        <v>192</v>
      </c>
      <c r="B152" t="s">
        <v>288</v>
      </c>
      <c r="C152" t="s">
        <v>102</v>
      </c>
      <c r="D152" t="s">
        <v>38</v>
      </c>
      <c r="E152" t="s">
        <v>51</v>
      </c>
      <c r="F152" t="s">
        <v>528</v>
      </c>
      <c r="G152" t="s">
        <v>148</v>
      </c>
      <c r="H152" t="s">
        <v>108</v>
      </c>
      <c r="I152" t="s">
        <v>528</v>
      </c>
      <c r="J152">
        <v>0.14912</v>
      </c>
      <c r="K152">
        <v>0.10839</v>
      </c>
      <c r="L152">
        <v>15</v>
      </c>
      <c r="M152" t="s">
        <v>305</v>
      </c>
    </row>
    <row r="153" spans="1:14" x14ac:dyDescent="0.3">
      <c r="A153" t="s">
        <v>192</v>
      </c>
      <c r="B153" t="s">
        <v>288</v>
      </c>
      <c r="C153" t="s">
        <v>102</v>
      </c>
      <c r="D153" t="s">
        <v>38</v>
      </c>
      <c r="E153" t="s">
        <v>51</v>
      </c>
      <c r="F153" t="s">
        <v>529</v>
      </c>
      <c r="G153" t="s">
        <v>103</v>
      </c>
      <c r="H153" t="s">
        <v>111</v>
      </c>
      <c r="I153" t="s">
        <v>529</v>
      </c>
      <c r="J153">
        <v>0.18471000000000001</v>
      </c>
      <c r="K153">
        <v>0.13822000000000001</v>
      </c>
      <c r="L153">
        <v>15</v>
      </c>
      <c r="M153" t="s">
        <v>305</v>
      </c>
    </row>
    <row r="154" spans="1:14" x14ac:dyDescent="0.3">
      <c r="A154" t="s">
        <v>192</v>
      </c>
      <c r="B154" t="s">
        <v>288</v>
      </c>
      <c r="C154" t="s">
        <v>102</v>
      </c>
      <c r="D154" t="s">
        <v>38</v>
      </c>
      <c r="E154" t="s">
        <v>51</v>
      </c>
      <c r="F154" t="s">
        <v>530</v>
      </c>
      <c r="G154" t="s">
        <v>105</v>
      </c>
      <c r="H154" t="s">
        <v>111</v>
      </c>
      <c r="I154" t="s">
        <v>530</v>
      </c>
      <c r="J154">
        <v>1.01718</v>
      </c>
      <c r="K154">
        <v>2.75E-2</v>
      </c>
      <c r="L154">
        <v>15</v>
      </c>
      <c r="M154" t="s">
        <v>305</v>
      </c>
      <c r="N154" t="s">
        <v>306</v>
      </c>
    </row>
    <row r="155" spans="1:14" x14ac:dyDescent="0.3">
      <c r="A155" t="s">
        <v>192</v>
      </c>
      <c r="B155" t="s">
        <v>288</v>
      </c>
      <c r="C155" t="s">
        <v>102</v>
      </c>
      <c r="D155" t="s">
        <v>38</v>
      </c>
      <c r="E155" t="s">
        <v>51</v>
      </c>
      <c r="F155" t="s">
        <v>531</v>
      </c>
      <c r="G155" t="s">
        <v>105</v>
      </c>
      <c r="H155" t="s">
        <v>137</v>
      </c>
      <c r="I155" t="s">
        <v>531</v>
      </c>
      <c r="J155">
        <v>1.5665199999999999</v>
      </c>
      <c r="K155">
        <v>1.5599999999999999E-2</v>
      </c>
      <c r="L155">
        <v>15</v>
      </c>
      <c r="M155" t="s">
        <v>305</v>
      </c>
    </row>
    <row r="156" spans="1:14" x14ac:dyDescent="0.3">
      <c r="A156" t="s">
        <v>192</v>
      </c>
      <c r="B156" t="s">
        <v>288</v>
      </c>
      <c r="C156" t="s">
        <v>102</v>
      </c>
      <c r="D156" t="s">
        <v>38</v>
      </c>
      <c r="E156" t="s">
        <v>51</v>
      </c>
      <c r="F156" t="s">
        <v>532</v>
      </c>
      <c r="G156" t="s">
        <v>105</v>
      </c>
      <c r="H156" t="s">
        <v>141</v>
      </c>
      <c r="I156" t="s">
        <v>532</v>
      </c>
      <c r="J156">
        <v>1.03186</v>
      </c>
      <c r="K156">
        <v>1.8870000000000001E-2</v>
      </c>
      <c r="L156">
        <v>15</v>
      </c>
      <c r="M156" t="s">
        <v>305</v>
      </c>
    </row>
    <row r="157" spans="1:14" x14ac:dyDescent="0.3">
      <c r="A157" t="s">
        <v>192</v>
      </c>
      <c r="B157" t="s">
        <v>288</v>
      </c>
      <c r="C157" t="s">
        <v>102</v>
      </c>
      <c r="D157" t="s">
        <v>38</v>
      </c>
      <c r="E157" t="s">
        <v>51</v>
      </c>
      <c r="F157" t="s">
        <v>533</v>
      </c>
      <c r="G157" t="s">
        <v>105</v>
      </c>
      <c r="H157" t="s">
        <v>111</v>
      </c>
      <c r="I157" t="s">
        <v>533</v>
      </c>
      <c r="J157">
        <v>1.4424300000000001</v>
      </c>
      <c r="K157">
        <v>2.6880000000000001E-2</v>
      </c>
      <c r="L157">
        <v>15</v>
      </c>
      <c r="M157" t="s">
        <v>305</v>
      </c>
      <c r="N157" t="s">
        <v>306</v>
      </c>
    </row>
    <row r="158" spans="1:14" x14ac:dyDescent="0.3">
      <c r="A158" t="s">
        <v>192</v>
      </c>
      <c r="B158" t="s">
        <v>288</v>
      </c>
      <c r="C158" t="s">
        <v>102</v>
      </c>
      <c r="D158" t="s">
        <v>38</v>
      </c>
      <c r="E158" t="s">
        <v>51</v>
      </c>
      <c r="F158" t="s">
        <v>534</v>
      </c>
      <c r="G158" t="s">
        <v>104</v>
      </c>
      <c r="H158" t="s">
        <v>108</v>
      </c>
      <c r="I158" t="s">
        <v>534</v>
      </c>
      <c r="J158">
        <v>0.15364</v>
      </c>
      <c r="K158">
        <v>0.15364</v>
      </c>
      <c r="L158">
        <v>12</v>
      </c>
      <c r="M158" t="s">
        <v>305</v>
      </c>
    </row>
    <row r="159" spans="1:14" x14ac:dyDescent="0.3">
      <c r="A159" t="s">
        <v>192</v>
      </c>
      <c r="B159" t="s">
        <v>288</v>
      </c>
      <c r="C159" t="s">
        <v>102</v>
      </c>
      <c r="D159" t="s">
        <v>38</v>
      </c>
      <c r="E159" t="s">
        <v>51</v>
      </c>
      <c r="F159" t="s">
        <v>535</v>
      </c>
      <c r="G159" t="s">
        <v>104</v>
      </c>
      <c r="H159" t="s">
        <v>108</v>
      </c>
      <c r="I159" t="s">
        <v>535</v>
      </c>
      <c r="J159">
        <v>0.14779999999999999</v>
      </c>
      <c r="K159">
        <v>0.14779999999999999</v>
      </c>
      <c r="L159">
        <v>12</v>
      </c>
      <c r="M159" t="s">
        <v>305</v>
      </c>
    </row>
    <row r="160" spans="1:14" x14ac:dyDescent="0.3">
      <c r="A160" t="s">
        <v>192</v>
      </c>
      <c r="B160" t="s">
        <v>288</v>
      </c>
      <c r="C160" t="s">
        <v>102</v>
      </c>
      <c r="D160" t="s">
        <v>38</v>
      </c>
      <c r="E160" t="s">
        <v>51</v>
      </c>
      <c r="F160" t="s">
        <v>536</v>
      </c>
      <c r="G160" t="s">
        <v>104</v>
      </c>
      <c r="H160" t="s">
        <v>108</v>
      </c>
      <c r="I160" t="s">
        <v>536</v>
      </c>
      <c r="J160">
        <v>0.15049999999999999</v>
      </c>
      <c r="K160">
        <v>0.15049999999999999</v>
      </c>
      <c r="L160">
        <v>10</v>
      </c>
      <c r="M160" t="s">
        <v>305</v>
      </c>
    </row>
    <row r="161" spans="1:14" x14ac:dyDescent="0.3">
      <c r="A161" t="s">
        <v>192</v>
      </c>
      <c r="B161" t="s">
        <v>288</v>
      </c>
      <c r="C161" t="s">
        <v>102</v>
      </c>
      <c r="D161" t="s">
        <v>38</v>
      </c>
      <c r="E161" t="s">
        <v>51</v>
      </c>
      <c r="F161" t="s">
        <v>537</v>
      </c>
      <c r="G161" t="s">
        <v>104</v>
      </c>
      <c r="H161" t="s">
        <v>108</v>
      </c>
      <c r="I161" t="s">
        <v>537</v>
      </c>
      <c r="J161">
        <v>0.14022000000000001</v>
      </c>
      <c r="K161">
        <v>0.14022000000000001</v>
      </c>
      <c r="L161">
        <v>10</v>
      </c>
      <c r="M161" t="s">
        <v>305</v>
      </c>
    </row>
    <row r="162" spans="1:14" x14ac:dyDescent="0.3">
      <c r="A162" t="s">
        <v>192</v>
      </c>
      <c r="B162" t="s">
        <v>288</v>
      </c>
      <c r="C162" t="s">
        <v>102</v>
      </c>
      <c r="D162" t="s">
        <v>38</v>
      </c>
      <c r="E162" t="s">
        <v>51</v>
      </c>
      <c r="F162" t="s">
        <v>538</v>
      </c>
      <c r="G162" t="s">
        <v>104</v>
      </c>
      <c r="H162" t="s">
        <v>108</v>
      </c>
      <c r="I162" t="s">
        <v>538</v>
      </c>
      <c r="J162">
        <v>0.13752</v>
      </c>
      <c r="K162">
        <v>0.13752</v>
      </c>
      <c r="L162">
        <v>10</v>
      </c>
      <c r="M162" t="s">
        <v>305</v>
      </c>
    </row>
    <row r="163" spans="1:14" x14ac:dyDescent="0.3">
      <c r="A163" t="s">
        <v>192</v>
      </c>
      <c r="B163" t="s">
        <v>288</v>
      </c>
      <c r="C163" t="s">
        <v>102</v>
      </c>
      <c r="D163" t="s">
        <v>38</v>
      </c>
      <c r="E163" t="s">
        <v>51</v>
      </c>
      <c r="F163" t="s">
        <v>539</v>
      </c>
      <c r="G163" t="s">
        <v>103</v>
      </c>
      <c r="H163" t="s">
        <v>111</v>
      </c>
      <c r="I163" t="s">
        <v>539</v>
      </c>
      <c r="J163">
        <v>0.25613999999999998</v>
      </c>
      <c r="K163">
        <v>0.15856999999999999</v>
      </c>
      <c r="L163">
        <v>15</v>
      </c>
      <c r="M163" t="s">
        <v>305</v>
      </c>
    </row>
    <row r="164" spans="1:14" x14ac:dyDescent="0.3">
      <c r="A164" t="s">
        <v>192</v>
      </c>
      <c r="B164" t="s">
        <v>288</v>
      </c>
      <c r="C164" t="s">
        <v>102</v>
      </c>
      <c r="D164" t="s">
        <v>38</v>
      </c>
      <c r="E164" t="s">
        <v>51</v>
      </c>
      <c r="F164" t="s">
        <v>540</v>
      </c>
      <c r="G164" t="s">
        <v>105</v>
      </c>
      <c r="H164" t="s">
        <v>111</v>
      </c>
      <c r="I164" t="s">
        <v>540</v>
      </c>
      <c r="J164">
        <v>32.86</v>
      </c>
      <c r="K164">
        <v>1.223E-2</v>
      </c>
      <c r="L164">
        <v>15</v>
      </c>
      <c r="M164" t="s">
        <v>305</v>
      </c>
      <c r="N164" t="s">
        <v>307</v>
      </c>
    </row>
    <row r="165" spans="1:14" x14ac:dyDescent="0.3">
      <c r="A165" t="s">
        <v>192</v>
      </c>
      <c r="B165" t="s">
        <v>288</v>
      </c>
      <c r="C165" t="s">
        <v>102</v>
      </c>
      <c r="D165" t="s">
        <v>38</v>
      </c>
      <c r="E165" t="s">
        <v>51</v>
      </c>
      <c r="F165" t="s">
        <v>541</v>
      </c>
      <c r="G165" t="s">
        <v>105</v>
      </c>
      <c r="H165" t="s">
        <v>134</v>
      </c>
      <c r="I165" t="s">
        <v>541</v>
      </c>
      <c r="J165">
        <v>0.90208999999999995</v>
      </c>
      <c r="K165">
        <v>1.4149999999999999E-2</v>
      </c>
      <c r="L165">
        <v>15</v>
      </c>
      <c r="M165" t="s">
        <v>305</v>
      </c>
    </row>
    <row r="166" spans="1:14" x14ac:dyDescent="0.3">
      <c r="A166" t="s">
        <v>192</v>
      </c>
      <c r="B166" t="s">
        <v>288</v>
      </c>
      <c r="C166" t="s">
        <v>102</v>
      </c>
      <c r="D166" t="s">
        <v>38</v>
      </c>
      <c r="E166" t="s">
        <v>51</v>
      </c>
      <c r="F166" t="s">
        <v>542</v>
      </c>
      <c r="G166" t="s">
        <v>105</v>
      </c>
      <c r="H166" t="s">
        <v>111</v>
      </c>
      <c r="I166" t="s">
        <v>542</v>
      </c>
      <c r="J166">
        <v>1.1914499999999999</v>
      </c>
      <c r="K166">
        <v>1.5720000000000001E-2</v>
      </c>
      <c r="L166">
        <v>15</v>
      </c>
      <c r="M166" t="s">
        <v>305</v>
      </c>
    </row>
    <row r="167" spans="1:14" x14ac:dyDescent="0.3">
      <c r="A167" t="s">
        <v>192</v>
      </c>
      <c r="B167" t="s">
        <v>288</v>
      </c>
      <c r="C167" t="s">
        <v>102</v>
      </c>
      <c r="D167" t="s">
        <v>38</v>
      </c>
      <c r="E167" t="s">
        <v>51</v>
      </c>
      <c r="F167" t="s">
        <v>543</v>
      </c>
      <c r="G167" t="s">
        <v>147</v>
      </c>
      <c r="H167" t="s">
        <v>108</v>
      </c>
      <c r="I167" t="s">
        <v>543</v>
      </c>
      <c r="J167">
        <v>0.29318</v>
      </c>
      <c r="K167">
        <v>0.14130000000000001</v>
      </c>
      <c r="L167">
        <v>15</v>
      </c>
      <c r="M167" t="s">
        <v>305</v>
      </c>
      <c r="N167" t="s">
        <v>308</v>
      </c>
    </row>
    <row r="168" spans="1:14" x14ac:dyDescent="0.3">
      <c r="A168" t="s">
        <v>192</v>
      </c>
      <c r="B168" t="s">
        <v>288</v>
      </c>
      <c r="C168" t="s">
        <v>102</v>
      </c>
      <c r="D168" t="s">
        <v>38</v>
      </c>
      <c r="E168" t="s">
        <v>51</v>
      </c>
      <c r="F168" t="s">
        <v>544</v>
      </c>
      <c r="G168" t="s">
        <v>103</v>
      </c>
      <c r="H168" t="s">
        <v>110</v>
      </c>
      <c r="I168" t="s">
        <v>544</v>
      </c>
      <c r="J168">
        <v>0.20929</v>
      </c>
      <c r="K168">
        <v>3.6420000000000001E-2</v>
      </c>
      <c r="L168">
        <v>15</v>
      </c>
      <c r="M168" t="s">
        <v>305</v>
      </c>
      <c r="N168" t="s">
        <v>309</v>
      </c>
    </row>
    <row r="169" spans="1:14" x14ac:dyDescent="0.3">
      <c r="A169" t="s">
        <v>192</v>
      </c>
      <c r="B169" t="s">
        <v>288</v>
      </c>
      <c r="C169" t="s">
        <v>102</v>
      </c>
      <c r="D169" t="s">
        <v>38</v>
      </c>
      <c r="E169" t="s">
        <v>51</v>
      </c>
      <c r="F169" t="s">
        <v>545</v>
      </c>
      <c r="G169" t="s">
        <v>104</v>
      </c>
      <c r="H169" t="s">
        <v>108</v>
      </c>
      <c r="I169" t="s">
        <v>545</v>
      </c>
      <c r="J169">
        <v>0.1512</v>
      </c>
      <c r="K169">
        <v>0.1512</v>
      </c>
      <c r="L169">
        <v>10</v>
      </c>
      <c r="M169" t="s">
        <v>305</v>
      </c>
    </row>
    <row r="170" spans="1:14" x14ac:dyDescent="0.3">
      <c r="A170" t="s">
        <v>192</v>
      </c>
      <c r="B170" t="s">
        <v>288</v>
      </c>
      <c r="C170" t="s">
        <v>102</v>
      </c>
      <c r="D170" t="s">
        <v>38</v>
      </c>
      <c r="E170" t="s">
        <v>51</v>
      </c>
      <c r="F170" t="s">
        <v>546</v>
      </c>
      <c r="G170" t="s">
        <v>104</v>
      </c>
      <c r="H170" t="s">
        <v>108</v>
      </c>
      <c r="I170" t="s">
        <v>546</v>
      </c>
      <c r="J170">
        <v>0.14563999999999999</v>
      </c>
      <c r="K170">
        <v>0.14563999999999999</v>
      </c>
      <c r="L170">
        <v>10</v>
      </c>
      <c r="M170" t="s">
        <v>305</v>
      </c>
      <c r="N170" t="s">
        <v>310</v>
      </c>
    </row>
    <row r="171" spans="1:14" x14ac:dyDescent="0.3">
      <c r="A171" t="s">
        <v>192</v>
      </c>
      <c r="B171" t="s">
        <v>288</v>
      </c>
      <c r="C171" t="s">
        <v>102</v>
      </c>
      <c r="D171" t="s">
        <v>38</v>
      </c>
      <c r="E171" t="s">
        <v>51</v>
      </c>
      <c r="F171" t="s">
        <v>547</v>
      </c>
      <c r="G171" t="s">
        <v>106</v>
      </c>
      <c r="H171" t="s">
        <v>111</v>
      </c>
      <c r="I171" t="s">
        <v>547</v>
      </c>
      <c r="J171">
        <v>0.33656999999999998</v>
      </c>
      <c r="K171">
        <v>0.16064000000000001</v>
      </c>
      <c r="L171">
        <v>15</v>
      </c>
      <c r="M171" t="s">
        <v>305</v>
      </c>
      <c r="N171" t="s">
        <v>311</v>
      </c>
    </row>
    <row r="172" spans="1:14" x14ac:dyDescent="0.3">
      <c r="A172" t="s">
        <v>192</v>
      </c>
      <c r="B172" t="s">
        <v>288</v>
      </c>
      <c r="C172" t="s">
        <v>102</v>
      </c>
      <c r="D172" t="s">
        <v>38</v>
      </c>
      <c r="E172" t="s">
        <v>51</v>
      </c>
      <c r="F172" t="s">
        <v>548</v>
      </c>
      <c r="G172" t="s">
        <v>105</v>
      </c>
      <c r="H172" t="s">
        <v>140</v>
      </c>
      <c r="I172" t="s">
        <v>548</v>
      </c>
      <c r="J172">
        <v>0.72919999999999996</v>
      </c>
      <c r="K172">
        <v>2.7390000000000001E-2</v>
      </c>
      <c r="L172">
        <v>15</v>
      </c>
      <c r="M172" t="s">
        <v>305</v>
      </c>
    </row>
    <row r="173" spans="1:14" x14ac:dyDescent="0.3">
      <c r="A173" t="s">
        <v>192</v>
      </c>
      <c r="B173" t="s">
        <v>288</v>
      </c>
      <c r="C173" t="s">
        <v>102</v>
      </c>
      <c r="D173" t="s">
        <v>38</v>
      </c>
      <c r="E173" t="s">
        <v>51</v>
      </c>
      <c r="F173" t="s">
        <v>549</v>
      </c>
      <c r="G173" t="s">
        <v>105</v>
      </c>
      <c r="H173" t="s">
        <v>141</v>
      </c>
      <c r="I173" t="s">
        <v>549</v>
      </c>
      <c r="J173">
        <v>0.86873</v>
      </c>
      <c r="K173">
        <v>1.7250000000000001E-2</v>
      </c>
      <c r="L173">
        <v>15</v>
      </c>
      <c r="M173" t="s">
        <v>305</v>
      </c>
    </row>
    <row r="174" spans="1:14" x14ac:dyDescent="0.3">
      <c r="A174" t="s">
        <v>192</v>
      </c>
      <c r="B174" t="s">
        <v>288</v>
      </c>
      <c r="C174" t="s">
        <v>102</v>
      </c>
      <c r="D174" t="s">
        <v>38</v>
      </c>
      <c r="E174" t="s">
        <v>51</v>
      </c>
      <c r="F174" t="s">
        <v>550</v>
      </c>
      <c r="G174" t="s">
        <v>103</v>
      </c>
      <c r="H174" t="s">
        <v>111</v>
      </c>
      <c r="I174" t="s">
        <v>550</v>
      </c>
      <c r="J174">
        <v>0.21836</v>
      </c>
      <c r="K174">
        <v>0.13186</v>
      </c>
      <c r="L174">
        <v>15</v>
      </c>
      <c r="M174" t="s">
        <v>305</v>
      </c>
    </row>
    <row r="175" spans="1:14" x14ac:dyDescent="0.3">
      <c r="A175" t="s">
        <v>192</v>
      </c>
      <c r="B175" t="s">
        <v>288</v>
      </c>
      <c r="C175" t="s">
        <v>102</v>
      </c>
      <c r="D175" t="s">
        <v>38</v>
      </c>
      <c r="E175" t="s">
        <v>51</v>
      </c>
      <c r="F175" t="s">
        <v>551</v>
      </c>
      <c r="G175" t="s">
        <v>104</v>
      </c>
      <c r="H175" t="s">
        <v>108</v>
      </c>
      <c r="I175" t="s">
        <v>551</v>
      </c>
      <c r="J175">
        <v>0.1462</v>
      </c>
      <c r="K175">
        <v>0.1462</v>
      </c>
      <c r="L175">
        <v>10</v>
      </c>
      <c r="M175" t="s">
        <v>305</v>
      </c>
    </row>
    <row r="176" spans="1:14" x14ac:dyDescent="0.3">
      <c r="A176" t="s">
        <v>192</v>
      </c>
      <c r="B176" t="s">
        <v>288</v>
      </c>
      <c r="C176" t="s">
        <v>102</v>
      </c>
      <c r="D176" t="s">
        <v>38</v>
      </c>
      <c r="E176" t="s">
        <v>51</v>
      </c>
      <c r="F176" t="s">
        <v>552</v>
      </c>
      <c r="G176" t="s">
        <v>103</v>
      </c>
      <c r="H176" t="s">
        <v>137</v>
      </c>
      <c r="I176" t="s">
        <v>552</v>
      </c>
      <c r="J176">
        <v>0.65922000000000003</v>
      </c>
      <c r="K176">
        <v>0.03</v>
      </c>
      <c r="L176">
        <v>15</v>
      </c>
      <c r="M176" t="s">
        <v>305</v>
      </c>
      <c r="N176" t="s">
        <v>312</v>
      </c>
    </row>
    <row r="177" spans="1:13" x14ac:dyDescent="0.3">
      <c r="A177" t="s">
        <v>192</v>
      </c>
      <c r="B177" t="s">
        <v>288</v>
      </c>
      <c r="C177" t="s">
        <v>102</v>
      </c>
      <c r="D177" t="s">
        <v>38</v>
      </c>
      <c r="E177" t="s">
        <v>51</v>
      </c>
      <c r="F177" t="s">
        <v>553</v>
      </c>
      <c r="G177" t="s">
        <v>104</v>
      </c>
      <c r="H177" t="s">
        <v>111</v>
      </c>
      <c r="I177" t="s">
        <v>553</v>
      </c>
      <c r="J177">
        <f>0.07132*2</f>
        <v>0.14263999999999999</v>
      </c>
      <c r="K177">
        <f>0.07132*2</f>
        <v>0.14263999999999999</v>
      </c>
      <c r="L177">
        <v>10</v>
      </c>
      <c r="M177" t="s">
        <v>305</v>
      </c>
    </row>
    <row r="178" spans="1:13" x14ac:dyDescent="0.3">
      <c r="A178" t="s">
        <v>192</v>
      </c>
      <c r="B178" t="s">
        <v>288</v>
      </c>
      <c r="C178" t="s">
        <v>102</v>
      </c>
      <c r="D178" t="s">
        <v>38</v>
      </c>
      <c r="E178" t="s">
        <v>51</v>
      </c>
      <c r="F178" t="s">
        <v>554</v>
      </c>
      <c r="G178" t="s">
        <v>105</v>
      </c>
      <c r="H178" t="s">
        <v>111</v>
      </c>
      <c r="I178" t="s">
        <v>554</v>
      </c>
      <c r="J178">
        <v>0.70945000000000003</v>
      </c>
      <c r="K178">
        <v>2.9159999999999998E-2</v>
      </c>
      <c r="L178">
        <v>15</v>
      </c>
      <c r="M178" t="s">
        <v>305</v>
      </c>
    </row>
    <row r="179" spans="1:13" x14ac:dyDescent="0.3">
      <c r="A179" t="s">
        <v>192</v>
      </c>
      <c r="B179" t="s">
        <v>288</v>
      </c>
      <c r="C179" t="s">
        <v>102</v>
      </c>
      <c r="D179" t="s">
        <v>38</v>
      </c>
      <c r="E179" t="s">
        <v>51</v>
      </c>
      <c r="F179" t="s">
        <v>555</v>
      </c>
      <c r="G179" t="s">
        <v>105</v>
      </c>
      <c r="H179" t="s">
        <v>108</v>
      </c>
      <c r="I179" t="s">
        <v>555</v>
      </c>
      <c r="J179">
        <v>1.10846</v>
      </c>
      <c r="K179">
        <v>1.618E-2</v>
      </c>
      <c r="L179">
        <v>15</v>
      </c>
      <c r="M179" t="s">
        <v>305</v>
      </c>
    </row>
    <row r="180" spans="1:13" x14ac:dyDescent="0.3">
      <c r="A180" t="s">
        <v>192</v>
      </c>
      <c r="B180" t="s">
        <v>288</v>
      </c>
      <c r="C180" t="s">
        <v>102</v>
      </c>
      <c r="D180" t="s">
        <v>38</v>
      </c>
      <c r="E180" t="s">
        <v>51</v>
      </c>
      <c r="F180" t="s">
        <v>556</v>
      </c>
      <c r="G180" t="s">
        <v>148</v>
      </c>
      <c r="H180" t="s">
        <v>111</v>
      </c>
      <c r="I180" t="s">
        <v>556</v>
      </c>
      <c r="J180">
        <v>0.19034000000000001</v>
      </c>
      <c r="K180">
        <v>0.12109</v>
      </c>
      <c r="L180">
        <v>15</v>
      </c>
      <c r="M180" t="s">
        <v>305</v>
      </c>
    </row>
    <row r="181" spans="1:13" x14ac:dyDescent="0.3">
      <c r="A181" t="s">
        <v>192</v>
      </c>
      <c r="B181" t="s">
        <v>288</v>
      </c>
      <c r="C181" t="s">
        <v>102</v>
      </c>
      <c r="D181" t="s">
        <v>38</v>
      </c>
      <c r="E181" t="s">
        <v>51</v>
      </c>
      <c r="F181" t="s">
        <v>557</v>
      </c>
      <c r="G181" t="s">
        <v>105</v>
      </c>
      <c r="H181" t="s">
        <v>109</v>
      </c>
      <c r="I181" t="s">
        <v>557</v>
      </c>
      <c r="J181">
        <v>1.5905199999999999</v>
      </c>
      <c r="K181">
        <v>9.7000000000000003E-3</v>
      </c>
      <c r="L181">
        <v>15</v>
      </c>
      <c r="M181" t="s">
        <v>305</v>
      </c>
    </row>
    <row r="182" spans="1:13" x14ac:dyDescent="0.3">
      <c r="A182" t="s">
        <v>192</v>
      </c>
      <c r="B182" t="s">
        <v>288</v>
      </c>
      <c r="C182" t="s">
        <v>102</v>
      </c>
      <c r="D182" t="s">
        <v>38</v>
      </c>
      <c r="E182" t="s">
        <v>51</v>
      </c>
      <c r="F182" t="s">
        <v>558</v>
      </c>
      <c r="G182" t="s">
        <v>105</v>
      </c>
      <c r="H182" t="s">
        <v>111</v>
      </c>
      <c r="I182" t="s">
        <v>558</v>
      </c>
      <c r="J182">
        <v>2.4904099999999998</v>
      </c>
      <c r="K182">
        <v>1.1050000000000001E-2</v>
      </c>
      <c r="L182">
        <v>15</v>
      </c>
      <c r="M182" t="s">
        <v>305</v>
      </c>
    </row>
    <row r="183" spans="1:13" x14ac:dyDescent="0.3">
      <c r="A183" t="s">
        <v>192</v>
      </c>
      <c r="B183" t="s">
        <v>288</v>
      </c>
      <c r="C183" t="s">
        <v>102</v>
      </c>
      <c r="D183" t="s">
        <v>38</v>
      </c>
      <c r="E183" t="s">
        <v>51</v>
      </c>
      <c r="F183" t="s">
        <v>559</v>
      </c>
      <c r="G183" t="s">
        <v>104</v>
      </c>
      <c r="H183" t="s">
        <v>111</v>
      </c>
      <c r="I183" t="s">
        <v>559</v>
      </c>
      <c r="J183">
        <f>0.07226*2</f>
        <v>0.14452000000000001</v>
      </c>
      <c r="K183">
        <f>0.07226*2</f>
        <v>0.14452000000000001</v>
      </c>
      <c r="L183">
        <v>12</v>
      </c>
      <c r="M183" t="s">
        <v>305</v>
      </c>
    </row>
    <row r="184" spans="1:13" x14ac:dyDescent="0.3">
      <c r="A184" t="s">
        <v>192</v>
      </c>
      <c r="B184" t="s">
        <v>288</v>
      </c>
      <c r="C184" t="s">
        <v>102</v>
      </c>
      <c r="D184" t="s">
        <v>38</v>
      </c>
      <c r="E184" t="s">
        <v>51</v>
      </c>
      <c r="F184" t="s">
        <v>560</v>
      </c>
      <c r="G184" t="s">
        <v>104</v>
      </c>
      <c r="H184" t="s">
        <v>111</v>
      </c>
      <c r="I184" t="s">
        <v>560</v>
      </c>
      <c r="J184">
        <f>0.07531*2</f>
        <v>0.15062</v>
      </c>
      <c r="K184">
        <f>0.07531*2</f>
        <v>0.15062</v>
      </c>
      <c r="L184">
        <v>12</v>
      </c>
      <c r="M184" t="s">
        <v>305</v>
      </c>
    </row>
    <row r="185" spans="1:13" x14ac:dyDescent="0.3">
      <c r="A185" t="s">
        <v>192</v>
      </c>
      <c r="B185" t="s">
        <v>288</v>
      </c>
      <c r="C185" t="s">
        <v>102</v>
      </c>
      <c r="D185" t="s">
        <v>38</v>
      </c>
      <c r="E185" t="s">
        <v>51</v>
      </c>
      <c r="F185" t="s">
        <v>561</v>
      </c>
      <c r="G185" t="s">
        <v>104</v>
      </c>
      <c r="H185" t="s">
        <v>111</v>
      </c>
      <c r="I185" t="s">
        <v>561</v>
      </c>
      <c r="J185">
        <f>0.0723*2</f>
        <v>0.14460000000000001</v>
      </c>
      <c r="K185">
        <f>0.0723*2</f>
        <v>0.14460000000000001</v>
      </c>
      <c r="L185">
        <v>12</v>
      </c>
      <c r="M185" t="s">
        <v>305</v>
      </c>
    </row>
    <row r="186" spans="1:13" x14ac:dyDescent="0.3">
      <c r="A186" t="s">
        <v>192</v>
      </c>
      <c r="B186" t="s">
        <v>288</v>
      </c>
      <c r="C186" t="s">
        <v>102</v>
      </c>
      <c r="D186" t="s">
        <v>38</v>
      </c>
      <c r="E186" t="s">
        <v>51</v>
      </c>
      <c r="F186" t="s">
        <v>562</v>
      </c>
      <c r="G186" t="s">
        <v>104</v>
      </c>
      <c r="H186" t="s">
        <v>111</v>
      </c>
      <c r="I186" t="s">
        <v>562</v>
      </c>
      <c r="J186">
        <f>0.07021*2</f>
        <v>0.14041999999999999</v>
      </c>
      <c r="K186">
        <f>0.07021*2</f>
        <v>0.14041999999999999</v>
      </c>
      <c r="L186">
        <v>12</v>
      </c>
      <c r="M186" t="s">
        <v>305</v>
      </c>
    </row>
    <row r="187" spans="1:13" x14ac:dyDescent="0.3">
      <c r="A187" t="s">
        <v>192</v>
      </c>
      <c r="B187" t="s">
        <v>288</v>
      </c>
      <c r="C187" t="s">
        <v>102</v>
      </c>
      <c r="D187" t="s">
        <v>38</v>
      </c>
      <c r="E187" t="s">
        <v>51</v>
      </c>
      <c r="F187" t="s">
        <v>563</v>
      </c>
      <c r="G187" t="s">
        <v>103</v>
      </c>
      <c r="H187" t="s">
        <v>111</v>
      </c>
      <c r="I187" t="s">
        <v>563</v>
      </c>
      <c r="J187">
        <v>0.14198</v>
      </c>
      <c r="K187">
        <v>0.10843999999999999</v>
      </c>
      <c r="L187">
        <v>15</v>
      </c>
      <c r="M187" t="s">
        <v>305</v>
      </c>
    </row>
    <row r="188" spans="1:13" x14ac:dyDescent="0.3">
      <c r="A188" t="s">
        <v>192</v>
      </c>
      <c r="B188" t="s">
        <v>288</v>
      </c>
      <c r="C188" t="s">
        <v>102</v>
      </c>
      <c r="D188" t="s">
        <v>38</v>
      </c>
      <c r="E188" t="s">
        <v>51</v>
      </c>
      <c r="F188" t="s">
        <v>564</v>
      </c>
      <c r="G188" t="s">
        <v>103</v>
      </c>
      <c r="H188" t="s">
        <v>111</v>
      </c>
      <c r="I188" t="s">
        <v>564</v>
      </c>
      <c r="J188">
        <v>0.54959000000000002</v>
      </c>
      <c r="K188">
        <v>0.31261</v>
      </c>
      <c r="L188">
        <v>15</v>
      </c>
      <c r="M188" t="s">
        <v>305</v>
      </c>
    </row>
    <row r="189" spans="1:13" x14ac:dyDescent="0.3">
      <c r="A189" t="s">
        <v>192</v>
      </c>
      <c r="B189" t="s">
        <v>288</v>
      </c>
      <c r="C189" t="s">
        <v>102</v>
      </c>
      <c r="D189" t="s">
        <v>38</v>
      </c>
      <c r="E189" t="s">
        <v>51</v>
      </c>
      <c r="F189" t="s">
        <v>565</v>
      </c>
      <c r="G189" t="s">
        <v>104</v>
      </c>
      <c r="H189" t="s">
        <v>111</v>
      </c>
      <c r="I189" t="s">
        <v>565</v>
      </c>
      <c r="J189">
        <f>0.06716*2</f>
        <v>0.13431999999999999</v>
      </c>
      <c r="K189">
        <f>0.06716*2</f>
        <v>0.13431999999999999</v>
      </c>
      <c r="L189">
        <v>12</v>
      </c>
      <c r="M189" t="s">
        <v>305</v>
      </c>
    </row>
    <row r="190" spans="1:13" x14ac:dyDescent="0.3">
      <c r="A190" t="s">
        <v>192</v>
      </c>
      <c r="B190" t="s">
        <v>288</v>
      </c>
      <c r="C190" t="s">
        <v>102</v>
      </c>
      <c r="D190" t="s">
        <v>38</v>
      </c>
      <c r="E190" t="s">
        <v>51</v>
      </c>
      <c r="F190" t="s">
        <v>566</v>
      </c>
      <c r="G190" t="s">
        <v>104</v>
      </c>
      <c r="H190" t="s">
        <v>111</v>
      </c>
      <c r="I190" t="s">
        <v>566</v>
      </c>
      <c r="J190">
        <f>0.07798*2</f>
        <v>0.15595999999999999</v>
      </c>
      <c r="K190">
        <f>0.07798*2</f>
        <v>0.15595999999999999</v>
      </c>
      <c r="L190">
        <v>12</v>
      </c>
      <c r="M190" t="s">
        <v>305</v>
      </c>
    </row>
    <row r="191" spans="1:13" x14ac:dyDescent="0.3">
      <c r="A191" t="s">
        <v>192</v>
      </c>
      <c r="B191" t="s">
        <v>288</v>
      </c>
      <c r="C191" t="s">
        <v>102</v>
      </c>
      <c r="D191" t="s">
        <v>38</v>
      </c>
      <c r="E191" t="s">
        <v>51</v>
      </c>
      <c r="F191" t="s">
        <v>567</v>
      </c>
      <c r="G191" t="s">
        <v>104</v>
      </c>
      <c r="H191" t="s">
        <v>111</v>
      </c>
      <c r="I191" t="s">
        <v>567</v>
      </c>
      <c r="J191">
        <f>0.06499*2</f>
        <v>0.12998000000000001</v>
      </c>
      <c r="K191">
        <f>0.06499*2</f>
        <v>0.12998000000000001</v>
      </c>
      <c r="L191">
        <v>12</v>
      </c>
      <c r="M191" t="s">
        <v>305</v>
      </c>
    </row>
    <row r="192" spans="1:13" x14ac:dyDescent="0.3">
      <c r="A192" t="s">
        <v>192</v>
      </c>
      <c r="B192" t="s">
        <v>288</v>
      </c>
      <c r="C192" t="s">
        <v>102</v>
      </c>
      <c r="D192" t="s">
        <v>38</v>
      </c>
      <c r="E192" t="s">
        <v>51</v>
      </c>
      <c r="F192" t="s">
        <v>568</v>
      </c>
      <c r="G192" t="s">
        <v>104</v>
      </c>
      <c r="H192" t="s">
        <v>111</v>
      </c>
      <c r="I192" t="s">
        <v>568</v>
      </c>
      <c r="J192">
        <f>0.07246*2</f>
        <v>0.14491999999999999</v>
      </c>
      <c r="K192">
        <f>0.07246*2</f>
        <v>0.14491999999999999</v>
      </c>
      <c r="L192">
        <v>12</v>
      </c>
      <c r="M192" t="s">
        <v>305</v>
      </c>
    </row>
    <row r="193" spans="1:14" x14ac:dyDescent="0.3">
      <c r="A193" t="s">
        <v>192</v>
      </c>
      <c r="B193" t="s">
        <v>288</v>
      </c>
      <c r="C193" t="s">
        <v>102</v>
      </c>
      <c r="D193" t="s">
        <v>38</v>
      </c>
      <c r="E193" t="s">
        <v>51</v>
      </c>
      <c r="F193" t="s">
        <v>569</v>
      </c>
      <c r="G193" t="s">
        <v>104</v>
      </c>
      <c r="H193" t="s">
        <v>111</v>
      </c>
      <c r="I193" t="s">
        <v>569</v>
      </c>
      <c r="J193">
        <f>0.07645*2</f>
        <v>0.15290000000000001</v>
      </c>
      <c r="K193">
        <f>0.07645*2</f>
        <v>0.15290000000000001</v>
      </c>
      <c r="L193">
        <v>12</v>
      </c>
      <c r="M193" t="s">
        <v>305</v>
      </c>
    </row>
    <row r="194" spans="1:14" x14ac:dyDescent="0.3">
      <c r="A194" t="s">
        <v>192</v>
      </c>
      <c r="B194" t="s">
        <v>288</v>
      </c>
      <c r="C194" t="s">
        <v>102</v>
      </c>
      <c r="D194" t="s">
        <v>38</v>
      </c>
      <c r="E194" t="s">
        <v>51</v>
      </c>
      <c r="F194" t="s">
        <v>570</v>
      </c>
      <c r="G194" t="s">
        <v>104</v>
      </c>
      <c r="H194" t="s">
        <v>111</v>
      </c>
      <c r="I194" t="s">
        <v>570</v>
      </c>
      <c r="J194">
        <f>0.07001*2</f>
        <v>0.14002000000000001</v>
      </c>
      <c r="K194">
        <f>0.07001*2</f>
        <v>0.14002000000000001</v>
      </c>
      <c r="L194">
        <v>12</v>
      </c>
      <c r="M194" t="s">
        <v>305</v>
      </c>
    </row>
    <row r="195" spans="1:14" x14ac:dyDescent="0.3">
      <c r="A195" t="s">
        <v>192</v>
      </c>
      <c r="B195" t="s">
        <v>288</v>
      </c>
      <c r="C195" t="s">
        <v>102</v>
      </c>
      <c r="D195" t="s">
        <v>38</v>
      </c>
      <c r="E195" t="s">
        <v>51</v>
      </c>
      <c r="F195" t="s">
        <v>571</v>
      </c>
      <c r="G195" t="s">
        <v>104</v>
      </c>
      <c r="H195" t="s">
        <v>111</v>
      </c>
      <c r="I195" t="s">
        <v>571</v>
      </c>
      <c r="J195">
        <f>0.07129*2</f>
        <v>0.14258000000000001</v>
      </c>
      <c r="K195">
        <f>0.07129*2</f>
        <v>0.14258000000000001</v>
      </c>
      <c r="L195">
        <v>12</v>
      </c>
      <c r="M195" t="s">
        <v>305</v>
      </c>
    </row>
    <row r="196" spans="1:14" x14ac:dyDescent="0.3">
      <c r="A196" t="s">
        <v>192</v>
      </c>
      <c r="B196" t="s">
        <v>288</v>
      </c>
      <c r="C196" t="s">
        <v>102</v>
      </c>
      <c r="D196" t="s">
        <v>38</v>
      </c>
      <c r="E196" t="s">
        <v>51</v>
      </c>
      <c r="F196" t="s">
        <v>572</v>
      </c>
      <c r="G196" t="s">
        <v>103</v>
      </c>
      <c r="H196" t="s">
        <v>111</v>
      </c>
      <c r="I196" t="s">
        <v>572</v>
      </c>
      <c r="J196">
        <v>0.23122999999999999</v>
      </c>
      <c r="K196">
        <v>0.14546999999999999</v>
      </c>
      <c r="L196">
        <v>15</v>
      </c>
      <c r="M196" t="s">
        <v>305</v>
      </c>
    </row>
    <row r="197" spans="1:14" x14ac:dyDescent="0.3">
      <c r="A197" t="s">
        <v>192</v>
      </c>
      <c r="B197" t="s">
        <v>288</v>
      </c>
      <c r="C197" t="s">
        <v>102</v>
      </c>
      <c r="D197" t="s">
        <v>38</v>
      </c>
      <c r="E197" t="s">
        <v>51</v>
      </c>
      <c r="F197" t="s">
        <v>573</v>
      </c>
      <c r="G197" t="s">
        <v>103</v>
      </c>
      <c r="H197" t="s">
        <v>108</v>
      </c>
      <c r="I197" t="s">
        <v>573</v>
      </c>
      <c r="J197">
        <v>0.22456000000000001</v>
      </c>
      <c r="K197">
        <v>0.17705000000000001</v>
      </c>
      <c r="L197">
        <v>15</v>
      </c>
      <c r="M197" t="s">
        <v>305</v>
      </c>
    </row>
    <row r="198" spans="1:14" x14ac:dyDescent="0.3">
      <c r="A198" t="s">
        <v>192</v>
      </c>
      <c r="B198" t="s">
        <v>288</v>
      </c>
      <c r="C198" t="s">
        <v>102</v>
      </c>
      <c r="D198" t="s">
        <v>38</v>
      </c>
      <c r="E198" t="s">
        <v>51</v>
      </c>
      <c r="F198" t="s">
        <v>574</v>
      </c>
      <c r="G198" t="s">
        <v>103</v>
      </c>
      <c r="H198" t="s">
        <v>108</v>
      </c>
      <c r="I198" t="s">
        <v>574</v>
      </c>
      <c r="J198">
        <v>0.12970000000000001</v>
      </c>
      <c r="K198">
        <v>0.12496</v>
      </c>
      <c r="L198">
        <v>15</v>
      </c>
      <c r="M198" t="s">
        <v>305</v>
      </c>
    </row>
    <row r="199" spans="1:14" x14ac:dyDescent="0.3">
      <c r="A199" t="s">
        <v>192</v>
      </c>
      <c r="B199" t="s">
        <v>288</v>
      </c>
      <c r="C199" t="s">
        <v>102</v>
      </c>
      <c r="D199" t="s">
        <v>38</v>
      </c>
      <c r="E199" t="s">
        <v>51</v>
      </c>
      <c r="F199" t="s">
        <v>575</v>
      </c>
      <c r="G199" t="s">
        <v>104</v>
      </c>
      <c r="H199" t="s">
        <v>111</v>
      </c>
      <c r="I199" t="s">
        <v>575</v>
      </c>
      <c r="J199">
        <f>0.07114*2</f>
        <v>0.14227999999999999</v>
      </c>
      <c r="K199">
        <f>0.07114*2</f>
        <v>0.14227999999999999</v>
      </c>
      <c r="L199">
        <v>12</v>
      </c>
      <c r="M199" t="s">
        <v>305</v>
      </c>
    </row>
    <row r="200" spans="1:14" x14ac:dyDescent="0.3">
      <c r="A200" t="s">
        <v>192</v>
      </c>
      <c r="B200" t="s">
        <v>288</v>
      </c>
      <c r="C200" t="s">
        <v>102</v>
      </c>
      <c r="D200" t="s">
        <v>38</v>
      </c>
      <c r="E200" t="s">
        <v>51</v>
      </c>
      <c r="F200" t="s">
        <v>576</v>
      </c>
      <c r="G200" t="s">
        <v>103</v>
      </c>
      <c r="H200" t="s">
        <v>111</v>
      </c>
      <c r="I200" t="s">
        <v>576</v>
      </c>
      <c r="J200">
        <v>0.22639000000000001</v>
      </c>
      <c r="K200">
        <v>0.18207000000000001</v>
      </c>
      <c r="L200">
        <v>15</v>
      </c>
      <c r="M200" t="s">
        <v>305</v>
      </c>
    </row>
    <row r="201" spans="1:14" x14ac:dyDescent="0.3">
      <c r="A201" t="s">
        <v>192</v>
      </c>
      <c r="B201" t="s">
        <v>288</v>
      </c>
      <c r="C201" t="s">
        <v>102</v>
      </c>
      <c r="D201" t="s">
        <v>38</v>
      </c>
      <c r="E201" t="s">
        <v>51</v>
      </c>
      <c r="F201" t="s">
        <v>577</v>
      </c>
      <c r="G201" t="s">
        <v>103</v>
      </c>
      <c r="H201" t="s">
        <v>108</v>
      </c>
      <c r="I201" t="s">
        <v>577</v>
      </c>
      <c r="J201">
        <v>0.22239</v>
      </c>
      <c r="K201">
        <v>0.14061999999999999</v>
      </c>
      <c r="L201">
        <v>15</v>
      </c>
      <c r="M201" t="s">
        <v>305</v>
      </c>
    </row>
    <row r="202" spans="1:14" x14ac:dyDescent="0.3">
      <c r="A202" t="s">
        <v>192</v>
      </c>
      <c r="B202" t="s">
        <v>288</v>
      </c>
      <c r="C202" t="s">
        <v>102</v>
      </c>
      <c r="D202" t="s">
        <v>38</v>
      </c>
      <c r="E202" t="s">
        <v>51</v>
      </c>
      <c r="F202" t="s">
        <v>578</v>
      </c>
      <c r="G202" t="s">
        <v>104</v>
      </c>
      <c r="H202" t="s">
        <v>111</v>
      </c>
      <c r="I202" t="s">
        <v>578</v>
      </c>
      <c r="J202">
        <f>0.14229*2</f>
        <v>0.28458</v>
      </c>
      <c r="K202">
        <f>0.14229*2</f>
        <v>0.28458</v>
      </c>
      <c r="L202">
        <v>12</v>
      </c>
      <c r="M202" t="s">
        <v>305</v>
      </c>
    </row>
    <row r="203" spans="1:14" x14ac:dyDescent="0.3">
      <c r="A203" t="s">
        <v>192</v>
      </c>
      <c r="B203" t="s">
        <v>288</v>
      </c>
      <c r="C203" t="s">
        <v>102</v>
      </c>
      <c r="D203" t="s">
        <v>38</v>
      </c>
      <c r="E203" t="s">
        <v>51</v>
      </c>
      <c r="F203" t="s">
        <v>579</v>
      </c>
      <c r="G203" t="s">
        <v>105</v>
      </c>
      <c r="H203" t="s">
        <v>108</v>
      </c>
      <c r="I203" t="s">
        <v>579</v>
      </c>
      <c r="J203">
        <v>0.95852000000000004</v>
      </c>
      <c r="K203">
        <v>0.03</v>
      </c>
      <c r="L203">
        <v>15</v>
      </c>
      <c r="M203" t="s">
        <v>305</v>
      </c>
    </row>
    <row r="204" spans="1:14" x14ac:dyDescent="0.3">
      <c r="A204" t="s">
        <v>192</v>
      </c>
      <c r="B204" t="s">
        <v>288</v>
      </c>
      <c r="C204" t="s">
        <v>102</v>
      </c>
      <c r="D204" t="s">
        <v>38</v>
      </c>
      <c r="E204" t="s">
        <v>51</v>
      </c>
      <c r="F204" t="s">
        <v>580</v>
      </c>
      <c r="G204" t="s">
        <v>103</v>
      </c>
      <c r="H204" t="s">
        <v>111</v>
      </c>
      <c r="I204" t="s">
        <v>580</v>
      </c>
      <c r="J204">
        <v>0.46698000000000001</v>
      </c>
      <c r="K204">
        <v>0.27457999999999999</v>
      </c>
      <c r="L204">
        <v>15</v>
      </c>
      <c r="M204" t="s">
        <v>305</v>
      </c>
    </row>
    <row r="205" spans="1:14" x14ac:dyDescent="0.3">
      <c r="A205" t="s">
        <v>192</v>
      </c>
      <c r="B205" t="s">
        <v>288</v>
      </c>
      <c r="C205" t="s">
        <v>102</v>
      </c>
      <c r="D205" t="s">
        <v>38</v>
      </c>
      <c r="E205" t="s">
        <v>51</v>
      </c>
      <c r="F205" t="s">
        <v>581</v>
      </c>
      <c r="G205" t="s">
        <v>103</v>
      </c>
      <c r="H205" t="s">
        <v>140</v>
      </c>
      <c r="I205" t="s">
        <v>581</v>
      </c>
      <c r="J205">
        <v>0.38463000000000003</v>
      </c>
      <c r="K205">
        <v>0.22758999999999999</v>
      </c>
      <c r="L205">
        <v>15</v>
      </c>
      <c r="M205" t="s">
        <v>305</v>
      </c>
    </row>
    <row r="206" spans="1:14" x14ac:dyDescent="0.3">
      <c r="A206" t="s">
        <v>192</v>
      </c>
      <c r="B206" t="s">
        <v>288</v>
      </c>
      <c r="C206" t="s">
        <v>102</v>
      </c>
      <c r="D206" t="s">
        <v>38</v>
      </c>
      <c r="E206" t="s">
        <v>51</v>
      </c>
      <c r="F206" t="s">
        <v>582</v>
      </c>
      <c r="G206" t="s">
        <v>105</v>
      </c>
      <c r="H206" t="s">
        <v>109</v>
      </c>
      <c r="I206" t="s">
        <v>582</v>
      </c>
      <c r="J206">
        <v>1.8294900000000001</v>
      </c>
      <c r="K206">
        <v>2.1489999999999999E-2</v>
      </c>
      <c r="L206">
        <v>15</v>
      </c>
      <c r="M206" t="s">
        <v>305</v>
      </c>
    </row>
    <row r="207" spans="1:14" x14ac:dyDescent="0.3">
      <c r="A207" t="s">
        <v>192</v>
      </c>
      <c r="B207" t="s">
        <v>288</v>
      </c>
      <c r="C207" t="s">
        <v>102</v>
      </c>
      <c r="D207" t="s">
        <v>38</v>
      </c>
      <c r="E207" t="s">
        <v>51</v>
      </c>
      <c r="F207" t="s">
        <v>583</v>
      </c>
      <c r="G207" t="s">
        <v>105</v>
      </c>
      <c r="H207" t="s">
        <v>133</v>
      </c>
      <c r="I207" t="s">
        <v>583</v>
      </c>
      <c r="J207">
        <v>1.74288</v>
      </c>
      <c r="K207">
        <v>1.9630000000000002E-2</v>
      </c>
      <c r="L207">
        <v>15</v>
      </c>
      <c r="M207" t="s">
        <v>305</v>
      </c>
      <c r="N207" t="s">
        <v>313</v>
      </c>
    </row>
    <row r="208" spans="1:14" x14ac:dyDescent="0.3">
      <c r="A208" t="s">
        <v>192</v>
      </c>
      <c r="B208" t="s">
        <v>288</v>
      </c>
      <c r="C208" t="s">
        <v>102</v>
      </c>
      <c r="D208" t="s">
        <v>38</v>
      </c>
      <c r="E208" t="s">
        <v>51</v>
      </c>
      <c r="F208" t="s">
        <v>584</v>
      </c>
      <c r="G208" t="s">
        <v>105</v>
      </c>
      <c r="H208" t="s">
        <v>109</v>
      </c>
      <c r="I208" t="s">
        <v>584</v>
      </c>
      <c r="J208">
        <v>1.7684800000000001</v>
      </c>
      <c r="K208">
        <v>2.683E-2</v>
      </c>
      <c r="L208">
        <v>15</v>
      </c>
      <c r="M208" t="s">
        <v>305</v>
      </c>
    </row>
    <row r="209" spans="1:14" x14ac:dyDescent="0.3">
      <c r="A209" t="s">
        <v>192</v>
      </c>
      <c r="B209" t="s">
        <v>288</v>
      </c>
      <c r="C209" t="s">
        <v>102</v>
      </c>
      <c r="D209" t="s">
        <v>38</v>
      </c>
      <c r="E209" t="s">
        <v>51</v>
      </c>
      <c r="F209" t="s">
        <v>585</v>
      </c>
      <c r="G209" t="s">
        <v>105</v>
      </c>
      <c r="H209" t="s">
        <v>141</v>
      </c>
      <c r="I209" t="s">
        <v>585</v>
      </c>
      <c r="J209">
        <v>0.48655999999999999</v>
      </c>
      <c r="K209">
        <v>1.243E-2</v>
      </c>
      <c r="L209">
        <v>15</v>
      </c>
      <c r="M209" t="s">
        <v>314</v>
      </c>
    </row>
    <row r="210" spans="1:14" x14ac:dyDescent="0.3">
      <c r="A210" t="s">
        <v>192</v>
      </c>
      <c r="B210" t="s">
        <v>288</v>
      </c>
      <c r="C210" t="s">
        <v>102</v>
      </c>
      <c r="D210" t="s">
        <v>38</v>
      </c>
      <c r="E210" t="s">
        <v>51</v>
      </c>
      <c r="F210" t="s">
        <v>586</v>
      </c>
      <c r="G210" t="s">
        <v>103</v>
      </c>
      <c r="H210" t="s">
        <v>108</v>
      </c>
      <c r="I210" t="s">
        <v>586</v>
      </c>
      <c r="J210">
        <v>0.14781</v>
      </c>
      <c r="K210">
        <v>0.10246</v>
      </c>
      <c r="L210">
        <v>15</v>
      </c>
      <c r="M210" t="s">
        <v>305</v>
      </c>
    </row>
    <row r="211" spans="1:14" x14ac:dyDescent="0.3">
      <c r="A211" t="s">
        <v>192</v>
      </c>
      <c r="B211" t="s">
        <v>288</v>
      </c>
      <c r="C211" t="s">
        <v>102</v>
      </c>
      <c r="D211" t="s">
        <v>38</v>
      </c>
      <c r="E211" t="s">
        <v>51</v>
      </c>
      <c r="F211" t="s">
        <v>587</v>
      </c>
      <c r="G211" t="s">
        <v>105</v>
      </c>
      <c r="H211" t="s">
        <v>133</v>
      </c>
      <c r="I211" t="s">
        <v>587</v>
      </c>
      <c r="J211">
        <v>0.84211000000000003</v>
      </c>
      <c r="K211">
        <v>1.8030000000000001E-2</v>
      </c>
      <c r="L211">
        <v>15</v>
      </c>
      <c r="M211" t="s">
        <v>305</v>
      </c>
    </row>
    <row r="212" spans="1:14" x14ac:dyDescent="0.3">
      <c r="A212" t="s">
        <v>192</v>
      </c>
      <c r="B212" t="s">
        <v>288</v>
      </c>
      <c r="C212" t="s">
        <v>102</v>
      </c>
      <c r="D212" t="s">
        <v>38</v>
      </c>
      <c r="E212" t="s">
        <v>51</v>
      </c>
      <c r="F212" t="s">
        <v>588</v>
      </c>
      <c r="G212" t="s">
        <v>103</v>
      </c>
      <c r="H212" t="s">
        <v>109</v>
      </c>
      <c r="I212" t="s">
        <v>588</v>
      </c>
      <c r="J212">
        <v>7.8549999999999995E-2</v>
      </c>
      <c r="K212">
        <v>6.8959999999999994E-2</v>
      </c>
      <c r="L212">
        <v>15</v>
      </c>
      <c r="M212" t="s">
        <v>305</v>
      </c>
      <c r="N212" t="s">
        <v>315</v>
      </c>
    </row>
    <row r="213" spans="1:14" x14ac:dyDescent="0.3">
      <c r="A213" t="s">
        <v>192</v>
      </c>
      <c r="B213" t="s">
        <v>288</v>
      </c>
      <c r="C213" t="s">
        <v>102</v>
      </c>
      <c r="D213" t="s">
        <v>38</v>
      </c>
      <c r="E213" t="s">
        <v>51</v>
      </c>
      <c r="F213" t="s">
        <v>589</v>
      </c>
      <c r="G213" t="s">
        <v>104</v>
      </c>
      <c r="H213" t="s">
        <v>111</v>
      </c>
      <c r="I213" t="s">
        <v>589</v>
      </c>
      <c r="J213">
        <v>2.75E-2</v>
      </c>
      <c r="K213">
        <v>2.75E-2</v>
      </c>
      <c r="L213">
        <v>12</v>
      </c>
      <c r="M213" t="s">
        <v>305</v>
      </c>
    </row>
    <row r="214" spans="1:14" x14ac:dyDescent="0.3">
      <c r="A214" t="s">
        <v>192</v>
      </c>
      <c r="B214" t="s">
        <v>288</v>
      </c>
      <c r="C214" t="s">
        <v>102</v>
      </c>
      <c r="D214" t="s">
        <v>38</v>
      </c>
      <c r="E214" t="s">
        <v>51</v>
      </c>
      <c r="F214" t="s">
        <v>590</v>
      </c>
      <c r="G214" t="s">
        <v>105</v>
      </c>
      <c r="H214" t="s">
        <v>111</v>
      </c>
      <c r="I214" t="s">
        <v>590</v>
      </c>
      <c r="J214">
        <v>1.0572999999999999</v>
      </c>
      <c r="K214">
        <v>5.3400000000000001E-3</v>
      </c>
      <c r="L214">
        <v>15</v>
      </c>
      <c r="M214" t="s">
        <v>305</v>
      </c>
    </row>
    <row r="215" spans="1:14" x14ac:dyDescent="0.3">
      <c r="A215" t="s">
        <v>192</v>
      </c>
      <c r="B215" t="s">
        <v>288</v>
      </c>
      <c r="C215" t="s">
        <v>102</v>
      </c>
      <c r="D215" t="s">
        <v>38</v>
      </c>
      <c r="E215" t="s">
        <v>51</v>
      </c>
      <c r="F215" t="s">
        <v>591</v>
      </c>
      <c r="G215" t="s">
        <v>105</v>
      </c>
      <c r="H215" t="s">
        <v>111</v>
      </c>
      <c r="I215" t="s">
        <v>591</v>
      </c>
      <c r="J215">
        <v>0.90314000000000005</v>
      </c>
      <c r="K215">
        <v>7.6800000000000002E-3</v>
      </c>
      <c r="L215">
        <v>15</v>
      </c>
      <c r="M215" t="s">
        <v>305</v>
      </c>
    </row>
    <row r="216" spans="1:14" s="8" customFormat="1" x14ac:dyDescent="0.3">
      <c r="A216" s="8" t="s">
        <v>192</v>
      </c>
      <c r="B216" s="8" t="s">
        <v>288</v>
      </c>
      <c r="C216" s="8" t="s">
        <v>102</v>
      </c>
      <c r="D216" s="8" t="s">
        <v>38</v>
      </c>
      <c r="E216" s="8" t="s">
        <v>51</v>
      </c>
      <c r="F216" s="8" t="s">
        <v>592</v>
      </c>
      <c r="G216" s="8" t="s">
        <v>104</v>
      </c>
      <c r="H216" s="8" t="s">
        <v>111</v>
      </c>
      <c r="I216" s="8" t="s">
        <v>592</v>
      </c>
      <c r="J216" s="8">
        <v>3.3799999999999997E-2</v>
      </c>
      <c r="K216" s="8">
        <v>3.3799999999999997E-2</v>
      </c>
      <c r="L216" s="8">
        <v>12</v>
      </c>
      <c r="M216" s="8" t="s">
        <v>305</v>
      </c>
      <c r="N216" s="8" t="s">
        <v>316</v>
      </c>
    </row>
    <row r="217" spans="1:14" x14ac:dyDescent="0.3">
      <c r="A217" t="s">
        <v>192</v>
      </c>
      <c r="B217" t="s">
        <v>288</v>
      </c>
      <c r="C217" t="s">
        <v>102</v>
      </c>
      <c r="D217" t="s">
        <v>38</v>
      </c>
      <c r="E217" t="s">
        <v>51</v>
      </c>
      <c r="F217" t="s">
        <v>593</v>
      </c>
      <c r="G217" t="s">
        <v>105</v>
      </c>
      <c r="H217" t="s">
        <v>111</v>
      </c>
      <c r="I217" t="s">
        <v>593</v>
      </c>
      <c r="J217">
        <v>0.45700000000000002</v>
      </c>
      <c r="K217">
        <v>1.8089999999999998E-2</v>
      </c>
      <c r="L217">
        <v>15</v>
      </c>
      <c r="M217" t="s">
        <v>305</v>
      </c>
    </row>
    <row r="218" spans="1:14" x14ac:dyDescent="0.3">
      <c r="A218" t="s">
        <v>192</v>
      </c>
      <c r="B218" t="s">
        <v>288</v>
      </c>
      <c r="C218" t="s">
        <v>102</v>
      </c>
      <c r="D218" t="s">
        <v>38</v>
      </c>
      <c r="E218" t="s">
        <v>51</v>
      </c>
      <c r="F218" t="s">
        <v>594</v>
      </c>
      <c r="G218" t="s">
        <v>105</v>
      </c>
      <c r="H218" t="s">
        <v>111</v>
      </c>
      <c r="I218" t="s">
        <v>594</v>
      </c>
      <c r="J218">
        <v>1.14056</v>
      </c>
      <c r="K218">
        <v>1.4149999999999999E-2</v>
      </c>
      <c r="L218">
        <v>15</v>
      </c>
      <c r="M218" t="s">
        <v>305</v>
      </c>
    </row>
    <row r="219" spans="1:14" x14ac:dyDescent="0.3">
      <c r="A219" t="s">
        <v>192</v>
      </c>
      <c r="B219" t="s">
        <v>288</v>
      </c>
      <c r="C219" t="s">
        <v>102</v>
      </c>
      <c r="D219" t="s">
        <v>38</v>
      </c>
      <c r="E219" t="s">
        <v>51</v>
      </c>
      <c r="F219" t="s">
        <v>595</v>
      </c>
      <c r="G219" t="s">
        <v>105</v>
      </c>
      <c r="H219" t="s">
        <v>141</v>
      </c>
      <c r="I219" t="s">
        <v>595</v>
      </c>
      <c r="J219">
        <v>0.90788000000000002</v>
      </c>
      <c r="K219">
        <v>1.1440000000000001E-2</v>
      </c>
      <c r="L219">
        <v>15</v>
      </c>
      <c r="M219" t="s">
        <v>305</v>
      </c>
    </row>
    <row r="220" spans="1:14" x14ac:dyDescent="0.3">
      <c r="A220" t="s">
        <v>192</v>
      </c>
      <c r="B220" t="s">
        <v>288</v>
      </c>
      <c r="C220" t="s">
        <v>102</v>
      </c>
      <c r="D220" t="s">
        <v>38</v>
      </c>
      <c r="E220" t="s">
        <v>51</v>
      </c>
      <c r="F220" t="s">
        <v>596</v>
      </c>
      <c r="G220" t="s">
        <v>105</v>
      </c>
      <c r="H220" t="s">
        <v>111</v>
      </c>
      <c r="I220" t="s">
        <v>596</v>
      </c>
      <c r="J220">
        <v>1.1288400000000001</v>
      </c>
      <c r="K220">
        <v>3.388E-2</v>
      </c>
      <c r="L220">
        <v>15</v>
      </c>
      <c r="M220" t="s">
        <v>305</v>
      </c>
    </row>
    <row r="221" spans="1:14" x14ac:dyDescent="0.3">
      <c r="A221" t="s">
        <v>192</v>
      </c>
      <c r="B221" t="s">
        <v>288</v>
      </c>
      <c r="C221" t="s">
        <v>102</v>
      </c>
      <c r="D221" t="s">
        <v>38</v>
      </c>
      <c r="E221" t="s">
        <v>51</v>
      </c>
      <c r="F221" t="s">
        <v>597</v>
      </c>
      <c r="G221" t="s">
        <v>105</v>
      </c>
      <c r="H221" t="s">
        <v>107</v>
      </c>
      <c r="I221" t="s">
        <v>597</v>
      </c>
      <c r="J221">
        <v>0.18783</v>
      </c>
      <c r="K221">
        <v>1.3520000000000001E-2</v>
      </c>
      <c r="L221">
        <v>15</v>
      </c>
      <c r="M221" t="s">
        <v>305</v>
      </c>
    </row>
    <row r="222" spans="1:14" x14ac:dyDescent="0.3">
      <c r="A222" t="s">
        <v>192</v>
      </c>
      <c r="B222" t="s">
        <v>288</v>
      </c>
      <c r="C222" t="s">
        <v>102</v>
      </c>
      <c r="D222" t="s">
        <v>38</v>
      </c>
      <c r="E222" t="s">
        <v>51</v>
      </c>
      <c r="F222" t="s">
        <v>598</v>
      </c>
      <c r="G222" t="s">
        <v>105</v>
      </c>
      <c r="H222" t="s">
        <v>107</v>
      </c>
      <c r="I222" t="s">
        <v>598</v>
      </c>
      <c r="J222">
        <v>1.08497</v>
      </c>
      <c r="K222">
        <v>1.222E-2</v>
      </c>
      <c r="L222">
        <v>20</v>
      </c>
      <c r="M222" t="s">
        <v>305</v>
      </c>
    </row>
    <row r="223" spans="1:14" x14ac:dyDescent="0.3">
      <c r="A223" t="s">
        <v>192</v>
      </c>
      <c r="B223" t="s">
        <v>288</v>
      </c>
      <c r="C223" t="s">
        <v>102</v>
      </c>
      <c r="D223" t="s">
        <v>38</v>
      </c>
      <c r="E223" t="s">
        <v>51</v>
      </c>
      <c r="F223" t="s">
        <v>599</v>
      </c>
      <c r="G223" t="s">
        <v>105</v>
      </c>
      <c r="H223" t="s">
        <v>111</v>
      </c>
      <c r="I223" t="s">
        <v>599</v>
      </c>
      <c r="J223">
        <v>1.25288</v>
      </c>
      <c r="K223">
        <v>8.6800000000000002E-3</v>
      </c>
      <c r="L223">
        <v>15</v>
      </c>
      <c r="M223" t="s">
        <v>305</v>
      </c>
    </row>
    <row r="224" spans="1:14" x14ac:dyDescent="0.3">
      <c r="A224" t="s">
        <v>192</v>
      </c>
      <c r="B224" t="s">
        <v>288</v>
      </c>
      <c r="C224" t="s">
        <v>102</v>
      </c>
      <c r="D224" t="s">
        <v>38</v>
      </c>
      <c r="E224" t="s">
        <v>51</v>
      </c>
      <c r="F224" t="s">
        <v>600</v>
      </c>
      <c r="G224" t="s">
        <v>105</v>
      </c>
      <c r="H224" t="s">
        <v>111</v>
      </c>
      <c r="I224" t="s">
        <v>600</v>
      </c>
      <c r="J224">
        <v>1.40581</v>
      </c>
      <c r="K224">
        <v>1.0789999999999999E-2</v>
      </c>
      <c r="L224">
        <v>15</v>
      </c>
      <c r="M224" t="s">
        <v>305</v>
      </c>
    </row>
    <row r="225" spans="1:14" x14ac:dyDescent="0.3">
      <c r="A225" t="s">
        <v>192</v>
      </c>
      <c r="B225" t="s">
        <v>288</v>
      </c>
      <c r="C225" t="s">
        <v>102</v>
      </c>
      <c r="D225" t="s">
        <v>38</v>
      </c>
      <c r="E225" t="s">
        <v>51</v>
      </c>
      <c r="F225" t="s">
        <v>601</v>
      </c>
      <c r="G225" t="s">
        <v>105</v>
      </c>
      <c r="H225" t="s">
        <v>111</v>
      </c>
      <c r="I225" t="s">
        <v>601</v>
      </c>
      <c r="J225">
        <v>1.10666</v>
      </c>
      <c r="K225">
        <v>2.6720000000000001E-2</v>
      </c>
      <c r="L225">
        <v>15</v>
      </c>
      <c r="M225" t="s">
        <v>305</v>
      </c>
    </row>
    <row r="226" spans="1:14" x14ac:dyDescent="0.3">
      <c r="A226" t="s">
        <v>192</v>
      </c>
      <c r="B226" t="s">
        <v>288</v>
      </c>
      <c r="C226" t="s">
        <v>102</v>
      </c>
      <c r="D226" t="s">
        <v>38</v>
      </c>
      <c r="E226" t="s">
        <v>51</v>
      </c>
      <c r="F226" t="s">
        <v>602</v>
      </c>
      <c r="G226" t="s">
        <v>105</v>
      </c>
      <c r="H226" t="s">
        <v>111</v>
      </c>
      <c r="I226" t="s">
        <v>602</v>
      </c>
      <c r="J226">
        <v>0.66971999999999998</v>
      </c>
      <c r="K226">
        <v>1.4670000000000001E-2</v>
      </c>
      <c r="L226">
        <v>15</v>
      </c>
      <c r="M226" t="s">
        <v>305</v>
      </c>
    </row>
    <row r="227" spans="1:14" x14ac:dyDescent="0.3">
      <c r="A227" t="s">
        <v>192</v>
      </c>
      <c r="B227" t="s">
        <v>288</v>
      </c>
      <c r="C227" t="s">
        <v>102</v>
      </c>
      <c r="D227" t="s">
        <v>38</v>
      </c>
      <c r="E227" t="s">
        <v>51</v>
      </c>
      <c r="F227" t="s">
        <v>603</v>
      </c>
      <c r="G227" t="s">
        <v>105</v>
      </c>
      <c r="H227" t="s">
        <v>135</v>
      </c>
      <c r="I227" t="s">
        <v>603</v>
      </c>
      <c r="J227">
        <v>5.52522</v>
      </c>
      <c r="K227">
        <v>3.2059999999999998E-2</v>
      </c>
      <c r="L227">
        <v>15</v>
      </c>
      <c r="M227" t="s">
        <v>305</v>
      </c>
      <c r="N227" t="s">
        <v>318</v>
      </c>
    </row>
    <row r="228" spans="1:14" x14ac:dyDescent="0.3">
      <c r="A228" t="s">
        <v>192</v>
      </c>
      <c r="B228" t="s">
        <v>288</v>
      </c>
      <c r="C228" t="s">
        <v>102</v>
      </c>
      <c r="D228" t="s">
        <v>38</v>
      </c>
      <c r="E228" t="s">
        <v>51</v>
      </c>
      <c r="F228" t="s">
        <v>604</v>
      </c>
      <c r="G228" t="s">
        <v>105</v>
      </c>
      <c r="H228" t="s">
        <v>135</v>
      </c>
      <c r="I228" t="s">
        <v>604</v>
      </c>
      <c r="J228">
        <v>1.4470400000000001</v>
      </c>
      <c r="K228">
        <v>1.353E-2</v>
      </c>
      <c r="L228">
        <v>15</v>
      </c>
      <c r="M228" t="s">
        <v>305</v>
      </c>
    </row>
    <row r="229" spans="1:14" x14ac:dyDescent="0.3">
      <c r="A229" t="s">
        <v>192</v>
      </c>
      <c r="B229" t="s">
        <v>288</v>
      </c>
      <c r="C229" t="s">
        <v>102</v>
      </c>
      <c r="D229" t="s">
        <v>38</v>
      </c>
      <c r="E229" t="s">
        <v>51</v>
      </c>
      <c r="F229" t="s">
        <v>605</v>
      </c>
      <c r="G229" t="s">
        <v>105</v>
      </c>
      <c r="H229" t="s">
        <v>111</v>
      </c>
      <c r="I229" t="s">
        <v>605</v>
      </c>
      <c r="J229">
        <v>1.48681</v>
      </c>
      <c r="K229">
        <v>4.4470000000000003E-2</v>
      </c>
      <c r="L229">
        <v>15</v>
      </c>
      <c r="M229" t="s">
        <v>305</v>
      </c>
    </row>
    <row r="230" spans="1:14" x14ac:dyDescent="0.3">
      <c r="A230" t="s">
        <v>192</v>
      </c>
      <c r="B230" t="s">
        <v>288</v>
      </c>
      <c r="C230" t="s">
        <v>102</v>
      </c>
      <c r="D230" t="s">
        <v>38</v>
      </c>
      <c r="E230" t="s">
        <v>51</v>
      </c>
      <c r="F230" t="s">
        <v>606</v>
      </c>
      <c r="G230" t="s">
        <v>148</v>
      </c>
      <c r="H230" t="s">
        <v>111</v>
      </c>
      <c r="I230" t="s">
        <v>606</v>
      </c>
      <c r="J230">
        <v>0.15021999999999999</v>
      </c>
      <c r="K230">
        <v>8.2070000000000004E-2</v>
      </c>
      <c r="L230">
        <v>15</v>
      </c>
      <c r="M230" t="s">
        <v>305</v>
      </c>
    </row>
    <row r="231" spans="1:14" x14ac:dyDescent="0.3">
      <c r="A231" t="s">
        <v>192</v>
      </c>
      <c r="B231" t="s">
        <v>288</v>
      </c>
      <c r="C231" t="s">
        <v>102</v>
      </c>
      <c r="D231" t="s">
        <v>38</v>
      </c>
      <c r="E231" t="s">
        <v>51</v>
      </c>
      <c r="F231" t="s">
        <v>607</v>
      </c>
      <c r="G231" t="s">
        <v>105</v>
      </c>
      <c r="H231" t="s">
        <v>109</v>
      </c>
      <c r="I231" t="s">
        <v>607</v>
      </c>
      <c r="J231">
        <v>1.7423599999999999</v>
      </c>
      <c r="K231">
        <v>1.5789999999999998E-2</v>
      </c>
      <c r="L231">
        <v>15</v>
      </c>
      <c r="M231" t="s">
        <v>305</v>
      </c>
      <c r="N231" t="s">
        <v>319</v>
      </c>
    </row>
    <row r="232" spans="1:14" x14ac:dyDescent="0.3">
      <c r="A232" t="s">
        <v>192</v>
      </c>
      <c r="B232" t="s">
        <v>288</v>
      </c>
      <c r="C232" t="s">
        <v>102</v>
      </c>
      <c r="D232" t="s">
        <v>38</v>
      </c>
      <c r="E232" t="s">
        <v>51</v>
      </c>
      <c r="F232" t="s">
        <v>608</v>
      </c>
      <c r="G232" t="s">
        <v>105</v>
      </c>
      <c r="H232" t="s">
        <v>133</v>
      </c>
      <c r="I232" t="s">
        <v>608</v>
      </c>
      <c r="J232">
        <v>1.4800899999999999</v>
      </c>
      <c r="K232">
        <v>2.4219999999999998E-2</v>
      </c>
      <c r="L232">
        <v>15</v>
      </c>
      <c r="M232" t="s">
        <v>305</v>
      </c>
      <c r="N232" t="s">
        <v>319</v>
      </c>
    </row>
    <row r="233" spans="1:14" x14ac:dyDescent="0.3">
      <c r="A233" t="s">
        <v>192</v>
      </c>
      <c r="B233" t="s">
        <v>288</v>
      </c>
      <c r="C233" t="s">
        <v>102</v>
      </c>
      <c r="D233" t="s">
        <v>38</v>
      </c>
      <c r="E233" t="s">
        <v>51</v>
      </c>
      <c r="F233" t="s">
        <v>609</v>
      </c>
      <c r="G233" t="s">
        <v>105</v>
      </c>
      <c r="H233" t="s">
        <v>111</v>
      </c>
      <c r="I233" t="s">
        <v>609</v>
      </c>
      <c r="J233">
        <v>0.68496999999999997</v>
      </c>
      <c r="K233">
        <v>4.6059999999999997E-2</v>
      </c>
      <c r="L233">
        <v>15</v>
      </c>
      <c r="M233" t="s">
        <v>305</v>
      </c>
      <c r="N233" t="s">
        <v>319</v>
      </c>
    </row>
    <row r="234" spans="1:14" x14ac:dyDescent="0.3">
      <c r="A234" t="s">
        <v>192</v>
      </c>
      <c r="B234" t="s">
        <v>288</v>
      </c>
      <c r="C234" t="s">
        <v>102</v>
      </c>
      <c r="D234" t="s">
        <v>38</v>
      </c>
      <c r="E234" t="s">
        <v>51</v>
      </c>
      <c r="F234" t="s">
        <v>610</v>
      </c>
      <c r="G234" t="s">
        <v>105</v>
      </c>
      <c r="H234" t="s">
        <v>108</v>
      </c>
      <c r="I234" t="s">
        <v>610</v>
      </c>
      <c r="J234">
        <v>0.46422000000000002</v>
      </c>
      <c r="K234">
        <v>3.2210000000000003E-2</v>
      </c>
      <c r="L234">
        <v>15</v>
      </c>
      <c r="M234" t="s">
        <v>305</v>
      </c>
      <c r="N234" t="s">
        <v>319</v>
      </c>
    </row>
    <row r="235" spans="1:14" x14ac:dyDescent="0.3">
      <c r="A235" t="s">
        <v>192</v>
      </c>
      <c r="B235" t="s">
        <v>288</v>
      </c>
      <c r="C235" t="s">
        <v>102</v>
      </c>
      <c r="D235" t="s">
        <v>38</v>
      </c>
      <c r="E235" t="s">
        <v>51</v>
      </c>
      <c r="F235" t="s">
        <v>611</v>
      </c>
      <c r="G235" t="s">
        <v>105</v>
      </c>
      <c r="H235" t="s">
        <v>111</v>
      </c>
      <c r="I235" t="s">
        <v>611</v>
      </c>
      <c r="J235">
        <v>3.14222</v>
      </c>
      <c r="K235">
        <v>1.6310000000000002E-2</v>
      </c>
      <c r="L235">
        <v>15</v>
      </c>
      <c r="M235" t="s">
        <v>305</v>
      </c>
    </row>
    <row r="236" spans="1:14" x14ac:dyDescent="0.3">
      <c r="A236" t="s">
        <v>192</v>
      </c>
      <c r="B236" t="s">
        <v>288</v>
      </c>
      <c r="C236" t="s">
        <v>102</v>
      </c>
      <c r="D236" t="s">
        <v>38</v>
      </c>
      <c r="E236" t="s">
        <v>51</v>
      </c>
      <c r="F236" t="s">
        <v>612</v>
      </c>
      <c r="G236" t="s">
        <v>105</v>
      </c>
      <c r="H236" t="s">
        <v>111</v>
      </c>
      <c r="I236" t="s">
        <v>612</v>
      </c>
      <c r="J236">
        <v>0.83640999999999999</v>
      </c>
      <c r="K236">
        <v>2.6380000000000001E-2</v>
      </c>
      <c r="L236">
        <v>15</v>
      </c>
      <c r="M236" t="s">
        <v>305</v>
      </c>
    </row>
    <row r="237" spans="1:14" x14ac:dyDescent="0.3">
      <c r="A237" t="s">
        <v>192</v>
      </c>
      <c r="B237" t="s">
        <v>288</v>
      </c>
      <c r="C237" t="s">
        <v>102</v>
      </c>
      <c r="D237" t="s">
        <v>38</v>
      </c>
      <c r="E237" t="s">
        <v>51</v>
      </c>
      <c r="F237" t="s">
        <v>613</v>
      </c>
      <c r="G237" t="s">
        <v>105</v>
      </c>
      <c r="H237" t="s">
        <v>111</v>
      </c>
      <c r="I237" t="s">
        <v>613</v>
      </c>
      <c r="J237">
        <v>0.35339999999999999</v>
      </c>
      <c r="K237">
        <v>3.0859999999999999E-2</v>
      </c>
      <c r="L237">
        <v>15</v>
      </c>
      <c r="M237" t="s">
        <v>305</v>
      </c>
    </row>
    <row r="238" spans="1:14" x14ac:dyDescent="0.3">
      <c r="A238" t="s">
        <v>192</v>
      </c>
      <c r="B238" t="s">
        <v>288</v>
      </c>
      <c r="C238" t="s">
        <v>102</v>
      </c>
      <c r="D238" t="s">
        <v>38</v>
      </c>
      <c r="E238" t="s">
        <v>51</v>
      </c>
      <c r="F238" t="s">
        <v>614</v>
      </c>
      <c r="G238" t="s">
        <v>103</v>
      </c>
      <c r="H238" t="s">
        <v>141</v>
      </c>
      <c r="I238" t="s">
        <v>614</v>
      </c>
      <c r="J238">
        <v>0.22686999999999999</v>
      </c>
      <c r="K238">
        <v>1.507E-2</v>
      </c>
      <c r="L238">
        <v>15</v>
      </c>
      <c r="M238" t="s">
        <v>305</v>
      </c>
    </row>
    <row r="239" spans="1:14" x14ac:dyDescent="0.3">
      <c r="A239" t="s">
        <v>192</v>
      </c>
      <c r="B239" t="s">
        <v>288</v>
      </c>
      <c r="C239" t="s">
        <v>102</v>
      </c>
      <c r="D239" t="s">
        <v>38</v>
      </c>
      <c r="E239" t="s">
        <v>51</v>
      </c>
      <c r="F239" t="s">
        <v>615</v>
      </c>
      <c r="G239" t="s">
        <v>103</v>
      </c>
      <c r="H239" t="s">
        <v>111</v>
      </c>
      <c r="I239" t="s">
        <v>615</v>
      </c>
      <c r="J239">
        <v>0.43720999999999999</v>
      </c>
      <c r="K239">
        <v>0.13779</v>
      </c>
      <c r="L239">
        <v>15</v>
      </c>
      <c r="M239" t="s">
        <v>305</v>
      </c>
    </row>
    <row r="240" spans="1:14" x14ac:dyDescent="0.3">
      <c r="A240" t="s">
        <v>192</v>
      </c>
      <c r="B240" t="s">
        <v>288</v>
      </c>
      <c r="C240" t="s">
        <v>102</v>
      </c>
      <c r="D240" t="s">
        <v>38</v>
      </c>
      <c r="E240" t="s">
        <v>51</v>
      </c>
      <c r="F240" t="s">
        <v>616</v>
      </c>
      <c r="G240" t="s">
        <v>103</v>
      </c>
      <c r="H240" t="s">
        <v>111</v>
      </c>
      <c r="I240" t="s">
        <v>616</v>
      </c>
      <c r="J240">
        <v>0.23486000000000001</v>
      </c>
      <c r="K240">
        <v>0.13955999999999999</v>
      </c>
      <c r="L240">
        <v>15</v>
      </c>
      <c r="M240" t="s">
        <v>305</v>
      </c>
    </row>
    <row r="241" spans="1:14" x14ac:dyDescent="0.3">
      <c r="A241" t="s">
        <v>192</v>
      </c>
      <c r="B241" t="s">
        <v>288</v>
      </c>
      <c r="C241" t="s">
        <v>102</v>
      </c>
      <c r="D241" t="s">
        <v>38</v>
      </c>
      <c r="E241" t="s">
        <v>51</v>
      </c>
      <c r="F241" t="s">
        <v>617</v>
      </c>
      <c r="G241" t="s">
        <v>105</v>
      </c>
      <c r="H241" t="s">
        <v>111</v>
      </c>
      <c r="I241" t="s">
        <v>617</v>
      </c>
      <c r="J241">
        <v>0.42270999999999997</v>
      </c>
      <c r="K241">
        <v>1.9570000000000001E-2</v>
      </c>
      <c r="L241">
        <v>15</v>
      </c>
      <c r="M241" t="s">
        <v>305</v>
      </c>
    </row>
    <row r="242" spans="1:14" x14ac:dyDescent="0.3">
      <c r="A242" t="s">
        <v>192</v>
      </c>
      <c r="B242" t="s">
        <v>288</v>
      </c>
      <c r="C242" t="s">
        <v>102</v>
      </c>
      <c r="D242" t="s">
        <v>38</v>
      </c>
      <c r="E242" t="s">
        <v>51</v>
      </c>
      <c r="F242" t="s">
        <v>618</v>
      </c>
      <c r="G242" t="s">
        <v>105</v>
      </c>
      <c r="H242" t="s">
        <v>135</v>
      </c>
      <c r="I242" t="s">
        <v>618</v>
      </c>
      <c r="J242">
        <v>0.23862</v>
      </c>
      <c r="K242">
        <v>1.1809999999999999E-2</v>
      </c>
      <c r="L242">
        <v>15</v>
      </c>
      <c r="M242" t="s">
        <v>305</v>
      </c>
    </row>
    <row r="243" spans="1:14" x14ac:dyDescent="0.3">
      <c r="A243" t="s">
        <v>192</v>
      </c>
      <c r="B243" t="s">
        <v>288</v>
      </c>
      <c r="C243" t="s">
        <v>102</v>
      </c>
      <c r="D243" t="s">
        <v>38</v>
      </c>
      <c r="E243" t="s">
        <v>51</v>
      </c>
      <c r="F243" t="s">
        <v>619</v>
      </c>
      <c r="G243" t="s">
        <v>105</v>
      </c>
      <c r="H243" t="s">
        <v>109</v>
      </c>
      <c r="I243" t="s">
        <v>619</v>
      </c>
      <c r="J243">
        <v>1.5871200000000001</v>
      </c>
      <c r="K243">
        <v>2.0629999999999999E-2</v>
      </c>
      <c r="L243">
        <v>15</v>
      </c>
      <c r="M243" t="s">
        <v>305</v>
      </c>
      <c r="N243" t="s">
        <v>319</v>
      </c>
    </row>
    <row r="244" spans="1:14" x14ac:dyDescent="0.3">
      <c r="A244" t="s">
        <v>192</v>
      </c>
      <c r="B244" t="s">
        <v>288</v>
      </c>
      <c r="C244" t="s">
        <v>102</v>
      </c>
      <c r="D244" t="s">
        <v>38</v>
      </c>
      <c r="E244" t="s">
        <v>51</v>
      </c>
      <c r="F244" t="s">
        <v>620</v>
      </c>
      <c r="G244" t="s">
        <v>105</v>
      </c>
      <c r="H244" t="s">
        <v>107</v>
      </c>
      <c r="I244" t="s">
        <v>620</v>
      </c>
      <c r="J244">
        <v>0.62226999999999999</v>
      </c>
      <c r="K244">
        <v>1.567E-2</v>
      </c>
      <c r="L244">
        <v>15</v>
      </c>
      <c r="M244" t="s">
        <v>305</v>
      </c>
      <c r="N244" t="s">
        <v>319</v>
      </c>
    </row>
    <row r="245" spans="1:14" x14ac:dyDescent="0.3">
      <c r="A245" t="s">
        <v>192</v>
      </c>
      <c r="B245" t="s">
        <v>288</v>
      </c>
      <c r="C245" t="s">
        <v>102</v>
      </c>
      <c r="D245" t="s">
        <v>38</v>
      </c>
      <c r="E245" t="s">
        <v>51</v>
      </c>
      <c r="F245" t="s">
        <v>621</v>
      </c>
      <c r="G245" t="s">
        <v>105</v>
      </c>
      <c r="H245" t="s">
        <v>133</v>
      </c>
      <c r="I245" t="s">
        <v>621</v>
      </c>
      <c r="J245">
        <v>0.71953</v>
      </c>
      <c r="K245">
        <v>2.5229999999999999E-2</v>
      </c>
      <c r="L245">
        <v>15</v>
      </c>
      <c r="M245" t="s">
        <v>305</v>
      </c>
      <c r="N245" t="s">
        <v>319</v>
      </c>
    </row>
    <row r="246" spans="1:14" x14ac:dyDescent="0.3">
      <c r="A246" t="s">
        <v>192</v>
      </c>
      <c r="B246" t="s">
        <v>288</v>
      </c>
      <c r="C246" t="s">
        <v>102</v>
      </c>
      <c r="D246" t="s">
        <v>38</v>
      </c>
      <c r="E246" t="s">
        <v>51</v>
      </c>
      <c r="F246" t="s">
        <v>622</v>
      </c>
      <c r="G246" t="s">
        <v>104</v>
      </c>
      <c r="H246" t="s">
        <v>111</v>
      </c>
      <c r="I246" t="s">
        <v>622</v>
      </c>
      <c r="J246">
        <v>2.1399999999999999E-2</v>
      </c>
      <c r="K246">
        <v>2.1399999999999999E-2</v>
      </c>
      <c r="L246">
        <v>12</v>
      </c>
      <c r="M246" t="s">
        <v>305</v>
      </c>
      <c r="N246" t="s">
        <v>319</v>
      </c>
    </row>
    <row r="247" spans="1:14" x14ac:dyDescent="0.3">
      <c r="A247" t="s">
        <v>192</v>
      </c>
      <c r="B247" t="s">
        <v>288</v>
      </c>
      <c r="C247" t="s">
        <v>102</v>
      </c>
      <c r="D247" t="s">
        <v>38</v>
      </c>
      <c r="E247" t="s">
        <v>51</v>
      </c>
      <c r="F247" t="s">
        <v>623</v>
      </c>
      <c r="G247" t="s">
        <v>105</v>
      </c>
      <c r="H247" t="s">
        <v>133</v>
      </c>
      <c r="I247" t="s">
        <v>623</v>
      </c>
      <c r="J247">
        <v>0.80061000000000004</v>
      </c>
      <c r="K247">
        <v>2.027E-2</v>
      </c>
      <c r="L247">
        <v>15</v>
      </c>
      <c r="M247" t="s">
        <v>305</v>
      </c>
      <c r="N247" t="s">
        <v>319</v>
      </c>
    </row>
    <row r="248" spans="1:14" x14ac:dyDescent="0.3">
      <c r="A248" t="s">
        <v>192</v>
      </c>
      <c r="B248" t="s">
        <v>288</v>
      </c>
      <c r="C248" t="s">
        <v>102</v>
      </c>
      <c r="D248" t="s">
        <v>38</v>
      </c>
      <c r="E248" t="s">
        <v>51</v>
      </c>
      <c r="F248" t="s">
        <v>624</v>
      </c>
      <c r="G248" t="s">
        <v>105</v>
      </c>
      <c r="H248" t="s">
        <v>111</v>
      </c>
      <c r="I248" t="s">
        <v>624</v>
      </c>
      <c r="J248">
        <v>0.64502000000000004</v>
      </c>
      <c r="K248">
        <v>3.7599999999999999E-3</v>
      </c>
      <c r="L248">
        <v>15</v>
      </c>
      <c r="M248" t="s">
        <v>305</v>
      </c>
      <c r="N248" t="s">
        <v>319</v>
      </c>
    </row>
    <row r="249" spans="1:14" x14ac:dyDescent="0.3">
      <c r="A249" t="s">
        <v>192</v>
      </c>
      <c r="B249" t="s">
        <v>288</v>
      </c>
      <c r="C249" t="s">
        <v>102</v>
      </c>
      <c r="D249" t="s">
        <v>38</v>
      </c>
      <c r="E249" t="s">
        <v>51</v>
      </c>
      <c r="F249" t="s">
        <v>625</v>
      </c>
      <c r="G249" t="s">
        <v>105</v>
      </c>
      <c r="H249" t="s">
        <v>111</v>
      </c>
      <c r="I249" t="s">
        <v>625</v>
      </c>
      <c r="J249">
        <v>0.39162999999999998</v>
      </c>
      <c r="K249">
        <v>5.9500000000000004E-3</v>
      </c>
      <c r="L249">
        <v>15</v>
      </c>
      <c r="M249" t="s">
        <v>305</v>
      </c>
      <c r="N249" t="s">
        <v>319</v>
      </c>
    </row>
    <row r="250" spans="1:14" x14ac:dyDescent="0.3">
      <c r="A250" t="s">
        <v>192</v>
      </c>
      <c r="B250" t="s">
        <v>288</v>
      </c>
      <c r="C250" t="s">
        <v>102</v>
      </c>
      <c r="D250" t="s">
        <v>38</v>
      </c>
      <c r="E250" t="s">
        <v>51</v>
      </c>
      <c r="F250" t="s">
        <v>626</v>
      </c>
      <c r="G250" t="s">
        <v>105</v>
      </c>
      <c r="H250" t="s">
        <v>107</v>
      </c>
      <c r="I250" t="s">
        <v>626</v>
      </c>
      <c r="J250">
        <v>0.12027</v>
      </c>
      <c r="K250">
        <v>1.6250000000000001E-2</v>
      </c>
      <c r="L250">
        <v>15</v>
      </c>
      <c r="M250" t="s">
        <v>305</v>
      </c>
      <c r="N250" t="s">
        <v>319</v>
      </c>
    </row>
    <row r="251" spans="1:14" x14ac:dyDescent="0.3">
      <c r="A251" t="s">
        <v>192</v>
      </c>
      <c r="B251" t="s">
        <v>288</v>
      </c>
      <c r="C251" t="s">
        <v>102</v>
      </c>
      <c r="D251" t="s">
        <v>38</v>
      </c>
      <c r="E251" t="s">
        <v>51</v>
      </c>
      <c r="F251" t="s">
        <v>627</v>
      </c>
      <c r="G251" t="s">
        <v>105</v>
      </c>
      <c r="H251" t="s">
        <v>133</v>
      </c>
      <c r="I251" t="s">
        <v>627</v>
      </c>
      <c r="J251">
        <v>0.66761999999999999</v>
      </c>
      <c r="K251">
        <v>1.257E-2</v>
      </c>
      <c r="L251">
        <v>15</v>
      </c>
      <c r="M251" t="s">
        <v>305</v>
      </c>
      <c r="N251" t="s">
        <v>319</v>
      </c>
    </row>
    <row r="252" spans="1:14" x14ac:dyDescent="0.3">
      <c r="A252" t="s">
        <v>192</v>
      </c>
      <c r="B252" t="s">
        <v>288</v>
      </c>
      <c r="C252" t="s">
        <v>102</v>
      </c>
      <c r="D252" t="s">
        <v>38</v>
      </c>
      <c r="E252" t="s">
        <v>51</v>
      </c>
      <c r="F252" t="s">
        <v>628</v>
      </c>
      <c r="G252" t="s">
        <v>105</v>
      </c>
      <c r="H252" t="s">
        <v>111</v>
      </c>
      <c r="I252" t="s">
        <v>628</v>
      </c>
      <c r="J252">
        <v>7.3600000000000002E-3</v>
      </c>
      <c r="K252">
        <v>0.19706000000000001</v>
      </c>
      <c r="L252">
        <v>15</v>
      </c>
      <c r="M252" t="s">
        <v>305</v>
      </c>
      <c r="N252" t="s">
        <v>321</v>
      </c>
    </row>
    <row r="253" spans="1:14" x14ac:dyDescent="0.3">
      <c r="A253" t="s">
        <v>192</v>
      </c>
      <c r="B253" t="s">
        <v>288</v>
      </c>
      <c r="C253" t="s">
        <v>102</v>
      </c>
      <c r="D253" t="s">
        <v>38</v>
      </c>
      <c r="E253" t="s">
        <v>51</v>
      </c>
      <c r="F253" t="s">
        <v>629</v>
      </c>
      <c r="G253" t="s">
        <v>105</v>
      </c>
      <c r="H253" t="s">
        <v>141</v>
      </c>
      <c r="I253" t="s">
        <v>629</v>
      </c>
      <c r="J253">
        <v>0.89141000000000004</v>
      </c>
      <c r="K253">
        <v>4.5830000000000003E-2</v>
      </c>
      <c r="L253">
        <v>15</v>
      </c>
      <c r="M253" t="s">
        <v>305</v>
      </c>
      <c r="N253" t="s">
        <v>319</v>
      </c>
    </row>
    <row r="254" spans="1:14" x14ac:dyDescent="0.3">
      <c r="A254" t="s">
        <v>192</v>
      </c>
      <c r="B254" t="s">
        <v>288</v>
      </c>
      <c r="C254" t="s">
        <v>102</v>
      </c>
      <c r="D254" t="s">
        <v>38</v>
      </c>
      <c r="E254" t="s">
        <v>51</v>
      </c>
      <c r="F254" t="s">
        <v>630</v>
      </c>
      <c r="G254" t="s">
        <v>105</v>
      </c>
      <c r="H254" t="s">
        <v>111</v>
      </c>
      <c r="I254" t="s">
        <v>630</v>
      </c>
      <c r="J254">
        <v>0.24554999999999999</v>
      </c>
      <c r="K254">
        <v>1.6240000000000001E-2</v>
      </c>
      <c r="L254">
        <v>15</v>
      </c>
      <c r="M254" t="s">
        <v>305</v>
      </c>
      <c r="N254" t="s">
        <v>322</v>
      </c>
    </row>
    <row r="255" spans="1:14" x14ac:dyDescent="0.3">
      <c r="A255" t="s">
        <v>192</v>
      </c>
      <c r="B255" t="s">
        <v>288</v>
      </c>
      <c r="C255" t="s">
        <v>102</v>
      </c>
      <c r="D255" t="s">
        <v>38</v>
      </c>
      <c r="E255" t="s">
        <v>51</v>
      </c>
      <c r="F255" t="s">
        <v>631</v>
      </c>
      <c r="G255" t="s">
        <v>105</v>
      </c>
      <c r="H255" t="s">
        <v>111</v>
      </c>
      <c r="I255" t="s">
        <v>631</v>
      </c>
      <c r="J255">
        <v>0.79312000000000005</v>
      </c>
      <c r="K255">
        <v>1.6910000000000001E-2</v>
      </c>
      <c r="L255">
        <v>15</v>
      </c>
      <c r="M255" t="s">
        <v>305</v>
      </c>
      <c r="N255" t="s">
        <v>323</v>
      </c>
    </row>
    <row r="256" spans="1:14" x14ac:dyDescent="0.3">
      <c r="A256" t="s">
        <v>192</v>
      </c>
      <c r="B256" t="s">
        <v>288</v>
      </c>
      <c r="C256" t="s">
        <v>102</v>
      </c>
      <c r="D256" t="s">
        <v>38</v>
      </c>
      <c r="E256" t="s">
        <v>51</v>
      </c>
      <c r="F256" t="s">
        <v>632</v>
      </c>
      <c r="G256" t="s">
        <v>105</v>
      </c>
      <c r="H256" t="s">
        <v>111</v>
      </c>
      <c r="I256" t="s">
        <v>632</v>
      </c>
      <c r="J256">
        <v>0.49368000000000001</v>
      </c>
      <c r="K256">
        <v>2.4500000000000001E-2</v>
      </c>
      <c r="L256">
        <v>15</v>
      </c>
      <c r="M256" t="s">
        <v>305</v>
      </c>
      <c r="N256" t="s">
        <v>319</v>
      </c>
    </row>
    <row r="257" spans="1:14" x14ac:dyDescent="0.3">
      <c r="A257" t="s">
        <v>192</v>
      </c>
      <c r="B257" t="s">
        <v>288</v>
      </c>
      <c r="C257" t="s">
        <v>102</v>
      </c>
      <c r="D257" t="s">
        <v>38</v>
      </c>
      <c r="E257" t="s">
        <v>51</v>
      </c>
      <c r="F257" t="s">
        <v>633</v>
      </c>
      <c r="G257" t="s">
        <v>105</v>
      </c>
      <c r="H257" t="s">
        <v>107</v>
      </c>
      <c r="I257" t="s">
        <v>633</v>
      </c>
      <c r="J257">
        <v>0.15565999999999999</v>
      </c>
      <c r="K257">
        <v>1.487E-2</v>
      </c>
      <c r="L257">
        <v>15</v>
      </c>
      <c r="M257" t="s">
        <v>305</v>
      </c>
      <c r="N257" t="s">
        <v>319</v>
      </c>
    </row>
    <row r="258" spans="1:14" x14ac:dyDescent="0.3">
      <c r="A258" t="s">
        <v>192</v>
      </c>
      <c r="B258" t="s">
        <v>288</v>
      </c>
      <c r="C258" t="s">
        <v>102</v>
      </c>
      <c r="D258" t="s">
        <v>38</v>
      </c>
      <c r="E258" t="s">
        <v>51</v>
      </c>
      <c r="F258" t="s">
        <v>634</v>
      </c>
      <c r="G258" t="s">
        <v>105</v>
      </c>
      <c r="H258" t="s">
        <v>141</v>
      </c>
      <c r="I258" t="s">
        <v>634</v>
      </c>
      <c r="J258">
        <v>0.53588000000000002</v>
      </c>
      <c r="K258">
        <v>3.508E-2</v>
      </c>
      <c r="L258">
        <v>15</v>
      </c>
      <c r="M258" t="s">
        <v>305</v>
      </c>
      <c r="N258" t="s">
        <v>319</v>
      </c>
    </row>
    <row r="259" spans="1:14" x14ac:dyDescent="0.3">
      <c r="A259" t="s">
        <v>192</v>
      </c>
      <c r="B259" t="s">
        <v>288</v>
      </c>
      <c r="C259" t="s">
        <v>102</v>
      </c>
      <c r="D259" t="s">
        <v>38</v>
      </c>
      <c r="E259" t="s">
        <v>51</v>
      </c>
      <c r="F259" t="s">
        <v>635</v>
      </c>
      <c r="G259" t="s">
        <v>105</v>
      </c>
      <c r="H259" t="s">
        <v>111</v>
      </c>
      <c r="I259" t="s">
        <v>635</v>
      </c>
      <c r="J259">
        <v>0.70326999999999995</v>
      </c>
      <c r="K259">
        <v>2.886E-2</v>
      </c>
      <c r="L259">
        <v>15</v>
      </c>
      <c r="M259" t="s">
        <v>305</v>
      </c>
      <c r="N259" t="s">
        <v>319</v>
      </c>
    </row>
    <row r="260" spans="1:14" x14ac:dyDescent="0.3">
      <c r="A260" t="s">
        <v>192</v>
      </c>
      <c r="B260" t="s">
        <v>288</v>
      </c>
      <c r="C260" t="s">
        <v>102</v>
      </c>
      <c r="D260" t="s">
        <v>38</v>
      </c>
      <c r="E260" t="s">
        <v>51</v>
      </c>
      <c r="F260" t="s">
        <v>636</v>
      </c>
      <c r="G260" t="s">
        <v>105</v>
      </c>
      <c r="H260" t="s">
        <v>111</v>
      </c>
      <c r="I260" t="s">
        <v>636</v>
      </c>
      <c r="J260">
        <v>0.23133999999999999</v>
      </c>
      <c r="K260">
        <v>7.9299999999999995E-3</v>
      </c>
      <c r="L260">
        <v>15</v>
      </c>
      <c r="M260" t="s">
        <v>305</v>
      </c>
      <c r="N260" t="s">
        <v>319</v>
      </c>
    </row>
    <row r="261" spans="1:14" x14ac:dyDescent="0.3">
      <c r="A261" t="s">
        <v>192</v>
      </c>
      <c r="B261" t="s">
        <v>288</v>
      </c>
      <c r="C261" t="s">
        <v>102</v>
      </c>
      <c r="D261" t="s">
        <v>38</v>
      </c>
      <c r="E261" t="s">
        <v>51</v>
      </c>
      <c r="F261" t="s">
        <v>637</v>
      </c>
      <c r="G261" t="s">
        <v>105</v>
      </c>
      <c r="H261" t="s">
        <v>111</v>
      </c>
      <c r="I261" t="s">
        <v>637</v>
      </c>
      <c r="J261">
        <v>0.56855999999999995</v>
      </c>
      <c r="K261">
        <v>3.108E-2</v>
      </c>
      <c r="L261">
        <v>15</v>
      </c>
      <c r="M261" t="s">
        <v>305</v>
      </c>
      <c r="N261" t="s">
        <v>319</v>
      </c>
    </row>
    <row r="262" spans="1:14" x14ac:dyDescent="0.3">
      <c r="A262" t="s">
        <v>192</v>
      </c>
      <c r="B262" t="s">
        <v>288</v>
      </c>
      <c r="C262" t="s">
        <v>102</v>
      </c>
      <c r="D262" t="s">
        <v>38</v>
      </c>
      <c r="E262" t="s">
        <v>51</v>
      </c>
      <c r="F262" t="s">
        <v>638</v>
      </c>
      <c r="G262" t="s">
        <v>105</v>
      </c>
      <c r="H262" t="s">
        <v>107</v>
      </c>
      <c r="I262" t="s">
        <v>638</v>
      </c>
      <c r="J262">
        <v>0.17366999999999999</v>
      </c>
      <c r="K262">
        <v>2.2009999999999998E-2</v>
      </c>
      <c r="L262">
        <v>15</v>
      </c>
      <c r="M262" t="s">
        <v>305</v>
      </c>
      <c r="N262" t="s">
        <v>323</v>
      </c>
    </row>
    <row r="263" spans="1:14" x14ac:dyDescent="0.3">
      <c r="A263" t="s">
        <v>192</v>
      </c>
      <c r="B263" t="s">
        <v>288</v>
      </c>
      <c r="C263" t="s">
        <v>102</v>
      </c>
      <c r="D263" t="s">
        <v>38</v>
      </c>
      <c r="E263" t="s">
        <v>51</v>
      </c>
      <c r="F263" t="s">
        <v>639</v>
      </c>
      <c r="G263" t="s">
        <v>105</v>
      </c>
      <c r="H263" t="s">
        <v>107</v>
      </c>
      <c r="I263" t="s">
        <v>639</v>
      </c>
      <c r="J263">
        <v>0.17330999999999999</v>
      </c>
      <c r="K263">
        <v>2.2419999999999999E-2</v>
      </c>
      <c r="L263">
        <v>15</v>
      </c>
      <c r="M263" t="s">
        <v>305</v>
      </c>
      <c r="N263" t="s">
        <v>319</v>
      </c>
    </row>
    <row r="264" spans="1:14" x14ac:dyDescent="0.3">
      <c r="A264" t="s">
        <v>192</v>
      </c>
      <c r="B264" t="s">
        <v>288</v>
      </c>
      <c r="C264" t="s">
        <v>102</v>
      </c>
      <c r="D264" t="s">
        <v>38</v>
      </c>
      <c r="E264" t="s">
        <v>51</v>
      </c>
      <c r="F264" t="s">
        <v>640</v>
      </c>
      <c r="G264" t="s">
        <v>105</v>
      </c>
      <c r="H264" t="s">
        <v>111</v>
      </c>
      <c r="I264" t="s">
        <v>640</v>
      </c>
      <c r="J264">
        <v>0.25900000000000001</v>
      </c>
      <c r="K264">
        <v>8.2199999999999999E-3</v>
      </c>
      <c r="L264">
        <v>15</v>
      </c>
      <c r="M264" t="s">
        <v>305</v>
      </c>
      <c r="N264" t="s">
        <v>319</v>
      </c>
    </row>
    <row r="265" spans="1:14" x14ac:dyDescent="0.3">
      <c r="A265" t="s">
        <v>192</v>
      </c>
      <c r="B265" t="s">
        <v>288</v>
      </c>
      <c r="C265" t="s">
        <v>102</v>
      </c>
      <c r="D265" t="s">
        <v>38</v>
      </c>
      <c r="E265" t="s">
        <v>51</v>
      </c>
      <c r="F265" t="s">
        <v>641</v>
      </c>
      <c r="G265" t="s">
        <v>105</v>
      </c>
      <c r="H265" t="s">
        <v>111</v>
      </c>
      <c r="I265" t="s">
        <v>641</v>
      </c>
      <c r="J265">
        <v>0.68215999999999999</v>
      </c>
      <c r="K265">
        <v>2.2239999999999999E-2</v>
      </c>
      <c r="L265">
        <v>15</v>
      </c>
      <c r="M265" t="s">
        <v>305</v>
      </c>
      <c r="N265" t="s">
        <v>319</v>
      </c>
    </row>
    <row r="266" spans="1:14" x14ac:dyDescent="0.3">
      <c r="A266" t="s">
        <v>192</v>
      </c>
      <c r="B266" t="s">
        <v>288</v>
      </c>
      <c r="C266" t="s">
        <v>102</v>
      </c>
      <c r="D266" t="s">
        <v>38</v>
      </c>
      <c r="E266" t="s">
        <v>51</v>
      </c>
      <c r="F266" t="s">
        <v>642</v>
      </c>
      <c r="G266" t="s">
        <v>103</v>
      </c>
      <c r="H266" t="s">
        <v>111</v>
      </c>
      <c r="I266" t="s">
        <v>642</v>
      </c>
      <c r="J266">
        <v>0.14244000000000001</v>
      </c>
      <c r="K266">
        <v>9.4079999999999997E-2</v>
      </c>
      <c r="L266">
        <v>15</v>
      </c>
      <c r="M266" t="s">
        <v>305</v>
      </c>
      <c r="N266" t="s">
        <v>319</v>
      </c>
    </row>
    <row r="267" spans="1:14" x14ac:dyDescent="0.3">
      <c r="A267" t="s">
        <v>192</v>
      </c>
      <c r="B267" t="s">
        <v>288</v>
      </c>
      <c r="C267" t="s">
        <v>102</v>
      </c>
      <c r="D267" t="s">
        <v>38</v>
      </c>
      <c r="E267" t="s">
        <v>51</v>
      </c>
      <c r="F267" t="s">
        <v>643</v>
      </c>
      <c r="G267" t="s">
        <v>105</v>
      </c>
      <c r="H267" t="s">
        <v>109</v>
      </c>
      <c r="I267" t="s">
        <v>643</v>
      </c>
      <c r="J267">
        <v>1.9301299999999999</v>
      </c>
      <c r="K267">
        <v>1.9550000000000001E-2</v>
      </c>
      <c r="L267">
        <v>15</v>
      </c>
      <c r="M267" t="s">
        <v>305</v>
      </c>
      <c r="N267" t="s">
        <v>319</v>
      </c>
    </row>
    <row r="268" spans="1:14" x14ac:dyDescent="0.3">
      <c r="A268" t="s">
        <v>192</v>
      </c>
      <c r="B268" t="s">
        <v>288</v>
      </c>
      <c r="C268" t="s">
        <v>102</v>
      </c>
      <c r="D268" t="s">
        <v>38</v>
      </c>
      <c r="E268" t="s">
        <v>51</v>
      </c>
      <c r="F268" t="s">
        <v>644</v>
      </c>
      <c r="G268" t="s">
        <v>103</v>
      </c>
      <c r="H268" t="s">
        <v>141</v>
      </c>
      <c r="I268" t="s">
        <v>644</v>
      </c>
      <c r="J268">
        <v>6.7890000000000006E-2</v>
      </c>
      <c r="K268">
        <v>5.5710000000000003E-2</v>
      </c>
      <c r="L268">
        <v>15</v>
      </c>
      <c r="M268" t="s">
        <v>305</v>
      </c>
    </row>
    <row r="269" spans="1:14" x14ac:dyDescent="0.3">
      <c r="A269" t="s">
        <v>192</v>
      </c>
      <c r="B269" t="s">
        <v>288</v>
      </c>
      <c r="C269" t="s">
        <v>102</v>
      </c>
      <c r="D269" t="s">
        <v>38</v>
      </c>
      <c r="E269" t="s">
        <v>51</v>
      </c>
      <c r="F269" t="s">
        <v>645</v>
      </c>
      <c r="G269" t="s">
        <v>103</v>
      </c>
      <c r="H269" t="s">
        <v>141</v>
      </c>
      <c r="I269" t="s">
        <v>645</v>
      </c>
      <c r="J269">
        <v>0.10524</v>
      </c>
      <c r="K269">
        <v>3.7350000000000001E-2</v>
      </c>
      <c r="L269">
        <v>15</v>
      </c>
      <c r="M269" t="s">
        <v>305</v>
      </c>
    </row>
    <row r="270" spans="1:14" x14ac:dyDescent="0.3">
      <c r="A270" t="s">
        <v>192</v>
      </c>
      <c r="B270" t="s">
        <v>288</v>
      </c>
      <c r="C270" t="s">
        <v>102</v>
      </c>
      <c r="D270" t="s">
        <v>38</v>
      </c>
      <c r="E270" t="s">
        <v>51</v>
      </c>
      <c r="F270" t="s">
        <v>646</v>
      </c>
      <c r="G270" t="s">
        <v>103</v>
      </c>
      <c r="H270" t="s">
        <v>111</v>
      </c>
      <c r="I270" t="s">
        <v>646</v>
      </c>
      <c r="J270">
        <v>0.1158</v>
      </c>
      <c r="K270">
        <v>5.7570000000000003E-2</v>
      </c>
      <c r="L270">
        <v>15</v>
      </c>
      <c r="M270" t="s">
        <v>305</v>
      </c>
    </row>
    <row r="271" spans="1:14" x14ac:dyDescent="0.3">
      <c r="A271" t="s">
        <v>192</v>
      </c>
      <c r="B271" t="s">
        <v>288</v>
      </c>
      <c r="C271" t="s">
        <v>102</v>
      </c>
      <c r="D271" t="s">
        <v>38</v>
      </c>
      <c r="E271" t="s">
        <v>51</v>
      </c>
      <c r="F271" t="s">
        <v>647</v>
      </c>
      <c r="G271" t="s">
        <v>103</v>
      </c>
      <c r="H271" t="s">
        <v>111</v>
      </c>
      <c r="I271" t="s">
        <v>647</v>
      </c>
      <c r="J271">
        <v>0.17465</v>
      </c>
      <c r="K271">
        <v>0.15293999999999999</v>
      </c>
      <c r="L271">
        <v>15</v>
      </c>
      <c r="M271" t="s">
        <v>305</v>
      </c>
    </row>
    <row r="272" spans="1:14" x14ac:dyDescent="0.3">
      <c r="A272" t="s">
        <v>192</v>
      </c>
      <c r="B272" t="s">
        <v>288</v>
      </c>
      <c r="C272" t="s">
        <v>102</v>
      </c>
      <c r="D272" t="s">
        <v>38</v>
      </c>
      <c r="E272" t="s">
        <v>51</v>
      </c>
      <c r="F272" t="s">
        <v>648</v>
      </c>
      <c r="G272" t="s">
        <v>148</v>
      </c>
      <c r="H272" t="s">
        <v>111</v>
      </c>
      <c r="I272" t="s">
        <v>648</v>
      </c>
      <c r="J272">
        <v>0.15903999999999999</v>
      </c>
      <c r="K272">
        <v>0.12402000000000001</v>
      </c>
      <c r="L272">
        <v>15</v>
      </c>
      <c r="M272" t="s">
        <v>305</v>
      </c>
    </row>
    <row r="273" spans="1:14" x14ac:dyDescent="0.3">
      <c r="A273" t="s">
        <v>192</v>
      </c>
      <c r="B273" t="s">
        <v>288</v>
      </c>
      <c r="C273" t="s">
        <v>102</v>
      </c>
      <c r="D273" t="s">
        <v>38</v>
      </c>
      <c r="E273" t="s">
        <v>51</v>
      </c>
      <c r="F273" t="s">
        <v>649</v>
      </c>
      <c r="G273" t="s">
        <v>105</v>
      </c>
      <c r="H273" t="s">
        <v>111</v>
      </c>
      <c r="I273" t="s">
        <v>649</v>
      </c>
      <c r="J273">
        <v>1.5774900000000001</v>
      </c>
      <c r="K273">
        <v>1.2919999999999999E-2</v>
      </c>
      <c r="L273">
        <v>15</v>
      </c>
      <c r="M273" t="s">
        <v>305</v>
      </c>
    </row>
    <row r="274" spans="1:14" x14ac:dyDescent="0.3">
      <c r="A274" t="s">
        <v>192</v>
      </c>
      <c r="B274" t="s">
        <v>288</v>
      </c>
      <c r="C274" t="s">
        <v>102</v>
      </c>
      <c r="D274" t="s">
        <v>38</v>
      </c>
      <c r="E274" t="s">
        <v>51</v>
      </c>
      <c r="F274" t="s">
        <v>650</v>
      </c>
      <c r="G274" t="s">
        <v>103</v>
      </c>
      <c r="H274" t="s">
        <v>111</v>
      </c>
      <c r="I274" t="s">
        <v>650</v>
      </c>
      <c r="J274">
        <v>0.10291</v>
      </c>
      <c r="K274">
        <v>6.5119999999999997E-2</v>
      </c>
      <c r="L274">
        <v>15</v>
      </c>
      <c r="M274" t="s">
        <v>305</v>
      </c>
    </row>
    <row r="275" spans="1:14" x14ac:dyDescent="0.3">
      <c r="A275" t="s">
        <v>192</v>
      </c>
      <c r="B275" t="s">
        <v>288</v>
      </c>
      <c r="C275" t="s">
        <v>102</v>
      </c>
      <c r="D275" t="s">
        <v>38</v>
      </c>
      <c r="E275" t="s">
        <v>51</v>
      </c>
      <c r="F275" t="s">
        <v>651</v>
      </c>
      <c r="G275" t="s">
        <v>147</v>
      </c>
      <c r="H275" t="s">
        <v>108</v>
      </c>
      <c r="I275" t="s">
        <v>651</v>
      </c>
      <c r="J275">
        <v>0.1103</v>
      </c>
      <c r="K275">
        <v>8.6580000000000004E-2</v>
      </c>
      <c r="L275">
        <v>15</v>
      </c>
      <c r="M275" t="s">
        <v>305</v>
      </c>
    </row>
    <row r="276" spans="1:14" x14ac:dyDescent="0.3">
      <c r="A276" t="s">
        <v>192</v>
      </c>
      <c r="B276" t="s">
        <v>288</v>
      </c>
      <c r="C276" t="s">
        <v>102</v>
      </c>
      <c r="D276" t="s">
        <v>38</v>
      </c>
      <c r="E276" t="s">
        <v>51</v>
      </c>
      <c r="F276" t="s">
        <v>652</v>
      </c>
      <c r="G276" t="s">
        <v>148</v>
      </c>
      <c r="H276" t="s">
        <v>111</v>
      </c>
      <c r="I276" t="s">
        <v>652</v>
      </c>
      <c r="J276">
        <v>0.13716</v>
      </c>
      <c r="K276">
        <v>0.11917999999999999</v>
      </c>
      <c r="L276">
        <v>15</v>
      </c>
      <c r="M276" t="s">
        <v>305</v>
      </c>
    </row>
    <row r="277" spans="1:14" x14ac:dyDescent="0.3">
      <c r="A277" t="s">
        <v>192</v>
      </c>
      <c r="B277" t="s">
        <v>288</v>
      </c>
      <c r="C277" t="s">
        <v>102</v>
      </c>
      <c r="D277" t="s">
        <v>38</v>
      </c>
      <c r="E277" t="s">
        <v>51</v>
      </c>
      <c r="F277" t="s">
        <v>653</v>
      </c>
      <c r="G277" t="s">
        <v>103</v>
      </c>
      <c r="H277" t="s">
        <v>111</v>
      </c>
      <c r="I277" t="s">
        <v>653</v>
      </c>
      <c r="J277">
        <v>0.11407</v>
      </c>
      <c r="K277">
        <v>9.1170000000000001E-2</v>
      </c>
      <c r="L277">
        <v>15</v>
      </c>
      <c r="M277" t="s">
        <v>305</v>
      </c>
    </row>
    <row r="278" spans="1:14" x14ac:dyDescent="0.3">
      <c r="A278" t="s">
        <v>192</v>
      </c>
      <c r="B278" t="s">
        <v>288</v>
      </c>
      <c r="C278" t="s">
        <v>102</v>
      </c>
      <c r="D278" t="s">
        <v>38</v>
      </c>
      <c r="E278" t="s">
        <v>51</v>
      </c>
      <c r="F278" t="s">
        <v>654</v>
      </c>
      <c r="G278" t="s">
        <v>105</v>
      </c>
      <c r="H278" t="s">
        <v>111</v>
      </c>
      <c r="I278" t="s">
        <v>654</v>
      </c>
      <c r="J278">
        <v>0.33983999999999998</v>
      </c>
      <c r="K278">
        <v>1.537E-2</v>
      </c>
      <c r="L278">
        <v>15</v>
      </c>
      <c r="M278" t="s">
        <v>305</v>
      </c>
      <c r="N278" t="s">
        <v>319</v>
      </c>
    </row>
    <row r="279" spans="1:14" x14ac:dyDescent="0.3">
      <c r="A279" t="s">
        <v>192</v>
      </c>
      <c r="B279" t="s">
        <v>288</v>
      </c>
      <c r="C279" t="s">
        <v>102</v>
      </c>
      <c r="D279" t="s">
        <v>38</v>
      </c>
      <c r="E279" t="s">
        <v>51</v>
      </c>
      <c r="F279" t="s">
        <v>655</v>
      </c>
      <c r="G279" t="s">
        <v>103</v>
      </c>
      <c r="H279" t="s">
        <v>108</v>
      </c>
      <c r="I279" t="s">
        <v>655</v>
      </c>
      <c r="J279">
        <v>0.20848</v>
      </c>
      <c r="K279">
        <v>0.40089000000000002</v>
      </c>
      <c r="L279">
        <v>15</v>
      </c>
      <c r="M279" t="s">
        <v>305</v>
      </c>
      <c r="N279" t="s">
        <v>319</v>
      </c>
    </row>
    <row r="280" spans="1:14" x14ac:dyDescent="0.3">
      <c r="A280" t="s">
        <v>192</v>
      </c>
      <c r="B280" t="s">
        <v>288</v>
      </c>
      <c r="C280" t="s">
        <v>102</v>
      </c>
      <c r="D280" t="s">
        <v>38</v>
      </c>
      <c r="E280" t="s">
        <v>51</v>
      </c>
      <c r="F280" t="s">
        <v>656</v>
      </c>
      <c r="G280" t="s">
        <v>105</v>
      </c>
      <c r="H280" t="s">
        <v>109</v>
      </c>
      <c r="I280" t="s">
        <v>656</v>
      </c>
      <c r="J280">
        <v>1.4780899999999999</v>
      </c>
      <c r="K280">
        <v>1.508E-2</v>
      </c>
      <c r="L280">
        <v>15</v>
      </c>
      <c r="M280" t="s">
        <v>305</v>
      </c>
      <c r="N280" t="s">
        <v>319</v>
      </c>
    </row>
    <row r="281" spans="1:14" x14ac:dyDescent="0.3">
      <c r="A281" t="s">
        <v>192</v>
      </c>
      <c r="B281" t="s">
        <v>288</v>
      </c>
      <c r="C281" t="s">
        <v>102</v>
      </c>
      <c r="D281" t="s">
        <v>38</v>
      </c>
      <c r="E281" t="s">
        <v>51</v>
      </c>
      <c r="F281" t="s">
        <v>657</v>
      </c>
      <c r="G281" t="s">
        <v>105</v>
      </c>
      <c r="H281" t="s">
        <v>111</v>
      </c>
      <c r="I281" t="s">
        <v>657</v>
      </c>
      <c r="J281">
        <v>1.66432</v>
      </c>
      <c r="K281">
        <v>2.266E-2</v>
      </c>
      <c r="L281">
        <v>15</v>
      </c>
      <c r="M281" t="s">
        <v>305</v>
      </c>
      <c r="N281" t="s">
        <v>323</v>
      </c>
    </row>
    <row r="282" spans="1:14" x14ac:dyDescent="0.3">
      <c r="A282" t="s">
        <v>192</v>
      </c>
      <c r="B282" t="s">
        <v>288</v>
      </c>
      <c r="C282" t="s">
        <v>102</v>
      </c>
      <c r="D282" t="s">
        <v>38</v>
      </c>
      <c r="E282" t="s">
        <v>51</v>
      </c>
      <c r="F282" t="s">
        <v>658</v>
      </c>
      <c r="G282" t="s">
        <v>105</v>
      </c>
      <c r="H282" t="s">
        <v>111</v>
      </c>
      <c r="I282" t="s">
        <v>658</v>
      </c>
      <c r="J282">
        <v>1.29565</v>
      </c>
      <c r="K282">
        <v>3.5540000000000002E-2</v>
      </c>
      <c r="L282">
        <v>15</v>
      </c>
      <c r="M282" t="s">
        <v>305</v>
      </c>
      <c r="N282" t="s">
        <v>319</v>
      </c>
    </row>
    <row r="283" spans="1:14" x14ac:dyDescent="0.3">
      <c r="A283" t="s">
        <v>192</v>
      </c>
      <c r="B283" t="s">
        <v>288</v>
      </c>
      <c r="C283" t="s">
        <v>102</v>
      </c>
      <c r="D283" t="s">
        <v>38</v>
      </c>
      <c r="E283" t="s">
        <v>51</v>
      </c>
      <c r="F283" t="s">
        <v>659</v>
      </c>
      <c r="G283" t="s">
        <v>103</v>
      </c>
      <c r="H283" t="s">
        <v>132</v>
      </c>
      <c r="I283" t="s">
        <v>659</v>
      </c>
      <c r="J283">
        <v>9.6369999999999997E-2</v>
      </c>
      <c r="K283">
        <v>8.0850000000000005E-2</v>
      </c>
      <c r="L283">
        <v>15</v>
      </c>
      <c r="M283" t="s">
        <v>305</v>
      </c>
    </row>
    <row r="284" spans="1:14" x14ac:dyDescent="0.3">
      <c r="A284" t="s">
        <v>192</v>
      </c>
      <c r="B284" t="s">
        <v>288</v>
      </c>
      <c r="C284" t="s">
        <v>102</v>
      </c>
      <c r="D284" t="s">
        <v>38</v>
      </c>
      <c r="E284" t="s">
        <v>51</v>
      </c>
      <c r="F284" t="s">
        <v>660</v>
      </c>
      <c r="G284" t="s">
        <v>103</v>
      </c>
      <c r="H284" t="s">
        <v>108</v>
      </c>
      <c r="I284" t="s">
        <v>660</v>
      </c>
      <c r="J284">
        <v>0.21451000000000001</v>
      </c>
      <c r="K284">
        <v>2.2540000000000001E-2</v>
      </c>
      <c r="L284">
        <v>15</v>
      </c>
      <c r="M284" t="s">
        <v>305</v>
      </c>
    </row>
    <row r="285" spans="1:14" x14ac:dyDescent="0.3">
      <c r="A285" t="s">
        <v>192</v>
      </c>
      <c r="B285" t="s">
        <v>288</v>
      </c>
      <c r="C285" t="s">
        <v>102</v>
      </c>
      <c r="D285" t="s">
        <v>38</v>
      </c>
      <c r="E285" t="s">
        <v>51</v>
      </c>
      <c r="F285" t="s">
        <v>661</v>
      </c>
      <c r="G285" t="s">
        <v>103</v>
      </c>
      <c r="H285" t="s">
        <v>111</v>
      </c>
      <c r="I285" t="s">
        <v>661</v>
      </c>
      <c r="J285">
        <v>0.44141000000000002</v>
      </c>
      <c r="K285">
        <v>6.651E-2</v>
      </c>
      <c r="L285">
        <v>15</v>
      </c>
      <c r="M285" t="s">
        <v>305</v>
      </c>
    </row>
    <row r="286" spans="1:14" x14ac:dyDescent="0.3">
      <c r="A286" t="s">
        <v>192</v>
      </c>
      <c r="B286" t="s">
        <v>288</v>
      </c>
      <c r="C286" t="s">
        <v>102</v>
      </c>
      <c r="D286" t="s">
        <v>38</v>
      </c>
      <c r="E286" t="s">
        <v>51</v>
      </c>
      <c r="F286" t="s">
        <v>662</v>
      </c>
      <c r="G286" t="s">
        <v>103</v>
      </c>
      <c r="H286" t="s">
        <v>111</v>
      </c>
      <c r="I286" t="s">
        <v>662</v>
      </c>
      <c r="J286">
        <v>0.12476</v>
      </c>
      <c r="K286">
        <v>7.7410000000000007E-2</v>
      </c>
      <c r="L286">
        <v>15</v>
      </c>
      <c r="M286" t="s">
        <v>305</v>
      </c>
    </row>
    <row r="287" spans="1:14" x14ac:dyDescent="0.3">
      <c r="A287" t="s">
        <v>192</v>
      </c>
      <c r="B287" t="s">
        <v>288</v>
      </c>
      <c r="C287" t="s">
        <v>102</v>
      </c>
      <c r="D287" t="s">
        <v>38</v>
      </c>
      <c r="E287" t="s">
        <v>51</v>
      </c>
      <c r="F287" t="s">
        <v>663</v>
      </c>
      <c r="G287" t="s">
        <v>103</v>
      </c>
      <c r="H287" t="s">
        <v>111</v>
      </c>
      <c r="I287" t="s">
        <v>663</v>
      </c>
      <c r="J287">
        <v>0.14283999999999999</v>
      </c>
      <c r="K287">
        <v>9.0300000000000005E-2</v>
      </c>
      <c r="L287">
        <v>15</v>
      </c>
      <c r="M287" t="s">
        <v>305</v>
      </c>
    </row>
    <row r="288" spans="1:14" x14ac:dyDescent="0.3">
      <c r="A288" t="s">
        <v>192</v>
      </c>
      <c r="B288" t="s">
        <v>288</v>
      </c>
      <c r="C288" t="s">
        <v>102</v>
      </c>
      <c r="D288" t="s">
        <v>38</v>
      </c>
      <c r="E288" t="s">
        <v>51</v>
      </c>
      <c r="F288" t="s">
        <v>664</v>
      </c>
      <c r="G288" t="s">
        <v>103</v>
      </c>
      <c r="H288" t="s">
        <v>111</v>
      </c>
      <c r="I288" t="s">
        <v>664</v>
      </c>
      <c r="J288">
        <v>0.31330999999999998</v>
      </c>
      <c r="K288">
        <v>0.13291</v>
      </c>
      <c r="L288">
        <v>15</v>
      </c>
      <c r="M288" t="s">
        <v>305</v>
      </c>
    </row>
    <row r="289" spans="1:14" x14ac:dyDescent="0.3">
      <c r="A289" t="s">
        <v>192</v>
      </c>
      <c r="B289" t="s">
        <v>288</v>
      </c>
      <c r="C289" t="s">
        <v>102</v>
      </c>
      <c r="D289" t="s">
        <v>38</v>
      </c>
      <c r="E289" t="s">
        <v>51</v>
      </c>
      <c r="F289" t="s">
        <v>665</v>
      </c>
      <c r="G289" t="s">
        <v>105</v>
      </c>
      <c r="H289" t="s">
        <v>111</v>
      </c>
      <c r="I289" t="s">
        <v>665</v>
      </c>
      <c r="J289">
        <v>1.6328</v>
      </c>
      <c r="K289">
        <v>1.076E-2</v>
      </c>
      <c r="L289">
        <v>15</v>
      </c>
      <c r="M289" t="s">
        <v>305</v>
      </c>
    </row>
    <row r="290" spans="1:14" x14ac:dyDescent="0.3">
      <c r="A290" t="s">
        <v>192</v>
      </c>
      <c r="B290" t="s">
        <v>288</v>
      </c>
      <c r="C290" t="s">
        <v>102</v>
      </c>
      <c r="D290" t="s">
        <v>38</v>
      </c>
      <c r="E290" t="s">
        <v>51</v>
      </c>
      <c r="F290" t="s">
        <v>666</v>
      </c>
      <c r="G290" t="s">
        <v>148</v>
      </c>
      <c r="H290" t="s">
        <v>111</v>
      </c>
      <c r="I290" t="s">
        <v>666</v>
      </c>
      <c r="J290">
        <v>0.16358</v>
      </c>
      <c r="K290">
        <v>0.11957</v>
      </c>
      <c r="L290">
        <v>15</v>
      </c>
      <c r="M290" t="s">
        <v>305</v>
      </c>
    </row>
    <row r="291" spans="1:14" x14ac:dyDescent="0.3">
      <c r="A291" t="s">
        <v>192</v>
      </c>
      <c r="B291" t="s">
        <v>288</v>
      </c>
      <c r="C291" t="s">
        <v>102</v>
      </c>
      <c r="D291" t="s">
        <v>38</v>
      </c>
      <c r="E291" t="s">
        <v>51</v>
      </c>
      <c r="F291" t="s">
        <v>667</v>
      </c>
      <c r="G291" t="s">
        <v>105</v>
      </c>
      <c r="H291" t="s">
        <v>107</v>
      </c>
      <c r="I291" t="s">
        <v>667</v>
      </c>
      <c r="J291">
        <v>0.46599000000000002</v>
      </c>
      <c r="K291">
        <v>3.576E-2</v>
      </c>
      <c r="L291">
        <v>15</v>
      </c>
      <c r="M291" t="s">
        <v>305</v>
      </c>
      <c r="N291" t="s">
        <v>317</v>
      </c>
    </row>
    <row r="292" spans="1:14" x14ac:dyDescent="0.3">
      <c r="A292" t="s">
        <v>192</v>
      </c>
      <c r="B292" t="s">
        <v>288</v>
      </c>
      <c r="C292" t="s">
        <v>102</v>
      </c>
      <c r="D292" t="s">
        <v>38</v>
      </c>
      <c r="E292" t="s">
        <v>51</v>
      </c>
      <c r="F292" t="s">
        <v>668</v>
      </c>
      <c r="G292" t="s">
        <v>105</v>
      </c>
      <c r="H292" t="s">
        <v>111</v>
      </c>
      <c r="I292" t="s">
        <v>668</v>
      </c>
      <c r="J292">
        <v>0.98982999999999999</v>
      </c>
      <c r="K292">
        <v>1.38E-2</v>
      </c>
      <c r="L292">
        <v>15</v>
      </c>
      <c r="M292" t="s">
        <v>305</v>
      </c>
      <c r="N292" t="s">
        <v>317</v>
      </c>
    </row>
    <row r="293" spans="1:14" x14ac:dyDescent="0.3">
      <c r="A293" t="s">
        <v>192</v>
      </c>
      <c r="B293" t="s">
        <v>288</v>
      </c>
      <c r="C293" t="s">
        <v>102</v>
      </c>
      <c r="D293" t="s">
        <v>38</v>
      </c>
      <c r="E293" t="s">
        <v>51</v>
      </c>
      <c r="F293" t="s">
        <v>669</v>
      </c>
      <c r="G293" t="s">
        <v>105</v>
      </c>
      <c r="H293" t="s">
        <v>111</v>
      </c>
      <c r="I293" t="s">
        <v>669</v>
      </c>
      <c r="J293">
        <v>0.20302999999999999</v>
      </c>
      <c r="K293">
        <v>5.79E-3</v>
      </c>
      <c r="L293">
        <v>15</v>
      </c>
      <c r="M293" t="s">
        <v>305</v>
      </c>
      <c r="N293" t="s">
        <v>317</v>
      </c>
    </row>
    <row r="294" spans="1:14" x14ac:dyDescent="0.3">
      <c r="A294" t="s">
        <v>192</v>
      </c>
      <c r="B294" t="s">
        <v>288</v>
      </c>
      <c r="C294" t="s">
        <v>102</v>
      </c>
      <c r="D294" t="s">
        <v>38</v>
      </c>
      <c r="E294" t="s">
        <v>51</v>
      </c>
      <c r="F294" t="s">
        <v>670</v>
      </c>
      <c r="G294" t="s">
        <v>103</v>
      </c>
      <c r="H294" t="s">
        <v>141</v>
      </c>
      <c r="I294" t="s">
        <v>670</v>
      </c>
      <c r="J294">
        <v>9.7259999999999999E-2</v>
      </c>
      <c r="K294">
        <v>4.0120000000000003E-2</v>
      </c>
      <c r="L294">
        <v>15</v>
      </c>
      <c r="M294" t="s">
        <v>305</v>
      </c>
      <c r="N294" t="s">
        <v>317</v>
      </c>
    </row>
    <row r="295" spans="1:14" x14ac:dyDescent="0.3">
      <c r="A295" t="s">
        <v>192</v>
      </c>
      <c r="B295" t="s">
        <v>288</v>
      </c>
      <c r="C295" t="s">
        <v>102</v>
      </c>
      <c r="D295" t="s">
        <v>38</v>
      </c>
      <c r="E295" t="s">
        <v>51</v>
      </c>
      <c r="F295" t="s">
        <v>671</v>
      </c>
      <c r="G295" t="s">
        <v>105</v>
      </c>
      <c r="H295" t="s">
        <v>111</v>
      </c>
      <c r="I295" t="s">
        <v>671</v>
      </c>
      <c r="J295">
        <v>0.21240000000000001</v>
      </c>
      <c r="K295">
        <v>3.0939999999999999E-2</v>
      </c>
      <c r="L295">
        <v>15</v>
      </c>
      <c r="M295" t="s">
        <v>305</v>
      </c>
      <c r="N295" t="s">
        <v>317</v>
      </c>
    </row>
    <row r="296" spans="1:14" x14ac:dyDescent="0.3">
      <c r="A296" t="s">
        <v>192</v>
      </c>
      <c r="B296" t="s">
        <v>288</v>
      </c>
      <c r="C296" t="s">
        <v>102</v>
      </c>
      <c r="D296" t="s">
        <v>38</v>
      </c>
      <c r="E296" t="s">
        <v>51</v>
      </c>
      <c r="F296" t="s">
        <v>672</v>
      </c>
      <c r="G296" t="s">
        <v>105</v>
      </c>
      <c r="H296" t="s">
        <v>111</v>
      </c>
      <c r="I296" t="s">
        <v>672</v>
      </c>
      <c r="J296">
        <v>0.26656000000000002</v>
      </c>
      <c r="K296">
        <v>1.5779999999999999E-2</v>
      </c>
      <c r="L296">
        <v>15</v>
      </c>
      <c r="M296" t="s">
        <v>305</v>
      </c>
      <c r="N296" t="s">
        <v>317</v>
      </c>
    </row>
    <row r="297" spans="1:14" x14ac:dyDescent="0.3">
      <c r="A297" t="s">
        <v>192</v>
      </c>
      <c r="B297" t="s">
        <v>288</v>
      </c>
      <c r="C297" t="s">
        <v>102</v>
      </c>
      <c r="D297" t="s">
        <v>38</v>
      </c>
      <c r="E297" t="s">
        <v>51</v>
      </c>
      <c r="F297" t="s">
        <v>673</v>
      </c>
      <c r="G297" t="s">
        <v>103</v>
      </c>
      <c r="H297" t="s">
        <v>141</v>
      </c>
      <c r="I297" t="s">
        <v>673</v>
      </c>
      <c r="J297">
        <v>0.18703</v>
      </c>
      <c r="K297">
        <v>4.02E-2</v>
      </c>
      <c r="L297">
        <v>15</v>
      </c>
      <c r="M297" t="s">
        <v>305</v>
      </c>
      <c r="N297" t="s">
        <v>317</v>
      </c>
    </row>
    <row r="298" spans="1:14" x14ac:dyDescent="0.3">
      <c r="A298" t="s">
        <v>192</v>
      </c>
      <c r="B298" t="s">
        <v>288</v>
      </c>
      <c r="C298" t="s">
        <v>102</v>
      </c>
      <c r="D298" t="s">
        <v>38</v>
      </c>
      <c r="E298" t="s">
        <v>51</v>
      </c>
      <c r="F298" t="s">
        <v>674</v>
      </c>
      <c r="G298" t="s">
        <v>105</v>
      </c>
      <c r="H298" t="s">
        <v>111</v>
      </c>
      <c r="I298" t="s">
        <v>674</v>
      </c>
      <c r="J298">
        <v>0.40214</v>
      </c>
      <c r="K298">
        <v>1.9689999999999999E-2</v>
      </c>
      <c r="L298">
        <v>15</v>
      </c>
      <c r="M298" t="s">
        <v>305</v>
      </c>
      <c r="N298" t="s">
        <v>317</v>
      </c>
    </row>
    <row r="299" spans="1:14" x14ac:dyDescent="0.3">
      <c r="A299" t="s">
        <v>192</v>
      </c>
      <c r="B299" t="s">
        <v>288</v>
      </c>
      <c r="C299" t="s">
        <v>102</v>
      </c>
      <c r="D299" t="s">
        <v>38</v>
      </c>
      <c r="E299" t="s">
        <v>51</v>
      </c>
      <c r="F299" t="s">
        <v>675</v>
      </c>
      <c r="G299" t="s">
        <v>105</v>
      </c>
      <c r="H299" t="s">
        <v>111</v>
      </c>
      <c r="I299" t="s">
        <v>675</v>
      </c>
      <c r="J299">
        <v>0.78502000000000005</v>
      </c>
      <c r="K299">
        <v>3.916E-2</v>
      </c>
      <c r="L299">
        <v>15</v>
      </c>
      <c r="M299" t="s">
        <v>305</v>
      </c>
      <c r="N299" t="s">
        <v>324</v>
      </c>
    </row>
    <row r="300" spans="1:14" x14ac:dyDescent="0.3">
      <c r="A300" t="s">
        <v>192</v>
      </c>
      <c r="B300" t="s">
        <v>288</v>
      </c>
      <c r="C300" t="s">
        <v>102</v>
      </c>
      <c r="D300" t="s">
        <v>38</v>
      </c>
      <c r="E300" t="s">
        <v>51</v>
      </c>
      <c r="F300" t="s">
        <v>676</v>
      </c>
      <c r="G300" t="s">
        <v>105</v>
      </c>
      <c r="H300" t="s">
        <v>111</v>
      </c>
      <c r="I300" t="s">
        <v>676</v>
      </c>
      <c r="J300">
        <v>0.83401000000000003</v>
      </c>
      <c r="K300">
        <v>9.8300000000000002E-3</v>
      </c>
      <c r="L300">
        <v>15</v>
      </c>
      <c r="M300" t="s">
        <v>305</v>
      </c>
      <c r="N300" t="s">
        <v>317</v>
      </c>
    </row>
    <row r="301" spans="1:14" x14ac:dyDescent="0.3">
      <c r="A301" t="s">
        <v>192</v>
      </c>
      <c r="B301" t="s">
        <v>288</v>
      </c>
      <c r="C301" t="s">
        <v>102</v>
      </c>
      <c r="D301" t="s">
        <v>38</v>
      </c>
      <c r="E301" t="s">
        <v>51</v>
      </c>
      <c r="F301" t="s">
        <v>677</v>
      </c>
      <c r="G301" t="s">
        <v>103</v>
      </c>
      <c r="H301" t="s">
        <v>141</v>
      </c>
      <c r="I301" t="s">
        <v>677</v>
      </c>
      <c r="J301">
        <v>0.17637</v>
      </c>
      <c r="K301">
        <v>0.15235000000000001</v>
      </c>
      <c r="L301">
        <v>15</v>
      </c>
      <c r="M301" t="s">
        <v>305</v>
      </c>
      <c r="N301" t="s">
        <v>325</v>
      </c>
    </row>
    <row r="302" spans="1:14" x14ac:dyDescent="0.3">
      <c r="A302" t="s">
        <v>192</v>
      </c>
      <c r="B302" t="s">
        <v>288</v>
      </c>
      <c r="C302" t="s">
        <v>102</v>
      </c>
      <c r="D302" t="s">
        <v>38</v>
      </c>
      <c r="E302" t="s">
        <v>51</v>
      </c>
      <c r="F302" t="s">
        <v>678</v>
      </c>
      <c r="G302" t="s">
        <v>105</v>
      </c>
      <c r="H302" t="s">
        <v>111</v>
      </c>
      <c r="I302" t="s">
        <v>678</v>
      </c>
      <c r="J302">
        <v>0.47972999999999999</v>
      </c>
      <c r="K302">
        <v>1.609E-2</v>
      </c>
      <c r="L302">
        <v>15</v>
      </c>
      <c r="M302" t="s">
        <v>305</v>
      </c>
      <c r="N302" t="s">
        <v>317</v>
      </c>
    </row>
    <row r="303" spans="1:14" x14ac:dyDescent="0.3">
      <c r="A303" t="s">
        <v>192</v>
      </c>
      <c r="B303" t="s">
        <v>288</v>
      </c>
      <c r="C303" t="s">
        <v>102</v>
      </c>
      <c r="D303" t="s">
        <v>38</v>
      </c>
      <c r="E303" t="s">
        <v>51</v>
      </c>
      <c r="F303" t="s">
        <v>679</v>
      </c>
      <c r="G303" t="s">
        <v>105</v>
      </c>
      <c r="H303" t="s">
        <v>111</v>
      </c>
      <c r="I303" t="s">
        <v>679</v>
      </c>
      <c r="J303">
        <v>0.74114999999999998</v>
      </c>
      <c r="K303">
        <v>9.0500000000000008E-3</v>
      </c>
      <c r="L303">
        <v>15</v>
      </c>
      <c r="M303" t="s">
        <v>305</v>
      </c>
      <c r="N303" t="s">
        <v>317</v>
      </c>
    </row>
    <row r="304" spans="1:14" x14ac:dyDescent="0.3">
      <c r="A304" t="s">
        <v>192</v>
      </c>
      <c r="B304" t="s">
        <v>288</v>
      </c>
      <c r="C304" t="s">
        <v>102</v>
      </c>
      <c r="D304" t="s">
        <v>38</v>
      </c>
      <c r="E304" t="s">
        <v>51</v>
      </c>
      <c r="F304" t="s">
        <v>680</v>
      </c>
      <c r="G304" t="s">
        <v>105</v>
      </c>
      <c r="H304" t="s">
        <v>111</v>
      </c>
      <c r="I304" t="s">
        <v>680</v>
      </c>
      <c r="J304">
        <v>0.11174000000000001</v>
      </c>
      <c r="K304">
        <v>1.325E-2</v>
      </c>
      <c r="L304">
        <v>15</v>
      </c>
      <c r="M304" t="s">
        <v>305</v>
      </c>
      <c r="N304" t="s">
        <v>317</v>
      </c>
    </row>
    <row r="305" spans="1:14" x14ac:dyDescent="0.3">
      <c r="A305" t="s">
        <v>192</v>
      </c>
      <c r="B305" t="s">
        <v>288</v>
      </c>
      <c r="C305" t="s">
        <v>102</v>
      </c>
      <c r="D305" t="s">
        <v>38</v>
      </c>
      <c r="E305" t="s">
        <v>51</v>
      </c>
      <c r="F305" t="s">
        <v>681</v>
      </c>
      <c r="G305" t="s">
        <v>105</v>
      </c>
      <c r="H305" t="s">
        <v>107</v>
      </c>
      <c r="I305" t="s">
        <v>681</v>
      </c>
      <c r="J305">
        <v>0.11624</v>
      </c>
      <c r="K305">
        <v>1.489E-2</v>
      </c>
      <c r="L305">
        <v>15</v>
      </c>
      <c r="M305" t="s">
        <v>305</v>
      </c>
      <c r="N305" t="s">
        <v>317</v>
      </c>
    </row>
    <row r="306" spans="1:14" x14ac:dyDescent="0.3">
      <c r="A306" t="s">
        <v>192</v>
      </c>
      <c r="B306" t="s">
        <v>288</v>
      </c>
      <c r="C306" t="s">
        <v>102</v>
      </c>
      <c r="D306" t="s">
        <v>38</v>
      </c>
      <c r="E306" t="s">
        <v>51</v>
      </c>
      <c r="F306" t="s">
        <v>682</v>
      </c>
      <c r="G306" t="s">
        <v>105</v>
      </c>
      <c r="H306" t="s">
        <v>141</v>
      </c>
      <c r="I306" t="s">
        <v>682</v>
      </c>
      <c r="J306">
        <v>2.0799500000000002</v>
      </c>
      <c r="K306">
        <v>4.0770000000000001E-2</v>
      </c>
      <c r="L306">
        <v>15</v>
      </c>
      <c r="M306" t="s">
        <v>305</v>
      </c>
      <c r="N306" t="s">
        <v>317</v>
      </c>
    </row>
    <row r="307" spans="1:14" x14ac:dyDescent="0.3">
      <c r="A307" t="s">
        <v>192</v>
      </c>
      <c r="B307" t="s">
        <v>288</v>
      </c>
      <c r="C307" t="s">
        <v>102</v>
      </c>
      <c r="D307" t="s">
        <v>38</v>
      </c>
      <c r="E307" t="s">
        <v>51</v>
      </c>
      <c r="F307" t="s">
        <v>683</v>
      </c>
      <c r="G307" t="s">
        <v>148</v>
      </c>
      <c r="H307" t="s">
        <v>111</v>
      </c>
      <c r="I307" t="s">
        <v>683</v>
      </c>
      <c r="J307">
        <v>0.26191999999999999</v>
      </c>
      <c r="K307">
        <v>7.7160000000000006E-2</v>
      </c>
      <c r="L307">
        <v>15</v>
      </c>
      <c r="M307" t="s">
        <v>305</v>
      </c>
      <c r="N307" t="s">
        <v>317</v>
      </c>
    </row>
    <row r="308" spans="1:14" x14ac:dyDescent="0.3">
      <c r="A308" t="s">
        <v>192</v>
      </c>
      <c r="B308" t="s">
        <v>288</v>
      </c>
      <c r="C308" t="s">
        <v>102</v>
      </c>
      <c r="D308" t="s">
        <v>38</v>
      </c>
      <c r="E308" t="s">
        <v>51</v>
      </c>
      <c r="F308" t="s">
        <v>684</v>
      </c>
      <c r="G308" t="s">
        <v>105</v>
      </c>
      <c r="H308" t="s">
        <v>141</v>
      </c>
      <c r="I308" t="s">
        <v>684</v>
      </c>
      <c r="J308">
        <v>1.42588</v>
      </c>
      <c r="K308">
        <v>3.4880000000000001E-2</v>
      </c>
      <c r="L308">
        <v>15</v>
      </c>
      <c r="M308" t="s">
        <v>305</v>
      </c>
      <c r="N308" t="s">
        <v>317</v>
      </c>
    </row>
    <row r="309" spans="1:14" x14ac:dyDescent="0.3">
      <c r="A309" t="s">
        <v>192</v>
      </c>
      <c r="B309" t="s">
        <v>288</v>
      </c>
      <c r="C309" t="s">
        <v>102</v>
      </c>
      <c r="D309" t="s">
        <v>38</v>
      </c>
      <c r="E309" t="s">
        <v>51</v>
      </c>
      <c r="F309" t="s">
        <v>685</v>
      </c>
      <c r="G309" t="s">
        <v>105</v>
      </c>
      <c r="H309" t="s">
        <v>111</v>
      </c>
      <c r="I309" t="s">
        <v>685</v>
      </c>
      <c r="J309">
        <v>1.1995400000000001</v>
      </c>
      <c r="K309">
        <v>3.0349999999999999E-2</v>
      </c>
      <c r="L309">
        <v>15</v>
      </c>
      <c r="M309" t="s">
        <v>305</v>
      </c>
      <c r="N309" t="s">
        <v>317</v>
      </c>
    </row>
    <row r="310" spans="1:14" x14ac:dyDescent="0.3">
      <c r="A310" t="s">
        <v>192</v>
      </c>
      <c r="B310" t="s">
        <v>288</v>
      </c>
      <c r="C310" t="s">
        <v>102</v>
      </c>
      <c r="D310" t="s">
        <v>38</v>
      </c>
      <c r="E310" t="s">
        <v>51</v>
      </c>
      <c r="F310" t="s">
        <v>686</v>
      </c>
      <c r="G310" t="s">
        <v>103</v>
      </c>
      <c r="H310" t="s">
        <v>111</v>
      </c>
      <c r="I310" t="s">
        <v>686</v>
      </c>
      <c r="J310">
        <v>0.40094000000000002</v>
      </c>
      <c r="K310">
        <v>0.37132999999999999</v>
      </c>
      <c r="L310">
        <v>15</v>
      </c>
      <c r="M310" t="s">
        <v>305</v>
      </c>
      <c r="N310" t="s">
        <v>326</v>
      </c>
    </row>
    <row r="311" spans="1:14" x14ac:dyDescent="0.3">
      <c r="A311" t="s">
        <v>192</v>
      </c>
      <c r="B311" t="s">
        <v>288</v>
      </c>
      <c r="C311" t="s">
        <v>102</v>
      </c>
      <c r="D311" t="s">
        <v>38</v>
      </c>
      <c r="E311" t="s">
        <v>51</v>
      </c>
      <c r="F311" t="s">
        <v>687</v>
      </c>
      <c r="G311" t="s">
        <v>105</v>
      </c>
      <c r="H311" t="s">
        <v>109</v>
      </c>
      <c r="I311" t="s">
        <v>687</v>
      </c>
      <c r="J311">
        <v>0.49530999999999997</v>
      </c>
      <c r="K311">
        <v>1.3680000000000001E-3</v>
      </c>
      <c r="L311">
        <v>15</v>
      </c>
      <c r="M311" t="s">
        <v>305</v>
      </c>
      <c r="N311" t="s">
        <v>317</v>
      </c>
    </row>
    <row r="312" spans="1:14" x14ac:dyDescent="0.3">
      <c r="A312" t="s">
        <v>192</v>
      </c>
      <c r="B312" t="s">
        <v>288</v>
      </c>
      <c r="C312" t="s">
        <v>102</v>
      </c>
      <c r="D312" t="s">
        <v>38</v>
      </c>
      <c r="E312" t="s">
        <v>51</v>
      </c>
      <c r="F312" t="s">
        <v>688</v>
      </c>
      <c r="G312" t="s">
        <v>105</v>
      </c>
      <c r="H312" t="s">
        <v>141</v>
      </c>
      <c r="I312" t="s">
        <v>688</v>
      </c>
      <c r="J312">
        <v>0.84333000000000002</v>
      </c>
      <c r="K312">
        <v>2.163E-2</v>
      </c>
      <c r="L312">
        <v>15</v>
      </c>
      <c r="M312" t="s">
        <v>305</v>
      </c>
      <c r="N312" t="s">
        <v>317</v>
      </c>
    </row>
    <row r="313" spans="1:14" x14ac:dyDescent="0.3">
      <c r="A313" t="s">
        <v>192</v>
      </c>
      <c r="B313" t="s">
        <v>288</v>
      </c>
      <c r="C313" t="s">
        <v>102</v>
      </c>
      <c r="D313" t="s">
        <v>38</v>
      </c>
      <c r="E313" t="s">
        <v>51</v>
      </c>
      <c r="F313" t="s">
        <v>689</v>
      </c>
      <c r="G313" t="s">
        <v>105</v>
      </c>
      <c r="H313" t="s">
        <v>140</v>
      </c>
      <c r="I313" t="s">
        <v>689</v>
      </c>
      <c r="J313">
        <v>0.35815000000000002</v>
      </c>
      <c r="K313">
        <v>3.9449999999999999E-2</v>
      </c>
      <c r="L313">
        <v>15</v>
      </c>
      <c r="M313" t="s">
        <v>305</v>
      </c>
      <c r="N313" t="s">
        <v>317</v>
      </c>
    </row>
    <row r="314" spans="1:14" x14ac:dyDescent="0.3">
      <c r="A314" t="s">
        <v>192</v>
      </c>
      <c r="B314" t="s">
        <v>288</v>
      </c>
      <c r="C314" t="s">
        <v>102</v>
      </c>
      <c r="D314" t="s">
        <v>38</v>
      </c>
      <c r="E314" t="s">
        <v>51</v>
      </c>
      <c r="F314" t="s">
        <v>690</v>
      </c>
      <c r="G314" t="s">
        <v>105</v>
      </c>
      <c r="H314" t="s">
        <v>111</v>
      </c>
      <c r="I314" t="s">
        <v>690</v>
      </c>
      <c r="J314">
        <v>0.99521999999999999</v>
      </c>
      <c r="K314">
        <v>1.423E-2</v>
      </c>
      <c r="L314">
        <v>15</v>
      </c>
      <c r="M314" t="s">
        <v>305</v>
      </c>
      <c r="N314" t="s">
        <v>317</v>
      </c>
    </row>
    <row r="315" spans="1:14" x14ac:dyDescent="0.3">
      <c r="A315" t="s">
        <v>192</v>
      </c>
      <c r="B315" t="s">
        <v>288</v>
      </c>
      <c r="C315" t="s">
        <v>102</v>
      </c>
      <c r="D315" t="s">
        <v>38</v>
      </c>
      <c r="E315" t="s">
        <v>51</v>
      </c>
      <c r="F315" t="s">
        <v>691</v>
      </c>
      <c r="G315" t="s">
        <v>103</v>
      </c>
      <c r="H315" t="s">
        <v>111</v>
      </c>
      <c r="I315" t="s">
        <v>691</v>
      </c>
      <c r="J315">
        <v>0.23179</v>
      </c>
      <c r="K315">
        <v>0.11404</v>
      </c>
      <c r="L315">
        <v>15</v>
      </c>
      <c r="M315" t="s">
        <v>305</v>
      </c>
      <c r="N315" t="s">
        <v>317</v>
      </c>
    </row>
    <row r="316" spans="1:14" x14ac:dyDescent="0.3">
      <c r="A316" t="s">
        <v>192</v>
      </c>
      <c r="B316" t="s">
        <v>288</v>
      </c>
      <c r="C316" t="s">
        <v>102</v>
      </c>
      <c r="D316" t="s">
        <v>38</v>
      </c>
      <c r="E316" t="s">
        <v>51</v>
      </c>
      <c r="F316" t="s">
        <v>692</v>
      </c>
      <c r="G316" t="s">
        <v>105</v>
      </c>
      <c r="H316" t="s">
        <v>111</v>
      </c>
      <c r="I316" t="s">
        <v>692</v>
      </c>
      <c r="J316">
        <v>2.2365400000000002</v>
      </c>
      <c r="K316">
        <v>0.11650000000000001</v>
      </c>
      <c r="L316">
        <v>15</v>
      </c>
      <c r="M316" t="s">
        <v>305</v>
      </c>
      <c r="N316" t="s">
        <v>317</v>
      </c>
    </row>
    <row r="317" spans="1:14" x14ac:dyDescent="0.3">
      <c r="A317" t="s">
        <v>192</v>
      </c>
      <c r="B317" t="s">
        <v>288</v>
      </c>
      <c r="C317" t="s">
        <v>102</v>
      </c>
      <c r="D317" t="s">
        <v>38</v>
      </c>
      <c r="E317" t="s">
        <v>51</v>
      </c>
      <c r="F317" t="s">
        <v>693</v>
      </c>
      <c r="G317" t="s">
        <v>105</v>
      </c>
      <c r="H317" t="s">
        <v>111</v>
      </c>
      <c r="I317" t="s">
        <v>693</v>
      </c>
      <c r="J317">
        <v>1.43164</v>
      </c>
      <c r="K317">
        <v>9.5700000000000004E-3</v>
      </c>
      <c r="L317">
        <v>15</v>
      </c>
      <c r="M317" t="s">
        <v>305</v>
      </c>
      <c r="N317" t="s">
        <v>317</v>
      </c>
    </row>
    <row r="318" spans="1:14" x14ac:dyDescent="0.3">
      <c r="A318" t="s">
        <v>192</v>
      </c>
      <c r="B318" t="s">
        <v>288</v>
      </c>
      <c r="C318" t="s">
        <v>102</v>
      </c>
      <c r="D318" t="s">
        <v>38</v>
      </c>
      <c r="E318" t="s">
        <v>51</v>
      </c>
      <c r="F318" t="s">
        <v>694</v>
      </c>
      <c r="G318" t="s">
        <v>103</v>
      </c>
      <c r="H318" t="s">
        <v>141</v>
      </c>
      <c r="I318" t="s">
        <v>694</v>
      </c>
      <c r="J318">
        <v>0.15798999999999999</v>
      </c>
      <c r="K318">
        <v>0.15906999999999999</v>
      </c>
      <c r="L318">
        <v>15</v>
      </c>
      <c r="M318" t="s">
        <v>305</v>
      </c>
      <c r="N318" t="s">
        <v>317</v>
      </c>
    </row>
    <row r="319" spans="1:14" x14ac:dyDescent="0.3">
      <c r="A319" t="s">
        <v>192</v>
      </c>
      <c r="B319" t="s">
        <v>288</v>
      </c>
      <c r="C319" t="s">
        <v>102</v>
      </c>
      <c r="D319" t="s">
        <v>38</v>
      </c>
      <c r="E319" t="s">
        <v>51</v>
      </c>
      <c r="F319" t="s">
        <v>695</v>
      </c>
      <c r="G319" t="s">
        <v>103</v>
      </c>
      <c r="H319" t="s">
        <v>108</v>
      </c>
      <c r="I319" t="s">
        <v>695</v>
      </c>
      <c r="J319">
        <v>0.3372</v>
      </c>
      <c r="K319">
        <v>0.32752999999999999</v>
      </c>
      <c r="L319">
        <v>15</v>
      </c>
      <c r="M319" t="s">
        <v>305</v>
      </c>
      <c r="N319" t="s">
        <v>317</v>
      </c>
    </row>
    <row r="320" spans="1:14" x14ac:dyDescent="0.3">
      <c r="A320" t="s">
        <v>192</v>
      </c>
      <c r="B320" t="s">
        <v>288</v>
      </c>
      <c r="C320" t="s">
        <v>102</v>
      </c>
      <c r="D320" t="s">
        <v>38</v>
      </c>
      <c r="E320" t="s">
        <v>51</v>
      </c>
      <c r="F320" t="s">
        <v>696</v>
      </c>
      <c r="G320" t="s">
        <v>105</v>
      </c>
      <c r="H320" t="s">
        <v>111</v>
      </c>
      <c r="I320" t="s">
        <v>696</v>
      </c>
      <c r="J320">
        <v>8.4457100000000001</v>
      </c>
      <c r="K320">
        <v>2.24E-2</v>
      </c>
      <c r="L320">
        <v>15</v>
      </c>
      <c r="M320" t="s">
        <v>305</v>
      </c>
      <c r="N320" t="s">
        <v>317</v>
      </c>
    </row>
    <row r="321" spans="1:14" x14ac:dyDescent="0.3">
      <c r="A321" t="s">
        <v>192</v>
      </c>
      <c r="B321" t="s">
        <v>288</v>
      </c>
      <c r="C321" t="s">
        <v>102</v>
      </c>
      <c r="D321" t="s">
        <v>38</v>
      </c>
      <c r="E321" t="s">
        <v>51</v>
      </c>
      <c r="F321" t="s">
        <v>697</v>
      </c>
      <c r="G321" t="s">
        <v>105</v>
      </c>
      <c r="H321" t="s">
        <v>109</v>
      </c>
      <c r="I321" t="s">
        <v>697</v>
      </c>
      <c r="J321">
        <v>5.9611599999999996</v>
      </c>
      <c r="K321">
        <v>2.2960000000000001E-2</v>
      </c>
      <c r="L321">
        <v>15</v>
      </c>
      <c r="M321" t="s">
        <v>305</v>
      </c>
      <c r="N321" t="s">
        <v>317</v>
      </c>
    </row>
    <row r="322" spans="1:14" x14ac:dyDescent="0.3">
      <c r="A322" t="s">
        <v>192</v>
      </c>
      <c r="B322" t="s">
        <v>288</v>
      </c>
      <c r="C322" t="s">
        <v>102</v>
      </c>
      <c r="D322" t="s">
        <v>38</v>
      </c>
      <c r="E322" t="s">
        <v>51</v>
      </c>
      <c r="F322" t="s">
        <v>698</v>
      </c>
      <c r="G322" t="s">
        <v>105</v>
      </c>
      <c r="H322" t="s">
        <v>111</v>
      </c>
      <c r="I322" t="s">
        <v>698</v>
      </c>
      <c r="J322">
        <v>4.3280399999999997</v>
      </c>
      <c r="K322">
        <v>6.3979999999999995E-2</v>
      </c>
      <c r="L322">
        <v>15</v>
      </c>
      <c r="M322" t="s">
        <v>305</v>
      </c>
      <c r="N322" t="s">
        <v>317</v>
      </c>
    </row>
    <row r="323" spans="1:14" x14ac:dyDescent="0.3">
      <c r="A323" t="s">
        <v>192</v>
      </c>
      <c r="B323" t="s">
        <v>288</v>
      </c>
      <c r="C323" t="s">
        <v>102</v>
      </c>
      <c r="D323" t="s">
        <v>38</v>
      </c>
      <c r="E323" t="s">
        <v>51</v>
      </c>
      <c r="F323" t="s">
        <v>699</v>
      </c>
      <c r="G323" t="s">
        <v>103</v>
      </c>
      <c r="H323" t="s">
        <v>108</v>
      </c>
      <c r="I323" t="s">
        <v>699</v>
      </c>
      <c r="J323">
        <v>0.29831000000000002</v>
      </c>
      <c r="K323">
        <v>0.28426000000000001</v>
      </c>
      <c r="L323">
        <v>15</v>
      </c>
      <c r="M323" t="s">
        <v>305</v>
      </c>
      <c r="N323" t="s">
        <v>317</v>
      </c>
    </row>
    <row r="324" spans="1:14" x14ac:dyDescent="0.3">
      <c r="A324" t="s">
        <v>192</v>
      </c>
      <c r="B324" t="s">
        <v>288</v>
      </c>
      <c r="C324" t="s">
        <v>102</v>
      </c>
      <c r="D324" t="s">
        <v>38</v>
      </c>
      <c r="E324" t="s">
        <v>51</v>
      </c>
      <c r="F324" t="s">
        <v>700</v>
      </c>
      <c r="G324" t="s">
        <v>105</v>
      </c>
      <c r="H324" t="s">
        <v>133</v>
      </c>
      <c r="I324" t="s">
        <v>700</v>
      </c>
      <c r="J324">
        <v>4.0749000000000004</v>
      </c>
      <c r="K324">
        <v>3.6110000000000003E-2</v>
      </c>
      <c r="L324">
        <v>15</v>
      </c>
      <c r="M324" t="s">
        <v>305</v>
      </c>
      <c r="N324" t="s">
        <v>317</v>
      </c>
    </row>
    <row r="325" spans="1:14" x14ac:dyDescent="0.3">
      <c r="A325" t="s">
        <v>192</v>
      </c>
      <c r="B325" t="s">
        <v>288</v>
      </c>
      <c r="C325" t="s">
        <v>102</v>
      </c>
      <c r="D325" t="s">
        <v>38</v>
      </c>
      <c r="E325" t="s">
        <v>51</v>
      </c>
      <c r="F325" t="s">
        <v>701</v>
      </c>
      <c r="G325" t="s">
        <v>103</v>
      </c>
      <c r="H325" t="s">
        <v>133</v>
      </c>
      <c r="I325" t="s">
        <v>701</v>
      </c>
      <c r="J325">
        <v>0.17560999999999999</v>
      </c>
      <c r="K325">
        <v>9.3350000000000002E-2</v>
      </c>
      <c r="L325">
        <v>15</v>
      </c>
      <c r="M325" t="s">
        <v>305</v>
      </c>
      <c r="N325" t="s">
        <v>317</v>
      </c>
    </row>
    <row r="326" spans="1:14" x14ac:dyDescent="0.3">
      <c r="A326" t="s">
        <v>192</v>
      </c>
      <c r="B326" t="s">
        <v>288</v>
      </c>
      <c r="C326" t="s">
        <v>102</v>
      </c>
      <c r="D326" t="s">
        <v>38</v>
      </c>
      <c r="E326" t="s">
        <v>51</v>
      </c>
      <c r="F326" t="s">
        <v>702</v>
      </c>
      <c r="G326" t="s">
        <v>103</v>
      </c>
      <c r="H326" t="s">
        <v>111</v>
      </c>
      <c r="I326" t="s">
        <v>702</v>
      </c>
      <c r="J326">
        <v>0.21609999999999999</v>
      </c>
      <c r="K326">
        <v>6.2059999999999997E-2</v>
      </c>
      <c r="L326">
        <v>15</v>
      </c>
      <c r="M326" t="s">
        <v>305</v>
      </c>
      <c r="N326" t="s">
        <v>317</v>
      </c>
    </row>
    <row r="327" spans="1:14" x14ac:dyDescent="0.3">
      <c r="A327" s="7" t="s">
        <v>192</v>
      </c>
      <c r="B327" s="7" t="s">
        <v>288</v>
      </c>
      <c r="C327" s="7" t="s">
        <v>102</v>
      </c>
      <c r="D327" t="s">
        <v>38</v>
      </c>
      <c r="E327" s="7" t="s">
        <v>51</v>
      </c>
      <c r="F327" s="7" t="s">
        <v>703</v>
      </c>
      <c r="G327" s="7" t="s">
        <v>103</v>
      </c>
      <c r="H327" s="7" t="s">
        <v>111</v>
      </c>
      <c r="I327" s="7" t="s">
        <v>703</v>
      </c>
      <c r="J327" s="7">
        <v>0.13825999999999999</v>
      </c>
      <c r="K327" s="7">
        <v>7.7090000000000006E-2</v>
      </c>
      <c r="L327">
        <v>15</v>
      </c>
      <c r="M327" s="7" t="s">
        <v>305</v>
      </c>
      <c r="N327" s="7" t="s">
        <v>317</v>
      </c>
    </row>
    <row r="328" spans="1:14" x14ac:dyDescent="0.3">
      <c r="A328" s="7" t="s">
        <v>192</v>
      </c>
      <c r="B328" s="7" t="s">
        <v>288</v>
      </c>
      <c r="C328" s="7" t="s">
        <v>102</v>
      </c>
      <c r="D328" t="s">
        <v>38</v>
      </c>
      <c r="E328" s="7" t="s">
        <v>51</v>
      </c>
      <c r="F328" s="7" t="s">
        <v>722</v>
      </c>
      <c r="G328" s="7" t="s">
        <v>103</v>
      </c>
      <c r="H328" s="7" t="s">
        <v>111</v>
      </c>
      <c r="I328" s="7" t="s">
        <v>722</v>
      </c>
      <c r="J328" s="7">
        <v>0.17605999999999999</v>
      </c>
      <c r="K328" s="7">
        <v>0.17149</v>
      </c>
      <c r="L328">
        <v>15</v>
      </c>
      <c r="M328" s="7" t="s">
        <v>305</v>
      </c>
      <c r="N328" s="7" t="s">
        <v>317</v>
      </c>
    </row>
    <row r="329" spans="1:14" x14ac:dyDescent="0.3">
      <c r="A329" s="7" t="s">
        <v>192</v>
      </c>
      <c r="B329" s="7" t="s">
        <v>288</v>
      </c>
      <c r="C329" s="7" t="s">
        <v>102</v>
      </c>
      <c r="D329" t="s">
        <v>38</v>
      </c>
      <c r="E329" s="7" t="s">
        <v>51</v>
      </c>
      <c r="F329" s="7" t="s">
        <v>723</v>
      </c>
      <c r="G329" s="7" t="s">
        <v>147</v>
      </c>
      <c r="H329" s="7" t="s">
        <v>108</v>
      </c>
      <c r="I329" s="7" t="s">
        <v>723</v>
      </c>
      <c r="J329" s="7">
        <v>0.24424000000000001</v>
      </c>
      <c r="K329" s="7">
        <v>0.18024999999999999</v>
      </c>
      <c r="L329">
        <v>15</v>
      </c>
      <c r="M329" s="7" t="s">
        <v>305</v>
      </c>
      <c r="N329" s="7" t="s">
        <v>317</v>
      </c>
    </row>
    <row r="330" spans="1:14" x14ac:dyDescent="0.3">
      <c r="A330" s="7" t="s">
        <v>192</v>
      </c>
      <c r="B330" s="7" t="s">
        <v>288</v>
      </c>
      <c r="C330" s="7" t="s">
        <v>102</v>
      </c>
      <c r="D330" t="s">
        <v>38</v>
      </c>
      <c r="E330" s="7" t="s">
        <v>51</v>
      </c>
      <c r="F330" s="7" t="s">
        <v>724</v>
      </c>
      <c r="G330" s="7" t="s">
        <v>105</v>
      </c>
      <c r="H330" s="7" t="s">
        <v>141</v>
      </c>
      <c r="I330" s="7" t="s">
        <v>724</v>
      </c>
      <c r="J330" s="7">
        <v>1.5969500000000001</v>
      </c>
      <c r="K330" s="7">
        <v>4.4679999999999997E-2</v>
      </c>
      <c r="L330">
        <v>15</v>
      </c>
      <c r="M330" s="7" t="s">
        <v>305</v>
      </c>
      <c r="N330" s="7" t="s">
        <v>317</v>
      </c>
    </row>
    <row r="331" spans="1:14" x14ac:dyDescent="0.3">
      <c r="A331" t="s">
        <v>192</v>
      </c>
      <c r="B331" t="s">
        <v>288</v>
      </c>
      <c r="C331" t="s">
        <v>102</v>
      </c>
      <c r="D331" t="s">
        <v>38</v>
      </c>
      <c r="E331" t="s">
        <v>51</v>
      </c>
      <c r="F331" t="s">
        <v>725</v>
      </c>
      <c r="G331" t="s">
        <v>105</v>
      </c>
      <c r="H331" t="s">
        <v>109</v>
      </c>
      <c r="I331" t="s">
        <v>725</v>
      </c>
      <c r="J331">
        <v>2.3996599999999999</v>
      </c>
      <c r="K331">
        <v>1.468E-2</v>
      </c>
      <c r="L331">
        <v>15</v>
      </c>
      <c r="M331" t="s">
        <v>305</v>
      </c>
      <c r="N331" t="s">
        <v>327</v>
      </c>
    </row>
    <row r="332" spans="1:14" x14ac:dyDescent="0.3">
      <c r="A332" t="s">
        <v>192</v>
      </c>
      <c r="B332" t="s">
        <v>288</v>
      </c>
      <c r="C332" t="s">
        <v>102</v>
      </c>
      <c r="D332" t="s">
        <v>38</v>
      </c>
      <c r="E332" t="s">
        <v>51</v>
      </c>
      <c r="F332" t="s">
        <v>726</v>
      </c>
      <c r="G332" t="s">
        <v>105</v>
      </c>
      <c r="H332" t="s">
        <v>107</v>
      </c>
      <c r="I332" t="s">
        <v>726</v>
      </c>
      <c r="J332">
        <v>1.94865</v>
      </c>
      <c r="K332">
        <v>2.8910000000000002E-2</v>
      </c>
      <c r="L332">
        <v>15</v>
      </c>
      <c r="M332" t="s">
        <v>305</v>
      </c>
      <c r="N332" t="s">
        <v>328</v>
      </c>
    </row>
    <row r="333" spans="1:14" x14ac:dyDescent="0.3">
      <c r="A333" t="s">
        <v>192</v>
      </c>
      <c r="B333" t="s">
        <v>288</v>
      </c>
      <c r="C333" t="s">
        <v>102</v>
      </c>
      <c r="D333" t="s">
        <v>38</v>
      </c>
      <c r="E333" t="s">
        <v>51</v>
      </c>
      <c r="F333" t="s">
        <v>727</v>
      </c>
      <c r="G333" t="s">
        <v>105</v>
      </c>
      <c r="H333" t="s">
        <v>111</v>
      </c>
      <c r="I333" t="s">
        <v>727</v>
      </c>
      <c r="J333">
        <v>1.3121799999999999</v>
      </c>
      <c r="K333">
        <v>2.435E-2</v>
      </c>
      <c r="L333">
        <v>15</v>
      </c>
      <c r="M333" t="s">
        <v>305</v>
      </c>
      <c r="N333" t="s">
        <v>327</v>
      </c>
    </row>
    <row r="334" spans="1:14" x14ac:dyDescent="0.3">
      <c r="A334" t="s">
        <v>192</v>
      </c>
      <c r="B334" t="s">
        <v>288</v>
      </c>
      <c r="C334" t="s">
        <v>102</v>
      </c>
      <c r="D334" t="s">
        <v>38</v>
      </c>
      <c r="E334" t="s">
        <v>51</v>
      </c>
      <c r="F334" t="s">
        <v>728</v>
      </c>
      <c r="G334" t="s">
        <v>105</v>
      </c>
      <c r="H334" t="s">
        <v>111</v>
      </c>
      <c r="I334" t="s">
        <v>728</v>
      </c>
      <c r="J334">
        <v>1.6566399999999999</v>
      </c>
      <c r="K334">
        <v>1.465E-2</v>
      </c>
      <c r="L334">
        <v>15</v>
      </c>
      <c r="M334" t="s">
        <v>305</v>
      </c>
      <c r="N334" t="s">
        <v>327</v>
      </c>
    </row>
    <row r="335" spans="1:14" x14ac:dyDescent="0.3">
      <c r="A335" t="s">
        <v>192</v>
      </c>
      <c r="B335" t="s">
        <v>288</v>
      </c>
      <c r="C335" t="s">
        <v>102</v>
      </c>
      <c r="D335" t="s">
        <v>38</v>
      </c>
      <c r="E335" t="s">
        <v>51</v>
      </c>
      <c r="F335" t="s">
        <v>729</v>
      </c>
      <c r="G335" t="s">
        <v>105</v>
      </c>
      <c r="H335" t="s">
        <v>109</v>
      </c>
      <c r="I335" t="s">
        <v>729</v>
      </c>
      <c r="J335">
        <v>2.1330499999999999</v>
      </c>
      <c r="K335">
        <v>6.6809999999999994E-2</v>
      </c>
      <c r="L335">
        <v>15</v>
      </c>
      <c r="M335" t="s">
        <v>305</v>
      </c>
      <c r="N335" t="s">
        <v>327</v>
      </c>
    </row>
    <row r="336" spans="1:14" x14ac:dyDescent="0.3">
      <c r="A336" t="s">
        <v>192</v>
      </c>
      <c r="B336" t="s">
        <v>288</v>
      </c>
      <c r="C336" t="s">
        <v>102</v>
      </c>
      <c r="D336" t="s">
        <v>38</v>
      </c>
      <c r="E336" t="s">
        <v>51</v>
      </c>
      <c r="F336" t="s">
        <v>730</v>
      </c>
      <c r="G336" t="s">
        <v>105</v>
      </c>
      <c r="H336" t="s">
        <v>107</v>
      </c>
      <c r="I336" t="s">
        <v>730</v>
      </c>
      <c r="J336">
        <v>0.50616000000000005</v>
      </c>
      <c r="K336">
        <v>1.189E-2</v>
      </c>
      <c r="L336">
        <v>15</v>
      </c>
      <c r="M336" t="s">
        <v>305</v>
      </c>
      <c r="N336" t="s">
        <v>327</v>
      </c>
    </row>
    <row r="337" spans="1:14" x14ac:dyDescent="0.3">
      <c r="A337" t="s">
        <v>192</v>
      </c>
      <c r="B337" t="s">
        <v>288</v>
      </c>
      <c r="C337" t="s">
        <v>102</v>
      </c>
      <c r="D337" t="s">
        <v>38</v>
      </c>
      <c r="E337" t="s">
        <v>51</v>
      </c>
      <c r="F337" t="s">
        <v>731</v>
      </c>
      <c r="G337" t="s">
        <v>105</v>
      </c>
      <c r="H337" t="s">
        <v>107</v>
      </c>
      <c r="I337" t="s">
        <v>731</v>
      </c>
      <c r="J337">
        <v>1.33443</v>
      </c>
      <c r="K337">
        <v>3.356E-2</v>
      </c>
      <c r="L337">
        <v>15</v>
      </c>
      <c r="M337" t="s">
        <v>305</v>
      </c>
      <c r="N337" t="s">
        <v>327</v>
      </c>
    </row>
    <row r="338" spans="1:14" x14ac:dyDescent="0.3">
      <c r="A338" t="s">
        <v>192</v>
      </c>
      <c r="B338" t="s">
        <v>288</v>
      </c>
      <c r="C338" t="s">
        <v>102</v>
      </c>
      <c r="D338" t="s">
        <v>38</v>
      </c>
      <c r="E338" t="s">
        <v>51</v>
      </c>
      <c r="F338" t="s">
        <v>732</v>
      </c>
      <c r="G338" t="s">
        <v>105</v>
      </c>
      <c r="H338" t="s">
        <v>107</v>
      </c>
      <c r="I338" t="s">
        <v>732</v>
      </c>
      <c r="J338">
        <v>2.7107399999999999</v>
      </c>
      <c r="K338">
        <v>5.8009999999999999E-2</v>
      </c>
      <c r="L338">
        <v>15</v>
      </c>
      <c r="M338" t="s">
        <v>305</v>
      </c>
      <c r="N338" t="s">
        <v>329</v>
      </c>
    </row>
    <row r="339" spans="1:14" x14ac:dyDescent="0.3">
      <c r="A339" t="s">
        <v>192</v>
      </c>
      <c r="B339" t="s">
        <v>288</v>
      </c>
      <c r="C339" t="s">
        <v>102</v>
      </c>
      <c r="D339" t="s">
        <v>38</v>
      </c>
      <c r="E339" t="s">
        <v>51</v>
      </c>
      <c r="F339" t="s">
        <v>721</v>
      </c>
      <c r="G339" t="s">
        <v>105</v>
      </c>
      <c r="H339" t="s">
        <v>109</v>
      </c>
      <c r="I339" t="s">
        <v>721</v>
      </c>
      <c r="J339">
        <v>0.42842999999999998</v>
      </c>
      <c r="K339">
        <v>1.133E-2</v>
      </c>
      <c r="L339">
        <v>15</v>
      </c>
      <c r="M339" t="s">
        <v>305</v>
      </c>
      <c r="N339" t="s">
        <v>327</v>
      </c>
    </row>
    <row r="340" spans="1:14" x14ac:dyDescent="0.3">
      <c r="A340" t="s">
        <v>192</v>
      </c>
      <c r="B340" t="s">
        <v>288</v>
      </c>
      <c r="C340" t="s">
        <v>102</v>
      </c>
      <c r="D340" t="s">
        <v>38</v>
      </c>
      <c r="E340" t="s">
        <v>51</v>
      </c>
      <c r="F340" t="s">
        <v>720</v>
      </c>
      <c r="G340" t="s">
        <v>105</v>
      </c>
      <c r="H340" t="s">
        <v>107</v>
      </c>
      <c r="I340" t="s">
        <v>720</v>
      </c>
      <c r="J340">
        <v>0.42914000000000002</v>
      </c>
      <c r="K340">
        <v>2.2749999999999999E-2</v>
      </c>
      <c r="L340">
        <v>15</v>
      </c>
      <c r="M340" t="s">
        <v>305</v>
      </c>
      <c r="N340" t="s">
        <v>327</v>
      </c>
    </row>
    <row r="341" spans="1:14" x14ac:dyDescent="0.3">
      <c r="A341" t="s">
        <v>192</v>
      </c>
      <c r="B341" t="s">
        <v>288</v>
      </c>
      <c r="C341" t="s">
        <v>102</v>
      </c>
      <c r="D341" t="s">
        <v>38</v>
      </c>
      <c r="E341" t="s">
        <v>51</v>
      </c>
      <c r="F341" t="s">
        <v>719</v>
      </c>
      <c r="G341" t="s">
        <v>105</v>
      </c>
      <c r="H341" t="s">
        <v>109</v>
      </c>
      <c r="I341" t="s">
        <v>719</v>
      </c>
      <c r="J341">
        <v>1.84284</v>
      </c>
      <c r="K341">
        <v>2.818E-2</v>
      </c>
      <c r="L341">
        <v>15</v>
      </c>
      <c r="M341" t="s">
        <v>305</v>
      </c>
      <c r="N341" t="s">
        <v>330</v>
      </c>
    </row>
    <row r="342" spans="1:14" x14ac:dyDescent="0.3">
      <c r="A342" t="s">
        <v>192</v>
      </c>
      <c r="B342" t="s">
        <v>288</v>
      </c>
      <c r="C342" t="s">
        <v>102</v>
      </c>
      <c r="D342" t="s">
        <v>38</v>
      </c>
      <c r="E342" t="s">
        <v>51</v>
      </c>
      <c r="F342" t="s">
        <v>718</v>
      </c>
      <c r="G342" t="s">
        <v>105</v>
      </c>
      <c r="H342" t="s">
        <v>107</v>
      </c>
      <c r="I342" t="s">
        <v>718</v>
      </c>
      <c r="J342">
        <v>5.1942500000000003</v>
      </c>
      <c r="K342">
        <v>4.3380000000000002E-2</v>
      </c>
      <c r="L342">
        <v>15</v>
      </c>
      <c r="M342" t="s">
        <v>305</v>
      </c>
      <c r="N342" t="s">
        <v>331</v>
      </c>
    </row>
    <row r="343" spans="1:14" x14ac:dyDescent="0.3">
      <c r="A343" t="s">
        <v>192</v>
      </c>
      <c r="B343" t="s">
        <v>288</v>
      </c>
      <c r="C343" t="s">
        <v>102</v>
      </c>
      <c r="D343" t="s">
        <v>38</v>
      </c>
      <c r="E343" t="s">
        <v>51</v>
      </c>
      <c r="F343" t="s">
        <v>717</v>
      </c>
      <c r="G343" t="s">
        <v>103</v>
      </c>
      <c r="H343" t="s">
        <v>108</v>
      </c>
      <c r="I343" t="s">
        <v>717</v>
      </c>
      <c r="J343">
        <v>0.86026000000000002</v>
      </c>
      <c r="K343">
        <v>0.58260999999999996</v>
      </c>
      <c r="L343">
        <v>15</v>
      </c>
      <c r="M343" t="s">
        <v>305</v>
      </c>
      <c r="N343" t="s">
        <v>327</v>
      </c>
    </row>
    <row r="344" spans="1:14" x14ac:dyDescent="0.3">
      <c r="A344" t="s">
        <v>192</v>
      </c>
      <c r="B344" t="s">
        <v>288</v>
      </c>
      <c r="C344" t="s">
        <v>102</v>
      </c>
      <c r="D344" t="s">
        <v>38</v>
      </c>
      <c r="E344" t="s">
        <v>51</v>
      </c>
      <c r="F344" t="s">
        <v>716</v>
      </c>
      <c r="G344" t="s">
        <v>148</v>
      </c>
      <c r="H344" t="s">
        <v>111</v>
      </c>
      <c r="I344" t="s">
        <v>716</v>
      </c>
      <c r="J344">
        <v>0.48042000000000001</v>
      </c>
      <c r="K344">
        <v>8.3750000000000005E-2</v>
      </c>
      <c r="L344">
        <v>15</v>
      </c>
      <c r="M344" t="s">
        <v>305</v>
      </c>
      <c r="N344" t="s">
        <v>327</v>
      </c>
    </row>
    <row r="345" spans="1:14" x14ac:dyDescent="0.3">
      <c r="A345" t="s">
        <v>192</v>
      </c>
      <c r="B345" t="s">
        <v>288</v>
      </c>
      <c r="C345" t="s">
        <v>102</v>
      </c>
      <c r="D345" t="s">
        <v>38</v>
      </c>
      <c r="E345" t="s">
        <v>51</v>
      </c>
      <c r="F345" t="s">
        <v>715</v>
      </c>
      <c r="G345" t="s">
        <v>105</v>
      </c>
      <c r="H345" t="s">
        <v>107</v>
      </c>
      <c r="I345" t="s">
        <v>715</v>
      </c>
      <c r="J345">
        <v>2.1278899999999998</v>
      </c>
      <c r="K345">
        <v>1.6709999999999999E-2</v>
      </c>
      <c r="L345">
        <v>15</v>
      </c>
      <c r="M345" t="s">
        <v>305</v>
      </c>
      <c r="N345" t="s">
        <v>332</v>
      </c>
    </row>
    <row r="346" spans="1:14" x14ac:dyDescent="0.3">
      <c r="A346" t="s">
        <v>192</v>
      </c>
      <c r="B346" t="s">
        <v>288</v>
      </c>
      <c r="C346" t="s">
        <v>102</v>
      </c>
      <c r="D346" t="s">
        <v>38</v>
      </c>
      <c r="E346" t="s">
        <v>51</v>
      </c>
      <c r="F346" t="s">
        <v>714</v>
      </c>
      <c r="G346" t="s">
        <v>105</v>
      </c>
      <c r="H346" t="s">
        <v>107</v>
      </c>
      <c r="I346" t="s">
        <v>714</v>
      </c>
      <c r="J346">
        <v>1.4470000000000001</v>
      </c>
      <c r="K346">
        <v>3.4199999999999999E-3</v>
      </c>
      <c r="L346">
        <v>15</v>
      </c>
      <c r="M346" t="s">
        <v>305</v>
      </c>
      <c r="N346" t="s">
        <v>333</v>
      </c>
    </row>
    <row r="347" spans="1:14" x14ac:dyDescent="0.3">
      <c r="A347" t="s">
        <v>192</v>
      </c>
      <c r="B347" t="s">
        <v>288</v>
      </c>
      <c r="C347" t="s">
        <v>102</v>
      </c>
      <c r="D347" t="s">
        <v>38</v>
      </c>
      <c r="E347" t="s">
        <v>51</v>
      </c>
      <c r="F347" t="s">
        <v>713</v>
      </c>
      <c r="G347" t="s">
        <v>103</v>
      </c>
      <c r="H347" t="s">
        <v>108</v>
      </c>
      <c r="I347" t="s">
        <v>713</v>
      </c>
      <c r="J347">
        <v>0.32501999999999998</v>
      </c>
      <c r="K347">
        <v>0.32200000000000001</v>
      </c>
      <c r="L347">
        <v>15</v>
      </c>
      <c r="M347" t="s">
        <v>305</v>
      </c>
      <c r="N347" t="s">
        <v>334</v>
      </c>
    </row>
    <row r="348" spans="1:14" x14ac:dyDescent="0.3">
      <c r="A348" t="s">
        <v>192</v>
      </c>
      <c r="B348" t="s">
        <v>288</v>
      </c>
      <c r="C348" t="s">
        <v>102</v>
      </c>
      <c r="D348" t="s">
        <v>38</v>
      </c>
      <c r="E348" t="s">
        <v>51</v>
      </c>
      <c r="F348" t="s">
        <v>712</v>
      </c>
      <c r="G348" t="s">
        <v>105</v>
      </c>
      <c r="H348" t="s">
        <v>107</v>
      </c>
      <c r="I348" t="s">
        <v>712</v>
      </c>
      <c r="J348">
        <v>5.7073200000000002</v>
      </c>
      <c r="K348">
        <v>2.2890000000000001E-2</v>
      </c>
      <c r="L348">
        <v>15</v>
      </c>
      <c r="M348" t="s">
        <v>305</v>
      </c>
      <c r="N348" t="s">
        <v>333</v>
      </c>
    </row>
    <row r="349" spans="1:14" x14ac:dyDescent="0.3">
      <c r="A349" t="s">
        <v>192</v>
      </c>
      <c r="B349" t="s">
        <v>288</v>
      </c>
      <c r="C349" t="s">
        <v>102</v>
      </c>
      <c r="D349" t="s">
        <v>38</v>
      </c>
      <c r="E349" t="s">
        <v>51</v>
      </c>
      <c r="F349" t="s">
        <v>711</v>
      </c>
      <c r="G349" t="s">
        <v>105</v>
      </c>
      <c r="H349" t="s">
        <v>107</v>
      </c>
      <c r="I349" t="s">
        <v>711</v>
      </c>
      <c r="J349">
        <v>0.86853999999999998</v>
      </c>
      <c r="K349">
        <v>1.406E-2</v>
      </c>
      <c r="L349">
        <v>15</v>
      </c>
      <c r="M349" t="s">
        <v>305</v>
      </c>
      <c r="N349" t="s">
        <v>333</v>
      </c>
    </row>
    <row r="350" spans="1:14" x14ac:dyDescent="0.3">
      <c r="A350" t="s">
        <v>192</v>
      </c>
      <c r="B350" t="s">
        <v>288</v>
      </c>
      <c r="C350" t="s">
        <v>102</v>
      </c>
      <c r="D350" t="s">
        <v>38</v>
      </c>
      <c r="E350" t="s">
        <v>51</v>
      </c>
      <c r="F350" t="s">
        <v>710</v>
      </c>
      <c r="G350" t="s">
        <v>103</v>
      </c>
      <c r="H350" t="s">
        <v>111</v>
      </c>
      <c r="I350" t="s">
        <v>710</v>
      </c>
      <c r="J350">
        <v>0.72597</v>
      </c>
      <c r="K350">
        <v>0.15368000000000001</v>
      </c>
      <c r="L350">
        <v>15</v>
      </c>
      <c r="M350" t="s">
        <v>305</v>
      </c>
    </row>
    <row r="351" spans="1:14" x14ac:dyDescent="0.3">
      <c r="A351" t="s">
        <v>192</v>
      </c>
      <c r="B351" t="s">
        <v>288</v>
      </c>
      <c r="C351" t="s">
        <v>102</v>
      </c>
      <c r="D351" t="s">
        <v>38</v>
      </c>
      <c r="E351" t="s">
        <v>51</v>
      </c>
      <c r="F351" t="s">
        <v>709</v>
      </c>
      <c r="G351" t="s">
        <v>105</v>
      </c>
      <c r="H351" t="s">
        <v>107</v>
      </c>
      <c r="I351" t="s">
        <v>709</v>
      </c>
      <c r="J351">
        <v>0.73931000000000002</v>
      </c>
      <c r="K351">
        <v>1.0710000000000001E-2</v>
      </c>
      <c r="L351">
        <v>15</v>
      </c>
      <c r="M351" t="s">
        <v>305</v>
      </c>
    </row>
    <row r="352" spans="1:14" x14ac:dyDescent="0.3">
      <c r="A352" t="s">
        <v>192</v>
      </c>
      <c r="B352" t="s">
        <v>288</v>
      </c>
      <c r="C352" t="s">
        <v>102</v>
      </c>
      <c r="D352" t="s">
        <v>38</v>
      </c>
      <c r="E352" t="s">
        <v>51</v>
      </c>
      <c r="F352" t="s">
        <v>708</v>
      </c>
      <c r="G352" t="s">
        <v>105</v>
      </c>
      <c r="H352" t="s">
        <v>111</v>
      </c>
      <c r="I352" t="s">
        <v>708</v>
      </c>
      <c r="J352">
        <v>1.16771</v>
      </c>
      <c r="K352">
        <v>1.2619999999999999E-2</v>
      </c>
      <c r="L352">
        <v>15</v>
      </c>
      <c r="M352" t="s">
        <v>305</v>
      </c>
    </row>
    <row r="353" spans="1:13" x14ac:dyDescent="0.3">
      <c r="A353" t="s">
        <v>192</v>
      </c>
      <c r="B353" t="s">
        <v>288</v>
      </c>
      <c r="C353" t="s">
        <v>102</v>
      </c>
      <c r="D353" t="s">
        <v>38</v>
      </c>
      <c r="E353" t="s">
        <v>51</v>
      </c>
      <c r="F353" t="s">
        <v>707</v>
      </c>
      <c r="G353" t="s">
        <v>105</v>
      </c>
      <c r="H353" t="s">
        <v>107</v>
      </c>
      <c r="I353" t="s">
        <v>707</v>
      </c>
      <c r="J353">
        <v>0.52512000000000003</v>
      </c>
      <c r="K353">
        <v>2.3390000000000001E-2</v>
      </c>
      <c r="L353">
        <v>15</v>
      </c>
      <c r="M353" t="s">
        <v>305</v>
      </c>
    </row>
    <row r="354" spans="1:13" x14ac:dyDescent="0.3">
      <c r="A354" t="s">
        <v>192</v>
      </c>
      <c r="B354" t="s">
        <v>288</v>
      </c>
      <c r="C354" t="s">
        <v>102</v>
      </c>
      <c r="D354" t="s">
        <v>38</v>
      </c>
      <c r="E354" t="s">
        <v>51</v>
      </c>
      <c r="F354" t="s">
        <v>706</v>
      </c>
      <c r="G354" t="s">
        <v>105</v>
      </c>
      <c r="H354" t="s">
        <v>111</v>
      </c>
      <c r="I354" t="s">
        <v>706</v>
      </c>
      <c r="J354">
        <v>0.76175999999999999</v>
      </c>
      <c r="K354">
        <v>1.7139999999999999E-2</v>
      </c>
      <c r="L354">
        <v>15</v>
      </c>
      <c r="M354" t="s">
        <v>305</v>
      </c>
    </row>
    <row r="355" spans="1:13" x14ac:dyDescent="0.3">
      <c r="A355" t="s">
        <v>192</v>
      </c>
      <c r="B355" t="s">
        <v>288</v>
      </c>
      <c r="C355" t="s">
        <v>102</v>
      </c>
      <c r="D355" t="s">
        <v>38</v>
      </c>
      <c r="E355" t="s">
        <v>51</v>
      </c>
      <c r="F355" t="s">
        <v>705</v>
      </c>
      <c r="G355" t="s">
        <v>105</v>
      </c>
      <c r="H355" t="s">
        <v>111</v>
      </c>
      <c r="I355" t="s">
        <v>705</v>
      </c>
      <c r="J355">
        <v>0.57435000000000003</v>
      </c>
      <c r="K355">
        <v>1.9769999999999999E-2</v>
      </c>
      <c r="L355">
        <v>15</v>
      </c>
      <c r="M355" t="s">
        <v>305</v>
      </c>
    </row>
    <row r="356" spans="1:13" x14ac:dyDescent="0.3">
      <c r="A356" t="s">
        <v>192</v>
      </c>
      <c r="B356" t="s">
        <v>288</v>
      </c>
      <c r="C356" t="s">
        <v>102</v>
      </c>
      <c r="D356" t="s">
        <v>38</v>
      </c>
      <c r="E356" t="s">
        <v>51</v>
      </c>
      <c r="F356" t="s">
        <v>704</v>
      </c>
      <c r="G356" t="s">
        <v>105</v>
      </c>
      <c r="H356" t="s">
        <v>111</v>
      </c>
      <c r="I356" t="s">
        <v>704</v>
      </c>
      <c r="J356">
        <v>1.3484400000000001</v>
      </c>
      <c r="K356">
        <v>1.6990000000000002E-2</v>
      </c>
      <c r="L356">
        <v>15</v>
      </c>
      <c r="M356" t="s">
        <v>305</v>
      </c>
    </row>
    <row r="357" spans="1:13" x14ac:dyDescent="0.3">
      <c r="A357" t="s">
        <v>192</v>
      </c>
      <c r="B357" t="s">
        <v>291</v>
      </c>
      <c r="C357" t="s">
        <v>102</v>
      </c>
      <c r="D357" t="s">
        <v>38</v>
      </c>
      <c r="E357" s="7" t="s">
        <v>51</v>
      </c>
      <c r="F357" t="s">
        <v>733</v>
      </c>
      <c r="G357" t="s">
        <v>105</v>
      </c>
      <c r="H357" t="s">
        <v>109</v>
      </c>
      <c r="I357" t="s">
        <v>733</v>
      </c>
      <c r="J357">
        <v>3.1033200000000001</v>
      </c>
      <c r="K357">
        <v>2.5899999999999999E-2</v>
      </c>
      <c r="L357">
        <v>15</v>
      </c>
      <c r="M357" t="s">
        <v>305</v>
      </c>
    </row>
    <row r="358" spans="1:13" x14ac:dyDescent="0.3">
      <c r="A358" t="s">
        <v>192</v>
      </c>
      <c r="B358" t="s">
        <v>291</v>
      </c>
      <c r="C358" t="s">
        <v>102</v>
      </c>
      <c r="D358" t="s">
        <v>38</v>
      </c>
      <c r="E358" s="7" t="s">
        <v>51</v>
      </c>
      <c r="F358" t="s">
        <v>734</v>
      </c>
      <c r="G358" t="s">
        <v>105</v>
      </c>
      <c r="H358" t="s">
        <v>109</v>
      </c>
      <c r="I358" t="s">
        <v>734</v>
      </c>
      <c r="J358">
        <v>0.89966000000000002</v>
      </c>
      <c r="K358">
        <v>3.202E-2</v>
      </c>
      <c r="L358">
        <v>15</v>
      </c>
      <c r="M358" t="s">
        <v>305</v>
      </c>
    </row>
    <row r="359" spans="1:13" x14ac:dyDescent="0.3">
      <c r="A359" t="s">
        <v>192</v>
      </c>
      <c r="B359" t="s">
        <v>291</v>
      </c>
      <c r="C359" t="s">
        <v>102</v>
      </c>
      <c r="D359" t="s">
        <v>38</v>
      </c>
      <c r="E359" s="7" t="s">
        <v>51</v>
      </c>
      <c r="F359" t="s">
        <v>735</v>
      </c>
      <c r="G359" t="s">
        <v>105</v>
      </c>
      <c r="H359" t="s">
        <v>133</v>
      </c>
      <c r="I359" t="s">
        <v>735</v>
      </c>
      <c r="J359">
        <v>1.0090600000000001</v>
      </c>
      <c r="K359">
        <v>1.116E-2</v>
      </c>
      <c r="L359">
        <v>15</v>
      </c>
      <c r="M359" t="s">
        <v>305</v>
      </c>
    </row>
    <row r="360" spans="1:13" x14ac:dyDescent="0.3">
      <c r="A360" t="s">
        <v>192</v>
      </c>
      <c r="B360" t="s">
        <v>291</v>
      </c>
      <c r="C360" t="s">
        <v>102</v>
      </c>
      <c r="D360" t="s">
        <v>38</v>
      </c>
      <c r="E360" s="7" t="s">
        <v>51</v>
      </c>
      <c r="F360" t="s">
        <v>736</v>
      </c>
      <c r="G360" t="s">
        <v>105</v>
      </c>
      <c r="H360" t="s">
        <v>133</v>
      </c>
      <c r="I360" t="s">
        <v>736</v>
      </c>
      <c r="J360">
        <v>1.89897</v>
      </c>
      <c r="K360">
        <v>1.721E-2</v>
      </c>
      <c r="L360">
        <v>15</v>
      </c>
      <c r="M360" t="s">
        <v>305</v>
      </c>
    </row>
    <row r="361" spans="1:13" x14ac:dyDescent="0.3">
      <c r="A361" t="s">
        <v>192</v>
      </c>
      <c r="B361" t="s">
        <v>291</v>
      </c>
      <c r="C361" t="s">
        <v>102</v>
      </c>
      <c r="D361" t="s">
        <v>38</v>
      </c>
      <c r="E361" s="7" t="s">
        <v>51</v>
      </c>
      <c r="F361" t="s">
        <v>737</v>
      </c>
      <c r="G361" t="s">
        <v>105</v>
      </c>
      <c r="H361" t="s">
        <v>109</v>
      </c>
      <c r="I361" t="s">
        <v>737</v>
      </c>
      <c r="J361">
        <v>1.9169400000000001</v>
      </c>
      <c r="K361">
        <v>1.993E-2</v>
      </c>
      <c r="L361">
        <v>15</v>
      </c>
      <c r="M361" t="s">
        <v>305</v>
      </c>
    </row>
    <row r="362" spans="1:13" x14ac:dyDescent="0.3">
      <c r="A362" t="s">
        <v>192</v>
      </c>
      <c r="B362" t="s">
        <v>291</v>
      </c>
      <c r="C362" t="s">
        <v>102</v>
      </c>
      <c r="D362" t="s">
        <v>38</v>
      </c>
      <c r="E362" s="7" t="s">
        <v>51</v>
      </c>
      <c r="F362" t="s">
        <v>738</v>
      </c>
      <c r="G362" t="s">
        <v>104</v>
      </c>
      <c r="H362" t="s">
        <v>108</v>
      </c>
      <c r="I362" t="s">
        <v>738</v>
      </c>
      <c r="J362">
        <v>0.15368999999999999</v>
      </c>
      <c r="K362">
        <v>0.15368999999999999</v>
      </c>
      <c r="L362">
        <v>10</v>
      </c>
      <c r="M362" t="s">
        <v>305</v>
      </c>
    </row>
    <row r="363" spans="1:13" x14ac:dyDescent="0.3">
      <c r="A363" t="s">
        <v>192</v>
      </c>
      <c r="B363" t="s">
        <v>291</v>
      </c>
      <c r="C363" t="s">
        <v>102</v>
      </c>
      <c r="D363" t="s">
        <v>38</v>
      </c>
      <c r="E363" s="7" t="s">
        <v>51</v>
      </c>
      <c r="F363" t="s">
        <v>739</v>
      </c>
      <c r="G363" t="s">
        <v>105</v>
      </c>
      <c r="H363" t="s">
        <v>134</v>
      </c>
      <c r="I363" t="s">
        <v>739</v>
      </c>
      <c r="J363">
        <v>1.8101</v>
      </c>
      <c r="K363">
        <v>1.5310000000000001E-2</v>
      </c>
      <c r="L363">
        <v>15</v>
      </c>
      <c r="M363" t="s">
        <v>305</v>
      </c>
    </row>
    <row r="364" spans="1:13" x14ac:dyDescent="0.3">
      <c r="A364" t="s">
        <v>192</v>
      </c>
      <c r="B364" t="s">
        <v>291</v>
      </c>
      <c r="C364" t="s">
        <v>102</v>
      </c>
      <c r="D364" t="s">
        <v>38</v>
      </c>
      <c r="E364" s="7" t="s">
        <v>51</v>
      </c>
      <c r="F364" t="s">
        <v>740</v>
      </c>
      <c r="G364" t="s">
        <v>104</v>
      </c>
      <c r="H364" t="s">
        <v>108</v>
      </c>
      <c r="I364" t="s">
        <v>740</v>
      </c>
      <c r="J364">
        <v>0.13639999999999999</v>
      </c>
      <c r="K364">
        <v>0.13639999999999999</v>
      </c>
      <c r="L364">
        <v>10</v>
      </c>
      <c r="M364" t="s">
        <v>305</v>
      </c>
    </row>
    <row r="365" spans="1:13" x14ac:dyDescent="0.3">
      <c r="A365" t="s">
        <v>192</v>
      </c>
      <c r="B365" t="s">
        <v>291</v>
      </c>
      <c r="C365" t="s">
        <v>102</v>
      </c>
      <c r="D365" t="s">
        <v>38</v>
      </c>
      <c r="E365" s="7" t="s">
        <v>51</v>
      </c>
      <c r="F365" t="s">
        <v>741</v>
      </c>
      <c r="G365" t="s">
        <v>103</v>
      </c>
      <c r="H365" t="s">
        <v>141</v>
      </c>
      <c r="I365" t="s">
        <v>741</v>
      </c>
      <c r="J365">
        <v>6.5720000000000001E-2</v>
      </c>
      <c r="K365">
        <v>4.0969999999999999E-2</v>
      </c>
      <c r="L365">
        <v>15</v>
      </c>
      <c r="M365" t="s">
        <v>305</v>
      </c>
    </row>
    <row r="366" spans="1:13" x14ac:dyDescent="0.3">
      <c r="A366" t="s">
        <v>192</v>
      </c>
      <c r="B366" t="s">
        <v>291</v>
      </c>
      <c r="C366" t="s">
        <v>102</v>
      </c>
      <c r="D366" t="s">
        <v>38</v>
      </c>
      <c r="E366" s="7" t="s">
        <v>51</v>
      </c>
      <c r="F366" t="s">
        <v>742</v>
      </c>
      <c r="G366" t="s">
        <v>105</v>
      </c>
      <c r="H366" t="s">
        <v>135</v>
      </c>
      <c r="I366" t="s">
        <v>742</v>
      </c>
      <c r="J366">
        <v>0.42826999999999998</v>
      </c>
      <c r="K366">
        <v>2.1680000000000001E-2</v>
      </c>
      <c r="L366">
        <v>15</v>
      </c>
      <c r="M366" t="s">
        <v>305</v>
      </c>
    </row>
    <row r="367" spans="1:13" x14ac:dyDescent="0.3">
      <c r="A367" t="s">
        <v>192</v>
      </c>
      <c r="B367" t="s">
        <v>291</v>
      </c>
      <c r="C367" t="s">
        <v>102</v>
      </c>
      <c r="D367" t="s">
        <v>38</v>
      </c>
      <c r="E367" s="7" t="s">
        <v>51</v>
      </c>
      <c r="F367" t="s">
        <v>743</v>
      </c>
      <c r="G367" t="s">
        <v>103</v>
      </c>
      <c r="H367" t="s">
        <v>111</v>
      </c>
      <c r="I367" t="s">
        <v>743</v>
      </c>
      <c r="J367" s="7">
        <v>0.22972999999999999</v>
      </c>
      <c r="K367" s="7">
        <v>0.19161</v>
      </c>
      <c r="L367">
        <v>15</v>
      </c>
      <c r="M367" t="s">
        <v>305</v>
      </c>
    </row>
    <row r="368" spans="1:13" x14ac:dyDescent="0.3">
      <c r="A368" t="s">
        <v>192</v>
      </c>
      <c r="B368" t="s">
        <v>291</v>
      </c>
      <c r="C368" t="s">
        <v>102</v>
      </c>
      <c r="D368" t="s">
        <v>38</v>
      </c>
      <c r="E368" s="7" t="s">
        <v>51</v>
      </c>
      <c r="F368" t="s">
        <v>744</v>
      </c>
      <c r="G368" t="s">
        <v>104</v>
      </c>
      <c r="H368" t="s">
        <v>108</v>
      </c>
      <c r="I368" t="s">
        <v>744</v>
      </c>
      <c r="J368">
        <v>0.15661</v>
      </c>
      <c r="K368">
        <v>0.15661</v>
      </c>
      <c r="L368">
        <v>10</v>
      </c>
      <c r="M368" t="s">
        <v>305</v>
      </c>
    </row>
    <row r="369" spans="1:14" x14ac:dyDescent="0.3">
      <c r="A369" t="s">
        <v>192</v>
      </c>
      <c r="B369" t="s">
        <v>291</v>
      </c>
      <c r="C369" t="s">
        <v>102</v>
      </c>
      <c r="D369" t="s">
        <v>38</v>
      </c>
      <c r="E369" s="7" t="s">
        <v>51</v>
      </c>
      <c r="F369" t="s">
        <v>745</v>
      </c>
      <c r="G369" t="s">
        <v>104</v>
      </c>
      <c r="H369" t="s">
        <v>111</v>
      </c>
      <c r="I369" t="s">
        <v>745</v>
      </c>
      <c r="J369">
        <v>0.19369</v>
      </c>
      <c r="K369">
        <v>0.19369</v>
      </c>
      <c r="L369">
        <v>10</v>
      </c>
      <c r="M369" t="s">
        <v>305</v>
      </c>
    </row>
    <row r="370" spans="1:14" x14ac:dyDescent="0.3">
      <c r="A370" t="s">
        <v>192</v>
      </c>
      <c r="B370" t="s">
        <v>291</v>
      </c>
      <c r="C370" t="s">
        <v>102</v>
      </c>
      <c r="D370" t="s">
        <v>38</v>
      </c>
      <c r="E370" s="7" t="s">
        <v>51</v>
      </c>
      <c r="F370" t="s">
        <v>746</v>
      </c>
      <c r="G370" t="s">
        <v>105</v>
      </c>
      <c r="H370" t="s">
        <v>133</v>
      </c>
      <c r="I370" t="s">
        <v>746</v>
      </c>
      <c r="J370">
        <v>2.1776900000000001</v>
      </c>
      <c r="K370">
        <v>3.1189999999999999E-2</v>
      </c>
      <c r="L370">
        <v>15</v>
      </c>
      <c r="M370" t="s">
        <v>305</v>
      </c>
    </row>
    <row r="371" spans="1:14" x14ac:dyDescent="0.3">
      <c r="A371" t="s">
        <v>192</v>
      </c>
      <c r="B371" t="s">
        <v>291</v>
      </c>
      <c r="C371" t="s">
        <v>102</v>
      </c>
      <c r="D371" t="s">
        <v>38</v>
      </c>
      <c r="E371" s="7" t="s">
        <v>51</v>
      </c>
      <c r="F371" t="s">
        <v>747</v>
      </c>
      <c r="G371" t="s">
        <v>105</v>
      </c>
      <c r="H371" t="s">
        <v>111</v>
      </c>
      <c r="I371" t="s">
        <v>747</v>
      </c>
      <c r="J371">
        <v>0.75502000000000002</v>
      </c>
      <c r="K371">
        <v>3.5740000000000001E-2</v>
      </c>
      <c r="L371">
        <v>15</v>
      </c>
      <c r="M371" t="s">
        <v>305</v>
      </c>
    </row>
    <row r="372" spans="1:14" x14ac:dyDescent="0.3">
      <c r="A372" t="s">
        <v>192</v>
      </c>
      <c r="B372" t="s">
        <v>291</v>
      </c>
      <c r="C372" t="s">
        <v>102</v>
      </c>
      <c r="D372" t="s">
        <v>38</v>
      </c>
      <c r="E372" s="7" t="s">
        <v>51</v>
      </c>
      <c r="F372" t="s">
        <v>748</v>
      </c>
      <c r="G372" t="s">
        <v>103</v>
      </c>
      <c r="H372" t="s">
        <v>108</v>
      </c>
      <c r="I372" t="s">
        <v>748</v>
      </c>
      <c r="J372">
        <v>0.15390999999999999</v>
      </c>
      <c r="K372">
        <v>0.13446</v>
      </c>
      <c r="L372">
        <v>15</v>
      </c>
      <c r="M372" t="s">
        <v>305</v>
      </c>
    </row>
    <row r="373" spans="1:14" x14ac:dyDescent="0.3">
      <c r="A373" t="s">
        <v>192</v>
      </c>
      <c r="B373" t="s">
        <v>291</v>
      </c>
      <c r="C373" t="s">
        <v>102</v>
      </c>
      <c r="D373" t="s">
        <v>38</v>
      </c>
      <c r="E373" s="7" t="s">
        <v>51</v>
      </c>
      <c r="F373" t="s">
        <v>749</v>
      </c>
      <c r="G373" t="s">
        <v>103</v>
      </c>
      <c r="H373" t="s">
        <v>111</v>
      </c>
      <c r="I373" t="s">
        <v>749</v>
      </c>
      <c r="J373">
        <v>0.17036999999999999</v>
      </c>
      <c r="K373">
        <v>0.16796</v>
      </c>
      <c r="L373">
        <v>15</v>
      </c>
      <c r="M373" t="s">
        <v>305</v>
      </c>
    </row>
    <row r="374" spans="1:14" x14ac:dyDescent="0.3">
      <c r="A374" t="s">
        <v>192</v>
      </c>
      <c r="B374" t="s">
        <v>291</v>
      </c>
      <c r="C374" t="s">
        <v>102</v>
      </c>
      <c r="D374" t="s">
        <v>38</v>
      </c>
      <c r="E374" s="7" t="s">
        <v>51</v>
      </c>
      <c r="F374" t="s">
        <v>750</v>
      </c>
      <c r="G374" t="s">
        <v>104</v>
      </c>
      <c r="H374" t="s">
        <v>108</v>
      </c>
      <c r="I374" t="s">
        <v>750</v>
      </c>
      <c r="J374">
        <v>0.17213000000000001</v>
      </c>
      <c r="K374">
        <v>0.15517700000000001</v>
      </c>
      <c r="L374">
        <v>10</v>
      </c>
      <c r="M374" t="s">
        <v>305</v>
      </c>
      <c r="N374" t="s">
        <v>312</v>
      </c>
    </row>
    <row r="375" spans="1:14" x14ac:dyDescent="0.3">
      <c r="A375" t="s">
        <v>192</v>
      </c>
      <c r="B375" t="s">
        <v>291</v>
      </c>
      <c r="C375" t="s">
        <v>102</v>
      </c>
      <c r="D375" t="s">
        <v>38</v>
      </c>
      <c r="E375" s="7" t="s">
        <v>51</v>
      </c>
      <c r="F375" t="s">
        <v>993</v>
      </c>
      <c r="G375" t="s">
        <v>105</v>
      </c>
      <c r="H375" t="s">
        <v>109</v>
      </c>
      <c r="I375" t="s">
        <v>993</v>
      </c>
      <c r="J375">
        <v>4.7550800000000004</v>
      </c>
      <c r="K375">
        <v>2.4490000000000001E-2</v>
      </c>
      <c r="L375">
        <v>15</v>
      </c>
      <c r="M375" t="s">
        <v>305</v>
      </c>
    </row>
    <row r="376" spans="1:14" x14ac:dyDescent="0.3">
      <c r="A376" t="s">
        <v>192</v>
      </c>
      <c r="B376" t="s">
        <v>291</v>
      </c>
      <c r="C376" t="s">
        <v>102</v>
      </c>
      <c r="D376" t="s">
        <v>38</v>
      </c>
      <c r="E376" s="7" t="s">
        <v>51</v>
      </c>
      <c r="F376" t="s">
        <v>994</v>
      </c>
      <c r="G376" t="s">
        <v>105</v>
      </c>
      <c r="H376" t="s">
        <v>109</v>
      </c>
      <c r="I376" t="s">
        <v>994</v>
      </c>
      <c r="J376">
        <v>1.3712800000000001</v>
      </c>
      <c r="K376">
        <v>2.18E-2</v>
      </c>
      <c r="L376">
        <v>15</v>
      </c>
      <c r="M376" t="s">
        <v>305</v>
      </c>
    </row>
    <row r="377" spans="1:14" x14ac:dyDescent="0.3">
      <c r="A377" t="s">
        <v>192</v>
      </c>
      <c r="B377" t="s">
        <v>291</v>
      </c>
      <c r="C377" t="s">
        <v>102</v>
      </c>
      <c r="D377" t="s">
        <v>38</v>
      </c>
      <c r="E377" s="7" t="s">
        <v>51</v>
      </c>
      <c r="F377" t="s">
        <v>995</v>
      </c>
      <c r="G377" t="s">
        <v>105</v>
      </c>
      <c r="H377" t="s">
        <v>109</v>
      </c>
      <c r="I377" t="s">
        <v>995</v>
      </c>
      <c r="J377">
        <v>0.46959000000000001</v>
      </c>
      <c r="K377">
        <v>2.1309999999999999E-2</v>
      </c>
      <c r="L377">
        <v>15</v>
      </c>
      <c r="M377" t="s">
        <v>305</v>
      </c>
    </row>
    <row r="378" spans="1:14" x14ac:dyDescent="0.3">
      <c r="A378" t="s">
        <v>192</v>
      </c>
      <c r="B378" t="s">
        <v>291</v>
      </c>
      <c r="C378" t="s">
        <v>102</v>
      </c>
      <c r="D378" t="s">
        <v>38</v>
      </c>
      <c r="E378" s="7" t="s">
        <v>51</v>
      </c>
      <c r="F378" t="s">
        <v>996</v>
      </c>
      <c r="G378" t="s">
        <v>104</v>
      </c>
      <c r="H378" t="s">
        <v>108</v>
      </c>
      <c r="I378" t="s">
        <v>996</v>
      </c>
      <c r="J378">
        <v>0.14807999999999999</v>
      </c>
      <c r="K378">
        <v>0.14807999999999999</v>
      </c>
      <c r="L378">
        <v>10</v>
      </c>
      <c r="M378" t="s">
        <v>305</v>
      </c>
    </row>
    <row r="379" spans="1:14" x14ac:dyDescent="0.3">
      <c r="A379" t="s">
        <v>192</v>
      </c>
      <c r="B379" t="s">
        <v>291</v>
      </c>
      <c r="C379" t="s">
        <v>102</v>
      </c>
      <c r="D379" t="s">
        <v>38</v>
      </c>
      <c r="E379" s="7" t="s">
        <v>51</v>
      </c>
      <c r="F379" t="s">
        <v>997</v>
      </c>
      <c r="G379" t="s">
        <v>105</v>
      </c>
      <c r="H379" t="s">
        <v>111</v>
      </c>
      <c r="I379" t="s">
        <v>997</v>
      </c>
      <c r="J379">
        <v>1.3637699999999999</v>
      </c>
      <c r="K379">
        <v>1.6160000000000001E-2</v>
      </c>
      <c r="L379">
        <v>15</v>
      </c>
      <c r="M379" t="s">
        <v>305</v>
      </c>
    </row>
    <row r="380" spans="1:14" x14ac:dyDescent="0.3">
      <c r="A380" t="s">
        <v>192</v>
      </c>
      <c r="B380" t="s">
        <v>291</v>
      </c>
      <c r="C380" t="s">
        <v>102</v>
      </c>
      <c r="D380" t="s">
        <v>38</v>
      </c>
      <c r="E380" s="7" t="s">
        <v>51</v>
      </c>
      <c r="F380" t="s">
        <v>998</v>
      </c>
      <c r="G380" t="s">
        <v>105</v>
      </c>
      <c r="H380" t="s">
        <v>109</v>
      </c>
      <c r="I380" t="s">
        <v>998</v>
      </c>
      <c r="J380">
        <v>0.36995</v>
      </c>
      <c r="K380">
        <v>2.214E-2</v>
      </c>
      <c r="L380">
        <v>15</v>
      </c>
      <c r="M380" t="s">
        <v>305</v>
      </c>
    </row>
    <row r="381" spans="1:14" x14ac:dyDescent="0.3">
      <c r="A381" t="s">
        <v>192</v>
      </c>
      <c r="B381" t="s">
        <v>291</v>
      </c>
      <c r="C381" t="s">
        <v>102</v>
      </c>
      <c r="D381" t="s">
        <v>38</v>
      </c>
      <c r="E381" s="7" t="s">
        <v>51</v>
      </c>
      <c r="F381" t="s">
        <v>999</v>
      </c>
      <c r="G381" t="s">
        <v>104</v>
      </c>
      <c r="H381" t="s">
        <v>108</v>
      </c>
      <c r="I381" t="s">
        <v>999</v>
      </c>
      <c r="J381">
        <v>0.14748</v>
      </c>
      <c r="K381">
        <v>0.14748</v>
      </c>
      <c r="L381">
        <v>10</v>
      </c>
      <c r="M381" t="s">
        <v>305</v>
      </c>
    </row>
    <row r="382" spans="1:14" x14ac:dyDescent="0.3">
      <c r="A382" t="s">
        <v>192</v>
      </c>
      <c r="B382" t="s">
        <v>291</v>
      </c>
      <c r="C382" t="s">
        <v>102</v>
      </c>
      <c r="D382" t="s">
        <v>38</v>
      </c>
      <c r="E382" s="7" t="s">
        <v>51</v>
      </c>
      <c r="F382" t="s">
        <v>1000</v>
      </c>
      <c r="G382" t="s">
        <v>104</v>
      </c>
      <c r="H382" t="s">
        <v>108</v>
      </c>
      <c r="I382" t="s">
        <v>1000</v>
      </c>
      <c r="J382">
        <v>0.14438000000000001</v>
      </c>
      <c r="K382">
        <v>0.14438000000000001</v>
      </c>
      <c r="L382">
        <v>10</v>
      </c>
      <c r="M382" t="s">
        <v>305</v>
      </c>
    </row>
    <row r="383" spans="1:14" x14ac:dyDescent="0.3">
      <c r="A383" t="s">
        <v>192</v>
      </c>
      <c r="B383" t="s">
        <v>291</v>
      </c>
      <c r="C383" t="s">
        <v>102</v>
      </c>
      <c r="D383" t="s">
        <v>38</v>
      </c>
      <c r="E383" s="7" t="s">
        <v>51</v>
      </c>
      <c r="F383" t="s">
        <v>1001</v>
      </c>
      <c r="G383" t="s">
        <v>105</v>
      </c>
      <c r="H383" t="s">
        <v>111</v>
      </c>
      <c r="I383" t="s">
        <v>1001</v>
      </c>
      <c r="J383">
        <v>0.54008</v>
      </c>
      <c r="K383">
        <v>4.1689999999999998E-2</v>
      </c>
      <c r="L383">
        <v>15</v>
      </c>
      <c r="M383" t="s">
        <v>305</v>
      </c>
    </row>
    <row r="384" spans="1:14" x14ac:dyDescent="0.3">
      <c r="A384" t="s">
        <v>192</v>
      </c>
      <c r="B384" t="s">
        <v>291</v>
      </c>
      <c r="C384" t="s">
        <v>102</v>
      </c>
      <c r="D384" t="s">
        <v>38</v>
      </c>
      <c r="E384" s="7" t="s">
        <v>51</v>
      </c>
      <c r="F384" t="s">
        <v>1002</v>
      </c>
      <c r="G384" t="s">
        <v>104</v>
      </c>
      <c r="H384" t="s">
        <v>108</v>
      </c>
      <c r="I384" t="s">
        <v>1002</v>
      </c>
      <c r="J384">
        <f>0.0687*2</f>
        <v>0.13739999999999999</v>
      </c>
      <c r="K384">
        <f>0.0687*2</f>
        <v>0.13739999999999999</v>
      </c>
      <c r="L384">
        <v>10</v>
      </c>
      <c r="M384" t="s">
        <v>305</v>
      </c>
    </row>
    <row r="385" spans="1:14" x14ac:dyDescent="0.3">
      <c r="A385" t="s">
        <v>192</v>
      </c>
      <c r="B385" t="s">
        <v>291</v>
      </c>
      <c r="C385" t="s">
        <v>102</v>
      </c>
      <c r="D385" t="s">
        <v>38</v>
      </c>
      <c r="E385" s="7" t="s">
        <v>51</v>
      </c>
      <c r="F385" t="s">
        <v>1003</v>
      </c>
      <c r="G385" t="s">
        <v>103</v>
      </c>
      <c r="H385" t="s">
        <v>108</v>
      </c>
      <c r="I385" t="s">
        <v>1003</v>
      </c>
      <c r="J385" s="7">
        <v>0.56079000000000001</v>
      </c>
      <c r="K385" s="7">
        <v>4.6739999999999997E-2</v>
      </c>
      <c r="L385">
        <v>15</v>
      </c>
      <c r="M385" t="s">
        <v>305</v>
      </c>
    </row>
    <row r="386" spans="1:14" x14ac:dyDescent="0.3">
      <c r="A386" t="s">
        <v>192</v>
      </c>
      <c r="B386" t="s">
        <v>291</v>
      </c>
      <c r="C386" t="s">
        <v>102</v>
      </c>
      <c r="D386" t="s">
        <v>38</v>
      </c>
      <c r="E386" s="7" t="s">
        <v>51</v>
      </c>
      <c r="F386" t="s">
        <v>1004</v>
      </c>
      <c r="G386" t="s">
        <v>105</v>
      </c>
      <c r="H386" t="s">
        <v>109</v>
      </c>
      <c r="I386" t="s">
        <v>1004</v>
      </c>
      <c r="J386">
        <v>0.68591000000000002</v>
      </c>
      <c r="K386">
        <v>3.6909999999999998E-2</v>
      </c>
      <c r="L386">
        <v>15</v>
      </c>
      <c r="M386" t="s">
        <v>305</v>
      </c>
    </row>
    <row r="387" spans="1:14" x14ac:dyDescent="0.3">
      <c r="A387" t="s">
        <v>192</v>
      </c>
      <c r="B387" t="s">
        <v>291</v>
      </c>
      <c r="C387" t="s">
        <v>102</v>
      </c>
      <c r="D387" t="s">
        <v>38</v>
      </c>
      <c r="E387" s="7" t="s">
        <v>51</v>
      </c>
      <c r="F387" t="s">
        <v>1005</v>
      </c>
      <c r="G387" t="s">
        <v>105</v>
      </c>
      <c r="H387" t="s">
        <v>111</v>
      </c>
      <c r="I387" t="s">
        <v>1005</v>
      </c>
      <c r="J387">
        <v>2.3544100000000001</v>
      </c>
      <c r="K387">
        <v>6.6549999999999998E-2</v>
      </c>
      <c r="L387">
        <v>15</v>
      </c>
      <c r="M387" t="s">
        <v>305</v>
      </c>
    </row>
    <row r="388" spans="1:14" x14ac:dyDescent="0.3">
      <c r="A388" t="s">
        <v>192</v>
      </c>
      <c r="B388" t="s">
        <v>291</v>
      </c>
      <c r="C388" t="s">
        <v>102</v>
      </c>
      <c r="D388" t="s">
        <v>38</v>
      </c>
      <c r="E388" s="7" t="s">
        <v>51</v>
      </c>
      <c r="F388" t="s">
        <v>1006</v>
      </c>
      <c r="G388" t="s">
        <v>105</v>
      </c>
      <c r="H388" t="s">
        <v>111</v>
      </c>
      <c r="I388" t="s">
        <v>1006</v>
      </c>
      <c r="J388">
        <v>4.7870600000000003</v>
      </c>
      <c r="K388">
        <v>1.7479999999999999E-2</v>
      </c>
      <c r="L388">
        <v>15</v>
      </c>
      <c r="M388" t="s">
        <v>305</v>
      </c>
    </row>
    <row r="389" spans="1:14" x14ac:dyDescent="0.3">
      <c r="A389" t="s">
        <v>192</v>
      </c>
      <c r="B389" t="s">
        <v>291</v>
      </c>
      <c r="C389" t="s">
        <v>102</v>
      </c>
      <c r="D389" t="s">
        <v>38</v>
      </c>
      <c r="E389" s="7" t="s">
        <v>51</v>
      </c>
      <c r="F389" t="s">
        <v>1007</v>
      </c>
      <c r="G389" t="s">
        <v>105</v>
      </c>
      <c r="H389" t="s">
        <v>109</v>
      </c>
      <c r="I389" t="s">
        <v>1007</v>
      </c>
      <c r="J389">
        <v>2.5094699999999999</v>
      </c>
      <c r="K389">
        <v>3.065E-2</v>
      </c>
      <c r="L389">
        <v>15</v>
      </c>
      <c r="M389" t="s">
        <v>305</v>
      </c>
    </row>
    <row r="390" spans="1:14" x14ac:dyDescent="0.3">
      <c r="A390" t="s">
        <v>192</v>
      </c>
      <c r="B390" t="s">
        <v>291</v>
      </c>
      <c r="C390" t="s">
        <v>102</v>
      </c>
      <c r="D390" t="s">
        <v>38</v>
      </c>
      <c r="E390" s="7" t="s">
        <v>51</v>
      </c>
      <c r="F390" t="s">
        <v>1008</v>
      </c>
      <c r="G390" t="s">
        <v>105</v>
      </c>
      <c r="H390" t="s">
        <v>111</v>
      </c>
      <c r="I390" t="s">
        <v>1008</v>
      </c>
      <c r="J390">
        <v>2.4758100000000001</v>
      </c>
      <c r="K390">
        <v>1.6119999999999999E-2</v>
      </c>
      <c r="L390">
        <v>15</v>
      </c>
      <c r="M390" t="s">
        <v>305</v>
      </c>
    </row>
    <row r="391" spans="1:14" x14ac:dyDescent="0.3">
      <c r="A391" t="s">
        <v>192</v>
      </c>
      <c r="B391" t="s">
        <v>291</v>
      </c>
      <c r="C391" t="s">
        <v>102</v>
      </c>
      <c r="D391" t="s">
        <v>38</v>
      </c>
      <c r="E391" s="7" t="s">
        <v>51</v>
      </c>
      <c r="F391" t="s">
        <v>1009</v>
      </c>
      <c r="G391" t="s">
        <v>104</v>
      </c>
      <c r="H391" t="s">
        <v>108</v>
      </c>
      <c r="I391" t="s">
        <v>1009</v>
      </c>
      <c r="J391">
        <v>0.15132000000000001</v>
      </c>
      <c r="K391">
        <v>0.15132000000000001</v>
      </c>
      <c r="L391">
        <v>10</v>
      </c>
      <c r="M391" t="s">
        <v>305</v>
      </c>
    </row>
    <row r="392" spans="1:14" x14ac:dyDescent="0.3">
      <c r="A392" t="s">
        <v>192</v>
      </c>
      <c r="B392" t="s">
        <v>291</v>
      </c>
      <c r="C392" t="s">
        <v>102</v>
      </c>
      <c r="D392" t="s">
        <v>38</v>
      </c>
      <c r="E392" s="7" t="s">
        <v>51</v>
      </c>
      <c r="F392" t="s">
        <v>1010</v>
      </c>
      <c r="G392" t="s">
        <v>105</v>
      </c>
      <c r="H392" t="s">
        <v>108</v>
      </c>
      <c r="I392" t="s">
        <v>1010</v>
      </c>
      <c r="J392">
        <v>0.15348000000000001</v>
      </c>
      <c r="K392">
        <v>0.15348000000000001</v>
      </c>
      <c r="L392">
        <v>15</v>
      </c>
      <c r="M392" t="s">
        <v>305</v>
      </c>
    </row>
    <row r="393" spans="1:14" x14ac:dyDescent="0.3">
      <c r="A393" t="s">
        <v>192</v>
      </c>
      <c r="B393" t="s">
        <v>291</v>
      </c>
      <c r="C393" t="s">
        <v>102</v>
      </c>
      <c r="D393" t="s">
        <v>38</v>
      </c>
      <c r="E393" s="7" t="s">
        <v>51</v>
      </c>
      <c r="F393" t="s">
        <v>1011</v>
      </c>
      <c r="G393" t="s">
        <v>103</v>
      </c>
      <c r="H393" t="s">
        <v>133</v>
      </c>
      <c r="I393" t="s">
        <v>1011</v>
      </c>
      <c r="J393">
        <v>0.1973</v>
      </c>
      <c r="K393">
        <v>0.16661000000000001</v>
      </c>
      <c r="L393">
        <v>15</v>
      </c>
      <c r="M393" t="s">
        <v>305</v>
      </c>
    </row>
    <row r="394" spans="1:14" x14ac:dyDescent="0.3">
      <c r="A394" t="s">
        <v>192</v>
      </c>
      <c r="B394" t="s">
        <v>291</v>
      </c>
      <c r="C394" t="s">
        <v>102</v>
      </c>
      <c r="D394" t="s">
        <v>38</v>
      </c>
      <c r="E394" s="7" t="s">
        <v>51</v>
      </c>
      <c r="F394" t="s">
        <v>1012</v>
      </c>
      <c r="G394" t="s">
        <v>103</v>
      </c>
      <c r="H394" t="s">
        <v>111</v>
      </c>
      <c r="I394" t="s">
        <v>1012</v>
      </c>
      <c r="J394">
        <v>0.12361</v>
      </c>
      <c r="K394">
        <v>7.1819999999999995E-2</v>
      </c>
      <c r="L394">
        <v>15</v>
      </c>
      <c r="M394" t="s">
        <v>305</v>
      </c>
    </row>
    <row r="395" spans="1:14" x14ac:dyDescent="0.3">
      <c r="A395" t="s">
        <v>192</v>
      </c>
      <c r="B395" t="s">
        <v>291</v>
      </c>
      <c r="C395" t="s">
        <v>102</v>
      </c>
      <c r="D395" t="s">
        <v>38</v>
      </c>
      <c r="E395" s="7" t="s">
        <v>51</v>
      </c>
      <c r="F395" t="s">
        <v>1013</v>
      </c>
      <c r="G395" t="s">
        <v>105</v>
      </c>
      <c r="H395" t="s">
        <v>111</v>
      </c>
      <c r="I395" t="s">
        <v>1013</v>
      </c>
      <c r="J395">
        <v>1.81185</v>
      </c>
      <c r="K395">
        <v>4.9930000000000002E-2</v>
      </c>
      <c r="L395">
        <v>15</v>
      </c>
      <c r="M395" t="s">
        <v>305</v>
      </c>
    </row>
    <row r="396" spans="1:14" x14ac:dyDescent="0.3">
      <c r="A396" t="s">
        <v>192</v>
      </c>
      <c r="B396" t="s">
        <v>291</v>
      </c>
      <c r="C396" t="s">
        <v>102</v>
      </c>
      <c r="D396" t="s">
        <v>38</v>
      </c>
      <c r="E396" s="7" t="s">
        <v>51</v>
      </c>
      <c r="F396" t="s">
        <v>1014</v>
      </c>
      <c r="G396" t="s">
        <v>105</v>
      </c>
      <c r="H396" t="s">
        <v>109</v>
      </c>
      <c r="I396" t="s">
        <v>1014</v>
      </c>
      <c r="J396">
        <v>2.1582300000000001</v>
      </c>
      <c r="K396">
        <v>9.92E-3</v>
      </c>
      <c r="L396">
        <v>15</v>
      </c>
      <c r="M396" t="s">
        <v>305</v>
      </c>
    </row>
    <row r="397" spans="1:14" x14ac:dyDescent="0.3">
      <c r="A397" t="s">
        <v>192</v>
      </c>
      <c r="B397" t="s">
        <v>291</v>
      </c>
      <c r="C397" t="s">
        <v>102</v>
      </c>
      <c r="D397" t="s">
        <v>38</v>
      </c>
      <c r="E397" s="7" t="s">
        <v>51</v>
      </c>
      <c r="F397" t="s">
        <v>1015</v>
      </c>
      <c r="G397" t="s">
        <v>105</v>
      </c>
      <c r="H397" t="s">
        <v>111</v>
      </c>
      <c r="I397" t="s">
        <v>1015</v>
      </c>
      <c r="J397">
        <v>1.95638</v>
      </c>
      <c r="K397">
        <v>1.8409999999999999E-2</v>
      </c>
      <c r="L397">
        <v>15</v>
      </c>
      <c r="M397" t="s">
        <v>305</v>
      </c>
    </row>
    <row r="398" spans="1:14" x14ac:dyDescent="0.3">
      <c r="A398" t="s">
        <v>192</v>
      </c>
      <c r="B398" t="s">
        <v>291</v>
      </c>
      <c r="C398" t="s">
        <v>102</v>
      </c>
      <c r="D398" t="s">
        <v>38</v>
      </c>
      <c r="E398" s="7" t="s">
        <v>51</v>
      </c>
      <c r="F398" t="s">
        <v>1016</v>
      </c>
      <c r="G398" t="s">
        <v>105</v>
      </c>
      <c r="H398" t="s">
        <v>141</v>
      </c>
      <c r="I398" t="s">
        <v>1016</v>
      </c>
      <c r="J398">
        <v>0.58511000000000002</v>
      </c>
      <c r="K398">
        <v>2.2519999999999998E-2</v>
      </c>
      <c r="L398">
        <v>15</v>
      </c>
      <c r="M398" t="s">
        <v>305</v>
      </c>
    </row>
    <row r="399" spans="1:14" x14ac:dyDescent="0.3">
      <c r="A399" t="s">
        <v>192</v>
      </c>
      <c r="B399" t="s">
        <v>291</v>
      </c>
      <c r="C399" t="s">
        <v>102</v>
      </c>
      <c r="D399" t="s">
        <v>38</v>
      </c>
      <c r="E399" s="7" t="s">
        <v>51</v>
      </c>
      <c r="F399" t="s">
        <v>1017</v>
      </c>
      <c r="G399" t="s">
        <v>105</v>
      </c>
      <c r="H399" t="s">
        <v>111</v>
      </c>
      <c r="I399" t="s">
        <v>1017</v>
      </c>
      <c r="J399">
        <v>1.10761</v>
      </c>
      <c r="K399">
        <v>1.8579999999999999E-2</v>
      </c>
      <c r="L399">
        <v>15</v>
      </c>
      <c r="M399" t="s">
        <v>305</v>
      </c>
    </row>
    <row r="400" spans="1:14" x14ac:dyDescent="0.3">
      <c r="A400" t="s">
        <v>192</v>
      </c>
      <c r="B400" t="s">
        <v>291</v>
      </c>
      <c r="C400" t="s">
        <v>102</v>
      </c>
      <c r="D400" t="s">
        <v>38</v>
      </c>
      <c r="E400" s="7" t="s">
        <v>51</v>
      </c>
      <c r="F400" t="s">
        <v>1018</v>
      </c>
      <c r="G400" t="s">
        <v>103</v>
      </c>
      <c r="H400" t="s">
        <v>111</v>
      </c>
      <c r="I400" t="s">
        <v>1018</v>
      </c>
      <c r="J400">
        <v>0.16078999999999999</v>
      </c>
      <c r="K400">
        <v>0.10174999999999999</v>
      </c>
      <c r="L400">
        <v>15</v>
      </c>
      <c r="M400" t="s">
        <v>305</v>
      </c>
      <c r="N400" t="s">
        <v>341</v>
      </c>
    </row>
    <row r="401" spans="1:14" x14ac:dyDescent="0.3">
      <c r="A401" t="s">
        <v>192</v>
      </c>
      <c r="B401" t="s">
        <v>291</v>
      </c>
      <c r="C401" t="s">
        <v>102</v>
      </c>
      <c r="D401" t="s">
        <v>38</v>
      </c>
      <c r="E401" s="7" t="s">
        <v>51</v>
      </c>
      <c r="F401" t="s">
        <v>1019</v>
      </c>
      <c r="G401" t="s">
        <v>105</v>
      </c>
      <c r="H401" t="s">
        <v>109</v>
      </c>
      <c r="I401" t="s">
        <v>1019</v>
      </c>
      <c r="J401">
        <v>5.5272500000000004</v>
      </c>
      <c r="K401">
        <v>2.027E-2</v>
      </c>
      <c r="L401">
        <v>15</v>
      </c>
      <c r="M401" t="s">
        <v>305</v>
      </c>
    </row>
    <row r="402" spans="1:14" x14ac:dyDescent="0.3">
      <c r="A402" t="s">
        <v>192</v>
      </c>
      <c r="B402" t="s">
        <v>291</v>
      </c>
      <c r="C402" t="s">
        <v>102</v>
      </c>
      <c r="D402" t="s">
        <v>38</v>
      </c>
      <c r="E402" s="7" t="s">
        <v>51</v>
      </c>
      <c r="F402" t="s">
        <v>1020</v>
      </c>
      <c r="G402" t="s">
        <v>103</v>
      </c>
      <c r="H402" t="s">
        <v>111</v>
      </c>
      <c r="I402" t="s">
        <v>1020</v>
      </c>
      <c r="J402" s="7">
        <v>0.36077999999999999</v>
      </c>
      <c r="K402" s="7">
        <v>7.4690000000000006E-2</v>
      </c>
      <c r="L402">
        <v>15</v>
      </c>
      <c r="M402" t="s">
        <v>305</v>
      </c>
    </row>
    <row r="403" spans="1:14" x14ac:dyDescent="0.3">
      <c r="A403" t="s">
        <v>192</v>
      </c>
      <c r="B403" t="s">
        <v>291</v>
      </c>
      <c r="C403" t="s">
        <v>102</v>
      </c>
      <c r="D403" t="s">
        <v>38</v>
      </c>
      <c r="E403" s="7" t="s">
        <v>51</v>
      </c>
      <c r="F403" t="s">
        <v>1021</v>
      </c>
      <c r="G403" t="s">
        <v>105</v>
      </c>
      <c r="H403" t="s">
        <v>111</v>
      </c>
      <c r="I403" t="s">
        <v>1021</v>
      </c>
      <c r="J403">
        <v>1.72594</v>
      </c>
      <c r="K403">
        <v>0.12189999999999999</v>
      </c>
      <c r="L403">
        <v>15</v>
      </c>
      <c r="M403" t="s">
        <v>305</v>
      </c>
    </row>
    <row r="404" spans="1:14" x14ac:dyDescent="0.3">
      <c r="A404" t="s">
        <v>192</v>
      </c>
      <c r="B404" t="s">
        <v>291</v>
      </c>
      <c r="C404" t="s">
        <v>102</v>
      </c>
      <c r="D404" t="s">
        <v>38</v>
      </c>
      <c r="E404" s="7" t="s">
        <v>51</v>
      </c>
      <c r="F404" t="s">
        <v>1022</v>
      </c>
      <c r="G404" t="s">
        <v>105</v>
      </c>
      <c r="H404" t="s">
        <v>111</v>
      </c>
      <c r="I404" t="s">
        <v>1022</v>
      </c>
      <c r="J404">
        <v>1.0324</v>
      </c>
      <c r="K404">
        <v>4.8149999999999998E-2</v>
      </c>
      <c r="L404">
        <v>15</v>
      </c>
      <c r="M404" t="s">
        <v>305</v>
      </c>
    </row>
    <row r="405" spans="1:14" x14ac:dyDescent="0.3">
      <c r="A405" t="s">
        <v>192</v>
      </c>
      <c r="B405" t="s">
        <v>291</v>
      </c>
      <c r="C405" t="s">
        <v>102</v>
      </c>
      <c r="D405" t="s">
        <v>38</v>
      </c>
      <c r="E405" s="7" t="s">
        <v>51</v>
      </c>
      <c r="F405" t="s">
        <v>1023</v>
      </c>
      <c r="G405" t="s">
        <v>105</v>
      </c>
      <c r="H405" t="s">
        <v>111</v>
      </c>
      <c r="I405" t="s">
        <v>1023</v>
      </c>
      <c r="J405">
        <v>1.7698</v>
      </c>
      <c r="K405">
        <v>2.0889999999999999E-2</v>
      </c>
      <c r="L405">
        <v>15</v>
      </c>
      <c r="M405" t="s">
        <v>305</v>
      </c>
    </row>
    <row r="406" spans="1:14" x14ac:dyDescent="0.3">
      <c r="A406" t="s">
        <v>192</v>
      </c>
      <c r="B406" t="s">
        <v>291</v>
      </c>
      <c r="C406" t="s">
        <v>102</v>
      </c>
      <c r="D406" t="s">
        <v>38</v>
      </c>
      <c r="E406" s="7" t="s">
        <v>51</v>
      </c>
      <c r="F406" t="s">
        <v>1024</v>
      </c>
      <c r="G406" t="s">
        <v>105</v>
      </c>
      <c r="H406" t="s">
        <v>109</v>
      </c>
      <c r="I406" t="s">
        <v>1024</v>
      </c>
      <c r="J406">
        <v>1.77275</v>
      </c>
      <c r="K406">
        <v>2.9219999999999999E-2</v>
      </c>
      <c r="L406">
        <v>15</v>
      </c>
      <c r="M406" t="s">
        <v>305</v>
      </c>
    </row>
    <row r="407" spans="1:14" x14ac:dyDescent="0.3">
      <c r="A407" t="s">
        <v>192</v>
      </c>
      <c r="B407" t="s">
        <v>291</v>
      </c>
      <c r="C407" t="s">
        <v>102</v>
      </c>
      <c r="D407" t="s">
        <v>38</v>
      </c>
      <c r="E407" s="7" t="s">
        <v>51</v>
      </c>
      <c r="F407" t="s">
        <v>1025</v>
      </c>
      <c r="G407" t="s">
        <v>104</v>
      </c>
      <c r="H407" t="s">
        <v>108</v>
      </c>
      <c r="I407" t="s">
        <v>1025</v>
      </c>
      <c r="J407">
        <v>0.15260000000000001</v>
      </c>
      <c r="K407">
        <v>0.15260000000000001</v>
      </c>
      <c r="L407">
        <v>10</v>
      </c>
      <c r="M407" t="s">
        <v>305</v>
      </c>
    </row>
    <row r="408" spans="1:14" x14ac:dyDescent="0.3">
      <c r="A408" t="s">
        <v>192</v>
      </c>
      <c r="B408" t="s">
        <v>291</v>
      </c>
      <c r="C408" t="s">
        <v>102</v>
      </c>
      <c r="D408" t="s">
        <v>38</v>
      </c>
      <c r="E408" s="7" t="s">
        <v>51</v>
      </c>
      <c r="F408" t="s">
        <v>1026</v>
      </c>
      <c r="G408" t="s">
        <v>105</v>
      </c>
      <c r="H408" t="s">
        <v>111</v>
      </c>
      <c r="I408" t="s">
        <v>1026</v>
      </c>
      <c r="J408">
        <v>0.69796999999999998</v>
      </c>
      <c r="K408">
        <v>2.24E-2</v>
      </c>
      <c r="L408">
        <v>15</v>
      </c>
      <c r="M408" t="s">
        <v>305</v>
      </c>
    </row>
    <row r="409" spans="1:14" x14ac:dyDescent="0.3">
      <c r="A409" t="s">
        <v>192</v>
      </c>
      <c r="B409" t="s">
        <v>291</v>
      </c>
      <c r="C409" t="s">
        <v>102</v>
      </c>
      <c r="D409" t="s">
        <v>38</v>
      </c>
      <c r="E409" s="7" t="s">
        <v>51</v>
      </c>
      <c r="F409" t="s">
        <v>1027</v>
      </c>
      <c r="G409" t="s">
        <v>105</v>
      </c>
      <c r="H409" t="s">
        <v>111</v>
      </c>
      <c r="I409" t="s">
        <v>1027</v>
      </c>
      <c r="J409">
        <v>0.99734</v>
      </c>
      <c r="K409">
        <v>1.12E-2</v>
      </c>
      <c r="L409">
        <v>15</v>
      </c>
      <c r="M409" t="s">
        <v>305</v>
      </c>
    </row>
    <row r="410" spans="1:14" x14ac:dyDescent="0.3">
      <c r="A410" t="s">
        <v>192</v>
      </c>
      <c r="B410" t="s">
        <v>291</v>
      </c>
      <c r="C410" t="s">
        <v>102</v>
      </c>
      <c r="D410" t="s">
        <v>38</v>
      </c>
      <c r="E410" s="7" t="s">
        <v>51</v>
      </c>
      <c r="F410" t="s">
        <v>1028</v>
      </c>
      <c r="G410" t="s">
        <v>105</v>
      </c>
      <c r="H410" t="s">
        <v>111</v>
      </c>
      <c r="I410" t="s">
        <v>1028</v>
      </c>
      <c r="J410">
        <v>0.34028999999999998</v>
      </c>
      <c r="K410">
        <v>2.928E-2</v>
      </c>
      <c r="L410">
        <v>15</v>
      </c>
      <c r="M410" t="s">
        <v>305</v>
      </c>
    </row>
    <row r="411" spans="1:14" x14ac:dyDescent="0.3">
      <c r="A411" t="s">
        <v>192</v>
      </c>
      <c r="B411" t="s">
        <v>291</v>
      </c>
      <c r="C411" t="s">
        <v>102</v>
      </c>
      <c r="D411" t="s">
        <v>38</v>
      </c>
      <c r="E411" s="7" t="s">
        <v>51</v>
      </c>
      <c r="F411" t="s">
        <v>1029</v>
      </c>
      <c r="G411" t="s">
        <v>147</v>
      </c>
      <c r="H411" t="s">
        <v>108</v>
      </c>
      <c r="I411" t="s">
        <v>1029</v>
      </c>
      <c r="J411">
        <v>7.6270000000000004E-2</v>
      </c>
      <c r="K411">
        <v>5.042E-2</v>
      </c>
      <c r="L411">
        <v>15</v>
      </c>
      <c r="M411" t="s">
        <v>305</v>
      </c>
    </row>
    <row r="412" spans="1:14" x14ac:dyDescent="0.3">
      <c r="A412" t="s">
        <v>192</v>
      </c>
      <c r="B412" t="s">
        <v>291</v>
      </c>
      <c r="C412" t="s">
        <v>102</v>
      </c>
      <c r="D412" t="s">
        <v>38</v>
      </c>
      <c r="E412" s="7" t="s">
        <v>51</v>
      </c>
      <c r="F412" t="s">
        <v>1030</v>
      </c>
      <c r="G412" t="s">
        <v>104</v>
      </c>
      <c r="H412" t="s">
        <v>108</v>
      </c>
      <c r="I412" t="s">
        <v>1030</v>
      </c>
      <c r="J412">
        <v>6.9639999999999994E-2</v>
      </c>
      <c r="K412">
        <v>6.9639999999999994E-2</v>
      </c>
      <c r="L412">
        <v>10</v>
      </c>
      <c r="M412" t="s">
        <v>305</v>
      </c>
    </row>
    <row r="413" spans="1:14" x14ac:dyDescent="0.3">
      <c r="A413" t="s">
        <v>192</v>
      </c>
      <c r="B413" t="s">
        <v>291</v>
      </c>
      <c r="C413" t="s">
        <v>102</v>
      </c>
      <c r="D413" t="s">
        <v>38</v>
      </c>
      <c r="E413" s="7" t="s">
        <v>51</v>
      </c>
      <c r="F413" t="s">
        <v>1031</v>
      </c>
      <c r="G413" t="s">
        <v>148</v>
      </c>
      <c r="H413" t="s">
        <v>111</v>
      </c>
      <c r="I413" t="s">
        <v>1031</v>
      </c>
      <c r="J413">
        <v>0.20080000000000001</v>
      </c>
      <c r="K413">
        <v>0.12916</v>
      </c>
      <c r="L413">
        <v>15</v>
      </c>
      <c r="M413" t="s">
        <v>305</v>
      </c>
      <c r="N413" t="s">
        <v>343</v>
      </c>
    </row>
    <row r="414" spans="1:14" x14ac:dyDescent="0.3">
      <c r="A414" t="s">
        <v>192</v>
      </c>
      <c r="B414" t="s">
        <v>291</v>
      </c>
      <c r="C414" t="s">
        <v>102</v>
      </c>
      <c r="D414" t="s">
        <v>38</v>
      </c>
      <c r="E414" s="7" t="s">
        <v>51</v>
      </c>
      <c r="F414" t="s">
        <v>1032</v>
      </c>
      <c r="G414" t="s">
        <v>105</v>
      </c>
      <c r="H414" t="s">
        <v>135</v>
      </c>
      <c r="I414" t="s">
        <v>1032</v>
      </c>
      <c r="J414">
        <v>1.8640399999999999</v>
      </c>
      <c r="K414">
        <v>1.7739999999999999E-2</v>
      </c>
      <c r="L414">
        <v>15</v>
      </c>
      <c r="M414" t="s">
        <v>305</v>
      </c>
    </row>
    <row r="415" spans="1:14" x14ac:dyDescent="0.3">
      <c r="A415" t="s">
        <v>192</v>
      </c>
      <c r="B415" t="s">
        <v>291</v>
      </c>
      <c r="C415" t="s">
        <v>102</v>
      </c>
      <c r="D415" t="s">
        <v>38</v>
      </c>
      <c r="E415" s="7" t="s">
        <v>51</v>
      </c>
      <c r="F415" t="s">
        <v>1033</v>
      </c>
      <c r="G415" t="s">
        <v>105</v>
      </c>
      <c r="H415" t="s">
        <v>111</v>
      </c>
      <c r="I415" t="s">
        <v>1033</v>
      </c>
      <c r="J415">
        <v>1.7342500000000001</v>
      </c>
      <c r="K415">
        <v>2.794E-2</v>
      </c>
      <c r="L415">
        <v>15</v>
      </c>
      <c r="M415" t="s">
        <v>305</v>
      </c>
    </row>
    <row r="416" spans="1:14" x14ac:dyDescent="0.3">
      <c r="A416" t="s">
        <v>192</v>
      </c>
      <c r="B416" t="s">
        <v>291</v>
      </c>
      <c r="C416" t="s">
        <v>102</v>
      </c>
      <c r="D416" t="s">
        <v>38</v>
      </c>
      <c r="E416" s="7" t="s">
        <v>51</v>
      </c>
      <c r="F416" t="s">
        <v>1034</v>
      </c>
      <c r="G416" t="s">
        <v>105</v>
      </c>
      <c r="H416" t="s">
        <v>111</v>
      </c>
      <c r="I416" t="s">
        <v>1034</v>
      </c>
      <c r="J416">
        <v>0.25117</v>
      </c>
      <c r="K416">
        <v>1.9140000000000001E-2</v>
      </c>
      <c r="L416">
        <v>15</v>
      </c>
      <c r="M416" t="s">
        <v>305</v>
      </c>
    </row>
    <row r="417" spans="1:13" x14ac:dyDescent="0.3">
      <c r="A417" t="s">
        <v>192</v>
      </c>
      <c r="B417" t="s">
        <v>291</v>
      </c>
      <c r="C417" t="s">
        <v>102</v>
      </c>
      <c r="D417" t="s">
        <v>38</v>
      </c>
      <c r="E417" s="7" t="s">
        <v>51</v>
      </c>
      <c r="F417" t="s">
        <v>1035</v>
      </c>
      <c r="G417" t="s">
        <v>148</v>
      </c>
      <c r="H417" t="s">
        <v>111</v>
      </c>
      <c r="I417" t="s">
        <v>1035</v>
      </c>
      <c r="J417">
        <v>0.14399999999999999</v>
      </c>
      <c r="K417">
        <v>0.11537</v>
      </c>
      <c r="L417">
        <v>15</v>
      </c>
      <c r="M417" t="s">
        <v>305</v>
      </c>
    </row>
    <row r="418" spans="1:13" x14ac:dyDescent="0.3">
      <c r="A418" t="s">
        <v>192</v>
      </c>
      <c r="B418" t="s">
        <v>291</v>
      </c>
      <c r="C418" t="s">
        <v>102</v>
      </c>
      <c r="D418" t="s">
        <v>38</v>
      </c>
      <c r="E418" s="7" t="s">
        <v>51</v>
      </c>
      <c r="F418" t="s">
        <v>1036</v>
      </c>
      <c r="G418" t="s">
        <v>104</v>
      </c>
      <c r="H418" t="s">
        <v>108</v>
      </c>
      <c r="I418" t="s">
        <v>1036</v>
      </c>
      <c r="J418">
        <v>0.18121000000000001</v>
      </c>
      <c r="K418">
        <v>0.18121000000000001</v>
      </c>
      <c r="L418">
        <v>10</v>
      </c>
      <c r="M418" t="s">
        <v>305</v>
      </c>
    </row>
    <row r="419" spans="1:13" x14ac:dyDescent="0.3">
      <c r="A419" t="s">
        <v>192</v>
      </c>
      <c r="B419" t="s">
        <v>291</v>
      </c>
      <c r="C419" t="s">
        <v>102</v>
      </c>
      <c r="D419" t="s">
        <v>38</v>
      </c>
      <c r="E419" s="7" t="s">
        <v>51</v>
      </c>
      <c r="F419" t="s">
        <v>1037</v>
      </c>
      <c r="G419" t="s">
        <v>104</v>
      </c>
      <c r="H419" t="s">
        <v>108</v>
      </c>
      <c r="I419" t="s">
        <v>1037</v>
      </c>
      <c r="J419">
        <v>0.23180000000000001</v>
      </c>
      <c r="K419">
        <v>0.23180000000000001</v>
      </c>
      <c r="L419">
        <v>9</v>
      </c>
      <c r="M419" t="s">
        <v>305</v>
      </c>
    </row>
    <row r="420" spans="1:13" x14ac:dyDescent="0.3">
      <c r="A420" t="s">
        <v>192</v>
      </c>
      <c r="B420" t="s">
        <v>291</v>
      </c>
      <c r="C420" t="s">
        <v>102</v>
      </c>
      <c r="D420" t="s">
        <v>38</v>
      </c>
      <c r="E420" s="7" t="s">
        <v>51</v>
      </c>
      <c r="F420" t="s">
        <v>1038</v>
      </c>
      <c r="G420" t="s">
        <v>148</v>
      </c>
      <c r="H420" t="s">
        <v>111</v>
      </c>
      <c r="I420" t="s">
        <v>1038</v>
      </c>
      <c r="J420">
        <v>9.3429999999999999E-2</v>
      </c>
      <c r="K420">
        <v>4.7039999999999998E-2</v>
      </c>
      <c r="L420">
        <v>15</v>
      </c>
      <c r="M420" t="s">
        <v>305</v>
      </c>
    </row>
    <row r="421" spans="1:13" x14ac:dyDescent="0.3">
      <c r="A421" t="s">
        <v>192</v>
      </c>
      <c r="B421" t="s">
        <v>291</v>
      </c>
      <c r="C421" t="s">
        <v>102</v>
      </c>
      <c r="D421" t="s">
        <v>38</v>
      </c>
      <c r="E421" s="7" t="s">
        <v>51</v>
      </c>
      <c r="F421" t="s">
        <v>1039</v>
      </c>
      <c r="G421" t="s">
        <v>148</v>
      </c>
      <c r="H421" t="s">
        <v>111</v>
      </c>
      <c r="I421" t="s">
        <v>1039</v>
      </c>
      <c r="J421">
        <v>8.1470000000000001E-2</v>
      </c>
      <c r="K421">
        <v>6.0949999999999997E-2</v>
      </c>
      <c r="L421">
        <v>15</v>
      </c>
      <c r="M421" t="s">
        <v>305</v>
      </c>
    </row>
    <row r="422" spans="1:13" x14ac:dyDescent="0.3">
      <c r="A422" t="s">
        <v>192</v>
      </c>
      <c r="B422" t="s">
        <v>291</v>
      </c>
      <c r="C422" t="s">
        <v>102</v>
      </c>
      <c r="D422" t="s">
        <v>38</v>
      </c>
      <c r="E422" s="7" t="s">
        <v>51</v>
      </c>
      <c r="F422" t="s">
        <v>1040</v>
      </c>
      <c r="G422" t="s">
        <v>105</v>
      </c>
      <c r="H422" t="s">
        <v>135</v>
      </c>
      <c r="I422" t="s">
        <v>1040</v>
      </c>
      <c r="J422">
        <v>0.90900999999999998</v>
      </c>
      <c r="K422">
        <v>1.1220000000000001E-2</v>
      </c>
      <c r="L422">
        <v>15</v>
      </c>
      <c r="M422" t="s">
        <v>305</v>
      </c>
    </row>
    <row r="423" spans="1:13" x14ac:dyDescent="0.3">
      <c r="A423" t="s">
        <v>192</v>
      </c>
      <c r="B423" t="s">
        <v>291</v>
      </c>
      <c r="C423" t="s">
        <v>102</v>
      </c>
      <c r="D423" t="s">
        <v>38</v>
      </c>
      <c r="E423" s="7" t="s">
        <v>51</v>
      </c>
      <c r="F423" t="s">
        <v>1041</v>
      </c>
      <c r="G423" t="s">
        <v>148</v>
      </c>
      <c r="H423" t="s">
        <v>111</v>
      </c>
      <c r="I423" t="s">
        <v>1041</v>
      </c>
      <c r="J423">
        <v>0.17948</v>
      </c>
      <c r="K423">
        <v>0.1512</v>
      </c>
      <c r="L423">
        <v>15</v>
      </c>
      <c r="M423" t="s">
        <v>305</v>
      </c>
    </row>
    <row r="424" spans="1:13" x14ac:dyDescent="0.3">
      <c r="A424" t="s">
        <v>192</v>
      </c>
      <c r="B424" t="s">
        <v>291</v>
      </c>
      <c r="C424" t="s">
        <v>102</v>
      </c>
      <c r="D424" t="s">
        <v>38</v>
      </c>
      <c r="E424" s="7" t="s">
        <v>51</v>
      </c>
      <c r="F424" t="s">
        <v>1042</v>
      </c>
      <c r="G424" t="s">
        <v>344</v>
      </c>
      <c r="H424" t="s">
        <v>111</v>
      </c>
      <c r="I424" t="s">
        <v>1042</v>
      </c>
      <c r="J424">
        <v>0.12453</v>
      </c>
      <c r="K424">
        <v>0.11343</v>
      </c>
      <c r="L424">
        <v>15</v>
      </c>
      <c r="M424" t="s">
        <v>305</v>
      </c>
    </row>
    <row r="425" spans="1:13" x14ac:dyDescent="0.3">
      <c r="A425" t="s">
        <v>192</v>
      </c>
      <c r="B425" t="s">
        <v>291</v>
      </c>
      <c r="C425" t="s">
        <v>102</v>
      </c>
      <c r="D425" t="s">
        <v>38</v>
      </c>
      <c r="E425" s="7" t="s">
        <v>51</v>
      </c>
      <c r="F425" t="s">
        <v>1043</v>
      </c>
      <c r="G425" t="s">
        <v>148</v>
      </c>
      <c r="H425" t="s">
        <v>111</v>
      </c>
      <c r="I425" t="s">
        <v>1043</v>
      </c>
      <c r="J425">
        <v>0.19731000000000001</v>
      </c>
      <c r="K425">
        <v>0.11294</v>
      </c>
      <c r="L425">
        <v>15</v>
      </c>
      <c r="M425" t="s">
        <v>305</v>
      </c>
    </row>
    <row r="426" spans="1:13" x14ac:dyDescent="0.3">
      <c r="A426" t="s">
        <v>192</v>
      </c>
      <c r="B426" t="s">
        <v>291</v>
      </c>
      <c r="C426" t="s">
        <v>102</v>
      </c>
      <c r="D426" t="s">
        <v>38</v>
      </c>
      <c r="E426" s="7" t="s">
        <v>51</v>
      </c>
      <c r="F426" t="s">
        <v>1044</v>
      </c>
      <c r="G426" t="s">
        <v>105</v>
      </c>
      <c r="H426" t="s">
        <v>111</v>
      </c>
      <c r="I426" t="s">
        <v>1044</v>
      </c>
      <c r="J426">
        <v>1.14238</v>
      </c>
      <c r="K426">
        <v>1.9470000000000001E-2</v>
      </c>
      <c r="L426">
        <v>15</v>
      </c>
      <c r="M426" t="s">
        <v>305</v>
      </c>
    </row>
    <row r="427" spans="1:13" x14ac:dyDescent="0.3">
      <c r="A427" t="s">
        <v>192</v>
      </c>
      <c r="B427" t="s">
        <v>291</v>
      </c>
      <c r="C427" t="s">
        <v>102</v>
      </c>
      <c r="D427" t="s">
        <v>38</v>
      </c>
      <c r="E427" s="7" t="s">
        <v>51</v>
      </c>
      <c r="F427" t="s">
        <v>1045</v>
      </c>
      <c r="G427" t="s">
        <v>105</v>
      </c>
      <c r="H427" t="s">
        <v>111</v>
      </c>
      <c r="I427" t="s">
        <v>1045</v>
      </c>
      <c r="J427">
        <v>0.69491999999999998</v>
      </c>
      <c r="K427">
        <v>1.116E-2</v>
      </c>
      <c r="L427">
        <v>15</v>
      </c>
      <c r="M427" t="s">
        <v>305</v>
      </c>
    </row>
    <row r="428" spans="1:13" x14ac:dyDescent="0.3">
      <c r="A428" t="s">
        <v>192</v>
      </c>
      <c r="B428" t="s">
        <v>291</v>
      </c>
      <c r="C428" t="s">
        <v>102</v>
      </c>
      <c r="D428" t="s">
        <v>38</v>
      </c>
      <c r="E428" s="7" t="s">
        <v>51</v>
      </c>
      <c r="F428" t="s">
        <v>1046</v>
      </c>
      <c r="G428" t="s">
        <v>105</v>
      </c>
      <c r="H428" t="s">
        <v>111</v>
      </c>
      <c r="I428" t="s">
        <v>1046</v>
      </c>
      <c r="J428">
        <v>0.27167999999999998</v>
      </c>
      <c r="K428">
        <v>2.4219999999999998E-2</v>
      </c>
      <c r="L428">
        <v>15</v>
      </c>
      <c r="M428" t="s">
        <v>305</v>
      </c>
    </row>
    <row r="429" spans="1:13" x14ac:dyDescent="0.3">
      <c r="A429" t="s">
        <v>192</v>
      </c>
      <c r="B429" t="s">
        <v>291</v>
      </c>
      <c r="C429" t="s">
        <v>102</v>
      </c>
      <c r="D429" t="s">
        <v>38</v>
      </c>
      <c r="E429" s="7" t="s">
        <v>51</v>
      </c>
      <c r="F429" t="s">
        <v>1047</v>
      </c>
      <c r="G429" t="s">
        <v>103</v>
      </c>
      <c r="H429" t="s">
        <v>111</v>
      </c>
      <c r="I429" t="s">
        <v>1047</v>
      </c>
      <c r="J429" s="7">
        <v>8.2239999999999994E-2</v>
      </c>
      <c r="K429" s="7">
        <v>6.046E-2</v>
      </c>
      <c r="L429">
        <v>15</v>
      </c>
      <c r="M429" t="s">
        <v>305</v>
      </c>
    </row>
    <row r="430" spans="1:13" x14ac:dyDescent="0.3">
      <c r="A430" t="s">
        <v>192</v>
      </c>
      <c r="B430" t="s">
        <v>291</v>
      </c>
      <c r="C430" t="s">
        <v>102</v>
      </c>
      <c r="D430" t="s">
        <v>38</v>
      </c>
      <c r="E430" s="7" t="s">
        <v>51</v>
      </c>
      <c r="F430" t="s">
        <v>1048</v>
      </c>
      <c r="G430" t="s">
        <v>105</v>
      </c>
      <c r="H430" t="s">
        <v>111</v>
      </c>
      <c r="I430" t="s">
        <v>1048</v>
      </c>
      <c r="J430" s="7">
        <v>7.5160000000000005E-2</v>
      </c>
      <c r="K430" s="7">
        <v>1.048E-2</v>
      </c>
      <c r="L430">
        <v>15</v>
      </c>
      <c r="M430" t="s">
        <v>305</v>
      </c>
    </row>
    <row r="431" spans="1:13" x14ac:dyDescent="0.3">
      <c r="A431" t="s">
        <v>192</v>
      </c>
      <c r="B431" t="s">
        <v>291</v>
      </c>
      <c r="C431" t="s">
        <v>102</v>
      </c>
      <c r="D431" t="s">
        <v>38</v>
      </c>
      <c r="E431" s="7" t="s">
        <v>51</v>
      </c>
      <c r="F431" t="s">
        <v>1049</v>
      </c>
      <c r="G431" t="s">
        <v>103</v>
      </c>
      <c r="H431" t="s">
        <v>111</v>
      </c>
      <c r="I431" t="s">
        <v>1049</v>
      </c>
      <c r="J431">
        <v>0.10926</v>
      </c>
      <c r="K431">
        <v>7.6420000000000002E-2</v>
      </c>
      <c r="L431">
        <v>15</v>
      </c>
      <c r="M431" t="s">
        <v>305</v>
      </c>
    </row>
    <row r="432" spans="1:13" x14ac:dyDescent="0.3">
      <c r="A432" t="s">
        <v>192</v>
      </c>
      <c r="B432" t="s">
        <v>291</v>
      </c>
      <c r="C432" t="s">
        <v>102</v>
      </c>
      <c r="D432" t="s">
        <v>38</v>
      </c>
      <c r="E432" s="7" t="s">
        <v>51</v>
      </c>
      <c r="F432" t="s">
        <v>1050</v>
      </c>
      <c r="G432" t="s">
        <v>103</v>
      </c>
      <c r="H432" t="s">
        <v>111</v>
      </c>
      <c r="I432" t="s">
        <v>1050</v>
      </c>
      <c r="J432">
        <v>0.16772999999999999</v>
      </c>
      <c r="K432">
        <v>0.11541999999999999</v>
      </c>
      <c r="L432">
        <v>15</v>
      </c>
      <c r="M432" t="s">
        <v>305</v>
      </c>
    </row>
    <row r="433" spans="1:14" x14ac:dyDescent="0.3">
      <c r="A433" t="s">
        <v>192</v>
      </c>
      <c r="B433" t="s">
        <v>291</v>
      </c>
      <c r="C433" t="s">
        <v>102</v>
      </c>
      <c r="D433" t="s">
        <v>38</v>
      </c>
      <c r="E433" s="7" t="s">
        <v>51</v>
      </c>
      <c r="F433" t="s">
        <v>1051</v>
      </c>
      <c r="G433" t="s">
        <v>105</v>
      </c>
      <c r="H433" t="s">
        <v>109</v>
      </c>
      <c r="I433" t="s">
        <v>1051</v>
      </c>
      <c r="J433">
        <v>2.1973099999999999</v>
      </c>
      <c r="K433">
        <v>3.041E-2</v>
      </c>
      <c r="L433">
        <v>15</v>
      </c>
      <c r="M433" t="s">
        <v>305</v>
      </c>
    </row>
    <row r="434" spans="1:14" x14ac:dyDescent="0.3">
      <c r="A434" t="s">
        <v>192</v>
      </c>
      <c r="B434" t="s">
        <v>291</v>
      </c>
      <c r="C434" t="s">
        <v>102</v>
      </c>
      <c r="D434" t="s">
        <v>38</v>
      </c>
      <c r="E434" s="7" t="s">
        <v>51</v>
      </c>
      <c r="F434" t="s">
        <v>1052</v>
      </c>
      <c r="G434" t="s">
        <v>105</v>
      </c>
      <c r="H434" t="s">
        <v>109</v>
      </c>
      <c r="I434" t="s">
        <v>1052</v>
      </c>
      <c r="J434">
        <v>1.8184199999999999</v>
      </c>
      <c r="K434">
        <v>2.223E-2</v>
      </c>
      <c r="L434">
        <v>15</v>
      </c>
      <c r="M434" t="s">
        <v>305</v>
      </c>
    </row>
    <row r="435" spans="1:14" x14ac:dyDescent="0.3">
      <c r="A435" t="s">
        <v>192</v>
      </c>
      <c r="B435" t="s">
        <v>291</v>
      </c>
      <c r="C435" t="s">
        <v>102</v>
      </c>
      <c r="D435" t="s">
        <v>38</v>
      </c>
      <c r="E435" s="7" t="s">
        <v>51</v>
      </c>
      <c r="F435" t="s">
        <v>1053</v>
      </c>
      <c r="G435" t="s">
        <v>103</v>
      </c>
      <c r="H435" t="s">
        <v>111</v>
      </c>
      <c r="I435" t="s">
        <v>1053</v>
      </c>
      <c r="J435">
        <v>7.3340000000000002E-2</v>
      </c>
      <c r="K435">
        <v>4.052E-2</v>
      </c>
      <c r="L435">
        <v>15</v>
      </c>
      <c r="M435" t="s">
        <v>305</v>
      </c>
    </row>
    <row r="436" spans="1:14" x14ac:dyDescent="0.3">
      <c r="A436" t="s">
        <v>192</v>
      </c>
      <c r="B436" t="s">
        <v>291</v>
      </c>
      <c r="C436" t="s">
        <v>102</v>
      </c>
      <c r="D436" t="s">
        <v>38</v>
      </c>
      <c r="E436" s="7" t="s">
        <v>51</v>
      </c>
      <c r="F436" t="s">
        <v>1054</v>
      </c>
      <c r="G436" t="s">
        <v>148</v>
      </c>
      <c r="H436" t="s">
        <v>111</v>
      </c>
      <c r="I436" t="s">
        <v>1054</v>
      </c>
      <c r="J436">
        <v>0.1082</v>
      </c>
      <c r="K436">
        <v>8.5699999999999998E-2</v>
      </c>
      <c r="L436">
        <v>15</v>
      </c>
      <c r="M436" t="s">
        <v>305</v>
      </c>
    </row>
    <row r="437" spans="1:14" x14ac:dyDescent="0.3">
      <c r="A437" t="s">
        <v>192</v>
      </c>
      <c r="B437" t="s">
        <v>291</v>
      </c>
      <c r="C437" t="s">
        <v>102</v>
      </c>
      <c r="D437" t="s">
        <v>38</v>
      </c>
      <c r="E437" s="7" t="s">
        <v>51</v>
      </c>
      <c r="F437" t="s">
        <v>1055</v>
      </c>
      <c r="G437" t="s">
        <v>103</v>
      </c>
      <c r="H437" t="s">
        <v>111</v>
      </c>
      <c r="I437" t="s">
        <v>1055</v>
      </c>
      <c r="J437">
        <v>0.70950000000000002</v>
      </c>
      <c r="K437">
        <v>5.5309999999999998E-2</v>
      </c>
      <c r="L437">
        <v>15</v>
      </c>
      <c r="M437" t="s">
        <v>305</v>
      </c>
    </row>
    <row r="438" spans="1:14" x14ac:dyDescent="0.3">
      <c r="A438" t="s">
        <v>192</v>
      </c>
      <c r="B438" t="s">
        <v>291</v>
      </c>
      <c r="C438" t="s">
        <v>102</v>
      </c>
      <c r="D438" t="s">
        <v>38</v>
      </c>
      <c r="E438" s="7" t="s">
        <v>51</v>
      </c>
      <c r="F438" t="s">
        <v>1056</v>
      </c>
      <c r="G438" t="s">
        <v>103</v>
      </c>
      <c r="H438" t="s">
        <v>111</v>
      </c>
      <c r="I438" t="s">
        <v>1056</v>
      </c>
      <c r="J438">
        <v>6.9070000000000006E-2</v>
      </c>
      <c r="K438">
        <v>4.6199999999999998E-2</v>
      </c>
      <c r="L438">
        <v>15</v>
      </c>
      <c r="M438" t="s">
        <v>305</v>
      </c>
    </row>
    <row r="439" spans="1:14" x14ac:dyDescent="0.3">
      <c r="A439" t="s">
        <v>192</v>
      </c>
      <c r="B439" t="s">
        <v>291</v>
      </c>
      <c r="C439" t="s">
        <v>102</v>
      </c>
      <c r="D439" t="s">
        <v>38</v>
      </c>
      <c r="E439" s="7" t="s">
        <v>51</v>
      </c>
      <c r="F439" t="s">
        <v>1057</v>
      </c>
      <c r="G439" t="s">
        <v>103</v>
      </c>
      <c r="H439" t="s">
        <v>111</v>
      </c>
      <c r="I439" t="s">
        <v>1057</v>
      </c>
      <c r="J439">
        <v>8.0589999999999995E-2</v>
      </c>
      <c r="K439">
        <v>6.7019999999999996E-2</v>
      </c>
      <c r="L439">
        <v>15</v>
      </c>
      <c r="M439" t="s">
        <v>305</v>
      </c>
    </row>
    <row r="440" spans="1:14" x14ac:dyDescent="0.3">
      <c r="A440" t="s">
        <v>192</v>
      </c>
      <c r="B440" t="s">
        <v>291</v>
      </c>
      <c r="C440" t="s">
        <v>102</v>
      </c>
      <c r="D440" t="s">
        <v>38</v>
      </c>
      <c r="E440" s="7" t="s">
        <v>51</v>
      </c>
      <c r="F440" t="s">
        <v>1058</v>
      </c>
      <c r="G440" t="s">
        <v>103</v>
      </c>
      <c r="H440" t="s">
        <v>111</v>
      </c>
      <c r="I440" t="s">
        <v>1058</v>
      </c>
      <c r="J440">
        <v>9.214E-2</v>
      </c>
      <c r="K440">
        <v>4.9160000000000002E-2</v>
      </c>
      <c r="L440">
        <v>15</v>
      </c>
      <c r="M440" t="s">
        <v>305</v>
      </c>
    </row>
    <row r="441" spans="1:14" x14ac:dyDescent="0.3">
      <c r="A441" t="s">
        <v>192</v>
      </c>
      <c r="B441" t="s">
        <v>291</v>
      </c>
      <c r="C441" t="s">
        <v>102</v>
      </c>
      <c r="D441" t="s">
        <v>38</v>
      </c>
      <c r="E441" s="7" t="s">
        <v>51</v>
      </c>
      <c r="F441" t="s">
        <v>1059</v>
      </c>
      <c r="G441" t="s">
        <v>105</v>
      </c>
      <c r="H441" t="s">
        <v>110</v>
      </c>
      <c r="I441" t="s">
        <v>1059</v>
      </c>
      <c r="J441">
        <v>1.7360599999999999</v>
      </c>
      <c r="K441">
        <v>3.2919999999999998E-2</v>
      </c>
      <c r="L441">
        <v>15</v>
      </c>
      <c r="M441" t="s">
        <v>305</v>
      </c>
      <c r="N441" t="s">
        <v>345</v>
      </c>
    </row>
    <row r="442" spans="1:14" x14ac:dyDescent="0.3">
      <c r="A442" t="s">
        <v>192</v>
      </c>
      <c r="B442" t="s">
        <v>291</v>
      </c>
      <c r="C442" t="s">
        <v>102</v>
      </c>
      <c r="D442" t="s">
        <v>38</v>
      </c>
      <c r="E442" s="7" t="s">
        <v>51</v>
      </c>
      <c r="F442" t="s">
        <v>1060</v>
      </c>
      <c r="G442" t="s">
        <v>105</v>
      </c>
      <c r="H442" t="s">
        <v>110</v>
      </c>
      <c r="I442" t="s">
        <v>1060</v>
      </c>
      <c r="J442">
        <v>1.02986</v>
      </c>
      <c r="K442">
        <v>1.187E-2</v>
      </c>
      <c r="L442">
        <v>15</v>
      </c>
      <c r="M442" t="s">
        <v>305</v>
      </c>
      <c r="N442" t="s">
        <v>346</v>
      </c>
    </row>
    <row r="443" spans="1:14" x14ac:dyDescent="0.3">
      <c r="A443" t="s">
        <v>192</v>
      </c>
      <c r="B443" t="s">
        <v>291</v>
      </c>
      <c r="C443" t="s">
        <v>102</v>
      </c>
      <c r="D443" t="s">
        <v>38</v>
      </c>
      <c r="E443" s="7" t="s">
        <v>51</v>
      </c>
      <c r="F443" t="s">
        <v>1061</v>
      </c>
      <c r="G443" t="s">
        <v>103</v>
      </c>
      <c r="H443" t="s">
        <v>108</v>
      </c>
      <c r="I443" t="s">
        <v>1061</v>
      </c>
      <c r="J443">
        <v>5.8999999999999997E-2</v>
      </c>
      <c r="K443">
        <v>5.7590000000000002E-2</v>
      </c>
      <c r="L443">
        <v>15</v>
      </c>
      <c r="M443" t="s">
        <v>305</v>
      </c>
    </row>
    <row r="444" spans="1:14" x14ac:dyDescent="0.3">
      <c r="A444" t="s">
        <v>192</v>
      </c>
      <c r="B444" t="s">
        <v>291</v>
      </c>
      <c r="C444" t="s">
        <v>102</v>
      </c>
      <c r="D444" t="s">
        <v>38</v>
      </c>
      <c r="E444" s="7" t="s">
        <v>51</v>
      </c>
      <c r="F444" t="s">
        <v>1062</v>
      </c>
      <c r="G444" t="s">
        <v>105</v>
      </c>
      <c r="H444" t="s">
        <v>141</v>
      </c>
      <c r="I444" t="s">
        <v>1062</v>
      </c>
      <c r="J444">
        <v>0.40500999999999998</v>
      </c>
      <c r="K444">
        <v>1.538E-2</v>
      </c>
      <c r="L444">
        <v>15</v>
      </c>
      <c r="M444" t="s">
        <v>305</v>
      </c>
    </row>
    <row r="445" spans="1:14" x14ac:dyDescent="0.3">
      <c r="A445" t="s">
        <v>192</v>
      </c>
      <c r="B445" t="s">
        <v>291</v>
      </c>
      <c r="C445" t="s">
        <v>102</v>
      </c>
      <c r="D445" t="s">
        <v>38</v>
      </c>
      <c r="E445" s="7" t="s">
        <v>51</v>
      </c>
      <c r="F445" t="s">
        <v>1063</v>
      </c>
      <c r="G445" t="s">
        <v>105</v>
      </c>
      <c r="H445" t="s">
        <v>135</v>
      </c>
      <c r="I445" t="s">
        <v>1063</v>
      </c>
      <c r="J445">
        <v>0.90166999999999997</v>
      </c>
      <c r="K445">
        <v>1.4800000000000001E-2</v>
      </c>
      <c r="L445">
        <v>15</v>
      </c>
      <c r="M445" t="s">
        <v>305</v>
      </c>
    </row>
    <row r="446" spans="1:14" x14ac:dyDescent="0.3">
      <c r="A446" t="s">
        <v>192</v>
      </c>
      <c r="B446" t="s">
        <v>291</v>
      </c>
      <c r="C446" t="s">
        <v>102</v>
      </c>
      <c r="D446" t="s">
        <v>38</v>
      </c>
      <c r="E446" s="7" t="s">
        <v>51</v>
      </c>
      <c r="F446" t="s">
        <v>1064</v>
      </c>
      <c r="G446" t="s">
        <v>105</v>
      </c>
      <c r="H446" t="s">
        <v>107</v>
      </c>
      <c r="I446" t="s">
        <v>1064</v>
      </c>
      <c r="J446">
        <v>1.6943600000000001</v>
      </c>
      <c r="K446">
        <v>2.3769999999999999E-2</v>
      </c>
      <c r="L446">
        <v>15</v>
      </c>
      <c r="M446" t="s">
        <v>305</v>
      </c>
    </row>
    <row r="447" spans="1:14" x14ac:dyDescent="0.3">
      <c r="A447" t="s">
        <v>192</v>
      </c>
      <c r="B447" t="s">
        <v>291</v>
      </c>
      <c r="C447" t="s">
        <v>102</v>
      </c>
      <c r="D447" t="s">
        <v>38</v>
      </c>
      <c r="E447" s="7" t="s">
        <v>51</v>
      </c>
      <c r="F447" t="s">
        <v>1065</v>
      </c>
      <c r="G447" t="s">
        <v>103</v>
      </c>
      <c r="H447" t="s">
        <v>111</v>
      </c>
      <c r="I447" t="s">
        <v>1065</v>
      </c>
      <c r="J447">
        <v>0.21496000000000001</v>
      </c>
      <c r="K447">
        <v>0.12177</v>
      </c>
      <c r="L447">
        <v>15</v>
      </c>
      <c r="M447" t="s">
        <v>305</v>
      </c>
    </row>
    <row r="448" spans="1:14" x14ac:dyDescent="0.3">
      <c r="A448" t="s">
        <v>192</v>
      </c>
      <c r="B448" t="s">
        <v>291</v>
      </c>
      <c r="C448" t="s">
        <v>102</v>
      </c>
      <c r="D448" t="s">
        <v>38</v>
      </c>
      <c r="E448" s="7" t="s">
        <v>51</v>
      </c>
      <c r="F448" t="s">
        <v>1066</v>
      </c>
      <c r="G448" t="s">
        <v>148</v>
      </c>
      <c r="H448" t="s">
        <v>111</v>
      </c>
      <c r="I448" t="s">
        <v>1066</v>
      </c>
      <c r="J448">
        <v>0.64071999999999996</v>
      </c>
      <c r="K448">
        <v>4.2709999999999998E-2</v>
      </c>
      <c r="L448">
        <v>15</v>
      </c>
      <c r="M448" t="s">
        <v>305</v>
      </c>
    </row>
    <row r="449" spans="1:13" x14ac:dyDescent="0.3">
      <c r="A449" t="s">
        <v>192</v>
      </c>
      <c r="B449" t="s">
        <v>291</v>
      </c>
      <c r="C449" t="s">
        <v>102</v>
      </c>
      <c r="D449" t="s">
        <v>38</v>
      </c>
      <c r="E449" s="7" t="s">
        <v>51</v>
      </c>
      <c r="F449" t="s">
        <v>1067</v>
      </c>
      <c r="G449" t="s">
        <v>105</v>
      </c>
      <c r="H449" t="s">
        <v>137</v>
      </c>
      <c r="I449" t="s">
        <v>1067</v>
      </c>
      <c r="J449">
        <v>0.41210999999999998</v>
      </c>
      <c r="K449">
        <v>2.1090000000000001E-2</v>
      </c>
      <c r="L449">
        <v>15</v>
      </c>
      <c r="M449" t="s">
        <v>305</v>
      </c>
    </row>
    <row r="450" spans="1:13" x14ac:dyDescent="0.3">
      <c r="A450" t="s">
        <v>192</v>
      </c>
      <c r="B450" t="s">
        <v>291</v>
      </c>
      <c r="C450" t="s">
        <v>102</v>
      </c>
      <c r="D450" t="s">
        <v>38</v>
      </c>
      <c r="E450" s="7" t="s">
        <v>51</v>
      </c>
      <c r="F450" t="s">
        <v>1068</v>
      </c>
      <c r="G450" t="s">
        <v>105</v>
      </c>
      <c r="H450" t="s">
        <v>135</v>
      </c>
      <c r="I450" t="s">
        <v>1068</v>
      </c>
      <c r="J450">
        <v>0.61934</v>
      </c>
      <c r="K450">
        <v>1.072E-2</v>
      </c>
      <c r="L450">
        <v>15</v>
      </c>
      <c r="M450" t="s">
        <v>305</v>
      </c>
    </row>
    <row r="451" spans="1:13" x14ac:dyDescent="0.3">
      <c r="A451" t="s">
        <v>192</v>
      </c>
      <c r="B451" t="s">
        <v>291</v>
      </c>
      <c r="C451" t="s">
        <v>102</v>
      </c>
      <c r="D451" t="s">
        <v>38</v>
      </c>
      <c r="E451" s="7" t="s">
        <v>51</v>
      </c>
      <c r="F451" t="s">
        <v>1069</v>
      </c>
      <c r="G451" t="s">
        <v>105</v>
      </c>
      <c r="H451" t="s">
        <v>107</v>
      </c>
      <c r="I451" t="s">
        <v>1069</v>
      </c>
      <c r="J451">
        <v>0.15412000000000001</v>
      </c>
      <c r="K451">
        <v>2.2069999999999999E-2</v>
      </c>
      <c r="L451">
        <v>15</v>
      </c>
      <c r="M451" t="s">
        <v>305</v>
      </c>
    </row>
    <row r="452" spans="1:13" x14ac:dyDescent="0.3">
      <c r="A452" t="s">
        <v>192</v>
      </c>
      <c r="B452" t="s">
        <v>291</v>
      </c>
      <c r="C452" t="s">
        <v>102</v>
      </c>
      <c r="D452" t="s">
        <v>38</v>
      </c>
      <c r="E452" s="7" t="s">
        <v>51</v>
      </c>
      <c r="F452" t="s">
        <v>1070</v>
      </c>
      <c r="G452" t="s">
        <v>105</v>
      </c>
      <c r="H452" t="s">
        <v>138</v>
      </c>
      <c r="I452" t="s">
        <v>1070</v>
      </c>
      <c r="J452">
        <v>1.14042</v>
      </c>
      <c r="K452">
        <v>1.358E-2</v>
      </c>
      <c r="L452">
        <v>15</v>
      </c>
      <c r="M452" t="s">
        <v>305</v>
      </c>
    </row>
    <row r="453" spans="1:13" x14ac:dyDescent="0.3">
      <c r="A453" t="s">
        <v>192</v>
      </c>
      <c r="B453" t="s">
        <v>291</v>
      </c>
      <c r="C453" t="s">
        <v>102</v>
      </c>
      <c r="D453" t="s">
        <v>38</v>
      </c>
      <c r="E453" s="7" t="s">
        <v>51</v>
      </c>
      <c r="F453" t="s">
        <v>1071</v>
      </c>
      <c r="G453" t="s">
        <v>103</v>
      </c>
      <c r="H453" t="s">
        <v>111</v>
      </c>
      <c r="I453" t="s">
        <v>1071</v>
      </c>
      <c r="J453">
        <v>0.10929</v>
      </c>
      <c r="K453">
        <v>6.9290000000000004E-2</v>
      </c>
      <c r="L453">
        <v>15</v>
      </c>
      <c r="M453" t="s">
        <v>305</v>
      </c>
    </row>
    <row r="454" spans="1:13" x14ac:dyDescent="0.3">
      <c r="A454" t="s">
        <v>192</v>
      </c>
      <c r="B454" t="s">
        <v>291</v>
      </c>
      <c r="C454" t="s">
        <v>102</v>
      </c>
      <c r="D454" t="s">
        <v>38</v>
      </c>
      <c r="E454" s="7" t="s">
        <v>51</v>
      </c>
      <c r="F454" t="s">
        <v>1072</v>
      </c>
      <c r="G454" t="s">
        <v>104</v>
      </c>
      <c r="H454" t="s">
        <v>108</v>
      </c>
      <c r="I454" t="s">
        <v>1072</v>
      </c>
      <c r="J454">
        <v>0.13431999999999999</v>
      </c>
      <c r="K454">
        <v>0.13431999999999999</v>
      </c>
      <c r="L454">
        <v>9</v>
      </c>
      <c r="M454" t="s">
        <v>305</v>
      </c>
    </row>
    <row r="455" spans="1:13" x14ac:dyDescent="0.3">
      <c r="A455" t="s">
        <v>192</v>
      </c>
      <c r="B455" t="s">
        <v>291</v>
      </c>
      <c r="C455" t="s">
        <v>102</v>
      </c>
      <c r="D455" t="s">
        <v>38</v>
      </c>
      <c r="E455" s="7" t="s">
        <v>51</v>
      </c>
      <c r="F455" t="s">
        <v>1073</v>
      </c>
      <c r="G455" t="s">
        <v>148</v>
      </c>
      <c r="H455" t="s">
        <v>111</v>
      </c>
      <c r="I455" t="s">
        <v>1073</v>
      </c>
      <c r="J455">
        <v>0.23146</v>
      </c>
      <c r="K455">
        <v>0.15078</v>
      </c>
      <c r="L455">
        <v>15</v>
      </c>
      <c r="M455" t="s">
        <v>305</v>
      </c>
    </row>
    <row r="456" spans="1:13" x14ac:dyDescent="0.3">
      <c r="A456" t="s">
        <v>192</v>
      </c>
      <c r="B456" t="s">
        <v>291</v>
      </c>
      <c r="C456" t="s">
        <v>102</v>
      </c>
      <c r="D456" t="s">
        <v>38</v>
      </c>
      <c r="E456" s="7" t="s">
        <v>51</v>
      </c>
      <c r="F456" t="s">
        <v>1074</v>
      </c>
      <c r="G456" t="s">
        <v>105</v>
      </c>
      <c r="H456" t="s">
        <v>133</v>
      </c>
      <c r="I456" t="s">
        <v>1074</v>
      </c>
      <c r="J456">
        <v>2.1686999999999999</v>
      </c>
      <c r="K456">
        <v>3.2559999999999999E-2</v>
      </c>
      <c r="L456">
        <v>15</v>
      </c>
      <c r="M456" t="s">
        <v>305</v>
      </c>
    </row>
    <row r="457" spans="1:13" x14ac:dyDescent="0.3">
      <c r="A457" t="s">
        <v>192</v>
      </c>
      <c r="B457" t="s">
        <v>291</v>
      </c>
      <c r="C457" t="s">
        <v>102</v>
      </c>
      <c r="D457" t="s">
        <v>38</v>
      </c>
      <c r="E457" s="7" t="s">
        <v>51</v>
      </c>
      <c r="F457" t="s">
        <v>1075</v>
      </c>
      <c r="G457" t="s">
        <v>103</v>
      </c>
      <c r="H457" t="s">
        <v>111</v>
      </c>
      <c r="I457" t="s">
        <v>1075</v>
      </c>
      <c r="J457">
        <v>0.15801000000000001</v>
      </c>
      <c r="K457">
        <v>7.9009999999999997E-2</v>
      </c>
      <c r="L457">
        <v>15</v>
      </c>
      <c r="M457" t="s">
        <v>305</v>
      </c>
    </row>
    <row r="458" spans="1:13" x14ac:dyDescent="0.3">
      <c r="A458" t="s">
        <v>192</v>
      </c>
      <c r="B458" t="s">
        <v>291</v>
      </c>
      <c r="C458" t="s">
        <v>102</v>
      </c>
      <c r="D458" t="s">
        <v>38</v>
      </c>
      <c r="E458" s="7" t="s">
        <v>51</v>
      </c>
      <c r="F458" t="s">
        <v>1076</v>
      </c>
      <c r="G458" t="s">
        <v>103</v>
      </c>
      <c r="H458" t="s">
        <v>111</v>
      </c>
      <c r="I458" t="s">
        <v>1076</v>
      </c>
      <c r="J458">
        <v>0.104</v>
      </c>
      <c r="K458">
        <v>7.6340000000000005E-2</v>
      </c>
      <c r="L458">
        <v>15</v>
      </c>
      <c r="M458" t="s">
        <v>305</v>
      </c>
    </row>
    <row r="459" spans="1:13" x14ac:dyDescent="0.3">
      <c r="A459" t="s">
        <v>192</v>
      </c>
      <c r="B459" t="s">
        <v>291</v>
      </c>
      <c r="C459" t="s">
        <v>102</v>
      </c>
      <c r="D459" t="s">
        <v>38</v>
      </c>
      <c r="E459" s="7" t="s">
        <v>51</v>
      </c>
      <c r="F459" t="s">
        <v>1077</v>
      </c>
      <c r="G459" t="s">
        <v>103</v>
      </c>
      <c r="H459" t="s">
        <v>111</v>
      </c>
      <c r="I459" t="s">
        <v>1077</v>
      </c>
      <c r="J459">
        <v>0.20723</v>
      </c>
      <c r="K459">
        <v>0.20047999999999999</v>
      </c>
      <c r="L459">
        <v>15</v>
      </c>
      <c r="M459" t="s">
        <v>305</v>
      </c>
    </row>
    <row r="460" spans="1:13" x14ac:dyDescent="0.3">
      <c r="A460" t="s">
        <v>192</v>
      </c>
      <c r="B460" t="s">
        <v>291</v>
      </c>
      <c r="C460" t="s">
        <v>102</v>
      </c>
      <c r="D460" t="s">
        <v>38</v>
      </c>
      <c r="E460" s="7" t="s">
        <v>51</v>
      </c>
      <c r="F460" t="s">
        <v>1078</v>
      </c>
      <c r="G460" t="s">
        <v>105</v>
      </c>
      <c r="H460" t="s">
        <v>111</v>
      </c>
      <c r="I460" t="s">
        <v>1078</v>
      </c>
      <c r="J460">
        <v>1.08358</v>
      </c>
      <c r="K460">
        <v>3.0980000000000001E-2</v>
      </c>
      <c r="L460">
        <v>15</v>
      </c>
      <c r="M460" t="s">
        <v>305</v>
      </c>
    </row>
    <row r="461" spans="1:13" x14ac:dyDescent="0.3">
      <c r="A461" t="s">
        <v>192</v>
      </c>
      <c r="B461" t="s">
        <v>291</v>
      </c>
      <c r="C461" t="s">
        <v>102</v>
      </c>
      <c r="D461" t="s">
        <v>38</v>
      </c>
      <c r="E461" s="7" t="s">
        <v>51</v>
      </c>
      <c r="F461" t="s">
        <v>1079</v>
      </c>
      <c r="G461" t="s">
        <v>105</v>
      </c>
      <c r="H461" t="s">
        <v>141</v>
      </c>
      <c r="I461" t="s">
        <v>1079</v>
      </c>
      <c r="J461">
        <v>1.3277000000000001</v>
      </c>
      <c r="K461">
        <v>2.1229999999999999E-2</v>
      </c>
      <c r="L461">
        <v>15</v>
      </c>
      <c r="M461" t="s">
        <v>305</v>
      </c>
    </row>
    <row r="462" spans="1:13" x14ac:dyDescent="0.3">
      <c r="A462" t="s">
        <v>192</v>
      </c>
      <c r="B462" t="s">
        <v>292</v>
      </c>
      <c r="C462" t="s">
        <v>102</v>
      </c>
      <c r="D462" t="s">
        <v>38</v>
      </c>
      <c r="E462" t="s">
        <v>51</v>
      </c>
      <c r="F462" t="s">
        <v>1080</v>
      </c>
      <c r="G462" t="s">
        <v>103</v>
      </c>
      <c r="H462" t="s">
        <v>111</v>
      </c>
      <c r="I462" t="s">
        <v>1080</v>
      </c>
      <c r="J462">
        <v>0.17244000000000001</v>
      </c>
      <c r="K462">
        <v>0.15304999999999999</v>
      </c>
      <c r="L462">
        <v>15</v>
      </c>
      <c r="M462" t="s">
        <v>305</v>
      </c>
    </row>
    <row r="463" spans="1:13" x14ac:dyDescent="0.3">
      <c r="A463" t="s">
        <v>192</v>
      </c>
      <c r="B463" t="s">
        <v>292</v>
      </c>
      <c r="C463" t="s">
        <v>102</v>
      </c>
      <c r="D463" t="s">
        <v>38</v>
      </c>
      <c r="E463" t="s">
        <v>51</v>
      </c>
      <c r="F463" t="s">
        <v>1081</v>
      </c>
      <c r="G463" t="s">
        <v>104</v>
      </c>
      <c r="H463" t="s">
        <v>108</v>
      </c>
      <c r="I463" t="s">
        <v>1081</v>
      </c>
      <c r="J463">
        <v>0.14186000000000001</v>
      </c>
      <c r="K463">
        <v>0.14186000000000001</v>
      </c>
      <c r="L463">
        <v>9</v>
      </c>
      <c r="M463" t="s">
        <v>305</v>
      </c>
    </row>
    <row r="464" spans="1:13" x14ac:dyDescent="0.3">
      <c r="A464" t="s">
        <v>192</v>
      </c>
      <c r="B464" t="s">
        <v>292</v>
      </c>
      <c r="C464" t="s">
        <v>102</v>
      </c>
      <c r="D464" t="s">
        <v>38</v>
      </c>
      <c r="E464" s="7" t="s">
        <v>51</v>
      </c>
      <c r="F464" t="s">
        <v>1082</v>
      </c>
      <c r="G464" t="s">
        <v>105</v>
      </c>
      <c r="H464" t="s">
        <v>111</v>
      </c>
      <c r="I464" t="s">
        <v>1082</v>
      </c>
      <c r="J464">
        <v>0.64088999999999996</v>
      </c>
      <c r="K464">
        <v>2.7689999999999999E-2</v>
      </c>
      <c r="L464">
        <v>15</v>
      </c>
      <c r="M464" t="s">
        <v>305</v>
      </c>
    </row>
    <row r="465" spans="1:13" x14ac:dyDescent="0.3">
      <c r="A465" t="s">
        <v>192</v>
      </c>
      <c r="B465" t="s">
        <v>292</v>
      </c>
      <c r="C465" t="s">
        <v>102</v>
      </c>
      <c r="D465" t="s">
        <v>38</v>
      </c>
      <c r="E465" t="s">
        <v>51</v>
      </c>
      <c r="F465" t="s">
        <v>1083</v>
      </c>
      <c r="G465" t="s">
        <v>105</v>
      </c>
      <c r="H465" t="s">
        <v>133</v>
      </c>
      <c r="I465" t="s">
        <v>1083</v>
      </c>
      <c r="J465">
        <v>1.6948099999999999</v>
      </c>
      <c r="K465">
        <v>1.644E-2</v>
      </c>
      <c r="L465">
        <v>15</v>
      </c>
      <c r="M465" t="s">
        <v>305</v>
      </c>
    </row>
    <row r="466" spans="1:13" x14ac:dyDescent="0.3">
      <c r="A466" t="s">
        <v>192</v>
      </c>
      <c r="B466" t="s">
        <v>292</v>
      </c>
      <c r="C466" t="s">
        <v>102</v>
      </c>
      <c r="D466" t="s">
        <v>38</v>
      </c>
      <c r="E466" s="7" t="s">
        <v>51</v>
      </c>
      <c r="F466" t="s">
        <v>1084</v>
      </c>
      <c r="G466" t="s">
        <v>105</v>
      </c>
      <c r="H466" t="s">
        <v>111</v>
      </c>
      <c r="I466" t="s">
        <v>1084</v>
      </c>
      <c r="J466">
        <v>1.0942499999999999</v>
      </c>
      <c r="K466">
        <v>0.15770000000000001</v>
      </c>
      <c r="L466">
        <v>15</v>
      </c>
      <c r="M466" t="s">
        <v>305</v>
      </c>
    </row>
    <row r="467" spans="1:13" x14ac:dyDescent="0.3">
      <c r="A467" t="s">
        <v>192</v>
      </c>
      <c r="B467" t="s">
        <v>292</v>
      </c>
      <c r="C467" t="s">
        <v>102</v>
      </c>
      <c r="D467" t="s">
        <v>38</v>
      </c>
      <c r="E467" s="7" t="s">
        <v>51</v>
      </c>
      <c r="F467" t="s">
        <v>1085</v>
      </c>
      <c r="G467" t="s">
        <v>105</v>
      </c>
      <c r="H467" t="s">
        <v>111</v>
      </c>
      <c r="I467" t="s">
        <v>1085</v>
      </c>
      <c r="J467">
        <v>1.4559</v>
      </c>
      <c r="K467">
        <v>3.0720000000000001E-2</v>
      </c>
      <c r="L467">
        <v>15</v>
      </c>
      <c r="M467" t="s">
        <v>305</v>
      </c>
    </row>
    <row r="468" spans="1:13" x14ac:dyDescent="0.3">
      <c r="A468" t="s">
        <v>192</v>
      </c>
      <c r="B468" t="s">
        <v>292</v>
      </c>
      <c r="C468" t="s">
        <v>102</v>
      </c>
      <c r="D468" t="s">
        <v>38</v>
      </c>
      <c r="E468" s="7" t="s">
        <v>51</v>
      </c>
      <c r="F468" t="s">
        <v>1086</v>
      </c>
      <c r="G468" t="s">
        <v>105</v>
      </c>
      <c r="H468" t="s">
        <v>107</v>
      </c>
      <c r="I468" t="s">
        <v>1086</v>
      </c>
      <c r="J468">
        <v>0.82891000000000004</v>
      </c>
      <c r="K468">
        <v>1.7979999999999999E-2</v>
      </c>
      <c r="L468">
        <v>15</v>
      </c>
      <c r="M468" t="s">
        <v>305</v>
      </c>
    </row>
    <row r="469" spans="1:13" x14ac:dyDescent="0.3">
      <c r="A469" t="s">
        <v>192</v>
      </c>
      <c r="B469" t="s">
        <v>292</v>
      </c>
      <c r="C469" t="s">
        <v>102</v>
      </c>
      <c r="D469" t="s">
        <v>38</v>
      </c>
      <c r="E469" t="s">
        <v>51</v>
      </c>
      <c r="F469" t="s">
        <v>1087</v>
      </c>
      <c r="G469" t="s">
        <v>105</v>
      </c>
      <c r="H469" t="s">
        <v>109</v>
      </c>
      <c r="I469" t="s">
        <v>1087</v>
      </c>
      <c r="J469">
        <v>0.15049999999999999</v>
      </c>
      <c r="K469">
        <v>1.9290000000000002E-2</v>
      </c>
      <c r="L469">
        <v>15</v>
      </c>
      <c r="M469" t="s">
        <v>305</v>
      </c>
    </row>
    <row r="470" spans="1:13" x14ac:dyDescent="0.3">
      <c r="A470" t="s">
        <v>192</v>
      </c>
      <c r="B470" t="s">
        <v>292</v>
      </c>
      <c r="C470" t="s">
        <v>102</v>
      </c>
      <c r="D470" t="s">
        <v>38</v>
      </c>
      <c r="E470" s="7" t="s">
        <v>51</v>
      </c>
      <c r="F470" t="s">
        <v>1088</v>
      </c>
      <c r="G470" t="s">
        <v>105</v>
      </c>
      <c r="H470" t="s">
        <v>111</v>
      </c>
      <c r="I470" t="s">
        <v>1088</v>
      </c>
      <c r="J470">
        <v>0.83853</v>
      </c>
      <c r="K470">
        <v>1.7569999999999999E-2</v>
      </c>
      <c r="L470">
        <v>15</v>
      </c>
      <c r="M470" t="s">
        <v>305</v>
      </c>
    </row>
    <row r="471" spans="1:13" x14ac:dyDescent="0.3">
      <c r="A471" t="s">
        <v>192</v>
      </c>
      <c r="B471" t="s">
        <v>292</v>
      </c>
      <c r="C471" t="s">
        <v>102</v>
      </c>
      <c r="D471" t="s">
        <v>38</v>
      </c>
      <c r="E471" t="s">
        <v>51</v>
      </c>
      <c r="F471" t="s">
        <v>873</v>
      </c>
      <c r="G471" t="s">
        <v>104</v>
      </c>
      <c r="H471" t="s">
        <v>108</v>
      </c>
      <c r="I471" t="s">
        <v>873</v>
      </c>
      <c r="J471">
        <v>0.15728</v>
      </c>
      <c r="K471">
        <v>1.2921999999999999E-2</v>
      </c>
      <c r="L471">
        <v>9</v>
      </c>
      <c r="M471" t="s">
        <v>305</v>
      </c>
    </row>
    <row r="472" spans="1:13" x14ac:dyDescent="0.3">
      <c r="A472" t="s">
        <v>192</v>
      </c>
      <c r="B472" t="s">
        <v>292</v>
      </c>
      <c r="C472" t="s">
        <v>102</v>
      </c>
      <c r="D472" t="s">
        <v>38</v>
      </c>
      <c r="E472" s="7" t="s">
        <v>51</v>
      </c>
      <c r="F472" t="s">
        <v>874</v>
      </c>
      <c r="G472" t="s">
        <v>105</v>
      </c>
      <c r="H472" t="s">
        <v>111</v>
      </c>
      <c r="I472" t="s">
        <v>874</v>
      </c>
      <c r="J472">
        <v>0.24523</v>
      </c>
      <c r="K472">
        <v>1.652E-2</v>
      </c>
      <c r="L472">
        <v>15</v>
      </c>
      <c r="M472" t="s">
        <v>305</v>
      </c>
    </row>
    <row r="473" spans="1:13" x14ac:dyDescent="0.3">
      <c r="A473" t="s">
        <v>192</v>
      </c>
      <c r="B473" t="s">
        <v>292</v>
      </c>
      <c r="C473" t="s">
        <v>102</v>
      </c>
      <c r="D473" t="s">
        <v>38</v>
      </c>
      <c r="E473" t="s">
        <v>51</v>
      </c>
      <c r="F473" t="s">
        <v>875</v>
      </c>
      <c r="G473" t="s">
        <v>148</v>
      </c>
      <c r="H473" t="s">
        <v>134</v>
      </c>
      <c r="I473" t="s">
        <v>875</v>
      </c>
      <c r="J473">
        <v>0.80101999999999995</v>
      </c>
      <c r="K473">
        <v>0.54274</v>
      </c>
      <c r="L473">
        <v>15</v>
      </c>
      <c r="M473" t="s">
        <v>305</v>
      </c>
    </row>
    <row r="474" spans="1:13" x14ac:dyDescent="0.3">
      <c r="A474" t="s">
        <v>192</v>
      </c>
      <c r="B474" t="s">
        <v>292</v>
      </c>
      <c r="C474" t="s">
        <v>102</v>
      </c>
      <c r="D474" t="s">
        <v>38</v>
      </c>
      <c r="E474" t="s">
        <v>51</v>
      </c>
      <c r="F474" t="s">
        <v>876</v>
      </c>
      <c r="G474" t="s">
        <v>104</v>
      </c>
      <c r="H474" t="s">
        <v>108</v>
      </c>
      <c r="I474" t="s">
        <v>876</v>
      </c>
      <c r="J474">
        <v>0.12936</v>
      </c>
      <c r="K474">
        <v>0.12936</v>
      </c>
      <c r="L474">
        <v>9</v>
      </c>
      <c r="M474" t="s">
        <v>305</v>
      </c>
    </row>
    <row r="475" spans="1:13" x14ac:dyDescent="0.3">
      <c r="A475" t="s">
        <v>192</v>
      </c>
      <c r="B475" t="s">
        <v>292</v>
      </c>
      <c r="C475" t="s">
        <v>102</v>
      </c>
      <c r="D475" t="s">
        <v>38</v>
      </c>
      <c r="E475" t="s">
        <v>51</v>
      </c>
      <c r="F475" t="s">
        <v>877</v>
      </c>
      <c r="G475" t="s">
        <v>103</v>
      </c>
      <c r="H475" t="s">
        <v>111</v>
      </c>
      <c r="I475" t="s">
        <v>877</v>
      </c>
      <c r="J475">
        <v>0.25276999999999999</v>
      </c>
      <c r="K475">
        <v>0.16395000000000001</v>
      </c>
      <c r="L475">
        <v>15</v>
      </c>
      <c r="M475" t="s">
        <v>305</v>
      </c>
    </row>
    <row r="476" spans="1:13" x14ac:dyDescent="0.3">
      <c r="A476" t="s">
        <v>192</v>
      </c>
      <c r="B476" t="s">
        <v>292</v>
      </c>
      <c r="C476" t="s">
        <v>102</v>
      </c>
      <c r="D476" t="s">
        <v>38</v>
      </c>
      <c r="E476" t="s">
        <v>51</v>
      </c>
      <c r="F476" t="s">
        <v>878</v>
      </c>
      <c r="G476" t="s">
        <v>103</v>
      </c>
      <c r="H476" t="s">
        <v>111</v>
      </c>
      <c r="I476" t="s">
        <v>878</v>
      </c>
      <c r="J476">
        <v>0.23471</v>
      </c>
      <c r="K476">
        <v>0.18587000000000001</v>
      </c>
      <c r="L476">
        <v>15</v>
      </c>
      <c r="M476" t="s">
        <v>305</v>
      </c>
    </row>
    <row r="477" spans="1:13" x14ac:dyDescent="0.3">
      <c r="A477" t="s">
        <v>192</v>
      </c>
      <c r="B477" t="s">
        <v>292</v>
      </c>
      <c r="C477" t="s">
        <v>102</v>
      </c>
      <c r="D477" t="s">
        <v>38</v>
      </c>
      <c r="E477" t="s">
        <v>51</v>
      </c>
      <c r="F477" t="s">
        <v>879</v>
      </c>
      <c r="G477" t="s">
        <v>103</v>
      </c>
      <c r="H477" t="s">
        <v>108</v>
      </c>
      <c r="I477" t="s">
        <v>879</v>
      </c>
      <c r="J477">
        <v>0.17233000000000001</v>
      </c>
      <c r="K477">
        <v>0.13872000000000001</v>
      </c>
      <c r="L477">
        <v>15</v>
      </c>
      <c r="M477" t="s">
        <v>305</v>
      </c>
    </row>
    <row r="478" spans="1:13" x14ac:dyDescent="0.3">
      <c r="A478" t="s">
        <v>192</v>
      </c>
      <c r="B478" t="s">
        <v>292</v>
      </c>
      <c r="C478" t="s">
        <v>102</v>
      </c>
      <c r="D478" t="s">
        <v>38</v>
      </c>
      <c r="E478" t="s">
        <v>51</v>
      </c>
      <c r="F478" t="s">
        <v>880</v>
      </c>
      <c r="G478" t="s">
        <v>103</v>
      </c>
      <c r="H478" t="s">
        <v>108</v>
      </c>
      <c r="I478" t="s">
        <v>880</v>
      </c>
      <c r="J478">
        <v>0.24177999999999999</v>
      </c>
      <c r="K478">
        <v>0.15939999999999999</v>
      </c>
      <c r="L478">
        <v>15</v>
      </c>
      <c r="M478" t="s">
        <v>305</v>
      </c>
    </row>
    <row r="479" spans="1:13" x14ac:dyDescent="0.3">
      <c r="A479" t="s">
        <v>192</v>
      </c>
      <c r="B479" t="s">
        <v>292</v>
      </c>
      <c r="C479" t="s">
        <v>102</v>
      </c>
      <c r="D479" t="s">
        <v>38</v>
      </c>
      <c r="E479" s="7" t="s">
        <v>51</v>
      </c>
      <c r="F479" t="s">
        <v>881</v>
      </c>
      <c r="G479" t="s">
        <v>105</v>
      </c>
      <c r="H479" t="s">
        <v>111</v>
      </c>
      <c r="I479" t="s">
        <v>881</v>
      </c>
      <c r="J479">
        <v>1.00701</v>
      </c>
      <c r="K479">
        <v>1.9230000000000001E-2</v>
      </c>
      <c r="L479">
        <v>15</v>
      </c>
      <c r="M479" t="s">
        <v>305</v>
      </c>
    </row>
    <row r="480" spans="1:13" x14ac:dyDescent="0.3">
      <c r="A480" t="s">
        <v>192</v>
      </c>
      <c r="B480" t="s">
        <v>292</v>
      </c>
      <c r="C480" t="s">
        <v>102</v>
      </c>
      <c r="D480" t="s">
        <v>38</v>
      </c>
      <c r="E480" s="7" t="s">
        <v>51</v>
      </c>
      <c r="F480" t="s">
        <v>882</v>
      </c>
      <c r="G480" t="s">
        <v>105</v>
      </c>
      <c r="H480" t="s">
        <v>111</v>
      </c>
      <c r="I480" t="s">
        <v>882</v>
      </c>
      <c r="J480">
        <v>1.71977</v>
      </c>
      <c r="K480">
        <v>1.44E-2</v>
      </c>
      <c r="L480">
        <v>15</v>
      </c>
      <c r="M480" t="s">
        <v>305</v>
      </c>
    </row>
    <row r="481" spans="1:14" x14ac:dyDescent="0.3">
      <c r="A481" t="s">
        <v>192</v>
      </c>
      <c r="B481" t="s">
        <v>292</v>
      </c>
      <c r="C481" t="s">
        <v>102</v>
      </c>
      <c r="D481" t="s">
        <v>38</v>
      </c>
      <c r="E481" t="s">
        <v>51</v>
      </c>
      <c r="F481" t="s">
        <v>883</v>
      </c>
      <c r="G481" t="s">
        <v>103</v>
      </c>
      <c r="H481" t="s">
        <v>111</v>
      </c>
      <c r="I481" t="s">
        <v>883</v>
      </c>
      <c r="J481">
        <v>0.20008999999999999</v>
      </c>
      <c r="K481">
        <v>0.15717</v>
      </c>
      <c r="L481">
        <v>15</v>
      </c>
      <c r="M481" t="s">
        <v>305</v>
      </c>
    </row>
    <row r="482" spans="1:14" x14ac:dyDescent="0.3">
      <c r="A482" t="s">
        <v>192</v>
      </c>
      <c r="B482" t="s">
        <v>292</v>
      </c>
      <c r="C482" t="s">
        <v>102</v>
      </c>
      <c r="D482" t="s">
        <v>38</v>
      </c>
      <c r="E482" t="s">
        <v>51</v>
      </c>
      <c r="F482" t="s">
        <v>884</v>
      </c>
      <c r="G482" t="s">
        <v>103</v>
      </c>
      <c r="H482" t="s">
        <v>111</v>
      </c>
      <c r="I482" t="s">
        <v>884</v>
      </c>
      <c r="J482">
        <v>0.16988</v>
      </c>
      <c r="K482">
        <v>0.15465999999999999</v>
      </c>
      <c r="L482">
        <v>15</v>
      </c>
      <c r="M482" t="s">
        <v>305</v>
      </c>
    </row>
    <row r="483" spans="1:14" x14ac:dyDescent="0.3">
      <c r="A483" t="s">
        <v>192</v>
      </c>
      <c r="B483" t="s">
        <v>292</v>
      </c>
      <c r="C483" t="s">
        <v>102</v>
      </c>
      <c r="D483" t="s">
        <v>38</v>
      </c>
      <c r="E483" s="7" t="s">
        <v>51</v>
      </c>
      <c r="F483" s="7" t="s">
        <v>885</v>
      </c>
      <c r="G483" s="7" t="s">
        <v>105</v>
      </c>
      <c r="H483" s="7" t="s">
        <v>111</v>
      </c>
      <c r="I483" s="7" t="s">
        <v>885</v>
      </c>
      <c r="J483" s="7">
        <v>0.43937999999999999</v>
      </c>
      <c r="K483" s="7">
        <v>9.8099999999999993E-3</v>
      </c>
      <c r="L483">
        <v>15</v>
      </c>
      <c r="M483" s="7" t="s">
        <v>305</v>
      </c>
      <c r="N483" s="7" t="s">
        <v>347</v>
      </c>
    </row>
    <row r="484" spans="1:14" x14ac:dyDescent="0.3">
      <c r="A484" t="s">
        <v>192</v>
      </c>
      <c r="B484" t="s">
        <v>292</v>
      </c>
      <c r="C484" t="s">
        <v>102</v>
      </c>
      <c r="D484" t="s">
        <v>38</v>
      </c>
      <c r="E484" s="7" t="s">
        <v>51</v>
      </c>
      <c r="F484" s="7" t="s">
        <v>886</v>
      </c>
      <c r="G484" s="7" t="s">
        <v>104</v>
      </c>
      <c r="H484" s="7" t="s">
        <v>108</v>
      </c>
      <c r="I484" s="7" t="s">
        <v>886</v>
      </c>
      <c r="J484" s="7">
        <v>0.13736000000000001</v>
      </c>
      <c r="K484" s="7">
        <v>0.13736000000000001</v>
      </c>
      <c r="L484">
        <v>8</v>
      </c>
      <c r="M484" s="7" t="s">
        <v>305</v>
      </c>
      <c r="N484" s="7"/>
    </row>
    <row r="485" spans="1:14" x14ac:dyDescent="0.3">
      <c r="A485" t="s">
        <v>192</v>
      </c>
      <c r="B485" t="s">
        <v>292</v>
      </c>
      <c r="C485" t="s">
        <v>102</v>
      </c>
      <c r="D485" t="s">
        <v>38</v>
      </c>
      <c r="E485" s="7" t="s">
        <v>51</v>
      </c>
      <c r="F485" s="7" t="s">
        <v>887</v>
      </c>
      <c r="G485" s="7" t="s">
        <v>105</v>
      </c>
      <c r="H485" s="7" t="s">
        <v>111</v>
      </c>
      <c r="I485" s="7" t="s">
        <v>887</v>
      </c>
      <c r="J485" s="7">
        <v>2.2284600000000001</v>
      </c>
      <c r="K485" s="7">
        <v>8.3700000000000007E-3</v>
      </c>
      <c r="L485">
        <v>15</v>
      </c>
      <c r="M485" s="7" t="s">
        <v>305</v>
      </c>
      <c r="N485" s="7"/>
    </row>
    <row r="486" spans="1:14" x14ac:dyDescent="0.3">
      <c r="A486" t="s">
        <v>192</v>
      </c>
      <c r="B486" t="s">
        <v>292</v>
      </c>
      <c r="C486" t="s">
        <v>102</v>
      </c>
      <c r="D486" t="s">
        <v>38</v>
      </c>
      <c r="E486" t="s">
        <v>51</v>
      </c>
      <c r="F486" t="s">
        <v>888</v>
      </c>
      <c r="G486" t="s">
        <v>105</v>
      </c>
      <c r="H486" t="s">
        <v>133</v>
      </c>
      <c r="I486" t="s">
        <v>888</v>
      </c>
      <c r="J486">
        <v>0.59770000000000001</v>
      </c>
      <c r="K486">
        <v>1.2930000000000001E-2</v>
      </c>
      <c r="L486">
        <v>15</v>
      </c>
      <c r="M486" t="s">
        <v>305</v>
      </c>
    </row>
    <row r="487" spans="1:14" x14ac:dyDescent="0.3">
      <c r="A487" t="s">
        <v>192</v>
      </c>
      <c r="B487" t="s">
        <v>292</v>
      </c>
      <c r="C487" t="s">
        <v>102</v>
      </c>
      <c r="D487" t="s">
        <v>38</v>
      </c>
      <c r="E487" t="s">
        <v>51</v>
      </c>
      <c r="F487" t="s">
        <v>889</v>
      </c>
      <c r="G487" t="s">
        <v>105</v>
      </c>
      <c r="H487" t="s">
        <v>133</v>
      </c>
      <c r="I487" t="s">
        <v>889</v>
      </c>
      <c r="J487">
        <v>1.2174799999999999</v>
      </c>
      <c r="K487">
        <v>1.9609999999999999E-2</v>
      </c>
      <c r="L487">
        <v>15</v>
      </c>
      <c r="M487" t="s">
        <v>305</v>
      </c>
    </row>
    <row r="488" spans="1:14" x14ac:dyDescent="0.3">
      <c r="A488" t="s">
        <v>192</v>
      </c>
      <c r="B488" t="s">
        <v>292</v>
      </c>
      <c r="C488" t="s">
        <v>102</v>
      </c>
      <c r="D488" t="s">
        <v>38</v>
      </c>
      <c r="E488" s="7" t="s">
        <v>51</v>
      </c>
      <c r="F488" t="s">
        <v>890</v>
      </c>
      <c r="G488" t="s">
        <v>105</v>
      </c>
      <c r="H488" t="s">
        <v>107</v>
      </c>
      <c r="I488" t="s">
        <v>890</v>
      </c>
      <c r="J488">
        <v>0.87170000000000003</v>
      </c>
      <c r="K488">
        <v>1.2919999999999999E-2</v>
      </c>
      <c r="L488">
        <v>15</v>
      </c>
      <c r="M488" t="s">
        <v>305</v>
      </c>
    </row>
    <row r="489" spans="1:14" x14ac:dyDescent="0.3">
      <c r="A489" t="s">
        <v>192</v>
      </c>
      <c r="B489" t="s">
        <v>292</v>
      </c>
      <c r="C489" t="s">
        <v>102</v>
      </c>
      <c r="D489" t="s">
        <v>38</v>
      </c>
      <c r="E489" s="7" t="s">
        <v>51</v>
      </c>
      <c r="F489" t="s">
        <v>891</v>
      </c>
      <c r="G489" t="s">
        <v>105</v>
      </c>
      <c r="H489" t="s">
        <v>111</v>
      </c>
      <c r="I489" t="s">
        <v>891</v>
      </c>
      <c r="J489">
        <v>1.3456300000000001</v>
      </c>
      <c r="K489">
        <v>2.0459999999999999E-2</v>
      </c>
      <c r="L489">
        <v>15</v>
      </c>
      <c r="M489" t="s">
        <v>305</v>
      </c>
    </row>
    <row r="490" spans="1:14" x14ac:dyDescent="0.3">
      <c r="A490" t="s">
        <v>192</v>
      </c>
      <c r="B490" t="s">
        <v>292</v>
      </c>
      <c r="C490" t="s">
        <v>102</v>
      </c>
      <c r="D490" t="s">
        <v>38</v>
      </c>
      <c r="E490" s="7" t="s">
        <v>51</v>
      </c>
      <c r="F490" t="s">
        <v>892</v>
      </c>
      <c r="G490" t="s">
        <v>105</v>
      </c>
      <c r="H490" t="s">
        <v>111</v>
      </c>
      <c r="I490" t="s">
        <v>892</v>
      </c>
      <c r="J490">
        <v>1.22567</v>
      </c>
      <c r="K490">
        <v>2.018E-2</v>
      </c>
      <c r="L490">
        <v>15</v>
      </c>
      <c r="M490" t="s">
        <v>305</v>
      </c>
    </row>
    <row r="491" spans="1:14" x14ac:dyDescent="0.3">
      <c r="A491" t="s">
        <v>192</v>
      </c>
      <c r="B491" t="s">
        <v>292</v>
      </c>
      <c r="C491" t="s">
        <v>102</v>
      </c>
      <c r="D491" t="s">
        <v>38</v>
      </c>
      <c r="E491" s="7" t="s">
        <v>51</v>
      </c>
      <c r="F491" t="s">
        <v>893</v>
      </c>
      <c r="G491" t="s">
        <v>105</v>
      </c>
      <c r="H491" t="s">
        <v>111</v>
      </c>
      <c r="I491" t="s">
        <v>893</v>
      </c>
      <c r="J491">
        <v>0.63226000000000004</v>
      </c>
      <c r="K491">
        <v>0.28199999999999997</v>
      </c>
      <c r="L491">
        <v>15</v>
      </c>
      <c r="M491" t="s">
        <v>305</v>
      </c>
    </row>
    <row r="492" spans="1:14" x14ac:dyDescent="0.3">
      <c r="A492" t="s">
        <v>192</v>
      </c>
      <c r="B492" t="s">
        <v>292</v>
      </c>
      <c r="C492" t="s">
        <v>102</v>
      </c>
      <c r="D492" t="s">
        <v>38</v>
      </c>
      <c r="E492" t="s">
        <v>51</v>
      </c>
      <c r="F492" t="s">
        <v>894</v>
      </c>
      <c r="G492" t="s">
        <v>104</v>
      </c>
      <c r="H492" t="s">
        <v>108</v>
      </c>
      <c r="I492" t="s">
        <v>894</v>
      </c>
      <c r="J492">
        <v>0.15412000000000001</v>
      </c>
      <c r="K492">
        <v>0.14643</v>
      </c>
      <c r="L492">
        <v>8</v>
      </c>
      <c r="M492" t="s">
        <v>305</v>
      </c>
    </row>
    <row r="493" spans="1:14" x14ac:dyDescent="0.3">
      <c r="A493" t="s">
        <v>192</v>
      </c>
      <c r="B493" t="s">
        <v>292</v>
      </c>
      <c r="C493" t="s">
        <v>102</v>
      </c>
      <c r="D493" t="s">
        <v>38</v>
      </c>
      <c r="E493" s="7" t="s">
        <v>51</v>
      </c>
      <c r="F493" t="s">
        <v>895</v>
      </c>
      <c r="G493" t="s">
        <v>105</v>
      </c>
      <c r="H493" t="s">
        <v>111</v>
      </c>
      <c r="I493" t="s">
        <v>895</v>
      </c>
      <c r="J493">
        <v>2.15584</v>
      </c>
      <c r="K493">
        <v>1.8610000000000002E-2</v>
      </c>
      <c r="L493">
        <v>15</v>
      </c>
      <c r="M493" t="s">
        <v>305</v>
      </c>
    </row>
    <row r="494" spans="1:14" x14ac:dyDescent="0.3">
      <c r="A494" t="s">
        <v>192</v>
      </c>
      <c r="B494" t="s">
        <v>292</v>
      </c>
      <c r="C494" t="s">
        <v>102</v>
      </c>
      <c r="D494" t="s">
        <v>38</v>
      </c>
      <c r="E494" s="7" t="s">
        <v>51</v>
      </c>
      <c r="F494" t="s">
        <v>896</v>
      </c>
      <c r="G494" t="s">
        <v>105</v>
      </c>
      <c r="H494" t="s">
        <v>111</v>
      </c>
      <c r="I494" t="s">
        <v>896</v>
      </c>
      <c r="J494">
        <v>0.86563000000000001</v>
      </c>
      <c r="K494">
        <v>1.542E-2</v>
      </c>
      <c r="L494">
        <v>15</v>
      </c>
      <c r="M494" t="s">
        <v>305</v>
      </c>
    </row>
    <row r="495" spans="1:14" x14ac:dyDescent="0.3">
      <c r="A495" t="s">
        <v>192</v>
      </c>
      <c r="B495" t="s">
        <v>292</v>
      </c>
      <c r="C495" t="s">
        <v>102</v>
      </c>
      <c r="D495" t="s">
        <v>38</v>
      </c>
      <c r="E495" t="s">
        <v>51</v>
      </c>
      <c r="F495" t="s">
        <v>897</v>
      </c>
      <c r="G495" t="s">
        <v>103</v>
      </c>
      <c r="H495" t="s">
        <v>132</v>
      </c>
      <c r="I495" t="s">
        <v>897</v>
      </c>
      <c r="J495">
        <v>0.25258000000000003</v>
      </c>
      <c r="K495">
        <v>0.19658</v>
      </c>
      <c r="L495">
        <v>15</v>
      </c>
      <c r="M495" t="s">
        <v>305</v>
      </c>
    </row>
    <row r="496" spans="1:14" x14ac:dyDescent="0.3">
      <c r="A496" t="s">
        <v>192</v>
      </c>
      <c r="B496" t="s">
        <v>292</v>
      </c>
      <c r="C496" t="s">
        <v>102</v>
      </c>
      <c r="D496" t="s">
        <v>38</v>
      </c>
      <c r="E496" t="s">
        <v>51</v>
      </c>
      <c r="F496" t="s">
        <v>898</v>
      </c>
      <c r="G496" t="s">
        <v>103</v>
      </c>
      <c r="H496" t="s">
        <v>108</v>
      </c>
      <c r="I496" t="s">
        <v>898</v>
      </c>
      <c r="J496">
        <v>0.18149000000000001</v>
      </c>
      <c r="K496">
        <v>0.14227000000000001</v>
      </c>
      <c r="L496">
        <v>15</v>
      </c>
      <c r="M496" t="s">
        <v>305</v>
      </c>
    </row>
    <row r="497" spans="1:14" x14ac:dyDescent="0.3">
      <c r="A497" t="s">
        <v>192</v>
      </c>
      <c r="B497" t="s">
        <v>292</v>
      </c>
      <c r="C497" t="s">
        <v>102</v>
      </c>
      <c r="D497" t="s">
        <v>38</v>
      </c>
      <c r="E497" t="s">
        <v>51</v>
      </c>
      <c r="F497" t="s">
        <v>899</v>
      </c>
      <c r="G497" t="s">
        <v>105</v>
      </c>
      <c r="H497" t="s">
        <v>138</v>
      </c>
      <c r="I497" t="s">
        <v>899</v>
      </c>
      <c r="J497">
        <v>0.17984</v>
      </c>
      <c r="K497">
        <v>1.37E-2</v>
      </c>
      <c r="L497">
        <v>15</v>
      </c>
      <c r="M497" t="s">
        <v>305</v>
      </c>
    </row>
    <row r="498" spans="1:14" x14ac:dyDescent="0.3">
      <c r="A498" t="s">
        <v>192</v>
      </c>
      <c r="B498" t="s">
        <v>292</v>
      </c>
      <c r="C498" t="s">
        <v>102</v>
      </c>
      <c r="D498" t="s">
        <v>38</v>
      </c>
      <c r="E498" t="s">
        <v>51</v>
      </c>
      <c r="F498" t="s">
        <v>900</v>
      </c>
      <c r="G498" t="s">
        <v>105</v>
      </c>
      <c r="H498" t="s">
        <v>133</v>
      </c>
      <c r="I498" t="s">
        <v>900</v>
      </c>
      <c r="J498">
        <v>0.88375999999999999</v>
      </c>
      <c r="K498">
        <v>1.142E-2</v>
      </c>
      <c r="L498">
        <v>15</v>
      </c>
      <c r="M498" t="s">
        <v>305</v>
      </c>
    </row>
    <row r="499" spans="1:14" x14ac:dyDescent="0.3">
      <c r="A499" t="s">
        <v>192</v>
      </c>
      <c r="B499" t="s">
        <v>292</v>
      </c>
      <c r="C499" t="s">
        <v>102</v>
      </c>
      <c r="D499" t="s">
        <v>38</v>
      </c>
      <c r="E499" t="s">
        <v>51</v>
      </c>
      <c r="F499" t="s">
        <v>901</v>
      </c>
      <c r="G499" t="s">
        <v>104</v>
      </c>
      <c r="H499" t="s">
        <v>108</v>
      </c>
      <c r="I499" t="s">
        <v>901</v>
      </c>
      <c r="J499">
        <v>0.14544000000000001</v>
      </c>
      <c r="K499">
        <v>0.14544000000000001</v>
      </c>
      <c r="L499">
        <v>8</v>
      </c>
      <c r="M499" t="s">
        <v>305</v>
      </c>
    </row>
    <row r="500" spans="1:14" x14ac:dyDescent="0.3">
      <c r="A500" t="s">
        <v>192</v>
      </c>
      <c r="B500" t="s">
        <v>292</v>
      </c>
      <c r="C500" t="s">
        <v>102</v>
      </c>
      <c r="D500" t="s">
        <v>38</v>
      </c>
      <c r="E500" t="s">
        <v>51</v>
      </c>
      <c r="F500" t="s">
        <v>902</v>
      </c>
      <c r="G500" t="s">
        <v>103</v>
      </c>
      <c r="H500" t="s">
        <v>108</v>
      </c>
      <c r="I500" t="s">
        <v>902</v>
      </c>
      <c r="J500">
        <v>0.16334000000000001</v>
      </c>
      <c r="K500">
        <v>0.11990000000000001</v>
      </c>
      <c r="L500">
        <v>15</v>
      </c>
      <c r="M500" t="s">
        <v>305</v>
      </c>
    </row>
    <row r="501" spans="1:14" x14ac:dyDescent="0.3">
      <c r="A501" t="s">
        <v>192</v>
      </c>
      <c r="B501" t="s">
        <v>292</v>
      </c>
      <c r="C501" t="s">
        <v>102</v>
      </c>
      <c r="D501" t="s">
        <v>38</v>
      </c>
      <c r="E501" t="s">
        <v>51</v>
      </c>
      <c r="F501" t="s">
        <v>903</v>
      </c>
      <c r="G501" t="s">
        <v>148</v>
      </c>
      <c r="H501" t="s">
        <v>111</v>
      </c>
      <c r="I501" t="s">
        <v>903</v>
      </c>
      <c r="J501">
        <v>0.17727000000000001</v>
      </c>
      <c r="K501">
        <v>0.10906</v>
      </c>
      <c r="L501">
        <v>15</v>
      </c>
      <c r="M501" t="s">
        <v>305</v>
      </c>
    </row>
    <row r="502" spans="1:14" x14ac:dyDescent="0.3">
      <c r="A502" t="s">
        <v>192</v>
      </c>
      <c r="B502" t="s">
        <v>292</v>
      </c>
      <c r="C502" t="s">
        <v>102</v>
      </c>
      <c r="D502" t="s">
        <v>38</v>
      </c>
      <c r="E502" t="s">
        <v>51</v>
      </c>
      <c r="F502" t="s">
        <v>904</v>
      </c>
      <c r="G502" t="s">
        <v>103</v>
      </c>
      <c r="H502" t="s">
        <v>111</v>
      </c>
      <c r="I502" t="s">
        <v>904</v>
      </c>
      <c r="J502">
        <v>0.11874</v>
      </c>
      <c r="K502">
        <v>0.11342000000000001</v>
      </c>
      <c r="L502">
        <v>15</v>
      </c>
      <c r="M502" t="s">
        <v>305</v>
      </c>
    </row>
    <row r="503" spans="1:14" x14ac:dyDescent="0.3">
      <c r="A503" t="s">
        <v>192</v>
      </c>
      <c r="B503" t="s">
        <v>292</v>
      </c>
      <c r="C503" t="s">
        <v>102</v>
      </c>
      <c r="D503" t="s">
        <v>38</v>
      </c>
      <c r="E503" s="7" t="s">
        <v>51</v>
      </c>
      <c r="F503" t="s">
        <v>905</v>
      </c>
      <c r="G503" t="s">
        <v>105</v>
      </c>
      <c r="H503" t="s">
        <v>111</v>
      </c>
      <c r="I503" t="s">
        <v>905</v>
      </c>
      <c r="J503">
        <v>0.59157000000000004</v>
      </c>
      <c r="K503">
        <v>3.1629999999999998E-2</v>
      </c>
      <c r="L503">
        <v>15</v>
      </c>
      <c r="M503" t="s">
        <v>305</v>
      </c>
    </row>
    <row r="504" spans="1:14" x14ac:dyDescent="0.3">
      <c r="A504" t="s">
        <v>192</v>
      </c>
      <c r="B504" t="s">
        <v>292</v>
      </c>
      <c r="C504" t="s">
        <v>102</v>
      </c>
      <c r="D504" t="s">
        <v>38</v>
      </c>
      <c r="E504" t="s">
        <v>51</v>
      </c>
      <c r="F504" t="s">
        <v>906</v>
      </c>
      <c r="G504" t="s">
        <v>103</v>
      </c>
      <c r="H504" t="s">
        <v>108</v>
      </c>
      <c r="I504" t="s">
        <v>906</v>
      </c>
      <c r="J504">
        <v>0.11881</v>
      </c>
      <c r="K504">
        <v>8.3640000000000006E-2</v>
      </c>
      <c r="L504">
        <v>15</v>
      </c>
      <c r="M504" t="s">
        <v>305</v>
      </c>
    </row>
    <row r="505" spans="1:14" x14ac:dyDescent="0.3">
      <c r="A505" t="s">
        <v>192</v>
      </c>
      <c r="B505" t="s">
        <v>292</v>
      </c>
      <c r="C505" t="s">
        <v>102</v>
      </c>
      <c r="D505" t="s">
        <v>38</v>
      </c>
      <c r="E505" s="7" t="s">
        <v>51</v>
      </c>
      <c r="F505" t="s">
        <v>907</v>
      </c>
      <c r="G505" t="s">
        <v>105</v>
      </c>
      <c r="H505" t="s">
        <v>107</v>
      </c>
      <c r="I505" t="s">
        <v>907</v>
      </c>
      <c r="J505">
        <v>1.67475</v>
      </c>
      <c r="K505">
        <v>1.7639999999999999E-2</v>
      </c>
      <c r="L505">
        <v>15</v>
      </c>
      <c r="M505" t="s">
        <v>305</v>
      </c>
    </row>
    <row r="506" spans="1:14" x14ac:dyDescent="0.3">
      <c r="A506" t="s">
        <v>192</v>
      </c>
      <c r="B506" t="s">
        <v>292</v>
      </c>
      <c r="C506" t="s">
        <v>102</v>
      </c>
      <c r="D506" t="s">
        <v>38</v>
      </c>
      <c r="E506" t="s">
        <v>51</v>
      </c>
      <c r="F506" t="s">
        <v>908</v>
      </c>
      <c r="G506" t="s">
        <v>103</v>
      </c>
      <c r="H506" t="s">
        <v>108</v>
      </c>
      <c r="I506" t="s">
        <v>908</v>
      </c>
      <c r="J506" s="7">
        <v>0.37021999999999999</v>
      </c>
      <c r="K506" s="7">
        <v>0.25497999999999998</v>
      </c>
      <c r="L506">
        <v>15</v>
      </c>
      <c r="M506" t="s">
        <v>305</v>
      </c>
    </row>
    <row r="507" spans="1:14" x14ac:dyDescent="0.3">
      <c r="A507" t="s">
        <v>192</v>
      </c>
      <c r="B507" t="s">
        <v>292</v>
      </c>
      <c r="C507" t="s">
        <v>102</v>
      </c>
      <c r="D507" t="s">
        <v>38</v>
      </c>
      <c r="E507" s="7" t="s">
        <v>51</v>
      </c>
      <c r="F507" t="s">
        <v>909</v>
      </c>
      <c r="G507" t="s">
        <v>105</v>
      </c>
      <c r="H507" t="s">
        <v>107</v>
      </c>
      <c r="I507" t="s">
        <v>909</v>
      </c>
      <c r="J507">
        <v>2.4095399999999998</v>
      </c>
      <c r="K507">
        <v>1.3780000000000001E-2</v>
      </c>
      <c r="L507">
        <v>15</v>
      </c>
      <c r="M507" t="s">
        <v>305</v>
      </c>
    </row>
    <row r="508" spans="1:14" x14ac:dyDescent="0.3">
      <c r="A508" t="s">
        <v>192</v>
      </c>
      <c r="B508" t="s">
        <v>292</v>
      </c>
      <c r="C508" t="s">
        <v>102</v>
      </c>
      <c r="D508" t="s">
        <v>38</v>
      </c>
      <c r="E508" t="s">
        <v>51</v>
      </c>
      <c r="F508" t="s">
        <v>910</v>
      </c>
      <c r="G508" t="s">
        <v>103</v>
      </c>
      <c r="H508" t="s">
        <v>108</v>
      </c>
      <c r="I508" t="s">
        <v>910</v>
      </c>
      <c r="J508">
        <v>0.18709000000000001</v>
      </c>
      <c r="K508">
        <v>8.6669999999999997E-2</v>
      </c>
      <c r="L508">
        <v>15</v>
      </c>
      <c r="M508" t="s">
        <v>305</v>
      </c>
    </row>
    <row r="509" spans="1:14" x14ac:dyDescent="0.3">
      <c r="A509" t="s">
        <v>192</v>
      </c>
      <c r="B509" t="s">
        <v>292</v>
      </c>
      <c r="C509" t="s">
        <v>102</v>
      </c>
      <c r="D509" t="s">
        <v>38</v>
      </c>
      <c r="E509" s="7" t="s">
        <v>51</v>
      </c>
      <c r="F509" t="s">
        <v>911</v>
      </c>
      <c r="G509" t="s">
        <v>105</v>
      </c>
      <c r="H509" t="s">
        <v>111</v>
      </c>
      <c r="I509" t="s">
        <v>911</v>
      </c>
      <c r="J509">
        <v>0.35269</v>
      </c>
      <c r="K509">
        <v>1.9709999999999998E-2</v>
      </c>
      <c r="L509">
        <v>15</v>
      </c>
      <c r="M509" t="s">
        <v>305</v>
      </c>
    </row>
    <row r="510" spans="1:14" x14ac:dyDescent="0.3">
      <c r="A510" t="s">
        <v>192</v>
      </c>
      <c r="B510" t="s">
        <v>292</v>
      </c>
      <c r="C510" t="s">
        <v>102</v>
      </c>
      <c r="D510" t="s">
        <v>38</v>
      </c>
      <c r="E510" t="s">
        <v>51</v>
      </c>
      <c r="F510" t="s">
        <v>912</v>
      </c>
      <c r="G510" t="s">
        <v>105</v>
      </c>
      <c r="H510" t="s">
        <v>133</v>
      </c>
      <c r="I510" t="s">
        <v>912</v>
      </c>
      <c r="J510">
        <v>1.2583899999999999</v>
      </c>
      <c r="K510">
        <v>1.805E-2</v>
      </c>
      <c r="L510">
        <v>15</v>
      </c>
      <c r="M510" t="s">
        <v>305</v>
      </c>
    </row>
    <row r="511" spans="1:14" x14ac:dyDescent="0.3">
      <c r="A511" t="s">
        <v>192</v>
      </c>
      <c r="B511" t="s">
        <v>292</v>
      </c>
      <c r="C511" t="s">
        <v>102</v>
      </c>
      <c r="D511" t="s">
        <v>38</v>
      </c>
      <c r="E511" s="7" t="s">
        <v>51</v>
      </c>
      <c r="F511" t="s">
        <v>913</v>
      </c>
      <c r="G511" t="s">
        <v>105</v>
      </c>
      <c r="H511" t="s">
        <v>107</v>
      </c>
      <c r="I511" t="s">
        <v>913</v>
      </c>
      <c r="J511">
        <v>0.14008999999999999</v>
      </c>
      <c r="K511">
        <v>2.2589999999999999E-2</v>
      </c>
      <c r="L511">
        <v>15</v>
      </c>
      <c r="M511" t="s">
        <v>305</v>
      </c>
      <c r="N511" t="s">
        <v>348</v>
      </c>
    </row>
    <row r="512" spans="1:14" x14ac:dyDescent="0.3">
      <c r="A512" t="s">
        <v>192</v>
      </c>
      <c r="B512" t="s">
        <v>292</v>
      </c>
      <c r="C512" t="s">
        <v>102</v>
      </c>
      <c r="D512" t="s">
        <v>38</v>
      </c>
      <c r="E512" t="s">
        <v>51</v>
      </c>
      <c r="F512" t="s">
        <v>914</v>
      </c>
      <c r="G512" t="s">
        <v>105</v>
      </c>
      <c r="H512" t="s">
        <v>138</v>
      </c>
      <c r="I512" t="s">
        <v>914</v>
      </c>
      <c r="J512">
        <v>0.45490999999999998</v>
      </c>
      <c r="K512">
        <v>1.1849999999999999E-2</v>
      </c>
      <c r="L512">
        <v>15</v>
      </c>
      <c r="M512" t="s">
        <v>305</v>
      </c>
    </row>
    <row r="513" spans="1:14" x14ac:dyDescent="0.3">
      <c r="A513" t="s">
        <v>192</v>
      </c>
      <c r="B513" t="s">
        <v>292</v>
      </c>
      <c r="C513" t="s">
        <v>102</v>
      </c>
      <c r="D513" t="s">
        <v>38</v>
      </c>
      <c r="E513" t="s">
        <v>51</v>
      </c>
      <c r="F513" t="s">
        <v>915</v>
      </c>
      <c r="G513" t="s">
        <v>103</v>
      </c>
      <c r="H513" t="s">
        <v>108</v>
      </c>
      <c r="I513" t="s">
        <v>915</v>
      </c>
      <c r="J513">
        <v>0.15332000000000001</v>
      </c>
      <c r="K513">
        <v>0.12784999999999999</v>
      </c>
      <c r="L513">
        <v>15</v>
      </c>
      <c r="M513" t="s">
        <v>305</v>
      </c>
    </row>
    <row r="514" spans="1:14" x14ac:dyDescent="0.3">
      <c r="A514" t="s">
        <v>192</v>
      </c>
      <c r="B514" t="s">
        <v>292</v>
      </c>
      <c r="C514" t="s">
        <v>102</v>
      </c>
      <c r="D514" t="s">
        <v>38</v>
      </c>
      <c r="E514" t="s">
        <v>51</v>
      </c>
      <c r="F514" t="s">
        <v>916</v>
      </c>
      <c r="G514" t="s">
        <v>103</v>
      </c>
      <c r="H514" t="s">
        <v>111</v>
      </c>
      <c r="I514" t="s">
        <v>916</v>
      </c>
      <c r="J514">
        <v>0.22914000000000001</v>
      </c>
      <c r="K514">
        <v>0.15620999999999999</v>
      </c>
      <c r="L514">
        <v>15</v>
      </c>
      <c r="M514" t="s">
        <v>305</v>
      </c>
    </row>
    <row r="515" spans="1:14" x14ac:dyDescent="0.3">
      <c r="A515" t="s">
        <v>192</v>
      </c>
      <c r="B515" t="s">
        <v>292</v>
      </c>
      <c r="C515" t="s">
        <v>102</v>
      </c>
      <c r="D515" t="s">
        <v>38</v>
      </c>
      <c r="E515" s="7" t="s">
        <v>51</v>
      </c>
      <c r="F515" t="s">
        <v>917</v>
      </c>
      <c r="G515" t="s">
        <v>105</v>
      </c>
      <c r="H515" t="s">
        <v>111</v>
      </c>
      <c r="I515" t="s">
        <v>917</v>
      </c>
      <c r="J515">
        <v>1.5911</v>
      </c>
      <c r="K515">
        <v>2.5760000000000002E-2</v>
      </c>
      <c r="L515">
        <v>15</v>
      </c>
      <c r="M515" t="s">
        <v>305</v>
      </c>
    </row>
    <row r="516" spans="1:14" x14ac:dyDescent="0.3">
      <c r="A516" t="s">
        <v>192</v>
      </c>
      <c r="B516" t="s">
        <v>292</v>
      </c>
      <c r="C516" t="s">
        <v>102</v>
      </c>
      <c r="D516" t="s">
        <v>38</v>
      </c>
      <c r="E516" t="s">
        <v>51</v>
      </c>
      <c r="F516" t="s">
        <v>918</v>
      </c>
      <c r="G516" t="s">
        <v>105</v>
      </c>
      <c r="H516" t="s">
        <v>135</v>
      </c>
      <c r="I516" t="s">
        <v>918</v>
      </c>
      <c r="J516">
        <v>3.2553999999999998</v>
      </c>
      <c r="K516">
        <v>1.265E-2</v>
      </c>
      <c r="L516">
        <v>15</v>
      </c>
      <c r="M516" t="s">
        <v>305</v>
      </c>
    </row>
    <row r="517" spans="1:14" x14ac:dyDescent="0.3">
      <c r="A517" t="s">
        <v>192</v>
      </c>
      <c r="B517" t="s">
        <v>292</v>
      </c>
      <c r="C517" t="s">
        <v>102</v>
      </c>
      <c r="D517" t="s">
        <v>38</v>
      </c>
      <c r="E517" t="s">
        <v>51</v>
      </c>
      <c r="F517" t="s">
        <v>919</v>
      </c>
      <c r="G517" t="s">
        <v>105</v>
      </c>
      <c r="H517" t="s">
        <v>136</v>
      </c>
      <c r="I517" t="s">
        <v>919</v>
      </c>
      <c r="J517">
        <v>1.10917</v>
      </c>
      <c r="K517">
        <v>1.504E-2</v>
      </c>
      <c r="L517">
        <v>15</v>
      </c>
      <c r="M517" t="s">
        <v>305</v>
      </c>
    </row>
    <row r="518" spans="1:14" x14ac:dyDescent="0.3">
      <c r="A518" t="s">
        <v>192</v>
      </c>
      <c r="B518" t="s">
        <v>292</v>
      </c>
      <c r="C518" t="s">
        <v>102</v>
      </c>
      <c r="D518" t="s">
        <v>38</v>
      </c>
      <c r="E518" t="s">
        <v>51</v>
      </c>
      <c r="F518" t="s">
        <v>920</v>
      </c>
      <c r="G518" t="s">
        <v>103</v>
      </c>
      <c r="H518" t="s">
        <v>108</v>
      </c>
      <c r="I518" t="s">
        <v>920</v>
      </c>
      <c r="J518">
        <v>0.13267999999999999</v>
      </c>
      <c r="K518">
        <v>9.4939999999999997E-2</v>
      </c>
      <c r="L518">
        <v>15</v>
      </c>
      <c r="M518" t="s">
        <v>305</v>
      </c>
    </row>
    <row r="519" spans="1:14" x14ac:dyDescent="0.3">
      <c r="A519" t="s">
        <v>192</v>
      </c>
      <c r="B519" t="s">
        <v>292</v>
      </c>
      <c r="C519" t="s">
        <v>102</v>
      </c>
      <c r="D519" t="s">
        <v>38</v>
      </c>
      <c r="E519" t="s">
        <v>51</v>
      </c>
      <c r="F519" t="s">
        <v>921</v>
      </c>
      <c r="G519" t="s">
        <v>103</v>
      </c>
      <c r="H519" t="s">
        <v>111</v>
      </c>
      <c r="I519" t="s">
        <v>921</v>
      </c>
      <c r="J519" s="7">
        <v>0.22528999999999999</v>
      </c>
      <c r="K519" s="7">
        <v>0.44439000000000001</v>
      </c>
      <c r="L519">
        <v>15</v>
      </c>
      <c r="M519" t="s">
        <v>305</v>
      </c>
      <c r="N519" t="s">
        <v>349</v>
      </c>
    </row>
    <row r="520" spans="1:14" x14ac:dyDescent="0.3">
      <c r="A520" t="s">
        <v>192</v>
      </c>
      <c r="B520" t="s">
        <v>292</v>
      </c>
      <c r="C520" t="s">
        <v>102</v>
      </c>
      <c r="D520" t="s">
        <v>38</v>
      </c>
      <c r="E520" t="s">
        <v>51</v>
      </c>
      <c r="F520" t="s">
        <v>922</v>
      </c>
      <c r="G520" t="s">
        <v>104</v>
      </c>
      <c r="H520" t="s">
        <v>108</v>
      </c>
      <c r="I520" t="s">
        <v>922</v>
      </c>
      <c r="J520">
        <v>0.15314</v>
      </c>
      <c r="K520">
        <v>0.15314</v>
      </c>
      <c r="L520">
        <v>8</v>
      </c>
      <c r="M520" t="s">
        <v>305</v>
      </c>
    </row>
    <row r="521" spans="1:14" x14ac:dyDescent="0.3">
      <c r="A521" t="s">
        <v>192</v>
      </c>
      <c r="B521" t="s">
        <v>292</v>
      </c>
      <c r="C521" t="s">
        <v>102</v>
      </c>
      <c r="D521" t="s">
        <v>38</v>
      </c>
      <c r="E521" s="7" t="s">
        <v>51</v>
      </c>
      <c r="F521" t="s">
        <v>923</v>
      </c>
      <c r="G521" t="s">
        <v>105</v>
      </c>
      <c r="H521" t="s">
        <v>111</v>
      </c>
      <c r="I521" t="s">
        <v>923</v>
      </c>
      <c r="J521">
        <v>1.1645399999999999</v>
      </c>
      <c r="K521">
        <v>2.4250000000000001E-2</v>
      </c>
      <c r="L521">
        <v>15</v>
      </c>
      <c r="M521" t="s">
        <v>305</v>
      </c>
    </row>
    <row r="522" spans="1:14" x14ac:dyDescent="0.3">
      <c r="A522" t="s">
        <v>192</v>
      </c>
      <c r="B522" t="s">
        <v>292</v>
      </c>
      <c r="C522" t="s">
        <v>102</v>
      </c>
      <c r="D522" t="s">
        <v>38</v>
      </c>
      <c r="E522" t="s">
        <v>51</v>
      </c>
      <c r="F522" t="s">
        <v>924</v>
      </c>
      <c r="G522" t="s">
        <v>104</v>
      </c>
      <c r="H522" t="s">
        <v>108</v>
      </c>
      <c r="I522" t="s">
        <v>924</v>
      </c>
      <c r="J522">
        <v>0.14410000000000001</v>
      </c>
      <c r="K522">
        <v>0.14410000000000001</v>
      </c>
      <c r="L522">
        <v>8</v>
      </c>
      <c r="M522" t="s">
        <v>305</v>
      </c>
    </row>
    <row r="523" spans="1:14" x14ac:dyDescent="0.3">
      <c r="A523" t="s">
        <v>192</v>
      </c>
      <c r="B523" t="s">
        <v>292</v>
      </c>
      <c r="C523" t="s">
        <v>102</v>
      </c>
      <c r="D523" t="s">
        <v>38</v>
      </c>
      <c r="E523" t="s">
        <v>51</v>
      </c>
      <c r="F523" t="s">
        <v>925</v>
      </c>
      <c r="G523" t="s">
        <v>104</v>
      </c>
      <c r="H523" t="s">
        <v>108</v>
      </c>
      <c r="I523" t="s">
        <v>925</v>
      </c>
      <c r="J523">
        <v>0.13317999999999999</v>
      </c>
      <c r="K523">
        <v>0.13317999999999999</v>
      </c>
      <c r="L523">
        <v>8</v>
      </c>
      <c r="M523" t="s">
        <v>305</v>
      </c>
      <c r="N523" t="s">
        <v>350</v>
      </c>
    </row>
    <row r="524" spans="1:14" x14ac:dyDescent="0.3">
      <c r="A524" t="s">
        <v>192</v>
      </c>
      <c r="B524" t="s">
        <v>292</v>
      </c>
      <c r="C524" t="s">
        <v>102</v>
      </c>
      <c r="D524" t="s">
        <v>38</v>
      </c>
      <c r="E524" s="7" t="s">
        <v>51</v>
      </c>
      <c r="F524" t="s">
        <v>926</v>
      </c>
      <c r="G524" t="s">
        <v>105</v>
      </c>
      <c r="H524" t="s">
        <v>111</v>
      </c>
      <c r="I524" t="s">
        <v>926</v>
      </c>
      <c r="J524">
        <v>1.17174</v>
      </c>
      <c r="K524">
        <v>3.8100000000000002E-2</v>
      </c>
      <c r="L524">
        <v>15</v>
      </c>
      <c r="M524" t="s">
        <v>305</v>
      </c>
    </row>
    <row r="525" spans="1:14" x14ac:dyDescent="0.3">
      <c r="A525" t="s">
        <v>192</v>
      </c>
      <c r="B525" t="s">
        <v>292</v>
      </c>
      <c r="C525" t="s">
        <v>102</v>
      </c>
      <c r="D525" t="s">
        <v>38</v>
      </c>
      <c r="E525" t="s">
        <v>51</v>
      </c>
      <c r="F525" t="s">
        <v>927</v>
      </c>
      <c r="G525" t="s">
        <v>104</v>
      </c>
      <c r="H525" t="s">
        <v>108</v>
      </c>
      <c r="I525" t="s">
        <v>927</v>
      </c>
      <c r="J525">
        <v>0.13563</v>
      </c>
      <c r="K525">
        <v>0.13564000000000001</v>
      </c>
      <c r="L525">
        <v>8</v>
      </c>
      <c r="M525" t="s">
        <v>305</v>
      </c>
      <c r="N525" t="s">
        <v>351</v>
      </c>
    </row>
    <row r="526" spans="1:14" x14ac:dyDescent="0.3">
      <c r="A526" t="s">
        <v>192</v>
      </c>
      <c r="B526" t="s">
        <v>292</v>
      </c>
      <c r="C526" t="s">
        <v>102</v>
      </c>
      <c r="D526" t="s">
        <v>38</v>
      </c>
      <c r="E526" t="s">
        <v>51</v>
      </c>
      <c r="F526" t="s">
        <v>928</v>
      </c>
      <c r="G526" t="s">
        <v>105</v>
      </c>
      <c r="H526" t="s">
        <v>109</v>
      </c>
      <c r="I526" t="s">
        <v>928</v>
      </c>
      <c r="J526">
        <v>1.86833</v>
      </c>
      <c r="K526">
        <v>1.2160000000000001E-2</v>
      </c>
      <c r="L526">
        <v>15</v>
      </c>
      <c r="M526" t="s">
        <v>305</v>
      </c>
    </row>
    <row r="527" spans="1:14" x14ac:dyDescent="0.3">
      <c r="A527" t="s">
        <v>192</v>
      </c>
      <c r="B527" t="s">
        <v>292</v>
      </c>
      <c r="C527" t="s">
        <v>102</v>
      </c>
      <c r="D527" t="s">
        <v>38</v>
      </c>
      <c r="E527" t="s">
        <v>51</v>
      </c>
      <c r="F527" t="s">
        <v>929</v>
      </c>
      <c r="G527" t="s">
        <v>103</v>
      </c>
      <c r="H527" t="s">
        <v>111</v>
      </c>
      <c r="I527" t="s">
        <v>929</v>
      </c>
      <c r="J527">
        <v>0.36062</v>
      </c>
      <c r="K527">
        <v>0.19861999999999999</v>
      </c>
      <c r="L527">
        <v>15</v>
      </c>
      <c r="M527" t="s">
        <v>305</v>
      </c>
      <c r="N527" t="s">
        <v>352</v>
      </c>
    </row>
    <row r="528" spans="1:14" x14ac:dyDescent="0.3">
      <c r="A528" t="s">
        <v>192</v>
      </c>
      <c r="B528" t="s">
        <v>292</v>
      </c>
      <c r="C528" t="s">
        <v>102</v>
      </c>
      <c r="D528" t="s">
        <v>38</v>
      </c>
      <c r="E528" t="s">
        <v>51</v>
      </c>
      <c r="F528" t="s">
        <v>930</v>
      </c>
      <c r="G528" t="s">
        <v>103</v>
      </c>
      <c r="H528" t="s">
        <v>111</v>
      </c>
      <c r="I528" t="s">
        <v>930</v>
      </c>
      <c r="J528">
        <v>1.9957499999999999</v>
      </c>
      <c r="K528">
        <v>4.8500000000000001E-3</v>
      </c>
      <c r="L528">
        <v>15</v>
      </c>
      <c r="M528" t="s">
        <v>305</v>
      </c>
    </row>
    <row r="529" spans="1:14" x14ac:dyDescent="0.3">
      <c r="A529" t="s">
        <v>192</v>
      </c>
      <c r="B529" t="s">
        <v>292</v>
      </c>
      <c r="C529" t="s">
        <v>102</v>
      </c>
      <c r="D529" t="s">
        <v>38</v>
      </c>
      <c r="E529" t="s">
        <v>51</v>
      </c>
      <c r="F529" t="s">
        <v>931</v>
      </c>
      <c r="G529" t="s">
        <v>148</v>
      </c>
      <c r="H529" t="s">
        <v>134</v>
      </c>
      <c r="I529" t="s">
        <v>931</v>
      </c>
      <c r="J529">
        <v>0.21007999999999999</v>
      </c>
      <c r="K529">
        <v>0.14158999999999999</v>
      </c>
      <c r="L529">
        <v>15</v>
      </c>
      <c r="M529" t="s">
        <v>305</v>
      </c>
    </row>
    <row r="530" spans="1:14" x14ac:dyDescent="0.3">
      <c r="A530" t="s">
        <v>192</v>
      </c>
      <c r="B530" t="s">
        <v>292</v>
      </c>
      <c r="C530" t="s">
        <v>102</v>
      </c>
      <c r="D530" t="s">
        <v>38</v>
      </c>
      <c r="E530" t="s">
        <v>51</v>
      </c>
      <c r="F530" t="s">
        <v>932</v>
      </c>
      <c r="G530" t="s">
        <v>104</v>
      </c>
      <c r="H530" t="s">
        <v>108</v>
      </c>
      <c r="I530" t="s">
        <v>932</v>
      </c>
      <c r="J530">
        <v>0.12433</v>
      </c>
      <c r="K530">
        <v>0.11892</v>
      </c>
      <c r="L530">
        <v>8</v>
      </c>
      <c r="M530" t="s">
        <v>305</v>
      </c>
    </row>
    <row r="531" spans="1:14" x14ac:dyDescent="0.3">
      <c r="A531" t="s">
        <v>192</v>
      </c>
      <c r="B531" t="s">
        <v>292</v>
      </c>
      <c r="C531" t="s">
        <v>102</v>
      </c>
      <c r="D531" t="s">
        <v>38</v>
      </c>
      <c r="E531" s="7" t="s">
        <v>51</v>
      </c>
      <c r="F531" t="s">
        <v>933</v>
      </c>
      <c r="G531" t="s">
        <v>105</v>
      </c>
      <c r="H531" t="s">
        <v>111</v>
      </c>
      <c r="I531" t="s">
        <v>933</v>
      </c>
      <c r="J531">
        <v>0.81877999999999995</v>
      </c>
      <c r="K531">
        <v>1.268E-2</v>
      </c>
      <c r="L531">
        <v>15</v>
      </c>
      <c r="M531" t="s">
        <v>305</v>
      </c>
    </row>
    <row r="532" spans="1:14" x14ac:dyDescent="0.3">
      <c r="A532" t="s">
        <v>192</v>
      </c>
      <c r="B532" t="s">
        <v>292</v>
      </c>
      <c r="C532" t="s">
        <v>102</v>
      </c>
      <c r="D532" t="s">
        <v>38</v>
      </c>
      <c r="E532" t="s">
        <v>51</v>
      </c>
      <c r="F532" t="s">
        <v>934</v>
      </c>
      <c r="G532" t="s">
        <v>103</v>
      </c>
      <c r="H532" t="s">
        <v>111</v>
      </c>
      <c r="I532" t="s">
        <v>934</v>
      </c>
      <c r="J532">
        <v>0.98450000000000004</v>
      </c>
      <c r="K532">
        <v>0.15278</v>
      </c>
      <c r="L532">
        <v>15</v>
      </c>
      <c r="M532" t="s">
        <v>305</v>
      </c>
    </row>
    <row r="533" spans="1:14" x14ac:dyDescent="0.3">
      <c r="A533" t="s">
        <v>192</v>
      </c>
      <c r="B533" t="s">
        <v>292</v>
      </c>
      <c r="C533" t="s">
        <v>102</v>
      </c>
      <c r="D533" t="s">
        <v>38</v>
      </c>
      <c r="E533" s="7" t="s">
        <v>51</v>
      </c>
      <c r="F533" t="s">
        <v>935</v>
      </c>
      <c r="G533" t="s">
        <v>105</v>
      </c>
      <c r="H533" t="s">
        <v>111</v>
      </c>
      <c r="I533" t="s">
        <v>935</v>
      </c>
      <c r="J533">
        <v>0.61234</v>
      </c>
      <c r="K533">
        <v>4.8300000000000001E-3</v>
      </c>
      <c r="L533">
        <v>15</v>
      </c>
      <c r="M533" t="s">
        <v>305</v>
      </c>
    </row>
    <row r="534" spans="1:14" x14ac:dyDescent="0.3">
      <c r="A534" t="s">
        <v>192</v>
      </c>
      <c r="B534" t="s">
        <v>292</v>
      </c>
      <c r="C534" t="s">
        <v>102</v>
      </c>
      <c r="D534" t="s">
        <v>38</v>
      </c>
      <c r="E534" s="7" t="s">
        <v>51</v>
      </c>
      <c r="F534" t="s">
        <v>936</v>
      </c>
      <c r="G534" t="s">
        <v>105</v>
      </c>
      <c r="H534" t="s">
        <v>111</v>
      </c>
      <c r="I534" t="s">
        <v>936</v>
      </c>
      <c r="J534">
        <v>0.99456</v>
      </c>
      <c r="K534">
        <v>7.7299999999999999E-3</v>
      </c>
      <c r="L534">
        <v>15</v>
      </c>
      <c r="M534" t="s">
        <v>305</v>
      </c>
    </row>
    <row r="535" spans="1:14" x14ac:dyDescent="0.3">
      <c r="A535" t="s">
        <v>192</v>
      </c>
      <c r="B535" t="s">
        <v>292</v>
      </c>
      <c r="C535" t="s">
        <v>102</v>
      </c>
      <c r="D535" t="s">
        <v>38</v>
      </c>
      <c r="E535" s="7" t="s">
        <v>51</v>
      </c>
      <c r="F535" t="s">
        <v>937</v>
      </c>
      <c r="G535" t="s">
        <v>105</v>
      </c>
      <c r="H535" t="s">
        <v>111</v>
      </c>
      <c r="I535" t="s">
        <v>937</v>
      </c>
      <c r="J535">
        <v>0.43956000000000001</v>
      </c>
      <c r="K535">
        <v>1.8519999999999998E-2</v>
      </c>
      <c r="L535">
        <v>15</v>
      </c>
      <c r="M535" t="s">
        <v>305</v>
      </c>
    </row>
    <row r="536" spans="1:14" x14ac:dyDescent="0.3">
      <c r="A536" t="s">
        <v>192</v>
      </c>
      <c r="B536" t="s">
        <v>292</v>
      </c>
      <c r="C536" t="s">
        <v>102</v>
      </c>
      <c r="D536" t="s">
        <v>38</v>
      </c>
      <c r="E536" t="s">
        <v>51</v>
      </c>
      <c r="F536" t="s">
        <v>938</v>
      </c>
      <c r="G536" t="s">
        <v>103</v>
      </c>
      <c r="H536" t="s">
        <v>111</v>
      </c>
      <c r="I536" t="s">
        <v>938</v>
      </c>
      <c r="J536">
        <v>0.17373</v>
      </c>
      <c r="K536">
        <v>0.1104</v>
      </c>
      <c r="L536">
        <v>15</v>
      </c>
      <c r="M536" t="s">
        <v>305</v>
      </c>
    </row>
    <row r="537" spans="1:14" x14ac:dyDescent="0.3">
      <c r="A537" t="s">
        <v>192</v>
      </c>
      <c r="B537" t="s">
        <v>292</v>
      </c>
      <c r="C537" t="s">
        <v>102</v>
      </c>
      <c r="D537" t="s">
        <v>38</v>
      </c>
      <c r="E537" t="s">
        <v>51</v>
      </c>
      <c r="F537" t="s">
        <v>939</v>
      </c>
      <c r="G537" t="s">
        <v>104</v>
      </c>
      <c r="H537" t="s">
        <v>135</v>
      </c>
      <c r="I537" t="s">
        <v>939</v>
      </c>
      <c r="J537">
        <v>0.12690000000000001</v>
      </c>
      <c r="K537">
        <v>0.11407</v>
      </c>
      <c r="L537">
        <v>9</v>
      </c>
      <c r="M537" t="s">
        <v>305</v>
      </c>
    </row>
    <row r="538" spans="1:14" x14ac:dyDescent="0.3">
      <c r="A538" t="s">
        <v>192</v>
      </c>
      <c r="B538" t="s">
        <v>292</v>
      </c>
      <c r="C538" t="s">
        <v>102</v>
      </c>
      <c r="D538" t="s">
        <v>38</v>
      </c>
      <c r="E538" t="s">
        <v>51</v>
      </c>
      <c r="F538" t="s">
        <v>940</v>
      </c>
      <c r="G538" t="s">
        <v>103</v>
      </c>
      <c r="H538" t="s">
        <v>108</v>
      </c>
      <c r="I538" t="s">
        <v>940</v>
      </c>
      <c r="J538">
        <v>0.10643</v>
      </c>
      <c r="K538">
        <v>0.16597000000000001</v>
      </c>
      <c r="L538">
        <v>15</v>
      </c>
      <c r="M538" t="s">
        <v>305</v>
      </c>
    </row>
    <row r="539" spans="1:14" x14ac:dyDescent="0.3">
      <c r="A539" t="s">
        <v>192</v>
      </c>
      <c r="B539" t="s">
        <v>292</v>
      </c>
      <c r="C539" t="s">
        <v>102</v>
      </c>
      <c r="D539" t="s">
        <v>38</v>
      </c>
      <c r="E539" t="s">
        <v>51</v>
      </c>
      <c r="F539" t="s">
        <v>941</v>
      </c>
      <c r="G539" t="s">
        <v>148</v>
      </c>
      <c r="H539" t="s">
        <v>139</v>
      </c>
      <c r="I539" t="s">
        <v>941</v>
      </c>
      <c r="J539">
        <v>0.56306999999999996</v>
      </c>
      <c r="K539">
        <v>0.54288999999999998</v>
      </c>
      <c r="L539">
        <v>15</v>
      </c>
      <c r="M539" t="s">
        <v>305</v>
      </c>
    </row>
    <row r="540" spans="1:14" x14ac:dyDescent="0.3">
      <c r="A540" t="s">
        <v>192</v>
      </c>
      <c r="B540" t="s">
        <v>292</v>
      </c>
      <c r="C540" t="s">
        <v>102</v>
      </c>
      <c r="D540" t="s">
        <v>38</v>
      </c>
      <c r="E540" t="s">
        <v>51</v>
      </c>
      <c r="F540" t="s">
        <v>942</v>
      </c>
      <c r="G540" t="s">
        <v>104</v>
      </c>
      <c r="H540" t="s">
        <v>108</v>
      </c>
      <c r="I540" t="s">
        <v>942</v>
      </c>
      <c r="J540">
        <v>0.13261999999999999</v>
      </c>
      <c r="K540">
        <v>0.13261999999999999</v>
      </c>
      <c r="L540">
        <v>8</v>
      </c>
      <c r="M540" t="s">
        <v>305</v>
      </c>
    </row>
    <row r="541" spans="1:14" x14ac:dyDescent="0.3">
      <c r="A541" t="s">
        <v>192</v>
      </c>
      <c r="B541" t="s">
        <v>292</v>
      </c>
      <c r="C541" t="s">
        <v>102</v>
      </c>
      <c r="D541" t="s">
        <v>38</v>
      </c>
      <c r="E541" t="s">
        <v>51</v>
      </c>
      <c r="F541" t="s">
        <v>943</v>
      </c>
      <c r="G541" t="s">
        <v>103</v>
      </c>
      <c r="H541" t="s">
        <v>111</v>
      </c>
      <c r="I541" t="s">
        <v>943</v>
      </c>
      <c r="J541">
        <v>0.14293</v>
      </c>
      <c r="K541">
        <v>0.13188</v>
      </c>
      <c r="L541">
        <v>15</v>
      </c>
      <c r="M541" t="s">
        <v>305</v>
      </c>
    </row>
    <row r="542" spans="1:14" x14ac:dyDescent="0.3">
      <c r="A542" t="s">
        <v>192</v>
      </c>
      <c r="B542" t="s">
        <v>292</v>
      </c>
      <c r="C542" t="s">
        <v>102</v>
      </c>
      <c r="D542" t="s">
        <v>38</v>
      </c>
      <c r="E542" t="s">
        <v>51</v>
      </c>
      <c r="F542" t="s">
        <v>944</v>
      </c>
      <c r="G542" t="s">
        <v>103</v>
      </c>
      <c r="H542" t="s">
        <v>111</v>
      </c>
      <c r="I542" t="s">
        <v>944</v>
      </c>
      <c r="J542">
        <v>0.19045999999999999</v>
      </c>
      <c r="K542">
        <v>0.17408000000000001</v>
      </c>
      <c r="L542">
        <v>15</v>
      </c>
      <c r="M542" t="s">
        <v>305</v>
      </c>
    </row>
    <row r="543" spans="1:14" x14ac:dyDescent="0.3">
      <c r="A543" t="s">
        <v>192</v>
      </c>
      <c r="B543" t="s">
        <v>292</v>
      </c>
      <c r="C543" t="s">
        <v>102</v>
      </c>
      <c r="D543" t="s">
        <v>38</v>
      </c>
      <c r="E543" t="s">
        <v>51</v>
      </c>
      <c r="F543" t="s">
        <v>945</v>
      </c>
      <c r="G543" t="s">
        <v>104</v>
      </c>
      <c r="H543" t="s">
        <v>108</v>
      </c>
      <c r="I543" t="s">
        <v>945</v>
      </c>
      <c r="J543">
        <v>0.14957999999999999</v>
      </c>
      <c r="K543">
        <v>0.14957999999999999</v>
      </c>
      <c r="L543">
        <v>8</v>
      </c>
      <c r="M543" t="s">
        <v>305</v>
      </c>
      <c r="N543" t="s">
        <v>348</v>
      </c>
    </row>
    <row r="544" spans="1:14" x14ac:dyDescent="0.3">
      <c r="A544" t="s">
        <v>192</v>
      </c>
      <c r="B544" t="s">
        <v>292</v>
      </c>
      <c r="C544" t="s">
        <v>102</v>
      </c>
      <c r="D544" t="s">
        <v>38</v>
      </c>
      <c r="E544" t="s">
        <v>51</v>
      </c>
      <c r="F544" t="s">
        <v>946</v>
      </c>
      <c r="G544" t="s">
        <v>103</v>
      </c>
      <c r="H544" t="s">
        <v>111</v>
      </c>
      <c r="I544" t="s">
        <v>946</v>
      </c>
      <c r="J544">
        <v>0.20909</v>
      </c>
      <c r="K544">
        <v>0.15837999999999999</v>
      </c>
      <c r="L544">
        <v>15</v>
      </c>
      <c r="M544" t="s">
        <v>305</v>
      </c>
    </row>
    <row r="545" spans="1:14" x14ac:dyDescent="0.3">
      <c r="A545" t="s">
        <v>192</v>
      </c>
      <c r="B545" t="s">
        <v>292</v>
      </c>
      <c r="C545" t="s">
        <v>102</v>
      </c>
      <c r="D545" t="s">
        <v>38</v>
      </c>
      <c r="E545" t="s">
        <v>51</v>
      </c>
      <c r="F545" t="s">
        <v>947</v>
      </c>
      <c r="G545" t="s">
        <v>105</v>
      </c>
      <c r="H545" t="s">
        <v>133</v>
      </c>
      <c r="I545" t="s">
        <v>947</v>
      </c>
      <c r="J545">
        <v>0.54696</v>
      </c>
      <c r="K545">
        <v>1.197E-2</v>
      </c>
      <c r="L545">
        <v>15</v>
      </c>
      <c r="M545" t="s">
        <v>305</v>
      </c>
    </row>
    <row r="546" spans="1:14" x14ac:dyDescent="0.3">
      <c r="A546" t="s">
        <v>192</v>
      </c>
      <c r="B546" t="s">
        <v>292</v>
      </c>
      <c r="C546" t="s">
        <v>102</v>
      </c>
      <c r="D546" t="s">
        <v>38</v>
      </c>
      <c r="E546" t="s">
        <v>51</v>
      </c>
      <c r="F546" t="s">
        <v>948</v>
      </c>
      <c r="G546" t="s">
        <v>103</v>
      </c>
      <c r="H546" t="s">
        <v>135</v>
      </c>
      <c r="I546" t="s">
        <v>948</v>
      </c>
      <c r="J546">
        <v>0.12606000000000001</v>
      </c>
      <c r="K546">
        <v>9.0550000000000005E-2</v>
      </c>
      <c r="L546">
        <v>15</v>
      </c>
      <c r="M546" t="s">
        <v>305</v>
      </c>
    </row>
    <row r="547" spans="1:14" x14ac:dyDescent="0.3">
      <c r="A547" t="s">
        <v>192</v>
      </c>
      <c r="B547" t="s">
        <v>292</v>
      </c>
      <c r="C547" t="s">
        <v>102</v>
      </c>
      <c r="D547" t="s">
        <v>38</v>
      </c>
      <c r="E547" t="s">
        <v>51</v>
      </c>
      <c r="F547" t="s">
        <v>949</v>
      </c>
      <c r="G547" t="s">
        <v>105</v>
      </c>
      <c r="H547" t="s">
        <v>111</v>
      </c>
      <c r="I547" t="s">
        <v>949</v>
      </c>
      <c r="J547">
        <v>0.21360000000000001</v>
      </c>
      <c r="K547">
        <v>1.6910000000000001E-2</v>
      </c>
      <c r="L547">
        <v>15</v>
      </c>
      <c r="M547" t="s">
        <v>305</v>
      </c>
    </row>
    <row r="548" spans="1:14" x14ac:dyDescent="0.3">
      <c r="A548" t="s">
        <v>192</v>
      </c>
      <c r="B548" t="s">
        <v>292</v>
      </c>
      <c r="C548" t="s">
        <v>102</v>
      </c>
      <c r="D548" t="s">
        <v>38</v>
      </c>
      <c r="E548" s="7" t="s">
        <v>51</v>
      </c>
      <c r="F548" t="s">
        <v>950</v>
      </c>
      <c r="G548" t="s">
        <v>105</v>
      </c>
      <c r="H548" t="s">
        <v>107</v>
      </c>
      <c r="I548" t="s">
        <v>950</v>
      </c>
      <c r="J548">
        <v>2.3583500000000002</v>
      </c>
      <c r="K548">
        <v>9.0299999999999998E-3</v>
      </c>
      <c r="L548">
        <v>15</v>
      </c>
      <c r="M548" t="s">
        <v>305</v>
      </c>
    </row>
    <row r="549" spans="1:14" x14ac:dyDescent="0.3">
      <c r="A549" t="s">
        <v>192</v>
      </c>
      <c r="B549" t="s">
        <v>292</v>
      </c>
      <c r="C549" t="s">
        <v>102</v>
      </c>
      <c r="D549" t="s">
        <v>38</v>
      </c>
      <c r="E549" t="s">
        <v>51</v>
      </c>
      <c r="F549" t="s">
        <v>951</v>
      </c>
      <c r="G549" t="s">
        <v>103</v>
      </c>
      <c r="H549" t="s">
        <v>111</v>
      </c>
      <c r="I549" t="s">
        <v>951</v>
      </c>
      <c r="J549">
        <v>0.25634000000000001</v>
      </c>
      <c r="K549">
        <v>0.14576</v>
      </c>
      <c r="L549">
        <v>15</v>
      </c>
      <c r="M549" t="s">
        <v>305</v>
      </c>
    </row>
    <row r="550" spans="1:14" x14ac:dyDescent="0.3">
      <c r="A550" t="s">
        <v>192</v>
      </c>
      <c r="B550" t="s">
        <v>292</v>
      </c>
      <c r="C550" t="s">
        <v>102</v>
      </c>
      <c r="D550" t="s">
        <v>38</v>
      </c>
      <c r="E550" t="s">
        <v>51</v>
      </c>
      <c r="F550" t="s">
        <v>952</v>
      </c>
      <c r="G550" t="s">
        <v>148</v>
      </c>
      <c r="H550" t="s">
        <v>111</v>
      </c>
      <c r="I550" t="s">
        <v>952</v>
      </c>
      <c r="J550">
        <v>0.74995000000000001</v>
      </c>
      <c r="K550">
        <v>0.31297999999999998</v>
      </c>
      <c r="L550">
        <v>15</v>
      </c>
      <c r="M550" t="s">
        <v>305</v>
      </c>
    </row>
    <row r="551" spans="1:14" x14ac:dyDescent="0.3">
      <c r="A551" t="s">
        <v>192</v>
      </c>
      <c r="B551" t="s">
        <v>292</v>
      </c>
      <c r="C551" t="s">
        <v>102</v>
      </c>
      <c r="D551" t="s">
        <v>38</v>
      </c>
      <c r="E551" t="s">
        <v>51</v>
      </c>
      <c r="F551" t="s">
        <v>953</v>
      </c>
      <c r="G551" t="s">
        <v>105</v>
      </c>
      <c r="H551" t="s">
        <v>111</v>
      </c>
      <c r="I551" t="s">
        <v>953</v>
      </c>
      <c r="J551">
        <v>0.79752999999999996</v>
      </c>
      <c r="K551">
        <v>1.8599999999999998E-2</v>
      </c>
      <c r="L551">
        <v>15</v>
      </c>
      <c r="M551" t="s">
        <v>305</v>
      </c>
    </row>
    <row r="552" spans="1:14" x14ac:dyDescent="0.3">
      <c r="A552" t="s">
        <v>192</v>
      </c>
      <c r="B552" t="s">
        <v>292</v>
      </c>
      <c r="C552" t="s">
        <v>102</v>
      </c>
      <c r="D552" t="s">
        <v>38</v>
      </c>
      <c r="E552" t="s">
        <v>51</v>
      </c>
      <c r="F552" t="s">
        <v>954</v>
      </c>
      <c r="G552" t="s">
        <v>103</v>
      </c>
      <c r="H552" t="s">
        <v>111</v>
      </c>
      <c r="I552" t="s">
        <v>954</v>
      </c>
      <c r="J552">
        <v>0.25474000000000002</v>
      </c>
      <c r="K552">
        <v>0.17191000000000001</v>
      </c>
      <c r="L552">
        <v>15</v>
      </c>
      <c r="M552" t="s">
        <v>305</v>
      </c>
      <c r="N552" t="s">
        <v>353</v>
      </c>
    </row>
    <row r="553" spans="1:14" x14ac:dyDescent="0.3">
      <c r="A553" t="s">
        <v>192</v>
      </c>
      <c r="B553" t="s">
        <v>292</v>
      </c>
      <c r="C553" t="s">
        <v>102</v>
      </c>
      <c r="D553" t="s">
        <v>38</v>
      </c>
      <c r="E553" t="s">
        <v>51</v>
      </c>
      <c r="F553" t="s">
        <v>955</v>
      </c>
      <c r="G553" t="s">
        <v>105</v>
      </c>
      <c r="H553" t="s">
        <v>111</v>
      </c>
      <c r="I553" t="s">
        <v>955</v>
      </c>
      <c r="J553">
        <v>0.28144000000000002</v>
      </c>
      <c r="K553">
        <v>8.26E-3</v>
      </c>
      <c r="L553">
        <v>15</v>
      </c>
      <c r="M553" t="s">
        <v>305</v>
      </c>
      <c r="N553" t="s">
        <v>348</v>
      </c>
    </row>
    <row r="554" spans="1:14" x14ac:dyDescent="0.3">
      <c r="A554" t="s">
        <v>192</v>
      </c>
      <c r="B554" t="s">
        <v>292</v>
      </c>
      <c r="C554" t="s">
        <v>102</v>
      </c>
      <c r="D554" t="s">
        <v>38</v>
      </c>
      <c r="E554" t="s">
        <v>51</v>
      </c>
      <c r="F554" t="s">
        <v>956</v>
      </c>
      <c r="G554" t="s">
        <v>105</v>
      </c>
      <c r="H554" t="s">
        <v>111</v>
      </c>
      <c r="I554" t="s">
        <v>956</v>
      </c>
      <c r="J554">
        <v>0.82089999999999996</v>
      </c>
      <c r="K554">
        <v>1.702E-2</v>
      </c>
      <c r="L554">
        <v>15</v>
      </c>
      <c r="M554" t="s">
        <v>305</v>
      </c>
    </row>
    <row r="555" spans="1:14" x14ac:dyDescent="0.3">
      <c r="A555" t="s">
        <v>192</v>
      </c>
      <c r="B555" t="s">
        <v>292</v>
      </c>
      <c r="C555" t="s">
        <v>102</v>
      </c>
      <c r="D555" t="s">
        <v>38</v>
      </c>
      <c r="E555" s="7" t="s">
        <v>51</v>
      </c>
      <c r="F555" t="s">
        <v>957</v>
      </c>
      <c r="G555" t="s">
        <v>105</v>
      </c>
      <c r="H555" t="s">
        <v>107</v>
      </c>
      <c r="I555" t="s">
        <v>957</v>
      </c>
      <c r="J555">
        <v>0.58216000000000001</v>
      </c>
      <c r="K555">
        <v>1.4189999999999999E-2</v>
      </c>
      <c r="L555">
        <v>15</v>
      </c>
      <c r="M555" t="s">
        <v>305</v>
      </c>
    </row>
    <row r="556" spans="1:14" x14ac:dyDescent="0.3">
      <c r="A556" t="s">
        <v>192</v>
      </c>
      <c r="B556" t="s">
        <v>292</v>
      </c>
      <c r="C556" t="s">
        <v>102</v>
      </c>
      <c r="D556" t="s">
        <v>38</v>
      </c>
      <c r="E556" t="s">
        <v>51</v>
      </c>
      <c r="F556" t="s">
        <v>958</v>
      </c>
      <c r="G556" t="s">
        <v>103</v>
      </c>
      <c r="H556" t="s">
        <v>135</v>
      </c>
      <c r="I556" t="s">
        <v>958</v>
      </c>
      <c r="J556">
        <v>0.36370000000000002</v>
      </c>
      <c r="K556">
        <v>0.10478999999999999</v>
      </c>
      <c r="L556">
        <v>15</v>
      </c>
      <c r="M556" t="s">
        <v>305</v>
      </c>
    </row>
    <row r="557" spans="1:14" x14ac:dyDescent="0.3">
      <c r="A557" t="s">
        <v>192</v>
      </c>
      <c r="B557" t="s">
        <v>292</v>
      </c>
      <c r="C557" t="s">
        <v>102</v>
      </c>
      <c r="D557" t="s">
        <v>38</v>
      </c>
      <c r="E557" t="s">
        <v>51</v>
      </c>
      <c r="F557" t="s">
        <v>959</v>
      </c>
      <c r="G557" t="s">
        <v>103</v>
      </c>
      <c r="H557" t="s">
        <v>111</v>
      </c>
      <c r="I557" t="s">
        <v>959</v>
      </c>
      <c r="J557">
        <v>0.15531</v>
      </c>
      <c r="K557">
        <v>0.14061000000000001</v>
      </c>
      <c r="L557">
        <v>15</v>
      </c>
      <c r="M557" t="s">
        <v>305</v>
      </c>
    </row>
    <row r="558" spans="1:14" x14ac:dyDescent="0.3">
      <c r="A558" t="s">
        <v>192</v>
      </c>
      <c r="B558" t="s">
        <v>292</v>
      </c>
      <c r="C558" t="s">
        <v>102</v>
      </c>
      <c r="D558" t="s">
        <v>38</v>
      </c>
      <c r="E558" t="s">
        <v>51</v>
      </c>
      <c r="F558" t="s">
        <v>960</v>
      </c>
      <c r="G558" t="s">
        <v>103</v>
      </c>
      <c r="H558" t="s">
        <v>135</v>
      </c>
      <c r="I558" t="s">
        <v>960</v>
      </c>
      <c r="J558">
        <v>0.17297000000000001</v>
      </c>
      <c r="K558">
        <v>0.12255000000000001</v>
      </c>
      <c r="L558">
        <v>15</v>
      </c>
      <c r="M558" t="s">
        <v>305</v>
      </c>
    </row>
    <row r="559" spans="1:14" x14ac:dyDescent="0.3">
      <c r="A559" t="s">
        <v>192</v>
      </c>
      <c r="B559" t="s">
        <v>292</v>
      </c>
      <c r="C559" t="s">
        <v>102</v>
      </c>
      <c r="D559" t="s">
        <v>38</v>
      </c>
      <c r="E559" t="s">
        <v>51</v>
      </c>
      <c r="F559" t="s">
        <v>961</v>
      </c>
      <c r="G559" t="s">
        <v>103</v>
      </c>
      <c r="H559" t="s">
        <v>111</v>
      </c>
      <c r="I559" t="s">
        <v>961</v>
      </c>
      <c r="J559">
        <v>0.12734000000000001</v>
      </c>
      <c r="K559">
        <v>0.10498</v>
      </c>
      <c r="L559">
        <v>15</v>
      </c>
      <c r="M559" t="s">
        <v>305</v>
      </c>
    </row>
    <row r="560" spans="1:14" x14ac:dyDescent="0.3">
      <c r="A560" t="s">
        <v>192</v>
      </c>
      <c r="B560" t="s">
        <v>292</v>
      </c>
      <c r="C560" t="s">
        <v>102</v>
      </c>
      <c r="D560" t="s">
        <v>38</v>
      </c>
      <c r="E560" t="s">
        <v>51</v>
      </c>
      <c r="F560" t="s">
        <v>962</v>
      </c>
      <c r="G560" t="s">
        <v>103</v>
      </c>
      <c r="H560" t="s">
        <v>111</v>
      </c>
      <c r="I560" t="s">
        <v>962</v>
      </c>
      <c r="J560">
        <v>0.12798999999999999</v>
      </c>
      <c r="K560">
        <v>9.3700000000000006E-2</v>
      </c>
      <c r="L560">
        <v>15</v>
      </c>
      <c r="M560" t="s">
        <v>305</v>
      </c>
    </row>
    <row r="561" spans="1:14" x14ac:dyDescent="0.3">
      <c r="A561" t="s">
        <v>192</v>
      </c>
      <c r="B561" t="s">
        <v>292</v>
      </c>
      <c r="C561" t="s">
        <v>102</v>
      </c>
      <c r="D561" t="s">
        <v>38</v>
      </c>
      <c r="E561" t="s">
        <v>51</v>
      </c>
      <c r="F561" t="s">
        <v>963</v>
      </c>
      <c r="G561" t="s">
        <v>105</v>
      </c>
      <c r="H561" t="s">
        <v>109</v>
      </c>
      <c r="I561" t="s">
        <v>963</v>
      </c>
      <c r="J561">
        <v>0.19658999999999999</v>
      </c>
      <c r="K561">
        <v>2.562E-2</v>
      </c>
      <c r="L561">
        <v>15</v>
      </c>
      <c r="M561" t="s">
        <v>305</v>
      </c>
    </row>
    <row r="562" spans="1:14" x14ac:dyDescent="0.3">
      <c r="A562" t="s">
        <v>192</v>
      </c>
      <c r="B562" t="s">
        <v>292</v>
      </c>
      <c r="C562" t="s">
        <v>102</v>
      </c>
      <c r="D562" t="s">
        <v>38</v>
      </c>
      <c r="E562" t="s">
        <v>51</v>
      </c>
      <c r="F562" t="s">
        <v>964</v>
      </c>
      <c r="G562" t="s">
        <v>105</v>
      </c>
      <c r="H562" t="s">
        <v>111</v>
      </c>
      <c r="I562" t="s">
        <v>964</v>
      </c>
      <c r="J562">
        <v>1.0461</v>
      </c>
      <c r="K562">
        <v>1.55E-2</v>
      </c>
      <c r="L562">
        <v>15</v>
      </c>
      <c r="M562" t="s">
        <v>305</v>
      </c>
      <c r="N562" t="s">
        <v>354</v>
      </c>
    </row>
    <row r="563" spans="1:14" x14ac:dyDescent="0.3">
      <c r="A563" t="s">
        <v>192</v>
      </c>
      <c r="B563" t="s">
        <v>292</v>
      </c>
      <c r="C563" t="s">
        <v>102</v>
      </c>
      <c r="D563" t="s">
        <v>38</v>
      </c>
      <c r="E563" t="s">
        <v>51</v>
      </c>
      <c r="F563" t="s">
        <v>965</v>
      </c>
      <c r="G563" t="s">
        <v>103</v>
      </c>
      <c r="H563" t="s">
        <v>135</v>
      </c>
      <c r="I563" t="s">
        <v>965</v>
      </c>
      <c r="J563">
        <v>0.27567000000000003</v>
      </c>
      <c r="K563">
        <v>0.18737000000000001</v>
      </c>
      <c r="L563">
        <v>15</v>
      </c>
      <c r="M563" t="s">
        <v>305</v>
      </c>
    </row>
    <row r="564" spans="1:14" x14ac:dyDescent="0.3">
      <c r="A564" t="s">
        <v>192</v>
      </c>
      <c r="B564" t="s">
        <v>292</v>
      </c>
      <c r="C564" t="s">
        <v>102</v>
      </c>
      <c r="D564" t="s">
        <v>38</v>
      </c>
      <c r="E564" t="s">
        <v>51</v>
      </c>
      <c r="F564" t="s">
        <v>966</v>
      </c>
      <c r="G564" t="s">
        <v>103</v>
      </c>
      <c r="H564" t="s">
        <v>111</v>
      </c>
      <c r="I564" t="s">
        <v>966</v>
      </c>
      <c r="J564" s="7">
        <v>0.34492</v>
      </c>
      <c r="K564" s="7">
        <v>0.28631000000000001</v>
      </c>
      <c r="L564">
        <v>15</v>
      </c>
      <c r="M564" t="s">
        <v>305</v>
      </c>
    </row>
    <row r="565" spans="1:14" x14ac:dyDescent="0.3">
      <c r="A565" t="s">
        <v>192</v>
      </c>
      <c r="B565" t="s">
        <v>292</v>
      </c>
      <c r="C565" t="s">
        <v>102</v>
      </c>
      <c r="D565" t="s">
        <v>38</v>
      </c>
      <c r="E565" t="s">
        <v>51</v>
      </c>
      <c r="F565" t="s">
        <v>967</v>
      </c>
      <c r="G565" t="s">
        <v>105</v>
      </c>
      <c r="H565" t="s">
        <v>133</v>
      </c>
      <c r="I565" t="s">
        <v>967</v>
      </c>
      <c r="J565" s="7">
        <v>1.40825</v>
      </c>
      <c r="K565" s="7">
        <v>2.938E-2</v>
      </c>
      <c r="L565">
        <v>15</v>
      </c>
      <c r="M565" t="s">
        <v>305</v>
      </c>
    </row>
    <row r="566" spans="1:14" x14ac:dyDescent="0.3">
      <c r="A566" t="s">
        <v>192</v>
      </c>
      <c r="B566" t="s">
        <v>292</v>
      </c>
      <c r="C566" t="s">
        <v>102</v>
      </c>
      <c r="D566" t="s">
        <v>38</v>
      </c>
      <c r="E566" t="s">
        <v>51</v>
      </c>
      <c r="F566" t="s">
        <v>968</v>
      </c>
      <c r="G566" t="s">
        <v>105</v>
      </c>
      <c r="H566" t="s">
        <v>111</v>
      </c>
      <c r="I566" t="s">
        <v>968</v>
      </c>
      <c r="J566">
        <v>0.91000999999999999</v>
      </c>
      <c r="K566">
        <v>1.3140000000000001E-2</v>
      </c>
      <c r="L566">
        <v>15</v>
      </c>
      <c r="M566" t="s">
        <v>305</v>
      </c>
    </row>
    <row r="567" spans="1:14" x14ac:dyDescent="0.3">
      <c r="A567" t="s">
        <v>192</v>
      </c>
      <c r="B567" t="s">
        <v>292</v>
      </c>
      <c r="C567" t="s">
        <v>102</v>
      </c>
      <c r="D567" t="s">
        <v>38</v>
      </c>
      <c r="E567" t="s">
        <v>51</v>
      </c>
      <c r="F567" t="s">
        <v>969</v>
      </c>
      <c r="G567" t="s">
        <v>105</v>
      </c>
      <c r="H567" t="s">
        <v>111</v>
      </c>
      <c r="I567" t="s">
        <v>969</v>
      </c>
      <c r="J567">
        <v>0.188028</v>
      </c>
      <c r="K567">
        <v>1.7100000000000001E-2</v>
      </c>
      <c r="L567">
        <v>15</v>
      </c>
      <c r="M567" t="s">
        <v>305</v>
      </c>
    </row>
    <row r="568" spans="1:14" x14ac:dyDescent="0.3">
      <c r="A568" t="s">
        <v>192</v>
      </c>
      <c r="B568" t="s">
        <v>292</v>
      </c>
      <c r="C568" t="s">
        <v>102</v>
      </c>
      <c r="D568" t="s">
        <v>38</v>
      </c>
      <c r="E568" t="s">
        <v>51</v>
      </c>
      <c r="F568" t="s">
        <v>970</v>
      </c>
      <c r="G568" t="s">
        <v>103</v>
      </c>
      <c r="H568" t="s">
        <v>111</v>
      </c>
      <c r="I568" t="s">
        <v>970</v>
      </c>
      <c r="J568">
        <v>0.23666000000000001</v>
      </c>
      <c r="K568">
        <v>0.12955</v>
      </c>
      <c r="L568">
        <v>15</v>
      </c>
      <c r="M568" t="s">
        <v>305</v>
      </c>
    </row>
    <row r="569" spans="1:14" x14ac:dyDescent="0.3">
      <c r="A569" t="s">
        <v>192</v>
      </c>
      <c r="B569" t="s">
        <v>292</v>
      </c>
      <c r="C569" t="s">
        <v>102</v>
      </c>
      <c r="D569" t="s">
        <v>38</v>
      </c>
      <c r="E569" t="s">
        <v>51</v>
      </c>
      <c r="F569" t="s">
        <v>971</v>
      </c>
      <c r="G569" t="s">
        <v>105</v>
      </c>
      <c r="H569" t="s">
        <v>111</v>
      </c>
      <c r="I569" t="s">
        <v>971</v>
      </c>
      <c r="J569">
        <v>0.93422000000000005</v>
      </c>
      <c r="K569">
        <v>1.473E-2</v>
      </c>
      <c r="L569">
        <v>15</v>
      </c>
      <c r="M569" t="s">
        <v>305</v>
      </c>
    </row>
    <row r="570" spans="1:14" x14ac:dyDescent="0.3">
      <c r="A570" t="s">
        <v>192</v>
      </c>
      <c r="B570" t="s">
        <v>292</v>
      </c>
      <c r="C570" t="s">
        <v>102</v>
      </c>
      <c r="D570" t="s">
        <v>38</v>
      </c>
      <c r="E570" s="7" t="s">
        <v>51</v>
      </c>
      <c r="F570" t="s">
        <v>972</v>
      </c>
      <c r="G570" t="s">
        <v>105</v>
      </c>
      <c r="H570" t="s">
        <v>107</v>
      </c>
      <c r="I570" t="s">
        <v>972</v>
      </c>
      <c r="J570">
        <v>1.1043799999999999</v>
      </c>
      <c r="K570">
        <v>1.8939999999999999E-2</v>
      </c>
      <c r="L570">
        <v>15</v>
      </c>
      <c r="M570" t="s">
        <v>305</v>
      </c>
    </row>
    <row r="571" spans="1:14" x14ac:dyDescent="0.3">
      <c r="A571" t="s">
        <v>192</v>
      </c>
      <c r="B571" t="s">
        <v>292</v>
      </c>
      <c r="C571" t="s">
        <v>102</v>
      </c>
      <c r="D571" t="s">
        <v>38</v>
      </c>
      <c r="E571" t="s">
        <v>51</v>
      </c>
      <c r="F571" t="s">
        <v>973</v>
      </c>
      <c r="G571" t="s">
        <v>105</v>
      </c>
      <c r="H571" t="s">
        <v>111</v>
      </c>
      <c r="I571" t="s">
        <v>973</v>
      </c>
      <c r="J571">
        <v>0.48411999999999999</v>
      </c>
      <c r="K571">
        <v>2.5329999999999998E-2</v>
      </c>
      <c r="L571">
        <v>15</v>
      </c>
      <c r="M571" t="s">
        <v>305</v>
      </c>
    </row>
    <row r="572" spans="1:14" x14ac:dyDescent="0.3">
      <c r="A572" t="s">
        <v>192</v>
      </c>
      <c r="B572" t="s">
        <v>292</v>
      </c>
      <c r="C572" t="s">
        <v>102</v>
      </c>
      <c r="D572" t="s">
        <v>38</v>
      </c>
      <c r="E572" t="s">
        <v>51</v>
      </c>
      <c r="F572" t="s">
        <v>974</v>
      </c>
      <c r="G572" t="s">
        <v>105</v>
      </c>
      <c r="H572" t="s">
        <v>109</v>
      </c>
      <c r="I572" t="s">
        <v>974</v>
      </c>
      <c r="J572" s="7">
        <v>4.2774000000000001</v>
      </c>
      <c r="K572" s="7">
        <v>1.435E-2</v>
      </c>
      <c r="L572">
        <v>15</v>
      </c>
      <c r="M572" t="s">
        <v>305</v>
      </c>
    </row>
    <row r="573" spans="1:14" x14ac:dyDescent="0.3">
      <c r="A573" t="s">
        <v>192</v>
      </c>
      <c r="B573" t="s">
        <v>292</v>
      </c>
      <c r="C573" t="s">
        <v>102</v>
      </c>
      <c r="D573" t="s">
        <v>38</v>
      </c>
      <c r="E573" t="s">
        <v>51</v>
      </c>
      <c r="F573" t="s">
        <v>975</v>
      </c>
      <c r="G573" t="s">
        <v>105</v>
      </c>
      <c r="H573" t="s">
        <v>111</v>
      </c>
      <c r="I573" t="s">
        <v>975</v>
      </c>
      <c r="J573" s="7">
        <v>0.14402999999999999</v>
      </c>
      <c r="K573" s="7">
        <v>0.11491999999999999</v>
      </c>
      <c r="L573">
        <v>15</v>
      </c>
      <c r="M573" t="s">
        <v>305</v>
      </c>
    </row>
    <row r="574" spans="1:14" x14ac:dyDescent="0.3">
      <c r="A574" t="s">
        <v>192</v>
      </c>
      <c r="B574" t="s">
        <v>292</v>
      </c>
      <c r="C574" t="s">
        <v>102</v>
      </c>
      <c r="D574" t="s">
        <v>38</v>
      </c>
      <c r="E574" t="s">
        <v>51</v>
      </c>
      <c r="F574" t="s">
        <v>976</v>
      </c>
      <c r="G574" t="s">
        <v>105</v>
      </c>
      <c r="H574" t="s">
        <v>108</v>
      </c>
      <c r="I574" t="s">
        <v>976</v>
      </c>
      <c r="J574" s="7">
        <v>0.17391999999999999</v>
      </c>
      <c r="K574" s="7">
        <v>0.12214</v>
      </c>
      <c r="L574">
        <v>15</v>
      </c>
      <c r="M574" t="s">
        <v>305</v>
      </c>
    </row>
    <row r="575" spans="1:14" x14ac:dyDescent="0.3">
      <c r="A575" t="s">
        <v>192</v>
      </c>
      <c r="B575" t="s">
        <v>292</v>
      </c>
      <c r="C575" t="s">
        <v>102</v>
      </c>
      <c r="D575" t="s">
        <v>38</v>
      </c>
      <c r="E575" t="s">
        <v>51</v>
      </c>
      <c r="F575" t="s">
        <v>977</v>
      </c>
      <c r="G575" t="s">
        <v>105</v>
      </c>
      <c r="H575" t="s">
        <v>111</v>
      </c>
      <c r="I575" t="s">
        <v>977</v>
      </c>
      <c r="J575" s="7">
        <v>0.94425999999999999</v>
      </c>
      <c r="K575" s="7">
        <v>1.7319999999999999E-2</v>
      </c>
      <c r="L575">
        <v>15</v>
      </c>
      <c r="M575" t="s">
        <v>305</v>
      </c>
    </row>
    <row r="576" spans="1:14" x14ac:dyDescent="0.3">
      <c r="A576" t="s">
        <v>192</v>
      </c>
      <c r="B576" t="s">
        <v>292</v>
      </c>
      <c r="C576" t="s">
        <v>102</v>
      </c>
      <c r="D576" t="s">
        <v>38</v>
      </c>
      <c r="E576" t="s">
        <v>51</v>
      </c>
      <c r="F576" t="s">
        <v>978</v>
      </c>
      <c r="G576" t="s">
        <v>105</v>
      </c>
      <c r="H576" t="s">
        <v>111</v>
      </c>
      <c r="I576" t="s">
        <v>978</v>
      </c>
      <c r="J576" s="7">
        <v>1.7433099999999999</v>
      </c>
      <c r="K576" s="7">
        <v>1.3639999999999999E-2</v>
      </c>
      <c r="L576">
        <v>15</v>
      </c>
      <c r="M576" t="s">
        <v>305</v>
      </c>
    </row>
    <row r="577" spans="1:14" x14ac:dyDescent="0.3">
      <c r="A577" t="s">
        <v>192</v>
      </c>
      <c r="B577" t="s">
        <v>292</v>
      </c>
      <c r="C577" t="s">
        <v>102</v>
      </c>
      <c r="D577" t="s">
        <v>38</v>
      </c>
      <c r="E577" t="s">
        <v>51</v>
      </c>
      <c r="F577" t="s">
        <v>979</v>
      </c>
      <c r="G577" t="s">
        <v>105</v>
      </c>
      <c r="H577" t="s">
        <v>111</v>
      </c>
      <c r="I577" t="s">
        <v>979</v>
      </c>
      <c r="J577" s="7">
        <v>0.19316</v>
      </c>
      <c r="K577" s="7">
        <v>0.11065</v>
      </c>
      <c r="L577">
        <v>15</v>
      </c>
      <c r="M577" t="s">
        <v>305</v>
      </c>
    </row>
    <row r="578" spans="1:14" x14ac:dyDescent="0.3">
      <c r="A578" t="s">
        <v>192</v>
      </c>
      <c r="B578" t="s">
        <v>292</v>
      </c>
      <c r="C578" t="s">
        <v>102</v>
      </c>
      <c r="D578" t="s">
        <v>38</v>
      </c>
      <c r="E578" t="s">
        <v>51</v>
      </c>
      <c r="F578" t="s">
        <v>980</v>
      </c>
      <c r="G578" t="s">
        <v>105</v>
      </c>
      <c r="H578" t="s">
        <v>111</v>
      </c>
      <c r="I578" t="s">
        <v>980</v>
      </c>
      <c r="J578" s="7">
        <v>1.73613</v>
      </c>
      <c r="K578" s="7">
        <v>1.273E-2</v>
      </c>
      <c r="L578">
        <v>15</v>
      </c>
      <c r="M578" t="s">
        <v>305</v>
      </c>
    </row>
    <row r="579" spans="1:14" x14ac:dyDescent="0.3">
      <c r="A579" t="s">
        <v>192</v>
      </c>
      <c r="B579" t="s">
        <v>292</v>
      </c>
      <c r="C579" t="s">
        <v>102</v>
      </c>
      <c r="D579" t="s">
        <v>38</v>
      </c>
      <c r="E579" t="s">
        <v>51</v>
      </c>
      <c r="F579" t="s">
        <v>981</v>
      </c>
      <c r="G579" t="s">
        <v>105</v>
      </c>
      <c r="H579" t="s">
        <v>111</v>
      </c>
      <c r="I579" t="s">
        <v>981</v>
      </c>
      <c r="J579" s="7">
        <v>3.3792800000000001</v>
      </c>
      <c r="K579" s="7">
        <v>1.0829999999999999E-2</v>
      </c>
      <c r="L579">
        <v>15</v>
      </c>
      <c r="M579" t="s">
        <v>305</v>
      </c>
    </row>
    <row r="580" spans="1:14" x14ac:dyDescent="0.3">
      <c r="A580" t="s">
        <v>192</v>
      </c>
      <c r="B580" t="s">
        <v>292</v>
      </c>
      <c r="C580" t="s">
        <v>102</v>
      </c>
      <c r="D580" t="s">
        <v>38</v>
      </c>
      <c r="E580" s="7" t="s">
        <v>51</v>
      </c>
      <c r="F580" t="s">
        <v>982</v>
      </c>
      <c r="G580" t="s">
        <v>105</v>
      </c>
      <c r="H580" t="s">
        <v>107</v>
      </c>
      <c r="I580" t="s">
        <v>982</v>
      </c>
      <c r="J580" s="7">
        <v>5.5293900000000002</v>
      </c>
      <c r="K580" s="7">
        <v>1.468E-2</v>
      </c>
      <c r="L580">
        <v>15</v>
      </c>
      <c r="M580" t="s">
        <v>305</v>
      </c>
    </row>
    <row r="581" spans="1:14" x14ac:dyDescent="0.3">
      <c r="A581" t="s">
        <v>192</v>
      </c>
      <c r="B581" t="s">
        <v>292</v>
      </c>
      <c r="C581" t="s">
        <v>102</v>
      </c>
      <c r="D581" t="s">
        <v>38</v>
      </c>
      <c r="E581" t="s">
        <v>51</v>
      </c>
      <c r="F581" t="s">
        <v>983</v>
      </c>
      <c r="G581" t="s">
        <v>105</v>
      </c>
      <c r="H581" t="s">
        <v>111</v>
      </c>
      <c r="I581" t="s">
        <v>983</v>
      </c>
      <c r="J581" s="7">
        <v>0.54895000000000005</v>
      </c>
      <c r="K581" s="7">
        <v>1.3089999999999999E-2</v>
      </c>
      <c r="L581">
        <v>15</v>
      </c>
      <c r="M581" t="s">
        <v>305</v>
      </c>
      <c r="N581" t="s">
        <v>361</v>
      </c>
    </row>
    <row r="582" spans="1:14" x14ac:dyDescent="0.3">
      <c r="A582" t="s">
        <v>192</v>
      </c>
      <c r="B582" t="s">
        <v>292</v>
      </c>
      <c r="C582" t="s">
        <v>102</v>
      </c>
      <c r="D582" t="s">
        <v>38</v>
      </c>
      <c r="E582" t="s">
        <v>51</v>
      </c>
      <c r="F582" t="s">
        <v>984</v>
      </c>
      <c r="G582" t="s">
        <v>105</v>
      </c>
      <c r="H582" t="s">
        <v>111</v>
      </c>
      <c r="I582" t="s">
        <v>984</v>
      </c>
      <c r="J582" s="7">
        <v>2.5711200000000001</v>
      </c>
      <c r="K582" s="7">
        <v>1.8839999999999999E-2</v>
      </c>
      <c r="L582">
        <v>15</v>
      </c>
      <c r="M582" t="s">
        <v>305</v>
      </c>
    </row>
    <row r="583" spans="1:14" x14ac:dyDescent="0.3">
      <c r="A583" t="s">
        <v>192</v>
      </c>
      <c r="B583" t="s">
        <v>292</v>
      </c>
      <c r="C583" t="s">
        <v>102</v>
      </c>
      <c r="D583" t="s">
        <v>38</v>
      </c>
      <c r="E583" t="s">
        <v>51</v>
      </c>
      <c r="F583" t="s">
        <v>985</v>
      </c>
      <c r="G583" t="s">
        <v>104</v>
      </c>
      <c r="H583" t="s">
        <v>108</v>
      </c>
      <c r="I583" t="s">
        <v>985</v>
      </c>
      <c r="J583" s="7">
        <v>0.1384</v>
      </c>
      <c r="K583" s="7">
        <v>0.1384</v>
      </c>
      <c r="L583">
        <v>8</v>
      </c>
      <c r="M583" t="s">
        <v>305</v>
      </c>
    </row>
    <row r="584" spans="1:14" x14ac:dyDescent="0.3">
      <c r="A584" t="s">
        <v>192</v>
      </c>
      <c r="B584" t="s">
        <v>292</v>
      </c>
      <c r="C584" t="s">
        <v>102</v>
      </c>
      <c r="D584" t="s">
        <v>38</v>
      </c>
      <c r="E584" t="s">
        <v>51</v>
      </c>
      <c r="F584" t="s">
        <v>986</v>
      </c>
      <c r="G584" t="s">
        <v>105</v>
      </c>
      <c r="H584" t="s">
        <v>111</v>
      </c>
      <c r="I584" t="s">
        <v>986</v>
      </c>
      <c r="J584" s="7">
        <v>0.43691999999999998</v>
      </c>
      <c r="K584" s="7">
        <v>1.184E-2</v>
      </c>
      <c r="L584">
        <v>15</v>
      </c>
      <c r="M584" t="s">
        <v>305</v>
      </c>
    </row>
    <row r="585" spans="1:14" x14ac:dyDescent="0.3">
      <c r="A585" t="s">
        <v>192</v>
      </c>
      <c r="B585" t="s">
        <v>292</v>
      </c>
      <c r="C585" t="s">
        <v>102</v>
      </c>
      <c r="D585" t="s">
        <v>38</v>
      </c>
      <c r="E585" t="s">
        <v>51</v>
      </c>
      <c r="F585" t="s">
        <v>987</v>
      </c>
      <c r="G585" t="s">
        <v>105</v>
      </c>
      <c r="H585" t="s">
        <v>138</v>
      </c>
      <c r="I585" t="s">
        <v>987</v>
      </c>
      <c r="J585" s="7">
        <v>1.04931</v>
      </c>
      <c r="K585" s="7">
        <v>9.2700000000000005E-3</v>
      </c>
      <c r="L585">
        <v>15</v>
      </c>
      <c r="M585" t="s">
        <v>305</v>
      </c>
      <c r="N585" t="s">
        <v>348</v>
      </c>
    </row>
    <row r="586" spans="1:14" x14ac:dyDescent="0.3">
      <c r="A586" t="s">
        <v>192</v>
      </c>
      <c r="B586" t="s">
        <v>292</v>
      </c>
      <c r="C586" t="s">
        <v>102</v>
      </c>
      <c r="D586" t="s">
        <v>38</v>
      </c>
      <c r="E586" t="s">
        <v>51</v>
      </c>
      <c r="F586" t="s">
        <v>988</v>
      </c>
      <c r="G586" t="s">
        <v>103</v>
      </c>
      <c r="H586" t="s">
        <v>108</v>
      </c>
      <c r="I586" t="s">
        <v>988</v>
      </c>
      <c r="J586" s="7">
        <v>0.13594999999999999</v>
      </c>
      <c r="K586" s="7">
        <v>0.11112</v>
      </c>
      <c r="L586">
        <v>15</v>
      </c>
      <c r="M586" t="s">
        <v>305</v>
      </c>
      <c r="N586" t="s">
        <v>362</v>
      </c>
    </row>
    <row r="587" spans="1:14" x14ac:dyDescent="0.3">
      <c r="A587" t="s">
        <v>192</v>
      </c>
      <c r="B587" t="s">
        <v>292</v>
      </c>
      <c r="C587" t="s">
        <v>102</v>
      </c>
      <c r="D587" t="s">
        <v>38</v>
      </c>
      <c r="E587" t="s">
        <v>51</v>
      </c>
      <c r="F587" t="s">
        <v>989</v>
      </c>
      <c r="G587" t="s">
        <v>103</v>
      </c>
      <c r="H587" t="s">
        <v>111</v>
      </c>
      <c r="I587" t="s">
        <v>989</v>
      </c>
      <c r="J587" s="7">
        <v>0.22386</v>
      </c>
      <c r="K587" s="7">
        <v>0.13843</v>
      </c>
      <c r="L587">
        <v>15</v>
      </c>
      <c r="M587" t="s">
        <v>305</v>
      </c>
    </row>
    <row r="588" spans="1:14" x14ac:dyDescent="0.3">
      <c r="A588" t="s">
        <v>192</v>
      </c>
      <c r="B588" t="s">
        <v>292</v>
      </c>
      <c r="C588" t="s">
        <v>102</v>
      </c>
      <c r="D588" t="s">
        <v>38</v>
      </c>
      <c r="E588" t="s">
        <v>51</v>
      </c>
      <c r="F588" t="s">
        <v>990</v>
      </c>
      <c r="G588" t="s">
        <v>105</v>
      </c>
      <c r="H588" t="s">
        <v>111</v>
      </c>
      <c r="I588" t="s">
        <v>990</v>
      </c>
      <c r="J588" s="7">
        <v>1.42049</v>
      </c>
      <c r="K588" s="7">
        <v>3.7229999999999999E-2</v>
      </c>
      <c r="L588">
        <v>15</v>
      </c>
      <c r="M588" t="s">
        <v>305</v>
      </c>
      <c r="N588" t="s">
        <v>363</v>
      </c>
    </row>
    <row r="589" spans="1:14" x14ac:dyDescent="0.3">
      <c r="A589" t="s">
        <v>192</v>
      </c>
      <c r="B589" t="s">
        <v>292</v>
      </c>
      <c r="C589" t="s">
        <v>102</v>
      </c>
      <c r="D589" t="s">
        <v>38</v>
      </c>
      <c r="E589" s="7" t="s">
        <v>51</v>
      </c>
      <c r="F589" t="s">
        <v>991</v>
      </c>
      <c r="G589" t="s">
        <v>105</v>
      </c>
      <c r="H589" t="s">
        <v>107</v>
      </c>
      <c r="I589" t="s">
        <v>991</v>
      </c>
      <c r="J589" s="7">
        <v>1.6738</v>
      </c>
      <c r="K589" s="7">
        <v>9.6399999999999993E-3</v>
      </c>
      <c r="L589">
        <v>15</v>
      </c>
      <c r="M589" t="s">
        <v>305</v>
      </c>
    </row>
    <row r="590" spans="1:14" x14ac:dyDescent="0.3">
      <c r="A590" t="s">
        <v>192</v>
      </c>
      <c r="B590" t="s">
        <v>292</v>
      </c>
      <c r="C590" t="s">
        <v>102</v>
      </c>
      <c r="D590" t="s">
        <v>38</v>
      </c>
      <c r="E590" s="7" t="s">
        <v>51</v>
      </c>
      <c r="F590" t="s">
        <v>992</v>
      </c>
      <c r="G590" t="s">
        <v>105</v>
      </c>
      <c r="H590" t="s">
        <v>107</v>
      </c>
      <c r="I590" t="s">
        <v>992</v>
      </c>
      <c r="J590" s="7">
        <v>0.57604</v>
      </c>
      <c r="K590" s="7">
        <v>1.2840000000000001E-2</v>
      </c>
      <c r="L590">
        <v>15</v>
      </c>
      <c r="M590" t="s">
        <v>305</v>
      </c>
    </row>
    <row r="591" spans="1:14" x14ac:dyDescent="0.3">
      <c r="A591" t="s">
        <v>192</v>
      </c>
      <c r="B591" t="s">
        <v>288</v>
      </c>
      <c r="C591" t="s">
        <v>102</v>
      </c>
      <c r="D591" t="s">
        <v>38</v>
      </c>
      <c r="E591" s="7" t="s">
        <v>52</v>
      </c>
      <c r="F591" t="s">
        <v>751</v>
      </c>
      <c r="G591" t="s">
        <v>104</v>
      </c>
      <c r="H591" t="s">
        <v>108</v>
      </c>
      <c r="I591" t="s">
        <v>751</v>
      </c>
      <c r="J591">
        <f>0.43254*2</f>
        <v>0.86507999999999996</v>
      </c>
      <c r="K591">
        <f>0.43254*2</f>
        <v>0.86507999999999996</v>
      </c>
      <c r="L591">
        <v>8</v>
      </c>
      <c r="M591" t="s">
        <v>305</v>
      </c>
    </row>
    <row r="592" spans="1:14" x14ac:dyDescent="0.3">
      <c r="A592" t="s">
        <v>192</v>
      </c>
      <c r="B592" t="s">
        <v>288</v>
      </c>
      <c r="C592" t="s">
        <v>102</v>
      </c>
      <c r="D592" t="s">
        <v>38</v>
      </c>
      <c r="E592" t="s">
        <v>52</v>
      </c>
      <c r="F592" t="s">
        <v>752</v>
      </c>
      <c r="G592" t="s">
        <v>105</v>
      </c>
      <c r="H592" t="s">
        <v>132</v>
      </c>
      <c r="I592" t="s">
        <v>752</v>
      </c>
      <c r="J592">
        <v>24.618580000000001</v>
      </c>
      <c r="K592">
        <v>3.7249999999999998E-2</v>
      </c>
      <c r="L592">
        <v>15</v>
      </c>
      <c r="M592" t="s">
        <v>305</v>
      </c>
      <c r="N592" t="s">
        <v>317</v>
      </c>
    </row>
    <row r="593" spans="1:14" x14ac:dyDescent="0.3">
      <c r="A593" t="s">
        <v>192</v>
      </c>
      <c r="B593" t="s">
        <v>288</v>
      </c>
      <c r="C593" t="s">
        <v>102</v>
      </c>
      <c r="D593" t="s">
        <v>38</v>
      </c>
      <c r="E593" t="s">
        <v>52</v>
      </c>
      <c r="F593" t="s">
        <v>753</v>
      </c>
      <c r="G593" t="s">
        <v>105</v>
      </c>
      <c r="H593" t="s">
        <v>141</v>
      </c>
      <c r="I593" t="s">
        <v>753</v>
      </c>
      <c r="J593">
        <v>10.833460000000001</v>
      </c>
      <c r="K593">
        <v>1.3769999999999999E-2</v>
      </c>
      <c r="L593">
        <v>15</v>
      </c>
      <c r="M593" t="s">
        <v>305</v>
      </c>
      <c r="N593" t="s">
        <v>317</v>
      </c>
    </row>
    <row r="594" spans="1:14" x14ac:dyDescent="0.3">
      <c r="A594" t="s">
        <v>192</v>
      </c>
      <c r="B594" t="s">
        <v>288</v>
      </c>
      <c r="C594" t="s">
        <v>102</v>
      </c>
      <c r="D594" t="s">
        <v>38</v>
      </c>
      <c r="E594" t="s">
        <v>52</v>
      </c>
      <c r="F594" t="s">
        <v>754</v>
      </c>
      <c r="G594" t="s">
        <v>103</v>
      </c>
      <c r="H594" t="s">
        <v>111</v>
      </c>
      <c r="I594" t="s">
        <v>754</v>
      </c>
      <c r="J594">
        <v>0.31946000000000002</v>
      </c>
      <c r="K594">
        <v>0.30525000000000002</v>
      </c>
      <c r="L594">
        <v>15</v>
      </c>
      <c r="M594" t="s">
        <v>305</v>
      </c>
    </row>
    <row r="595" spans="1:14" x14ac:dyDescent="0.3">
      <c r="A595" t="s">
        <v>192</v>
      </c>
      <c r="B595" t="s">
        <v>288</v>
      </c>
      <c r="C595" t="s">
        <v>102</v>
      </c>
      <c r="D595" t="s">
        <v>38</v>
      </c>
      <c r="E595" s="7" t="s">
        <v>52</v>
      </c>
      <c r="F595" t="s">
        <v>825</v>
      </c>
      <c r="G595" t="s">
        <v>104</v>
      </c>
      <c r="H595" t="s">
        <v>108</v>
      </c>
      <c r="I595" t="s">
        <v>825</v>
      </c>
      <c r="J595">
        <f>0.22586*2</f>
        <v>0.45172000000000001</v>
      </c>
      <c r="K595">
        <f>0.22586*2</f>
        <v>0.45172000000000001</v>
      </c>
      <c r="L595">
        <v>8</v>
      </c>
      <c r="M595" t="s">
        <v>305</v>
      </c>
    </row>
    <row r="596" spans="1:14" x14ac:dyDescent="0.3">
      <c r="A596" t="s">
        <v>192</v>
      </c>
      <c r="B596" t="s">
        <v>288</v>
      </c>
      <c r="C596" t="s">
        <v>102</v>
      </c>
      <c r="D596" t="s">
        <v>38</v>
      </c>
      <c r="E596" s="7" t="s">
        <v>52</v>
      </c>
      <c r="F596" t="s">
        <v>826</v>
      </c>
      <c r="G596" t="s">
        <v>104</v>
      </c>
      <c r="H596" t="s">
        <v>108</v>
      </c>
      <c r="I596" t="s">
        <v>826</v>
      </c>
      <c r="J596">
        <f>0.22362*2</f>
        <v>0.44724000000000003</v>
      </c>
      <c r="K596">
        <f>0.22362*2</f>
        <v>0.44724000000000003</v>
      </c>
      <c r="L596">
        <v>8</v>
      </c>
      <c r="M596" t="s">
        <v>305</v>
      </c>
    </row>
    <row r="597" spans="1:14" x14ac:dyDescent="0.3">
      <c r="A597" t="s">
        <v>192</v>
      </c>
      <c r="B597" t="s">
        <v>288</v>
      </c>
      <c r="C597" t="s">
        <v>102</v>
      </c>
      <c r="D597" t="s">
        <v>38</v>
      </c>
      <c r="E597" s="7" t="s">
        <v>52</v>
      </c>
      <c r="F597" t="s">
        <v>827</v>
      </c>
      <c r="G597" t="s">
        <v>104</v>
      </c>
      <c r="H597" t="s">
        <v>108</v>
      </c>
      <c r="I597" t="s">
        <v>827</v>
      </c>
      <c r="J597">
        <f>0.22402*2</f>
        <v>0.44803999999999999</v>
      </c>
      <c r="K597">
        <f>0.22402*2</f>
        <v>0.44803999999999999</v>
      </c>
      <c r="L597">
        <v>8</v>
      </c>
      <c r="M597" t="s">
        <v>305</v>
      </c>
    </row>
    <row r="598" spans="1:14" x14ac:dyDescent="0.3">
      <c r="A598" t="s">
        <v>192</v>
      </c>
      <c r="B598" t="s">
        <v>288</v>
      </c>
      <c r="C598" t="s">
        <v>102</v>
      </c>
      <c r="D598" t="s">
        <v>38</v>
      </c>
      <c r="E598" s="7" t="s">
        <v>52</v>
      </c>
      <c r="F598" t="s">
        <v>828</v>
      </c>
      <c r="G598" t="s">
        <v>104</v>
      </c>
      <c r="H598" t="s">
        <v>108</v>
      </c>
      <c r="I598" t="s">
        <v>828</v>
      </c>
      <c r="J598">
        <f>0.2199*2</f>
        <v>0.43980000000000002</v>
      </c>
      <c r="K598">
        <f>0.2199*2</f>
        <v>0.43980000000000002</v>
      </c>
      <c r="L598">
        <v>8</v>
      </c>
      <c r="M598" t="s">
        <v>305</v>
      </c>
    </row>
    <row r="599" spans="1:14" x14ac:dyDescent="0.3">
      <c r="A599" t="s">
        <v>192</v>
      </c>
      <c r="B599" t="s">
        <v>288</v>
      </c>
      <c r="C599" t="s">
        <v>102</v>
      </c>
      <c r="D599" t="s">
        <v>38</v>
      </c>
      <c r="E599" s="7" t="s">
        <v>52</v>
      </c>
      <c r="F599" t="s">
        <v>829</v>
      </c>
      <c r="G599" t="s">
        <v>104</v>
      </c>
      <c r="H599" t="s">
        <v>108</v>
      </c>
      <c r="I599" t="s">
        <v>829</v>
      </c>
      <c r="J599">
        <f>0.15837*2</f>
        <v>0.31674000000000002</v>
      </c>
      <c r="K599">
        <f>0.15837*2</f>
        <v>0.31674000000000002</v>
      </c>
      <c r="L599">
        <v>8</v>
      </c>
      <c r="M599" t="s">
        <v>305</v>
      </c>
    </row>
    <row r="600" spans="1:14" x14ac:dyDescent="0.3">
      <c r="A600" t="s">
        <v>192</v>
      </c>
      <c r="B600" t="s">
        <v>288</v>
      </c>
      <c r="C600" t="s">
        <v>102</v>
      </c>
      <c r="D600" t="s">
        <v>38</v>
      </c>
      <c r="E600" s="7" t="s">
        <v>52</v>
      </c>
      <c r="F600" t="s">
        <v>830</v>
      </c>
      <c r="G600" t="s">
        <v>104</v>
      </c>
      <c r="H600" t="s">
        <v>108</v>
      </c>
      <c r="I600" t="s">
        <v>830</v>
      </c>
      <c r="J600">
        <f>0.11749*2</f>
        <v>0.23497999999999999</v>
      </c>
      <c r="K600">
        <f>0.11749*2</f>
        <v>0.23497999999999999</v>
      </c>
      <c r="L600">
        <v>8</v>
      </c>
      <c r="M600" t="s">
        <v>305</v>
      </c>
    </row>
    <row r="601" spans="1:14" x14ac:dyDescent="0.3">
      <c r="A601" t="s">
        <v>192</v>
      </c>
      <c r="B601" t="s">
        <v>288</v>
      </c>
      <c r="C601" t="s">
        <v>102</v>
      </c>
      <c r="D601" t="s">
        <v>38</v>
      </c>
      <c r="E601" t="s">
        <v>52</v>
      </c>
      <c r="F601" t="s">
        <v>831</v>
      </c>
      <c r="G601" t="s">
        <v>103</v>
      </c>
      <c r="H601" t="s">
        <v>108</v>
      </c>
      <c r="I601" t="s">
        <v>831</v>
      </c>
      <c r="J601">
        <v>0.17596000000000001</v>
      </c>
      <c r="K601">
        <v>0.15043999999999999</v>
      </c>
      <c r="L601">
        <v>15</v>
      </c>
      <c r="M601" t="s">
        <v>305</v>
      </c>
      <c r="N601" t="s">
        <v>335</v>
      </c>
    </row>
    <row r="602" spans="1:14" x14ac:dyDescent="0.3">
      <c r="A602" t="s">
        <v>192</v>
      </c>
      <c r="B602" t="s">
        <v>288</v>
      </c>
      <c r="C602" t="s">
        <v>102</v>
      </c>
      <c r="D602" t="s">
        <v>38</v>
      </c>
      <c r="E602" s="7" t="s">
        <v>52</v>
      </c>
      <c r="F602" t="s">
        <v>832</v>
      </c>
      <c r="G602" t="s">
        <v>104</v>
      </c>
      <c r="H602" t="s">
        <v>108</v>
      </c>
      <c r="I602" t="s">
        <v>832</v>
      </c>
      <c r="J602">
        <f>0.21816*2</f>
        <v>0.43631999999999999</v>
      </c>
      <c r="K602">
        <f>0.21816*2</f>
        <v>0.43631999999999999</v>
      </c>
      <c r="L602">
        <v>8</v>
      </c>
      <c r="M602" t="s">
        <v>305</v>
      </c>
    </row>
    <row r="603" spans="1:14" x14ac:dyDescent="0.3">
      <c r="A603" t="s">
        <v>192</v>
      </c>
      <c r="B603" t="s">
        <v>288</v>
      </c>
      <c r="C603" t="s">
        <v>102</v>
      </c>
      <c r="D603" t="s">
        <v>38</v>
      </c>
      <c r="E603" s="7" t="s">
        <v>52</v>
      </c>
      <c r="F603" t="s">
        <v>833</v>
      </c>
      <c r="G603" t="s">
        <v>104</v>
      </c>
      <c r="H603" t="s">
        <v>108</v>
      </c>
      <c r="I603" t="s">
        <v>833</v>
      </c>
      <c r="J603">
        <f>0.21457*2</f>
        <v>0.42914000000000002</v>
      </c>
      <c r="K603">
        <f>0.21457*2</f>
        <v>0.42914000000000002</v>
      </c>
      <c r="L603">
        <v>8</v>
      </c>
      <c r="M603" t="s">
        <v>305</v>
      </c>
    </row>
    <row r="604" spans="1:14" x14ac:dyDescent="0.3">
      <c r="A604" t="s">
        <v>192</v>
      </c>
      <c r="B604" t="s">
        <v>288</v>
      </c>
      <c r="C604" t="s">
        <v>102</v>
      </c>
      <c r="D604" t="s">
        <v>38</v>
      </c>
      <c r="E604" s="7" t="s">
        <v>52</v>
      </c>
      <c r="F604" t="s">
        <v>834</v>
      </c>
      <c r="G604" t="s">
        <v>104</v>
      </c>
      <c r="H604" t="s">
        <v>108</v>
      </c>
      <c r="I604" t="s">
        <v>834</v>
      </c>
      <c r="J604">
        <f>0.2193*2</f>
        <v>0.43859999999999999</v>
      </c>
      <c r="K604">
        <f>0.2193*2</f>
        <v>0.43859999999999999</v>
      </c>
      <c r="L604">
        <v>8</v>
      </c>
      <c r="M604" t="s">
        <v>305</v>
      </c>
    </row>
    <row r="605" spans="1:14" x14ac:dyDescent="0.3">
      <c r="A605" t="s">
        <v>192</v>
      </c>
      <c r="B605" t="s">
        <v>288</v>
      </c>
      <c r="C605" t="s">
        <v>102</v>
      </c>
      <c r="D605" t="s">
        <v>38</v>
      </c>
      <c r="E605" s="7" t="s">
        <v>52</v>
      </c>
      <c r="F605" t="s">
        <v>835</v>
      </c>
      <c r="G605" t="s">
        <v>104</v>
      </c>
      <c r="H605" t="s">
        <v>108</v>
      </c>
      <c r="I605" t="s">
        <v>835</v>
      </c>
      <c r="J605">
        <f>0.22013*2</f>
        <v>0.44025999999999998</v>
      </c>
      <c r="K605">
        <f>0.22013*2</f>
        <v>0.44025999999999998</v>
      </c>
      <c r="L605">
        <v>8</v>
      </c>
      <c r="M605" t="s">
        <v>305</v>
      </c>
    </row>
    <row r="606" spans="1:14" x14ac:dyDescent="0.3">
      <c r="A606" t="s">
        <v>192</v>
      </c>
      <c r="B606" t="s">
        <v>288</v>
      </c>
      <c r="C606" t="s">
        <v>102</v>
      </c>
      <c r="D606" t="s">
        <v>38</v>
      </c>
      <c r="E606" s="7" t="s">
        <v>52</v>
      </c>
      <c r="F606" t="s">
        <v>836</v>
      </c>
      <c r="G606" t="s">
        <v>104</v>
      </c>
      <c r="H606" t="s">
        <v>108</v>
      </c>
      <c r="I606" t="s">
        <v>836</v>
      </c>
      <c r="J606">
        <f>0.21875*2</f>
        <v>0.4375</v>
      </c>
      <c r="K606">
        <f>0.21875*2</f>
        <v>0.4375</v>
      </c>
      <c r="L606">
        <v>8</v>
      </c>
      <c r="M606" t="s">
        <v>305</v>
      </c>
    </row>
    <row r="607" spans="1:14" x14ac:dyDescent="0.3">
      <c r="A607" t="s">
        <v>192</v>
      </c>
      <c r="B607" t="s">
        <v>288</v>
      </c>
      <c r="C607" t="s">
        <v>102</v>
      </c>
      <c r="D607" t="s">
        <v>38</v>
      </c>
      <c r="E607" s="7" t="s">
        <v>52</v>
      </c>
      <c r="F607" t="s">
        <v>837</v>
      </c>
      <c r="G607" t="s">
        <v>104</v>
      </c>
      <c r="H607" t="s">
        <v>108</v>
      </c>
      <c r="I607" t="s">
        <v>837</v>
      </c>
      <c r="J607">
        <f>0.2213*2</f>
        <v>0.44259999999999999</v>
      </c>
      <c r="K607">
        <f>0.2213*2</f>
        <v>0.44259999999999999</v>
      </c>
      <c r="L607">
        <v>8</v>
      </c>
      <c r="M607" t="s">
        <v>305</v>
      </c>
    </row>
    <row r="608" spans="1:14" x14ac:dyDescent="0.3">
      <c r="A608" t="s">
        <v>192</v>
      </c>
      <c r="B608" t="s">
        <v>288</v>
      </c>
      <c r="C608" t="s">
        <v>102</v>
      </c>
      <c r="D608" t="s">
        <v>38</v>
      </c>
      <c r="E608" s="7" t="s">
        <v>52</v>
      </c>
      <c r="F608" t="s">
        <v>838</v>
      </c>
      <c r="G608" t="s">
        <v>104</v>
      </c>
      <c r="H608" t="s">
        <v>108</v>
      </c>
      <c r="I608" t="s">
        <v>838</v>
      </c>
      <c r="J608">
        <f>0.21894*2</f>
        <v>0.43787999999999999</v>
      </c>
      <c r="K608">
        <f>0.21894*2</f>
        <v>0.43787999999999999</v>
      </c>
      <c r="L608">
        <v>8</v>
      </c>
      <c r="M608" t="s">
        <v>305</v>
      </c>
    </row>
    <row r="609" spans="1:13" x14ac:dyDescent="0.3">
      <c r="A609" t="s">
        <v>192</v>
      </c>
      <c r="B609" t="s">
        <v>288</v>
      </c>
      <c r="C609" t="s">
        <v>102</v>
      </c>
      <c r="D609" t="s">
        <v>38</v>
      </c>
      <c r="E609" s="7" t="s">
        <v>52</v>
      </c>
      <c r="F609" t="s">
        <v>839</v>
      </c>
      <c r="G609" t="s">
        <v>104</v>
      </c>
      <c r="H609" t="s">
        <v>134</v>
      </c>
      <c r="I609" t="s">
        <v>839</v>
      </c>
      <c r="J609">
        <f>0.22004*2</f>
        <v>0.44008000000000003</v>
      </c>
      <c r="K609">
        <f>0.22004*2</f>
        <v>0.44008000000000003</v>
      </c>
      <c r="L609">
        <v>8</v>
      </c>
      <c r="M609" t="s">
        <v>305</v>
      </c>
    </row>
    <row r="610" spans="1:13" x14ac:dyDescent="0.3">
      <c r="A610" t="s">
        <v>192</v>
      </c>
      <c r="B610" t="s">
        <v>288</v>
      </c>
      <c r="C610" t="s">
        <v>102</v>
      </c>
      <c r="D610" t="s">
        <v>38</v>
      </c>
      <c r="E610" t="s">
        <v>52</v>
      </c>
      <c r="F610" t="s">
        <v>840</v>
      </c>
      <c r="G610" t="s">
        <v>103</v>
      </c>
      <c r="H610" t="s">
        <v>111</v>
      </c>
      <c r="I610" t="s">
        <v>840</v>
      </c>
      <c r="J610">
        <v>0.42671999999999999</v>
      </c>
      <c r="K610">
        <v>0.28886000000000001</v>
      </c>
      <c r="L610">
        <v>15</v>
      </c>
      <c r="M610" t="s">
        <v>305</v>
      </c>
    </row>
    <row r="611" spans="1:13" x14ac:dyDescent="0.3">
      <c r="A611" t="s">
        <v>192</v>
      </c>
      <c r="B611" t="s">
        <v>288</v>
      </c>
      <c r="C611" t="s">
        <v>102</v>
      </c>
      <c r="D611" t="s">
        <v>38</v>
      </c>
      <c r="E611" t="s">
        <v>52</v>
      </c>
      <c r="F611" t="s">
        <v>841</v>
      </c>
      <c r="G611" t="s">
        <v>103</v>
      </c>
      <c r="H611" t="s">
        <v>111</v>
      </c>
      <c r="I611" t="s">
        <v>841</v>
      </c>
      <c r="J611">
        <v>0.39334000000000002</v>
      </c>
      <c r="K611">
        <v>0.32407999999999998</v>
      </c>
      <c r="L611">
        <v>15</v>
      </c>
      <c r="M611" t="s">
        <v>305</v>
      </c>
    </row>
    <row r="612" spans="1:13" x14ac:dyDescent="0.3">
      <c r="A612" t="s">
        <v>192</v>
      </c>
      <c r="B612" t="s">
        <v>288</v>
      </c>
      <c r="C612" t="s">
        <v>102</v>
      </c>
      <c r="D612" t="s">
        <v>38</v>
      </c>
      <c r="E612" t="s">
        <v>52</v>
      </c>
      <c r="F612" t="s">
        <v>842</v>
      </c>
      <c r="G612" t="s">
        <v>104</v>
      </c>
      <c r="H612" t="s">
        <v>111</v>
      </c>
      <c r="I612" t="s">
        <v>842</v>
      </c>
      <c r="J612">
        <v>0.44286999999999999</v>
      </c>
      <c r="K612">
        <v>0.39489000000000002</v>
      </c>
      <c r="L612">
        <v>8</v>
      </c>
      <c r="M612" t="s">
        <v>305</v>
      </c>
    </row>
    <row r="613" spans="1:13" x14ac:dyDescent="0.3">
      <c r="A613" t="s">
        <v>192</v>
      </c>
      <c r="B613" t="s">
        <v>288</v>
      </c>
      <c r="C613" t="s">
        <v>102</v>
      </c>
      <c r="D613" t="s">
        <v>38</v>
      </c>
      <c r="E613" t="s">
        <v>52</v>
      </c>
      <c r="F613" t="s">
        <v>843</v>
      </c>
      <c r="G613" t="s">
        <v>103</v>
      </c>
      <c r="H613" t="s">
        <v>111</v>
      </c>
      <c r="I613" t="s">
        <v>843</v>
      </c>
      <c r="J613">
        <v>0.42605999999999999</v>
      </c>
      <c r="K613">
        <v>0.33496999999999999</v>
      </c>
      <c r="L613">
        <v>15</v>
      </c>
      <c r="M613" t="s">
        <v>305</v>
      </c>
    </row>
    <row r="614" spans="1:13" x14ac:dyDescent="0.3">
      <c r="A614" t="s">
        <v>192</v>
      </c>
      <c r="B614" t="s">
        <v>288</v>
      </c>
      <c r="C614" t="s">
        <v>102</v>
      </c>
      <c r="D614" t="s">
        <v>38</v>
      </c>
      <c r="E614" t="s">
        <v>52</v>
      </c>
      <c r="F614" t="s">
        <v>844</v>
      </c>
      <c r="G614" t="s">
        <v>103</v>
      </c>
      <c r="H614" t="s">
        <v>111</v>
      </c>
      <c r="I614" t="s">
        <v>844</v>
      </c>
      <c r="J614">
        <v>0.51517000000000002</v>
      </c>
      <c r="K614">
        <v>0.27909</v>
      </c>
      <c r="L614">
        <v>15</v>
      </c>
      <c r="M614" t="s">
        <v>305</v>
      </c>
    </row>
    <row r="615" spans="1:13" x14ac:dyDescent="0.3">
      <c r="A615" t="s">
        <v>192</v>
      </c>
      <c r="B615" t="s">
        <v>288</v>
      </c>
      <c r="C615" t="s">
        <v>102</v>
      </c>
      <c r="D615" t="s">
        <v>38</v>
      </c>
      <c r="E615" t="s">
        <v>52</v>
      </c>
      <c r="F615" t="s">
        <v>845</v>
      </c>
      <c r="G615" t="s">
        <v>103</v>
      </c>
      <c r="H615" t="s">
        <v>111</v>
      </c>
      <c r="I615" t="s">
        <v>845</v>
      </c>
      <c r="J615">
        <v>0.44252000000000002</v>
      </c>
      <c r="K615">
        <v>0.38042999999999999</v>
      </c>
      <c r="L615">
        <v>15</v>
      </c>
      <c r="M615" t="s">
        <v>305</v>
      </c>
    </row>
    <row r="616" spans="1:13" x14ac:dyDescent="0.3">
      <c r="A616" t="s">
        <v>192</v>
      </c>
      <c r="B616" t="s">
        <v>288</v>
      </c>
      <c r="C616" t="s">
        <v>102</v>
      </c>
      <c r="D616" t="s">
        <v>38</v>
      </c>
      <c r="E616" t="s">
        <v>52</v>
      </c>
      <c r="F616" t="s">
        <v>846</v>
      </c>
      <c r="G616" t="s">
        <v>103</v>
      </c>
      <c r="H616" t="s">
        <v>111</v>
      </c>
      <c r="I616" t="s">
        <v>846</v>
      </c>
      <c r="J616">
        <v>0.46838000000000002</v>
      </c>
      <c r="K616">
        <v>0.31080000000000002</v>
      </c>
      <c r="L616">
        <v>15</v>
      </c>
      <c r="M616" t="s">
        <v>305</v>
      </c>
    </row>
    <row r="617" spans="1:13" x14ac:dyDescent="0.3">
      <c r="A617" t="s">
        <v>192</v>
      </c>
      <c r="B617" t="s">
        <v>288</v>
      </c>
      <c r="C617" t="s">
        <v>102</v>
      </c>
      <c r="D617" t="s">
        <v>38</v>
      </c>
      <c r="E617" t="s">
        <v>52</v>
      </c>
      <c r="F617" t="s">
        <v>847</v>
      </c>
      <c r="G617" t="s">
        <v>103</v>
      </c>
      <c r="H617" t="s">
        <v>111</v>
      </c>
      <c r="I617" t="s">
        <v>847</v>
      </c>
      <c r="J617">
        <v>0.51261000000000001</v>
      </c>
      <c r="K617">
        <v>0.40409</v>
      </c>
      <c r="L617">
        <v>15</v>
      </c>
      <c r="M617" t="s">
        <v>305</v>
      </c>
    </row>
    <row r="618" spans="1:13" x14ac:dyDescent="0.3">
      <c r="A618" t="s">
        <v>192</v>
      </c>
      <c r="B618" t="s">
        <v>288</v>
      </c>
      <c r="C618" t="s">
        <v>102</v>
      </c>
      <c r="D618" t="s">
        <v>38</v>
      </c>
      <c r="E618" t="s">
        <v>52</v>
      </c>
      <c r="F618" t="s">
        <v>848</v>
      </c>
      <c r="G618" t="s">
        <v>103</v>
      </c>
      <c r="H618" t="s">
        <v>111</v>
      </c>
      <c r="I618" t="s">
        <v>848</v>
      </c>
      <c r="J618">
        <v>0.70743999999999996</v>
      </c>
      <c r="K618">
        <v>0.40398000000000001</v>
      </c>
      <c r="L618">
        <v>15</v>
      </c>
      <c r="M618" t="s">
        <v>305</v>
      </c>
    </row>
    <row r="619" spans="1:13" x14ac:dyDescent="0.3">
      <c r="A619" t="s">
        <v>192</v>
      </c>
      <c r="B619" t="s">
        <v>288</v>
      </c>
      <c r="C619" t="s">
        <v>102</v>
      </c>
      <c r="D619" t="s">
        <v>38</v>
      </c>
      <c r="E619" t="s">
        <v>52</v>
      </c>
      <c r="F619" t="s">
        <v>849</v>
      </c>
      <c r="G619" t="s">
        <v>103</v>
      </c>
      <c r="H619" t="s">
        <v>111</v>
      </c>
      <c r="I619" t="s">
        <v>849</v>
      </c>
      <c r="J619">
        <v>0.48962</v>
      </c>
      <c r="K619">
        <v>0.38930999999999999</v>
      </c>
      <c r="L619">
        <v>15</v>
      </c>
      <c r="M619" t="s">
        <v>305</v>
      </c>
    </row>
    <row r="620" spans="1:13" x14ac:dyDescent="0.3">
      <c r="A620" t="s">
        <v>192</v>
      </c>
      <c r="B620" t="s">
        <v>288</v>
      </c>
      <c r="C620" t="s">
        <v>102</v>
      </c>
      <c r="D620" t="s">
        <v>38</v>
      </c>
      <c r="E620" t="s">
        <v>52</v>
      </c>
      <c r="F620" t="s">
        <v>850</v>
      </c>
      <c r="G620" t="s">
        <v>103</v>
      </c>
      <c r="H620" t="s">
        <v>111</v>
      </c>
      <c r="I620" t="s">
        <v>850</v>
      </c>
      <c r="J620">
        <v>0.60180999999999996</v>
      </c>
      <c r="K620">
        <v>0.34915000000000002</v>
      </c>
      <c r="L620">
        <v>15</v>
      </c>
      <c r="M620" t="s">
        <v>305</v>
      </c>
    </row>
    <row r="621" spans="1:13" x14ac:dyDescent="0.3">
      <c r="A621" t="s">
        <v>192</v>
      </c>
      <c r="B621" t="s">
        <v>288</v>
      </c>
      <c r="C621" t="s">
        <v>102</v>
      </c>
      <c r="D621" t="s">
        <v>38</v>
      </c>
      <c r="E621" t="s">
        <v>52</v>
      </c>
      <c r="F621" t="s">
        <v>851</v>
      </c>
      <c r="G621" t="s">
        <v>103</v>
      </c>
      <c r="H621" t="s">
        <v>111</v>
      </c>
      <c r="I621" t="s">
        <v>851</v>
      </c>
      <c r="J621">
        <v>0.44502999999999998</v>
      </c>
      <c r="K621">
        <v>0.34050999999999998</v>
      </c>
      <c r="L621">
        <v>15</v>
      </c>
      <c r="M621" t="s">
        <v>305</v>
      </c>
    </row>
    <row r="622" spans="1:13" x14ac:dyDescent="0.3">
      <c r="A622" t="s">
        <v>192</v>
      </c>
      <c r="B622" t="s">
        <v>288</v>
      </c>
      <c r="C622" t="s">
        <v>102</v>
      </c>
      <c r="D622" t="s">
        <v>38</v>
      </c>
      <c r="E622" t="s">
        <v>52</v>
      </c>
      <c r="F622" t="s">
        <v>852</v>
      </c>
      <c r="G622" t="s">
        <v>103</v>
      </c>
      <c r="H622" t="s">
        <v>111</v>
      </c>
      <c r="I622" t="s">
        <v>852</v>
      </c>
      <c r="J622">
        <v>0.4536</v>
      </c>
      <c r="K622">
        <v>0.43586999999999998</v>
      </c>
      <c r="L622">
        <v>15</v>
      </c>
      <c r="M622" t="s">
        <v>305</v>
      </c>
    </row>
    <row r="623" spans="1:13" x14ac:dyDescent="0.3">
      <c r="A623" t="s">
        <v>192</v>
      </c>
      <c r="B623" t="s">
        <v>288</v>
      </c>
      <c r="C623" t="s">
        <v>102</v>
      </c>
      <c r="D623" t="s">
        <v>38</v>
      </c>
      <c r="E623" t="s">
        <v>52</v>
      </c>
      <c r="F623" t="s">
        <v>853</v>
      </c>
      <c r="G623" t="s">
        <v>103</v>
      </c>
      <c r="H623" t="s">
        <v>111</v>
      </c>
      <c r="I623" t="s">
        <v>853</v>
      </c>
      <c r="J623">
        <v>0.36691000000000001</v>
      </c>
      <c r="K623">
        <v>0.32468999999999998</v>
      </c>
      <c r="L623">
        <v>15</v>
      </c>
      <c r="M623" t="s">
        <v>305</v>
      </c>
    </row>
    <row r="624" spans="1:13" x14ac:dyDescent="0.3">
      <c r="A624" t="s">
        <v>192</v>
      </c>
      <c r="B624" t="s">
        <v>288</v>
      </c>
      <c r="C624" t="s">
        <v>102</v>
      </c>
      <c r="D624" t="s">
        <v>38</v>
      </c>
      <c r="E624" t="s">
        <v>52</v>
      </c>
      <c r="F624" t="s">
        <v>854</v>
      </c>
      <c r="G624" t="s">
        <v>103</v>
      </c>
      <c r="H624" t="s">
        <v>111</v>
      </c>
      <c r="I624" t="s">
        <v>854</v>
      </c>
      <c r="J624">
        <v>0.46861999999999998</v>
      </c>
      <c r="K624">
        <v>0.38331999999999999</v>
      </c>
      <c r="L624">
        <v>15</v>
      </c>
      <c r="M624" t="s">
        <v>305</v>
      </c>
    </row>
    <row r="625" spans="1:14" x14ac:dyDescent="0.3">
      <c r="A625" t="s">
        <v>192</v>
      </c>
      <c r="B625" t="s">
        <v>288</v>
      </c>
      <c r="C625" t="s">
        <v>102</v>
      </c>
      <c r="D625" t="s">
        <v>38</v>
      </c>
      <c r="E625" t="s">
        <v>52</v>
      </c>
      <c r="F625" t="s">
        <v>855</v>
      </c>
      <c r="G625" t="s">
        <v>103</v>
      </c>
      <c r="H625" t="s">
        <v>111</v>
      </c>
      <c r="I625" t="s">
        <v>855</v>
      </c>
      <c r="J625">
        <v>0.40906999999999999</v>
      </c>
      <c r="K625">
        <v>0.38943</v>
      </c>
      <c r="L625">
        <v>15</v>
      </c>
      <c r="M625" t="s">
        <v>305</v>
      </c>
    </row>
    <row r="626" spans="1:14" x14ac:dyDescent="0.3">
      <c r="A626" t="s">
        <v>192</v>
      </c>
      <c r="B626" t="s">
        <v>288</v>
      </c>
      <c r="C626" t="s">
        <v>102</v>
      </c>
      <c r="D626" t="s">
        <v>38</v>
      </c>
      <c r="E626" t="s">
        <v>52</v>
      </c>
      <c r="F626" t="s">
        <v>856</v>
      </c>
      <c r="G626" t="s">
        <v>103</v>
      </c>
      <c r="H626" t="s">
        <v>111</v>
      </c>
      <c r="I626" t="s">
        <v>856</v>
      </c>
      <c r="J626">
        <v>0.39378999999999997</v>
      </c>
      <c r="K626">
        <v>0.31208000000000002</v>
      </c>
      <c r="L626">
        <v>15</v>
      </c>
      <c r="M626" t="s">
        <v>305</v>
      </c>
    </row>
    <row r="627" spans="1:14" x14ac:dyDescent="0.3">
      <c r="A627" t="s">
        <v>192</v>
      </c>
      <c r="B627" t="s">
        <v>288</v>
      </c>
      <c r="C627" t="s">
        <v>102</v>
      </c>
      <c r="D627" t="s">
        <v>38</v>
      </c>
      <c r="E627" t="s">
        <v>52</v>
      </c>
      <c r="F627" t="s">
        <v>857</v>
      </c>
      <c r="G627" t="s">
        <v>103</v>
      </c>
      <c r="H627" t="s">
        <v>111</v>
      </c>
      <c r="I627" t="s">
        <v>857</v>
      </c>
      <c r="J627">
        <v>0.46962999999999999</v>
      </c>
      <c r="K627">
        <v>0.30364000000000002</v>
      </c>
      <c r="L627">
        <v>15</v>
      </c>
      <c r="M627" t="s">
        <v>305</v>
      </c>
    </row>
    <row r="628" spans="1:14" x14ac:dyDescent="0.3">
      <c r="A628" t="s">
        <v>192</v>
      </c>
      <c r="B628" t="s">
        <v>288</v>
      </c>
      <c r="C628" t="s">
        <v>102</v>
      </c>
      <c r="D628" t="s">
        <v>38</v>
      </c>
      <c r="E628" t="s">
        <v>52</v>
      </c>
      <c r="F628" t="s">
        <v>858</v>
      </c>
      <c r="G628" t="s">
        <v>104</v>
      </c>
      <c r="H628" t="s">
        <v>111</v>
      </c>
      <c r="I628" t="s">
        <v>858</v>
      </c>
      <c r="J628">
        <f>0.20611*2</f>
        <v>0.41221999999999998</v>
      </c>
      <c r="K628">
        <f>0.20611*2</f>
        <v>0.41221999999999998</v>
      </c>
      <c r="L628">
        <v>8</v>
      </c>
      <c r="M628" t="s">
        <v>305</v>
      </c>
      <c r="N628" t="s">
        <v>336</v>
      </c>
    </row>
    <row r="629" spans="1:14" x14ac:dyDescent="0.3">
      <c r="A629" t="s">
        <v>192</v>
      </c>
      <c r="B629" t="s">
        <v>288</v>
      </c>
      <c r="C629" t="s">
        <v>102</v>
      </c>
      <c r="D629" t="s">
        <v>38</v>
      </c>
      <c r="E629" t="s">
        <v>52</v>
      </c>
      <c r="F629" t="s">
        <v>859</v>
      </c>
      <c r="G629" t="s">
        <v>103</v>
      </c>
      <c r="H629" t="s">
        <v>111</v>
      </c>
      <c r="I629" t="s">
        <v>859</v>
      </c>
      <c r="J629">
        <v>0.11531</v>
      </c>
      <c r="K629">
        <v>0.10390000000000001</v>
      </c>
      <c r="L629">
        <v>15</v>
      </c>
      <c r="M629" t="s">
        <v>305</v>
      </c>
    </row>
    <row r="630" spans="1:14" x14ac:dyDescent="0.3">
      <c r="A630" t="s">
        <v>192</v>
      </c>
      <c r="B630" t="s">
        <v>288</v>
      </c>
      <c r="C630" t="s">
        <v>102</v>
      </c>
      <c r="D630" t="s">
        <v>38</v>
      </c>
      <c r="E630" t="s">
        <v>52</v>
      </c>
      <c r="F630" t="s">
        <v>860</v>
      </c>
      <c r="G630" t="s">
        <v>103</v>
      </c>
      <c r="H630" t="s">
        <v>135</v>
      </c>
      <c r="I630" t="s">
        <v>860</v>
      </c>
      <c r="J630">
        <v>2.50692</v>
      </c>
      <c r="K630">
        <v>7.775E-2</v>
      </c>
      <c r="L630">
        <v>15</v>
      </c>
      <c r="M630" t="s">
        <v>305</v>
      </c>
      <c r="N630" t="s">
        <v>337</v>
      </c>
    </row>
    <row r="631" spans="1:14" x14ac:dyDescent="0.3">
      <c r="A631" t="s">
        <v>192</v>
      </c>
      <c r="B631" t="s">
        <v>288</v>
      </c>
      <c r="C631" t="s">
        <v>102</v>
      </c>
      <c r="D631" t="s">
        <v>38</v>
      </c>
      <c r="E631" t="s">
        <v>52</v>
      </c>
      <c r="F631" t="s">
        <v>861</v>
      </c>
      <c r="G631" t="s">
        <v>103</v>
      </c>
      <c r="H631" t="s">
        <v>135</v>
      </c>
      <c r="I631" t="s">
        <v>861</v>
      </c>
      <c r="J631">
        <v>1.1178699999999999</v>
      </c>
      <c r="K631">
        <v>4.8860000000000001E-2</v>
      </c>
      <c r="L631">
        <v>15</v>
      </c>
      <c r="M631" t="s">
        <v>305</v>
      </c>
      <c r="N631" t="s">
        <v>338</v>
      </c>
    </row>
    <row r="632" spans="1:14" x14ac:dyDescent="0.3">
      <c r="A632" t="s">
        <v>192</v>
      </c>
      <c r="B632" t="s">
        <v>288</v>
      </c>
      <c r="C632" t="s">
        <v>102</v>
      </c>
      <c r="D632" t="s">
        <v>38</v>
      </c>
      <c r="E632" t="s">
        <v>52</v>
      </c>
      <c r="F632" t="s">
        <v>862</v>
      </c>
      <c r="G632" t="s">
        <v>103</v>
      </c>
      <c r="H632" t="s">
        <v>135</v>
      </c>
      <c r="I632" t="s">
        <v>862</v>
      </c>
      <c r="J632">
        <v>2.4598900000000001</v>
      </c>
      <c r="K632">
        <v>9.6060000000000006E-2</v>
      </c>
      <c r="L632">
        <v>15</v>
      </c>
      <c r="M632" t="s">
        <v>305</v>
      </c>
      <c r="N632" t="s">
        <v>337</v>
      </c>
    </row>
    <row r="633" spans="1:14" x14ac:dyDescent="0.3">
      <c r="A633" t="s">
        <v>192</v>
      </c>
      <c r="B633" t="s">
        <v>288</v>
      </c>
      <c r="C633" t="s">
        <v>102</v>
      </c>
      <c r="D633" t="s">
        <v>38</v>
      </c>
      <c r="E633" t="s">
        <v>52</v>
      </c>
      <c r="F633" t="s">
        <v>863</v>
      </c>
      <c r="G633" t="s">
        <v>105</v>
      </c>
      <c r="H633" t="s">
        <v>107</v>
      </c>
      <c r="I633" t="s">
        <v>863</v>
      </c>
      <c r="J633">
        <v>0.14484</v>
      </c>
      <c r="K633">
        <v>3.6940000000000001E-2</v>
      </c>
      <c r="L633">
        <v>15</v>
      </c>
      <c r="M633" t="s">
        <v>305</v>
      </c>
    </row>
    <row r="634" spans="1:14" x14ac:dyDescent="0.3">
      <c r="A634" t="s">
        <v>192</v>
      </c>
      <c r="B634" t="s">
        <v>288</v>
      </c>
      <c r="C634" t="s">
        <v>102</v>
      </c>
      <c r="D634" t="s">
        <v>38</v>
      </c>
      <c r="E634" t="s">
        <v>52</v>
      </c>
      <c r="F634" t="s">
        <v>864</v>
      </c>
      <c r="G634" t="s">
        <v>105</v>
      </c>
      <c r="H634" t="s">
        <v>111</v>
      </c>
      <c r="I634" t="s">
        <v>864</v>
      </c>
      <c r="J634">
        <v>2.0590899999999999</v>
      </c>
      <c r="K634">
        <v>1.617E-2</v>
      </c>
      <c r="L634">
        <v>15</v>
      </c>
      <c r="M634" t="s">
        <v>305</v>
      </c>
    </row>
    <row r="635" spans="1:14" x14ac:dyDescent="0.3">
      <c r="A635" t="s">
        <v>192</v>
      </c>
      <c r="B635" t="s">
        <v>288</v>
      </c>
      <c r="C635" t="s">
        <v>102</v>
      </c>
      <c r="D635" t="s">
        <v>38</v>
      </c>
      <c r="E635" t="s">
        <v>52</v>
      </c>
      <c r="F635" t="s">
        <v>865</v>
      </c>
      <c r="G635" t="s">
        <v>105</v>
      </c>
      <c r="H635" t="s">
        <v>111</v>
      </c>
      <c r="I635" t="s">
        <v>865</v>
      </c>
      <c r="J635">
        <v>0.78949000000000003</v>
      </c>
      <c r="K635">
        <v>9.4900000000000002E-3</v>
      </c>
      <c r="L635">
        <v>15</v>
      </c>
      <c r="M635" t="s">
        <v>305</v>
      </c>
    </row>
    <row r="636" spans="1:14" x14ac:dyDescent="0.3">
      <c r="A636" t="s">
        <v>192</v>
      </c>
      <c r="B636" t="s">
        <v>288</v>
      </c>
      <c r="C636" t="s">
        <v>102</v>
      </c>
      <c r="D636" t="s">
        <v>38</v>
      </c>
      <c r="E636" t="s">
        <v>52</v>
      </c>
      <c r="F636" t="s">
        <v>866</v>
      </c>
      <c r="G636" t="s">
        <v>103</v>
      </c>
      <c r="H636" t="s">
        <v>111</v>
      </c>
      <c r="I636" t="s">
        <v>866</v>
      </c>
      <c r="J636">
        <v>0.22352</v>
      </c>
      <c r="K636">
        <v>0.18568000000000001</v>
      </c>
      <c r="L636">
        <v>15</v>
      </c>
      <c r="M636" t="s">
        <v>305</v>
      </c>
    </row>
    <row r="637" spans="1:14" x14ac:dyDescent="0.3">
      <c r="A637" t="s">
        <v>192</v>
      </c>
      <c r="B637" t="s">
        <v>288</v>
      </c>
      <c r="C637" t="s">
        <v>102</v>
      </c>
      <c r="D637" t="s">
        <v>38</v>
      </c>
      <c r="E637" t="s">
        <v>52</v>
      </c>
      <c r="F637" t="s">
        <v>867</v>
      </c>
      <c r="G637" t="s">
        <v>147</v>
      </c>
      <c r="H637" t="s">
        <v>108</v>
      </c>
      <c r="I637" t="s">
        <v>867</v>
      </c>
      <c r="J637">
        <v>0.87987000000000004</v>
      </c>
      <c r="K637">
        <v>0.6169</v>
      </c>
      <c r="L637">
        <v>15</v>
      </c>
      <c r="M637" t="s">
        <v>305</v>
      </c>
    </row>
    <row r="638" spans="1:14" x14ac:dyDescent="0.3">
      <c r="A638" t="s">
        <v>192</v>
      </c>
      <c r="B638" t="s">
        <v>288</v>
      </c>
      <c r="C638" t="s">
        <v>102</v>
      </c>
      <c r="D638" t="s">
        <v>38</v>
      </c>
      <c r="E638" t="s">
        <v>52</v>
      </c>
      <c r="F638" t="s">
        <v>868</v>
      </c>
      <c r="G638" t="s">
        <v>105</v>
      </c>
      <c r="H638" t="s">
        <v>137</v>
      </c>
      <c r="I638" t="s">
        <v>868</v>
      </c>
      <c r="J638">
        <v>12.28317</v>
      </c>
      <c r="K638">
        <v>3.0460000000000001E-2</v>
      </c>
      <c r="L638">
        <v>15</v>
      </c>
      <c r="M638" t="s">
        <v>305</v>
      </c>
    </row>
    <row r="639" spans="1:14" x14ac:dyDescent="0.3">
      <c r="A639" t="s">
        <v>192</v>
      </c>
      <c r="B639" t="s">
        <v>288</v>
      </c>
      <c r="C639" t="s">
        <v>102</v>
      </c>
      <c r="D639" t="s">
        <v>38</v>
      </c>
      <c r="E639" s="7" t="s">
        <v>52</v>
      </c>
      <c r="F639" t="s">
        <v>869</v>
      </c>
      <c r="G639" t="s">
        <v>104</v>
      </c>
      <c r="H639" t="s">
        <v>108</v>
      </c>
      <c r="I639" t="s">
        <v>869</v>
      </c>
      <c r="J639">
        <v>0.19538</v>
      </c>
      <c r="K639">
        <v>0.19538</v>
      </c>
      <c r="L639">
        <v>8</v>
      </c>
      <c r="M639" t="s">
        <v>305</v>
      </c>
      <c r="N639" t="s">
        <v>339</v>
      </c>
    </row>
    <row r="640" spans="1:14" x14ac:dyDescent="0.3">
      <c r="A640" t="s">
        <v>192</v>
      </c>
      <c r="B640" t="s">
        <v>288</v>
      </c>
      <c r="C640" t="s">
        <v>102</v>
      </c>
      <c r="D640" t="s">
        <v>38</v>
      </c>
      <c r="E640" t="s">
        <v>52</v>
      </c>
      <c r="F640" t="s">
        <v>870</v>
      </c>
      <c r="G640" t="s">
        <v>105</v>
      </c>
      <c r="H640" t="s">
        <v>137</v>
      </c>
      <c r="I640" t="s">
        <v>870</v>
      </c>
      <c r="J640">
        <v>1.3199399999999999</v>
      </c>
      <c r="K640">
        <v>1.6840000000000001E-2</v>
      </c>
      <c r="L640">
        <v>15</v>
      </c>
      <c r="M640" t="s">
        <v>305</v>
      </c>
    </row>
    <row r="641" spans="1:13" x14ac:dyDescent="0.3">
      <c r="A641" t="s">
        <v>192</v>
      </c>
      <c r="B641" t="s">
        <v>288</v>
      </c>
      <c r="C641" t="s">
        <v>102</v>
      </c>
      <c r="D641" t="s">
        <v>38</v>
      </c>
      <c r="E641" t="s">
        <v>52</v>
      </c>
      <c r="F641" t="s">
        <v>871</v>
      </c>
      <c r="G641" t="s">
        <v>103</v>
      </c>
      <c r="H641" t="s">
        <v>111</v>
      </c>
      <c r="I641" t="s">
        <v>871</v>
      </c>
      <c r="J641">
        <v>0.21884999999999999</v>
      </c>
      <c r="K641">
        <v>0.15343000000000001</v>
      </c>
      <c r="L641">
        <v>15</v>
      </c>
      <c r="M641" t="s">
        <v>305</v>
      </c>
    </row>
    <row r="642" spans="1:13" x14ac:dyDescent="0.3">
      <c r="A642" t="s">
        <v>192</v>
      </c>
      <c r="B642" t="s">
        <v>288</v>
      </c>
      <c r="C642" t="s">
        <v>102</v>
      </c>
      <c r="D642" t="s">
        <v>38</v>
      </c>
      <c r="E642" t="s">
        <v>52</v>
      </c>
      <c r="F642" t="s">
        <v>872</v>
      </c>
      <c r="G642" t="s">
        <v>103</v>
      </c>
      <c r="H642" t="s">
        <v>111</v>
      </c>
      <c r="I642" t="s">
        <v>872</v>
      </c>
      <c r="J642">
        <v>0.30459999999999998</v>
      </c>
      <c r="K642">
        <v>0.13891999999999999</v>
      </c>
      <c r="L642">
        <v>15</v>
      </c>
      <c r="M642" t="s">
        <v>305</v>
      </c>
    </row>
    <row r="643" spans="1:13" x14ac:dyDescent="0.3">
      <c r="A643" t="s">
        <v>192</v>
      </c>
      <c r="B643" t="s">
        <v>291</v>
      </c>
      <c r="C643" t="s">
        <v>102</v>
      </c>
      <c r="D643" t="s">
        <v>38</v>
      </c>
      <c r="E643" s="7" t="s">
        <v>52</v>
      </c>
      <c r="F643" t="s">
        <v>755</v>
      </c>
      <c r="G643" t="s">
        <v>105</v>
      </c>
      <c r="H643" t="s">
        <v>133</v>
      </c>
      <c r="I643" t="s">
        <v>755</v>
      </c>
      <c r="J643" s="7">
        <v>2.5581200000000002</v>
      </c>
      <c r="K643" s="7">
        <v>2.231E-2</v>
      </c>
      <c r="L643">
        <v>15</v>
      </c>
      <c r="M643" t="s">
        <v>305</v>
      </c>
    </row>
    <row r="644" spans="1:13" x14ac:dyDescent="0.3">
      <c r="A644" t="s">
        <v>192</v>
      </c>
      <c r="B644" t="s">
        <v>291</v>
      </c>
      <c r="C644" t="s">
        <v>102</v>
      </c>
      <c r="D644" t="s">
        <v>38</v>
      </c>
      <c r="E644" s="7" t="s">
        <v>52</v>
      </c>
      <c r="F644" t="s">
        <v>756</v>
      </c>
      <c r="G644" t="s">
        <v>104</v>
      </c>
      <c r="H644" t="s">
        <v>108</v>
      </c>
      <c r="I644" t="s">
        <v>756</v>
      </c>
      <c r="J644">
        <v>0.4592</v>
      </c>
      <c r="K644">
        <v>0.4592</v>
      </c>
      <c r="L644">
        <v>8</v>
      </c>
      <c r="M644" t="s">
        <v>305</v>
      </c>
    </row>
    <row r="645" spans="1:13" x14ac:dyDescent="0.3">
      <c r="A645" t="s">
        <v>192</v>
      </c>
      <c r="B645" t="s">
        <v>291</v>
      </c>
      <c r="C645" t="s">
        <v>102</v>
      </c>
      <c r="D645" t="s">
        <v>38</v>
      </c>
      <c r="E645" s="7" t="s">
        <v>52</v>
      </c>
      <c r="F645" t="s">
        <v>757</v>
      </c>
      <c r="G645" t="s">
        <v>104</v>
      </c>
      <c r="H645" t="s">
        <v>108</v>
      </c>
      <c r="I645" t="s">
        <v>757</v>
      </c>
      <c r="J645">
        <v>0.48581999999999997</v>
      </c>
      <c r="K645">
        <v>0.48581999999999997</v>
      </c>
      <c r="L645">
        <v>8</v>
      </c>
      <c r="M645" t="s">
        <v>305</v>
      </c>
    </row>
    <row r="646" spans="1:13" x14ac:dyDescent="0.3">
      <c r="A646" t="s">
        <v>192</v>
      </c>
      <c r="B646" t="s">
        <v>291</v>
      </c>
      <c r="C646" t="s">
        <v>102</v>
      </c>
      <c r="D646" t="s">
        <v>38</v>
      </c>
      <c r="E646" s="7" t="s">
        <v>52</v>
      </c>
      <c r="F646" t="s">
        <v>758</v>
      </c>
      <c r="G646" t="s">
        <v>104</v>
      </c>
      <c r="H646" t="s">
        <v>108</v>
      </c>
      <c r="I646" t="s">
        <v>758</v>
      </c>
      <c r="J646">
        <v>0.45721000000000001</v>
      </c>
      <c r="K646">
        <v>0.45721000000000001</v>
      </c>
      <c r="L646">
        <v>8</v>
      </c>
      <c r="M646" t="s">
        <v>305</v>
      </c>
    </row>
    <row r="647" spans="1:13" x14ac:dyDescent="0.3">
      <c r="A647" t="s">
        <v>192</v>
      </c>
      <c r="B647" t="s">
        <v>291</v>
      </c>
      <c r="C647" t="s">
        <v>102</v>
      </c>
      <c r="D647" t="s">
        <v>38</v>
      </c>
      <c r="E647" s="7" t="s">
        <v>52</v>
      </c>
      <c r="F647" t="s">
        <v>759</v>
      </c>
      <c r="G647" t="s">
        <v>104</v>
      </c>
      <c r="H647" t="s">
        <v>108</v>
      </c>
      <c r="I647" t="s">
        <v>759</v>
      </c>
      <c r="J647">
        <v>0.36551</v>
      </c>
      <c r="K647">
        <v>0.36551</v>
      </c>
      <c r="L647">
        <v>8</v>
      </c>
      <c r="M647" t="s">
        <v>305</v>
      </c>
    </row>
    <row r="648" spans="1:13" x14ac:dyDescent="0.3">
      <c r="A648" t="s">
        <v>192</v>
      </c>
      <c r="B648" t="s">
        <v>291</v>
      </c>
      <c r="C648" t="s">
        <v>102</v>
      </c>
      <c r="D648" t="s">
        <v>38</v>
      </c>
      <c r="E648" s="7" t="s">
        <v>52</v>
      </c>
      <c r="F648" t="s">
        <v>761</v>
      </c>
      <c r="G648" t="s">
        <v>104</v>
      </c>
      <c r="H648" t="s">
        <v>134</v>
      </c>
      <c r="I648" t="s">
        <v>761</v>
      </c>
      <c r="J648">
        <v>0.45219999999999999</v>
      </c>
      <c r="K648">
        <v>0.45219999999999999</v>
      </c>
      <c r="L648">
        <v>8</v>
      </c>
      <c r="M648" t="s">
        <v>305</v>
      </c>
    </row>
    <row r="649" spans="1:13" x14ac:dyDescent="0.3">
      <c r="A649" t="s">
        <v>192</v>
      </c>
      <c r="B649" t="s">
        <v>291</v>
      </c>
      <c r="C649" t="s">
        <v>102</v>
      </c>
      <c r="D649" t="s">
        <v>38</v>
      </c>
      <c r="E649" s="7" t="s">
        <v>52</v>
      </c>
      <c r="F649" t="s">
        <v>762</v>
      </c>
      <c r="G649" t="s">
        <v>103</v>
      </c>
      <c r="H649" t="s">
        <v>107</v>
      </c>
      <c r="I649" t="s">
        <v>762</v>
      </c>
      <c r="J649" s="7">
        <v>0.50661999999999996</v>
      </c>
      <c r="K649" s="7">
        <v>0.48248999999999997</v>
      </c>
      <c r="L649">
        <v>15</v>
      </c>
      <c r="M649" t="s">
        <v>305</v>
      </c>
    </row>
    <row r="650" spans="1:13" x14ac:dyDescent="0.3">
      <c r="A650" t="s">
        <v>192</v>
      </c>
      <c r="B650" t="s">
        <v>291</v>
      </c>
      <c r="C650" t="s">
        <v>102</v>
      </c>
      <c r="D650" t="s">
        <v>38</v>
      </c>
      <c r="E650" s="7" t="s">
        <v>52</v>
      </c>
      <c r="F650" t="s">
        <v>763</v>
      </c>
      <c r="G650" t="s">
        <v>104</v>
      </c>
      <c r="H650" t="s">
        <v>134</v>
      </c>
      <c r="I650" t="s">
        <v>763</v>
      </c>
      <c r="J650">
        <v>0.35404000000000002</v>
      </c>
      <c r="K650">
        <v>0.35404000000000002</v>
      </c>
      <c r="L650">
        <v>8</v>
      </c>
      <c r="M650" t="s">
        <v>305</v>
      </c>
    </row>
    <row r="651" spans="1:13" x14ac:dyDescent="0.3">
      <c r="A651" t="s">
        <v>192</v>
      </c>
      <c r="B651" t="s">
        <v>291</v>
      </c>
      <c r="C651" t="s">
        <v>102</v>
      </c>
      <c r="D651" t="s">
        <v>38</v>
      </c>
      <c r="E651" s="7" t="s">
        <v>52</v>
      </c>
      <c r="F651" t="s">
        <v>764</v>
      </c>
      <c r="G651" t="s">
        <v>104</v>
      </c>
      <c r="H651" t="s">
        <v>108</v>
      </c>
      <c r="I651" t="s">
        <v>764</v>
      </c>
      <c r="J651">
        <v>0.44006000000000001</v>
      </c>
      <c r="K651">
        <v>0.44006000000000001</v>
      </c>
      <c r="L651">
        <v>8</v>
      </c>
      <c r="M651" t="s">
        <v>305</v>
      </c>
    </row>
    <row r="652" spans="1:13" x14ac:dyDescent="0.3">
      <c r="A652" t="s">
        <v>192</v>
      </c>
      <c r="B652" t="s">
        <v>291</v>
      </c>
      <c r="C652" t="s">
        <v>102</v>
      </c>
      <c r="D652" t="s">
        <v>38</v>
      </c>
      <c r="E652" s="7" t="s">
        <v>52</v>
      </c>
      <c r="F652" t="s">
        <v>765</v>
      </c>
      <c r="G652" t="s">
        <v>104</v>
      </c>
      <c r="H652" t="s">
        <v>108</v>
      </c>
      <c r="I652" t="s">
        <v>765</v>
      </c>
      <c r="J652">
        <v>0.44685999999999998</v>
      </c>
      <c r="K652">
        <v>0.44685999999999998</v>
      </c>
      <c r="L652">
        <v>8</v>
      </c>
      <c r="M652" t="s">
        <v>305</v>
      </c>
    </row>
    <row r="653" spans="1:13" x14ac:dyDescent="0.3">
      <c r="A653" t="s">
        <v>192</v>
      </c>
      <c r="B653" t="s">
        <v>291</v>
      </c>
      <c r="C653" t="s">
        <v>102</v>
      </c>
      <c r="D653" t="s">
        <v>38</v>
      </c>
      <c r="E653" s="7" t="s">
        <v>52</v>
      </c>
      <c r="F653" t="s">
        <v>766</v>
      </c>
      <c r="G653" t="s">
        <v>104</v>
      </c>
      <c r="H653" t="s">
        <v>108</v>
      </c>
      <c r="I653" t="s">
        <v>766</v>
      </c>
      <c r="J653">
        <v>0.44034000000000001</v>
      </c>
      <c r="K653">
        <v>0.44034000000000001</v>
      </c>
      <c r="L653">
        <v>8</v>
      </c>
      <c r="M653" t="s">
        <v>305</v>
      </c>
    </row>
    <row r="654" spans="1:13" x14ac:dyDescent="0.3">
      <c r="A654" t="s">
        <v>192</v>
      </c>
      <c r="B654" t="s">
        <v>291</v>
      </c>
      <c r="C654" t="s">
        <v>102</v>
      </c>
      <c r="D654" t="s">
        <v>38</v>
      </c>
      <c r="E654" s="7" t="s">
        <v>52</v>
      </c>
      <c r="F654" t="s">
        <v>767</v>
      </c>
      <c r="G654" t="s">
        <v>103</v>
      </c>
      <c r="H654" t="s">
        <v>136</v>
      </c>
      <c r="I654" t="s">
        <v>767</v>
      </c>
      <c r="J654">
        <v>0.31535000000000002</v>
      </c>
      <c r="K654">
        <v>0.189</v>
      </c>
      <c r="L654">
        <v>15</v>
      </c>
      <c r="M654" t="s">
        <v>305</v>
      </c>
    </row>
    <row r="655" spans="1:13" x14ac:dyDescent="0.3">
      <c r="A655" t="s">
        <v>192</v>
      </c>
      <c r="B655" t="s">
        <v>291</v>
      </c>
      <c r="C655" t="s">
        <v>102</v>
      </c>
      <c r="D655" t="s">
        <v>38</v>
      </c>
      <c r="E655" s="7" t="s">
        <v>52</v>
      </c>
      <c r="F655" t="s">
        <v>768</v>
      </c>
      <c r="G655" t="s">
        <v>105</v>
      </c>
      <c r="H655" t="s">
        <v>132</v>
      </c>
      <c r="I655" t="s">
        <v>768</v>
      </c>
      <c r="J655">
        <v>1.1577900000000001</v>
      </c>
      <c r="K655">
        <v>2.2689999999999998E-2</v>
      </c>
      <c r="L655">
        <v>15</v>
      </c>
      <c r="M655" t="s">
        <v>305</v>
      </c>
    </row>
    <row r="656" spans="1:13" x14ac:dyDescent="0.3">
      <c r="A656" t="s">
        <v>192</v>
      </c>
      <c r="B656" t="s">
        <v>291</v>
      </c>
      <c r="C656" t="s">
        <v>102</v>
      </c>
      <c r="D656" t="s">
        <v>38</v>
      </c>
      <c r="E656" s="7" t="s">
        <v>52</v>
      </c>
      <c r="F656" t="s">
        <v>769</v>
      </c>
      <c r="G656" t="s">
        <v>147</v>
      </c>
      <c r="H656" t="s">
        <v>108</v>
      </c>
      <c r="I656" t="s">
        <v>769</v>
      </c>
      <c r="J656" s="7">
        <v>1.0007200000000001</v>
      </c>
      <c r="K656" s="7">
        <v>0.23582</v>
      </c>
      <c r="L656">
        <v>15</v>
      </c>
      <c r="M656" t="s">
        <v>305</v>
      </c>
    </row>
    <row r="657" spans="1:13" x14ac:dyDescent="0.3">
      <c r="A657" t="s">
        <v>192</v>
      </c>
      <c r="B657" t="s">
        <v>291</v>
      </c>
      <c r="C657" t="s">
        <v>102</v>
      </c>
      <c r="D657" t="s">
        <v>38</v>
      </c>
      <c r="E657" s="7" t="s">
        <v>52</v>
      </c>
      <c r="F657" t="s">
        <v>770</v>
      </c>
      <c r="G657" t="s">
        <v>103</v>
      </c>
      <c r="H657" t="s">
        <v>111</v>
      </c>
      <c r="I657" t="s">
        <v>770</v>
      </c>
      <c r="J657" s="7">
        <v>0.47177999999999998</v>
      </c>
      <c r="K657" s="7">
        <v>0.39983000000000002</v>
      </c>
      <c r="L657">
        <v>15</v>
      </c>
      <c r="M657" t="s">
        <v>305</v>
      </c>
    </row>
    <row r="658" spans="1:13" x14ac:dyDescent="0.3">
      <c r="A658" t="s">
        <v>192</v>
      </c>
      <c r="B658" t="s">
        <v>291</v>
      </c>
      <c r="C658" t="s">
        <v>102</v>
      </c>
      <c r="D658" t="s">
        <v>38</v>
      </c>
      <c r="E658" s="7" t="s">
        <v>52</v>
      </c>
      <c r="F658" t="s">
        <v>771</v>
      </c>
      <c r="G658" t="s">
        <v>103</v>
      </c>
      <c r="H658" t="s">
        <v>111</v>
      </c>
      <c r="I658" t="s">
        <v>771</v>
      </c>
      <c r="J658" s="7">
        <v>0.32357999999999998</v>
      </c>
      <c r="K658" s="7">
        <v>0.22656000000000001</v>
      </c>
      <c r="L658">
        <v>15</v>
      </c>
      <c r="M658" t="s">
        <v>305</v>
      </c>
    </row>
    <row r="659" spans="1:13" x14ac:dyDescent="0.3">
      <c r="A659" t="s">
        <v>192</v>
      </c>
      <c r="B659" t="s">
        <v>291</v>
      </c>
      <c r="C659" t="s">
        <v>102</v>
      </c>
      <c r="D659" t="s">
        <v>38</v>
      </c>
      <c r="E659" s="7" t="s">
        <v>52</v>
      </c>
      <c r="F659" t="s">
        <v>772</v>
      </c>
      <c r="G659" t="s">
        <v>103</v>
      </c>
      <c r="H659" t="s">
        <v>111</v>
      </c>
      <c r="I659" t="s">
        <v>772</v>
      </c>
      <c r="J659" s="7">
        <v>0.26693</v>
      </c>
      <c r="K659" s="7">
        <v>0.23415</v>
      </c>
      <c r="L659">
        <v>15</v>
      </c>
      <c r="M659" t="s">
        <v>305</v>
      </c>
    </row>
    <row r="660" spans="1:13" x14ac:dyDescent="0.3">
      <c r="A660" t="s">
        <v>192</v>
      </c>
      <c r="B660" t="s">
        <v>291</v>
      </c>
      <c r="C660" t="s">
        <v>102</v>
      </c>
      <c r="D660" t="s">
        <v>38</v>
      </c>
      <c r="E660" s="7" t="s">
        <v>52</v>
      </c>
      <c r="F660" t="s">
        <v>773</v>
      </c>
      <c r="G660" t="s">
        <v>104</v>
      </c>
      <c r="H660" t="s">
        <v>134</v>
      </c>
      <c r="I660" t="s">
        <v>773</v>
      </c>
      <c r="J660">
        <v>0.34461999999999998</v>
      </c>
      <c r="K660">
        <v>0.34462999999999999</v>
      </c>
      <c r="L660">
        <v>8</v>
      </c>
      <c r="M660" t="s">
        <v>305</v>
      </c>
    </row>
    <row r="661" spans="1:13" x14ac:dyDescent="0.3">
      <c r="A661" t="s">
        <v>192</v>
      </c>
      <c r="B661" t="s">
        <v>291</v>
      </c>
      <c r="C661" t="s">
        <v>102</v>
      </c>
      <c r="D661" t="s">
        <v>38</v>
      </c>
      <c r="E661" s="7" t="s">
        <v>52</v>
      </c>
      <c r="F661" t="s">
        <v>774</v>
      </c>
      <c r="G661" t="s">
        <v>105</v>
      </c>
      <c r="H661" t="s">
        <v>111</v>
      </c>
      <c r="I661" t="s">
        <v>774</v>
      </c>
      <c r="J661">
        <v>1.8955500000000001</v>
      </c>
      <c r="K661">
        <v>2.324E-2</v>
      </c>
      <c r="L661">
        <v>15</v>
      </c>
      <c r="M661" t="s">
        <v>305</v>
      </c>
    </row>
    <row r="662" spans="1:13" x14ac:dyDescent="0.3">
      <c r="A662" t="s">
        <v>192</v>
      </c>
      <c r="B662" t="s">
        <v>291</v>
      </c>
      <c r="C662" t="s">
        <v>102</v>
      </c>
      <c r="D662" t="s">
        <v>38</v>
      </c>
      <c r="E662" s="7" t="s">
        <v>52</v>
      </c>
      <c r="F662" t="s">
        <v>760</v>
      </c>
      <c r="G662" t="s">
        <v>104</v>
      </c>
      <c r="H662" t="s">
        <v>108</v>
      </c>
      <c r="I662" t="s">
        <v>760</v>
      </c>
      <c r="J662">
        <f>0.21643*2</f>
        <v>0.43286000000000002</v>
      </c>
      <c r="K662">
        <f>0.21643*2</f>
        <v>0.43286000000000002</v>
      </c>
      <c r="L662">
        <v>8</v>
      </c>
      <c r="M662" t="s">
        <v>305</v>
      </c>
    </row>
    <row r="663" spans="1:13" x14ac:dyDescent="0.3">
      <c r="A663" t="s">
        <v>192</v>
      </c>
      <c r="B663" t="s">
        <v>291</v>
      </c>
      <c r="C663" t="s">
        <v>102</v>
      </c>
      <c r="D663" t="s">
        <v>38</v>
      </c>
      <c r="E663" s="7" t="s">
        <v>52</v>
      </c>
      <c r="F663" t="s">
        <v>775</v>
      </c>
      <c r="G663" t="s">
        <v>103</v>
      </c>
      <c r="H663" t="s">
        <v>111</v>
      </c>
      <c r="I663" t="s">
        <v>775</v>
      </c>
      <c r="J663">
        <v>0.28838999999999998</v>
      </c>
      <c r="K663">
        <v>0.25298999999999999</v>
      </c>
      <c r="L663">
        <v>15</v>
      </c>
      <c r="M663" t="s">
        <v>305</v>
      </c>
    </row>
    <row r="664" spans="1:13" x14ac:dyDescent="0.3">
      <c r="A664" t="s">
        <v>192</v>
      </c>
      <c r="B664" t="s">
        <v>291</v>
      </c>
      <c r="C664" t="s">
        <v>102</v>
      </c>
      <c r="D664" t="s">
        <v>38</v>
      </c>
      <c r="E664" s="7" t="s">
        <v>52</v>
      </c>
      <c r="F664" t="s">
        <v>776</v>
      </c>
      <c r="G664" t="s">
        <v>148</v>
      </c>
      <c r="H664" t="s">
        <v>111</v>
      </c>
      <c r="I664" t="s">
        <v>776</v>
      </c>
      <c r="J664" s="7">
        <v>0.46937000000000001</v>
      </c>
      <c r="K664" s="7">
        <v>0.35826000000000002</v>
      </c>
      <c r="L664">
        <v>15</v>
      </c>
      <c r="M664" t="s">
        <v>305</v>
      </c>
    </row>
    <row r="665" spans="1:13" x14ac:dyDescent="0.3">
      <c r="A665" t="s">
        <v>192</v>
      </c>
      <c r="B665" t="s">
        <v>291</v>
      </c>
      <c r="C665" t="s">
        <v>102</v>
      </c>
      <c r="D665" t="s">
        <v>38</v>
      </c>
      <c r="E665" s="7" t="s">
        <v>52</v>
      </c>
      <c r="F665" t="s">
        <v>777</v>
      </c>
      <c r="G665" t="s">
        <v>103</v>
      </c>
      <c r="H665" t="s">
        <v>111</v>
      </c>
      <c r="I665" t="s">
        <v>777</v>
      </c>
      <c r="J665">
        <v>0.53376999999999997</v>
      </c>
      <c r="K665">
        <v>0.41848999999999997</v>
      </c>
      <c r="L665">
        <v>15</v>
      </c>
      <c r="M665" t="s">
        <v>305</v>
      </c>
    </row>
    <row r="666" spans="1:13" x14ac:dyDescent="0.3">
      <c r="A666" t="s">
        <v>192</v>
      </c>
      <c r="B666" t="s">
        <v>291</v>
      </c>
      <c r="C666" t="s">
        <v>102</v>
      </c>
      <c r="D666" t="s">
        <v>38</v>
      </c>
      <c r="E666" s="7" t="s">
        <v>52</v>
      </c>
      <c r="F666" t="s">
        <v>778</v>
      </c>
      <c r="G666" t="s">
        <v>105</v>
      </c>
      <c r="H666" t="s">
        <v>111</v>
      </c>
      <c r="I666" t="s">
        <v>778</v>
      </c>
      <c r="J666" s="7">
        <v>2.1057299999999999</v>
      </c>
      <c r="K666" s="7">
        <v>2.215E-2</v>
      </c>
      <c r="L666">
        <v>15</v>
      </c>
      <c r="M666" t="s">
        <v>305</v>
      </c>
    </row>
    <row r="667" spans="1:13" x14ac:dyDescent="0.3">
      <c r="A667" t="s">
        <v>192</v>
      </c>
      <c r="B667" t="s">
        <v>291</v>
      </c>
      <c r="C667" t="s">
        <v>102</v>
      </c>
      <c r="D667" t="s">
        <v>38</v>
      </c>
      <c r="E667" s="7" t="s">
        <v>52</v>
      </c>
      <c r="F667" t="s">
        <v>779</v>
      </c>
      <c r="G667" t="s">
        <v>104</v>
      </c>
      <c r="H667" t="s">
        <v>108</v>
      </c>
      <c r="I667" t="s">
        <v>779</v>
      </c>
      <c r="J667">
        <v>0.44378000000000001</v>
      </c>
      <c r="K667">
        <v>0.44378000000000001</v>
      </c>
      <c r="L667">
        <v>8</v>
      </c>
      <c r="M667" t="s">
        <v>305</v>
      </c>
    </row>
    <row r="668" spans="1:13" x14ac:dyDescent="0.3">
      <c r="A668" t="s">
        <v>192</v>
      </c>
      <c r="B668" t="s">
        <v>292</v>
      </c>
      <c r="C668" t="s">
        <v>102</v>
      </c>
      <c r="D668" t="s">
        <v>38</v>
      </c>
      <c r="E668" t="s">
        <v>52</v>
      </c>
      <c r="F668" t="s">
        <v>780</v>
      </c>
      <c r="G668" t="s">
        <v>104</v>
      </c>
      <c r="H668" t="s">
        <v>108</v>
      </c>
      <c r="I668" t="s">
        <v>780</v>
      </c>
      <c r="J668" s="7">
        <v>0.44669999999999999</v>
      </c>
      <c r="K668" s="7">
        <v>0.44669999999999999</v>
      </c>
      <c r="L668">
        <v>9</v>
      </c>
      <c r="M668" t="s">
        <v>305</v>
      </c>
    </row>
    <row r="669" spans="1:13" x14ac:dyDescent="0.3">
      <c r="A669" t="s">
        <v>192</v>
      </c>
      <c r="B669" t="s">
        <v>292</v>
      </c>
      <c r="C669" t="s">
        <v>102</v>
      </c>
      <c r="D669" t="s">
        <v>38</v>
      </c>
      <c r="E669" t="s">
        <v>52</v>
      </c>
      <c r="F669" t="s">
        <v>781</v>
      </c>
      <c r="G669" t="s">
        <v>103</v>
      </c>
      <c r="H669" t="s">
        <v>111</v>
      </c>
      <c r="I669" t="s">
        <v>781</v>
      </c>
      <c r="J669" s="7">
        <v>0.35095999999999999</v>
      </c>
      <c r="K669" s="7">
        <v>0.28717999999999999</v>
      </c>
      <c r="L669">
        <v>15</v>
      </c>
      <c r="M669" t="s">
        <v>305</v>
      </c>
    </row>
    <row r="670" spans="1:13" x14ac:dyDescent="0.3">
      <c r="A670" t="s">
        <v>192</v>
      </c>
      <c r="B670" t="s">
        <v>292</v>
      </c>
      <c r="C670" t="s">
        <v>102</v>
      </c>
      <c r="D670" t="s">
        <v>38</v>
      </c>
      <c r="E670" t="s">
        <v>52</v>
      </c>
      <c r="F670" t="s">
        <v>782</v>
      </c>
      <c r="G670" t="s">
        <v>103</v>
      </c>
      <c r="H670" t="s">
        <v>111</v>
      </c>
      <c r="I670" t="s">
        <v>782</v>
      </c>
      <c r="J670">
        <v>0.37842999999999999</v>
      </c>
      <c r="K670">
        <v>0.21478</v>
      </c>
      <c r="L670">
        <v>15</v>
      </c>
      <c r="M670" t="s">
        <v>305</v>
      </c>
    </row>
    <row r="671" spans="1:13" x14ac:dyDescent="0.3">
      <c r="A671" t="s">
        <v>192</v>
      </c>
      <c r="B671" t="s">
        <v>292</v>
      </c>
      <c r="C671" t="s">
        <v>102</v>
      </c>
      <c r="D671" t="s">
        <v>38</v>
      </c>
      <c r="E671" t="s">
        <v>52</v>
      </c>
      <c r="F671" t="s">
        <v>783</v>
      </c>
      <c r="G671" t="s">
        <v>104</v>
      </c>
      <c r="H671" t="s">
        <v>108</v>
      </c>
      <c r="I671" t="s">
        <v>783</v>
      </c>
      <c r="J671">
        <v>0.22109000000000001</v>
      </c>
      <c r="K671">
        <v>0.22109000000000001</v>
      </c>
      <c r="L671">
        <v>9</v>
      </c>
      <c r="M671" t="s">
        <v>305</v>
      </c>
    </row>
    <row r="672" spans="1:13" x14ac:dyDescent="0.3">
      <c r="A672" t="s">
        <v>192</v>
      </c>
      <c r="B672" t="s">
        <v>292</v>
      </c>
      <c r="C672" t="s">
        <v>102</v>
      </c>
      <c r="D672" t="s">
        <v>38</v>
      </c>
      <c r="E672" t="s">
        <v>52</v>
      </c>
      <c r="F672" t="s">
        <v>784</v>
      </c>
      <c r="G672" t="s">
        <v>104</v>
      </c>
      <c r="H672" t="s">
        <v>108</v>
      </c>
      <c r="I672" t="s">
        <v>784</v>
      </c>
      <c r="J672">
        <v>0.44024999999999997</v>
      </c>
      <c r="K672">
        <v>0.44024999999999997</v>
      </c>
      <c r="L672">
        <v>9</v>
      </c>
      <c r="M672" t="s">
        <v>305</v>
      </c>
    </row>
    <row r="673" spans="1:13" x14ac:dyDescent="0.3">
      <c r="A673" t="s">
        <v>192</v>
      </c>
      <c r="B673" t="s">
        <v>292</v>
      </c>
      <c r="C673" t="s">
        <v>102</v>
      </c>
      <c r="D673" t="s">
        <v>38</v>
      </c>
      <c r="E673" t="s">
        <v>52</v>
      </c>
      <c r="F673" t="s">
        <v>785</v>
      </c>
      <c r="G673" t="s">
        <v>104</v>
      </c>
      <c r="H673" t="s">
        <v>134</v>
      </c>
      <c r="I673" t="s">
        <v>785</v>
      </c>
      <c r="J673">
        <v>0.46139000000000002</v>
      </c>
      <c r="K673">
        <v>0.46139000000000002</v>
      </c>
      <c r="L673">
        <v>8</v>
      </c>
      <c r="M673" t="s">
        <v>305</v>
      </c>
    </row>
    <row r="674" spans="1:13" x14ac:dyDescent="0.3">
      <c r="A674" t="s">
        <v>192</v>
      </c>
      <c r="B674" t="s">
        <v>292</v>
      </c>
      <c r="C674" t="s">
        <v>102</v>
      </c>
      <c r="D674" t="s">
        <v>38</v>
      </c>
      <c r="E674" t="s">
        <v>52</v>
      </c>
      <c r="F674" t="s">
        <v>786</v>
      </c>
      <c r="G674" t="s">
        <v>104</v>
      </c>
      <c r="H674" t="s">
        <v>108</v>
      </c>
      <c r="I674" t="s">
        <v>786</v>
      </c>
      <c r="J674">
        <v>0.31824999999999998</v>
      </c>
      <c r="K674">
        <v>0.31824999999999998</v>
      </c>
      <c r="L674">
        <v>9</v>
      </c>
      <c r="M674" t="s">
        <v>305</v>
      </c>
    </row>
    <row r="675" spans="1:13" x14ac:dyDescent="0.3">
      <c r="A675" t="s">
        <v>192</v>
      </c>
      <c r="B675" t="s">
        <v>292</v>
      </c>
      <c r="C675" t="s">
        <v>102</v>
      </c>
      <c r="D675" t="s">
        <v>38</v>
      </c>
      <c r="E675" t="s">
        <v>52</v>
      </c>
      <c r="F675" t="s">
        <v>787</v>
      </c>
      <c r="G675" t="s">
        <v>104</v>
      </c>
      <c r="H675" t="s">
        <v>108</v>
      </c>
      <c r="I675" t="s">
        <v>787</v>
      </c>
      <c r="J675">
        <v>0.30068</v>
      </c>
      <c r="K675">
        <v>0.30068</v>
      </c>
      <c r="L675">
        <v>9</v>
      </c>
      <c r="M675" t="s">
        <v>305</v>
      </c>
    </row>
    <row r="676" spans="1:13" x14ac:dyDescent="0.3">
      <c r="A676" t="s">
        <v>192</v>
      </c>
      <c r="B676" t="s">
        <v>292</v>
      </c>
      <c r="C676" t="s">
        <v>102</v>
      </c>
      <c r="D676" t="s">
        <v>38</v>
      </c>
      <c r="E676" t="s">
        <v>52</v>
      </c>
      <c r="F676" t="s">
        <v>788</v>
      </c>
      <c r="G676" t="s">
        <v>105</v>
      </c>
      <c r="H676" t="s">
        <v>111</v>
      </c>
      <c r="I676" t="s">
        <v>788</v>
      </c>
      <c r="J676">
        <v>1.4645600000000001</v>
      </c>
      <c r="K676">
        <v>1.559E-2</v>
      </c>
      <c r="L676">
        <v>15</v>
      </c>
      <c r="M676" t="s">
        <v>305</v>
      </c>
    </row>
    <row r="677" spans="1:13" x14ac:dyDescent="0.3">
      <c r="A677" t="s">
        <v>192</v>
      </c>
      <c r="B677" t="s">
        <v>292</v>
      </c>
      <c r="C677" t="s">
        <v>102</v>
      </c>
      <c r="D677" t="s">
        <v>38</v>
      </c>
      <c r="E677" t="s">
        <v>52</v>
      </c>
      <c r="F677" t="s">
        <v>789</v>
      </c>
      <c r="G677" t="s">
        <v>105</v>
      </c>
      <c r="H677" t="s">
        <v>111</v>
      </c>
      <c r="I677" t="s">
        <v>789</v>
      </c>
      <c r="J677">
        <v>0.89615</v>
      </c>
      <c r="K677">
        <v>1.4749999999999999E-2</v>
      </c>
      <c r="L677">
        <v>15</v>
      </c>
      <c r="M677" t="s">
        <v>305</v>
      </c>
    </row>
    <row r="678" spans="1:13" x14ac:dyDescent="0.3">
      <c r="A678" t="s">
        <v>192</v>
      </c>
      <c r="B678" t="s">
        <v>292</v>
      </c>
      <c r="C678" t="s">
        <v>102</v>
      </c>
      <c r="D678" t="s">
        <v>38</v>
      </c>
      <c r="E678" t="s">
        <v>52</v>
      </c>
      <c r="F678" t="s">
        <v>790</v>
      </c>
      <c r="G678" t="s">
        <v>103</v>
      </c>
      <c r="H678" t="s">
        <v>111</v>
      </c>
      <c r="I678" t="s">
        <v>790</v>
      </c>
      <c r="J678">
        <v>0.34588000000000002</v>
      </c>
      <c r="K678">
        <v>0.24698000000000001</v>
      </c>
      <c r="L678">
        <v>15</v>
      </c>
      <c r="M678" t="s">
        <v>305</v>
      </c>
    </row>
    <row r="679" spans="1:13" x14ac:dyDescent="0.3">
      <c r="A679" t="s">
        <v>192</v>
      </c>
      <c r="B679" t="s">
        <v>292</v>
      </c>
      <c r="C679" t="s">
        <v>102</v>
      </c>
      <c r="D679" t="s">
        <v>38</v>
      </c>
      <c r="E679" t="s">
        <v>52</v>
      </c>
      <c r="F679" t="s">
        <v>791</v>
      </c>
      <c r="G679" t="s">
        <v>103</v>
      </c>
      <c r="H679" t="s">
        <v>111</v>
      </c>
      <c r="I679" t="s">
        <v>791</v>
      </c>
      <c r="J679">
        <v>0.37835999999999997</v>
      </c>
      <c r="K679">
        <v>0.25903999999999999</v>
      </c>
      <c r="L679">
        <v>15</v>
      </c>
      <c r="M679" t="s">
        <v>305</v>
      </c>
    </row>
    <row r="680" spans="1:13" x14ac:dyDescent="0.3">
      <c r="A680" t="s">
        <v>192</v>
      </c>
      <c r="B680" t="s">
        <v>292</v>
      </c>
      <c r="C680" t="s">
        <v>102</v>
      </c>
      <c r="D680" t="s">
        <v>38</v>
      </c>
      <c r="E680" t="s">
        <v>52</v>
      </c>
      <c r="F680" t="s">
        <v>792</v>
      </c>
      <c r="G680" t="s">
        <v>103</v>
      </c>
      <c r="H680" t="s">
        <v>111</v>
      </c>
      <c r="I680" t="s">
        <v>792</v>
      </c>
      <c r="J680">
        <v>0.33162999999999998</v>
      </c>
      <c r="K680">
        <v>0.26168000000000002</v>
      </c>
      <c r="L680">
        <v>15</v>
      </c>
      <c r="M680" t="s">
        <v>305</v>
      </c>
    </row>
    <row r="681" spans="1:13" x14ac:dyDescent="0.3">
      <c r="A681" t="s">
        <v>192</v>
      </c>
      <c r="B681" t="s">
        <v>292</v>
      </c>
      <c r="C681" t="s">
        <v>102</v>
      </c>
      <c r="D681" t="s">
        <v>38</v>
      </c>
      <c r="E681" t="s">
        <v>52</v>
      </c>
      <c r="F681" t="s">
        <v>793</v>
      </c>
      <c r="G681" t="s">
        <v>103</v>
      </c>
      <c r="H681" t="s">
        <v>111</v>
      </c>
      <c r="I681" t="s">
        <v>793</v>
      </c>
      <c r="J681">
        <v>0.24732000000000001</v>
      </c>
      <c r="K681">
        <v>0.21353</v>
      </c>
      <c r="L681">
        <v>15</v>
      </c>
      <c r="M681" t="s">
        <v>305</v>
      </c>
    </row>
    <row r="682" spans="1:13" x14ac:dyDescent="0.3">
      <c r="A682" t="s">
        <v>192</v>
      </c>
      <c r="B682" t="s">
        <v>292</v>
      </c>
      <c r="C682" t="s">
        <v>102</v>
      </c>
      <c r="D682" t="s">
        <v>38</v>
      </c>
      <c r="E682" t="s">
        <v>52</v>
      </c>
      <c r="F682" t="s">
        <v>794</v>
      </c>
      <c r="G682" t="s">
        <v>103</v>
      </c>
      <c r="H682" t="s">
        <v>111</v>
      </c>
      <c r="I682" t="s">
        <v>794</v>
      </c>
      <c r="J682">
        <v>0.42182999999999998</v>
      </c>
      <c r="K682">
        <v>0.39806000000000002</v>
      </c>
      <c r="L682">
        <v>15</v>
      </c>
      <c r="M682" t="s">
        <v>305</v>
      </c>
    </row>
    <row r="683" spans="1:13" x14ac:dyDescent="0.3">
      <c r="A683" t="s">
        <v>192</v>
      </c>
      <c r="B683" t="s">
        <v>292</v>
      </c>
      <c r="C683" t="s">
        <v>102</v>
      </c>
      <c r="D683" t="s">
        <v>38</v>
      </c>
      <c r="E683" t="s">
        <v>52</v>
      </c>
      <c r="F683" t="s">
        <v>795</v>
      </c>
      <c r="G683" t="s">
        <v>103</v>
      </c>
      <c r="H683" t="s">
        <v>111</v>
      </c>
      <c r="I683" t="s">
        <v>795</v>
      </c>
      <c r="J683">
        <v>0.35571000000000003</v>
      </c>
      <c r="K683">
        <v>0.23157</v>
      </c>
      <c r="L683">
        <v>15</v>
      </c>
      <c r="M683" t="s">
        <v>305</v>
      </c>
    </row>
    <row r="684" spans="1:13" x14ac:dyDescent="0.3">
      <c r="A684" t="s">
        <v>192</v>
      </c>
      <c r="B684" t="s">
        <v>292</v>
      </c>
      <c r="C684" t="s">
        <v>102</v>
      </c>
      <c r="D684" t="s">
        <v>38</v>
      </c>
      <c r="E684" t="s">
        <v>52</v>
      </c>
      <c r="F684" t="s">
        <v>796</v>
      </c>
      <c r="G684" t="s">
        <v>103</v>
      </c>
      <c r="H684" t="s">
        <v>111</v>
      </c>
      <c r="I684" t="s">
        <v>796</v>
      </c>
      <c r="J684">
        <v>0.42399999999999999</v>
      </c>
      <c r="K684">
        <v>0.26279999999999998</v>
      </c>
      <c r="L684">
        <v>15</v>
      </c>
      <c r="M684" t="s">
        <v>305</v>
      </c>
    </row>
    <row r="685" spans="1:13" x14ac:dyDescent="0.3">
      <c r="A685" t="s">
        <v>192</v>
      </c>
      <c r="B685" t="s">
        <v>292</v>
      </c>
      <c r="C685" t="s">
        <v>102</v>
      </c>
      <c r="D685" t="s">
        <v>38</v>
      </c>
      <c r="E685" t="s">
        <v>52</v>
      </c>
      <c r="F685" t="s">
        <v>797</v>
      </c>
      <c r="G685" t="s">
        <v>103</v>
      </c>
      <c r="H685" t="s">
        <v>111</v>
      </c>
      <c r="I685" t="s">
        <v>797</v>
      </c>
      <c r="J685">
        <v>0.34794000000000003</v>
      </c>
      <c r="K685">
        <v>0.28050000000000003</v>
      </c>
      <c r="L685">
        <v>15</v>
      </c>
      <c r="M685" t="s">
        <v>305</v>
      </c>
    </row>
    <row r="686" spans="1:13" x14ac:dyDescent="0.3">
      <c r="A686" t="s">
        <v>192</v>
      </c>
      <c r="B686" t="s">
        <v>292</v>
      </c>
      <c r="C686" t="s">
        <v>102</v>
      </c>
      <c r="D686" t="s">
        <v>38</v>
      </c>
      <c r="E686" t="s">
        <v>52</v>
      </c>
      <c r="F686" t="s">
        <v>798</v>
      </c>
      <c r="G686" t="s">
        <v>103</v>
      </c>
      <c r="H686" t="s">
        <v>111</v>
      </c>
      <c r="I686" t="s">
        <v>798</v>
      </c>
      <c r="J686">
        <v>0.33992</v>
      </c>
      <c r="K686">
        <v>0.29349999999999998</v>
      </c>
      <c r="L686">
        <v>15</v>
      </c>
      <c r="M686" t="s">
        <v>305</v>
      </c>
    </row>
    <row r="687" spans="1:13" x14ac:dyDescent="0.3">
      <c r="A687" t="s">
        <v>192</v>
      </c>
      <c r="B687" t="s">
        <v>292</v>
      </c>
      <c r="C687" t="s">
        <v>102</v>
      </c>
      <c r="D687" t="s">
        <v>38</v>
      </c>
      <c r="E687" t="s">
        <v>52</v>
      </c>
      <c r="F687" t="s">
        <v>799</v>
      </c>
      <c r="G687" t="s">
        <v>103</v>
      </c>
      <c r="H687" t="s">
        <v>111</v>
      </c>
      <c r="I687" t="s">
        <v>799</v>
      </c>
      <c r="J687">
        <v>0.30259999999999998</v>
      </c>
      <c r="K687">
        <v>0.21898000000000001</v>
      </c>
      <c r="L687">
        <v>15</v>
      </c>
      <c r="M687" t="s">
        <v>305</v>
      </c>
    </row>
    <row r="688" spans="1:13" x14ac:dyDescent="0.3">
      <c r="A688" t="s">
        <v>192</v>
      </c>
      <c r="B688" t="s">
        <v>292</v>
      </c>
      <c r="C688" t="s">
        <v>102</v>
      </c>
      <c r="D688" t="s">
        <v>38</v>
      </c>
      <c r="E688" t="s">
        <v>52</v>
      </c>
      <c r="F688" t="s">
        <v>800</v>
      </c>
      <c r="G688" t="s">
        <v>104</v>
      </c>
      <c r="H688" t="s">
        <v>108</v>
      </c>
      <c r="I688" t="s">
        <v>800</v>
      </c>
      <c r="J688">
        <v>0.43814999999999998</v>
      </c>
      <c r="K688">
        <v>0.43814999999999998</v>
      </c>
      <c r="L688">
        <v>9</v>
      </c>
      <c r="M688" t="s">
        <v>305</v>
      </c>
    </row>
    <row r="689" spans="1:13" x14ac:dyDescent="0.3">
      <c r="A689" t="s">
        <v>192</v>
      </c>
      <c r="B689" t="s">
        <v>292</v>
      </c>
      <c r="C689" t="s">
        <v>102</v>
      </c>
      <c r="D689" t="s">
        <v>38</v>
      </c>
      <c r="E689" t="s">
        <v>52</v>
      </c>
      <c r="F689" t="s">
        <v>801</v>
      </c>
      <c r="G689" t="s">
        <v>104</v>
      </c>
      <c r="H689" t="s">
        <v>134</v>
      </c>
      <c r="I689" t="s">
        <v>801</v>
      </c>
      <c r="J689">
        <v>0.42825999999999997</v>
      </c>
      <c r="K689">
        <v>0.42825999999999997</v>
      </c>
      <c r="L689">
        <v>8</v>
      </c>
      <c r="M689" t="s">
        <v>305</v>
      </c>
    </row>
    <row r="690" spans="1:13" x14ac:dyDescent="0.3">
      <c r="A690" t="s">
        <v>192</v>
      </c>
      <c r="B690" t="s">
        <v>292</v>
      </c>
      <c r="C690" t="s">
        <v>102</v>
      </c>
      <c r="D690" t="s">
        <v>38</v>
      </c>
      <c r="E690" t="s">
        <v>52</v>
      </c>
      <c r="F690" t="s">
        <v>802</v>
      </c>
      <c r="G690" t="s">
        <v>103</v>
      </c>
      <c r="H690" t="s">
        <v>111</v>
      </c>
      <c r="I690" t="s">
        <v>802</v>
      </c>
      <c r="J690" s="7">
        <v>0.22305</v>
      </c>
      <c r="K690" s="7">
        <v>0.11086</v>
      </c>
      <c r="L690">
        <v>15</v>
      </c>
      <c r="M690" t="s">
        <v>305</v>
      </c>
    </row>
    <row r="691" spans="1:13" x14ac:dyDescent="0.3">
      <c r="A691" t="s">
        <v>192</v>
      </c>
      <c r="B691" t="s">
        <v>292</v>
      </c>
      <c r="C691" t="s">
        <v>102</v>
      </c>
      <c r="D691" t="s">
        <v>38</v>
      </c>
      <c r="E691" t="s">
        <v>52</v>
      </c>
      <c r="F691" t="s">
        <v>803</v>
      </c>
      <c r="G691" t="s">
        <v>103</v>
      </c>
      <c r="H691" t="s">
        <v>134</v>
      </c>
      <c r="I691" t="s">
        <v>803</v>
      </c>
      <c r="J691" s="7">
        <v>1.08395</v>
      </c>
      <c r="K691" s="7">
        <v>0.26827000000000001</v>
      </c>
      <c r="L691">
        <v>15</v>
      </c>
      <c r="M691" t="s">
        <v>305</v>
      </c>
    </row>
    <row r="692" spans="1:13" x14ac:dyDescent="0.3">
      <c r="A692" t="s">
        <v>192</v>
      </c>
      <c r="B692" t="s">
        <v>292</v>
      </c>
      <c r="C692" t="s">
        <v>102</v>
      </c>
      <c r="D692" t="s">
        <v>38</v>
      </c>
      <c r="E692" t="s">
        <v>52</v>
      </c>
      <c r="F692" t="s">
        <v>804</v>
      </c>
      <c r="G692" t="s">
        <v>104</v>
      </c>
      <c r="H692" t="s">
        <v>108</v>
      </c>
      <c r="I692" t="s">
        <v>804</v>
      </c>
      <c r="J692" s="7">
        <v>0.33605000000000002</v>
      </c>
      <c r="K692" s="7">
        <v>0.33605000000000002</v>
      </c>
      <c r="L692">
        <v>9</v>
      </c>
      <c r="M692" t="s">
        <v>305</v>
      </c>
    </row>
    <row r="693" spans="1:13" x14ac:dyDescent="0.3">
      <c r="A693" t="s">
        <v>192</v>
      </c>
      <c r="B693" t="s">
        <v>292</v>
      </c>
      <c r="C693" t="s">
        <v>102</v>
      </c>
      <c r="D693" t="s">
        <v>38</v>
      </c>
      <c r="E693" t="s">
        <v>52</v>
      </c>
      <c r="F693" t="s">
        <v>805</v>
      </c>
      <c r="G693" t="s">
        <v>103</v>
      </c>
      <c r="H693" t="s">
        <v>111</v>
      </c>
      <c r="I693" t="s">
        <v>805</v>
      </c>
      <c r="J693" s="7">
        <v>0.44768999999999998</v>
      </c>
      <c r="K693" s="7">
        <v>0.29360999999999998</v>
      </c>
      <c r="L693">
        <v>15</v>
      </c>
      <c r="M693" t="s">
        <v>305</v>
      </c>
    </row>
    <row r="694" spans="1:13" x14ac:dyDescent="0.3">
      <c r="A694" t="s">
        <v>192</v>
      </c>
      <c r="B694" t="s">
        <v>292</v>
      </c>
      <c r="C694" t="s">
        <v>102</v>
      </c>
      <c r="D694" t="s">
        <v>38</v>
      </c>
      <c r="E694" t="s">
        <v>52</v>
      </c>
      <c r="F694" t="s">
        <v>806</v>
      </c>
      <c r="G694" t="s">
        <v>104</v>
      </c>
      <c r="H694" t="s">
        <v>108</v>
      </c>
      <c r="I694" t="s">
        <v>806</v>
      </c>
      <c r="J694" s="7">
        <v>0.33346999999999999</v>
      </c>
      <c r="K694" s="7">
        <v>0.33346999999999999</v>
      </c>
      <c r="L694">
        <v>9</v>
      </c>
      <c r="M694" t="s">
        <v>305</v>
      </c>
    </row>
    <row r="695" spans="1:13" x14ac:dyDescent="0.3">
      <c r="A695" t="s">
        <v>192</v>
      </c>
      <c r="B695" t="s">
        <v>292</v>
      </c>
      <c r="C695" t="s">
        <v>102</v>
      </c>
      <c r="D695" t="s">
        <v>38</v>
      </c>
      <c r="E695" t="s">
        <v>52</v>
      </c>
      <c r="F695" t="s">
        <v>807</v>
      </c>
      <c r="G695" t="s">
        <v>103</v>
      </c>
      <c r="H695" t="s">
        <v>111</v>
      </c>
      <c r="I695" t="s">
        <v>807</v>
      </c>
      <c r="J695" s="7">
        <v>0.36069000000000001</v>
      </c>
      <c r="K695" s="7">
        <v>0.3145</v>
      </c>
      <c r="L695">
        <v>15</v>
      </c>
      <c r="M695" t="s">
        <v>305</v>
      </c>
    </row>
    <row r="696" spans="1:13" x14ac:dyDescent="0.3">
      <c r="A696" t="s">
        <v>192</v>
      </c>
      <c r="B696" t="s">
        <v>292</v>
      </c>
      <c r="C696" t="s">
        <v>102</v>
      </c>
      <c r="D696" t="s">
        <v>38</v>
      </c>
      <c r="E696" t="s">
        <v>52</v>
      </c>
      <c r="F696" t="s">
        <v>808</v>
      </c>
      <c r="G696" t="s">
        <v>103</v>
      </c>
      <c r="H696" t="s">
        <v>111</v>
      </c>
      <c r="I696" t="s">
        <v>808</v>
      </c>
      <c r="J696" s="7">
        <v>0.29631000000000002</v>
      </c>
      <c r="K696" s="7">
        <v>0.28387000000000001</v>
      </c>
      <c r="L696">
        <v>15</v>
      </c>
      <c r="M696" t="s">
        <v>305</v>
      </c>
    </row>
    <row r="697" spans="1:13" x14ac:dyDescent="0.3">
      <c r="A697" t="s">
        <v>192</v>
      </c>
      <c r="B697" t="s">
        <v>292</v>
      </c>
      <c r="C697" t="s">
        <v>102</v>
      </c>
      <c r="D697" t="s">
        <v>38</v>
      </c>
      <c r="E697" t="s">
        <v>52</v>
      </c>
      <c r="F697" t="s">
        <v>809</v>
      </c>
      <c r="G697" t="s">
        <v>103</v>
      </c>
      <c r="H697" t="s">
        <v>111</v>
      </c>
      <c r="I697" t="s">
        <v>809</v>
      </c>
      <c r="J697" s="7">
        <v>0.36664999999999998</v>
      </c>
      <c r="K697" s="7">
        <v>0.27781</v>
      </c>
      <c r="L697">
        <v>15</v>
      </c>
      <c r="M697" t="s">
        <v>305</v>
      </c>
    </row>
    <row r="698" spans="1:13" x14ac:dyDescent="0.3">
      <c r="A698" t="s">
        <v>192</v>
      </c>
      <c r="B698" t="s">
        <v>292</v>
      </c>
      <c r="C698" t="s">
        <v>102</v>
      </c>
      <c r="D698" t="s">
        <v>38</v>
      </c>
      <c r="E698" t="s">
        <v>52</v>
      </c>
      <c r="F698" t="s">
        <v>810</v>
      </c>
      <c r="G698" t="s">
        <v>103</v>
      </c>
      <c r="H698" t="s">
        <v>111</v>
      </c>
      <c r="I698" t="s">
        <v>810</v>
      </c>
      <c r="J698" s="7">
        <v>0.31977</v>
      </c>
      <c r="K698" s="7">
        <v>0.27077000000000001</v>
      </c>
      <c r="L698">
        <v>15</v>
      </c>
      <c r="M698" t="s">
        <v>305</v>
      </c>
    </row>
    <row r="699" spans="1:13" x14ac:dyDescent="0.3">
      <c r="A699" t="s">
        <v>192</v>
      </c>
      <c r="B699" t="s">
        <v>292</v>
      </c>
      <c r="C699" t="s">
        <v>102</v>
      </c>
      <c r="D699" t="s">
        <v>38</v>
      </c>
      <c r="E699" t="s">
        <v>52</v>
      </c>
      <c r="F699" t="s">
        <v>811</v>
      </c>
      <c r="G699" t="s">
        <v>103</v>
      </c>
      <c r="H699" t="s">
        <v>111</v>
      </c>
      <c r="I699" t="s">
        <v>811</v>
      </c>
      <c r="J699" s="7">
        <v>0.31276999999999999</v>
      </c>
      <c r="K699" s="7">
        <v>0.21290999999999999</v>
      </c>
      <c r="L699">
        <v>15</v>
      </c>
      <c r="M699" t="s">
        <v>305</v>
      </c>
    </row>
    <row r="700" spans="1:13" x14ac:dyDescent="0.3">
      <c r="A700" t="s">
        <v>192</v>
      </c>
      <c r="B700" t="s">
        <v>292</v>
      </c>
      <c r="C700" t="s">
        <v>102</v>
      </c>
      <c r="D700" t="s">
        <v>38</v>
      </c>
      <c r="E700" t="s">
        <v>52</v>
      </c>
      <c r="F700" t="s">
        <v>812</v>
      </c>
      <c r="G700" t="s">
        <v>104</v>
      </c>
      <c r="H700" t="s">
        <v>108</v>
      </c>
      <c r="I700" t="s">
        <v>812</v>
      </c>
      <c r="J700" s="7">
        <v>0.26506999999999997</v>
      </c>
      <c r="K700" s="7">
        <v>0.26506999999999997</v>
      </c>
      <c r="L700">
        <v>9</v>
      </c>
      <c r="M700" t="s">
        <v>305</v>
      </c>
    </row>
    <row r="701" spans="1:13" x14ac:dyDescent="0.3">
      <c r="A701" t="s">
        <v>192</v>
      </c>
      <c r="B701" t="s">
        <v>292</v>
      </c>
      <c r="C701" t="s">
        <v>102</v>
      </c>
      <c r="D701" t="s">
        <v>38</v>
      </c>
      <c r="E701" t="s">
        <v>52</v>
      </c>
      <c r="F701" t="s">
        <v>813</v>
      </c>
      <c r="G701" t="s">
        <v>103</v>
      </c>
      <c r="H701" t="s">
        <v>111</v>
      </c>
      <c r="I701" t="s">
        <v>813</v>
      </c>
      <c r="J701" s="7">
        <v>0.57182999999999995</v>
      </c>
      <c r="K701" s="7">
        <v>0.53378999999999999</v>
      </c>
      <c r="L701">
        <v>15</v>
      </c>
      <c r="M701" t="s">
        <v>305</v>
      </c>
    </row>
    <row r="702" spans="1:13" x14ac:dyDescent="0.3">
      <c r="A702" t="s">
        <v>192</v>
      </c>
      <c r="B702" t="s">
        <v>292</v>
      </c>
      <c r="C702" t="s">
        <v>102</v>
      </c>
      <c r="D702" t="s">
        <v>38</v>
      </c>
      <c r="E702" t="s">
        <v>52</v>
      </c>
      <c r="F702" t="s">
        <v>814</v>
      </c>
      <c r="G702" t="s">
        <v>104</v>
      </c>
      <c r="H702" t="s">
        <v>108</v>
      </c>
      <c r="I702" t="s">
        <v>814</v>
      </c>
      <c r="J702" s="7">
        <v>0.33089000000000002</v>
      </c>
      <c r="K702" s="7">
        <v>0.33089000000000002</v>
      </c>
      <c r="L702">
        <v>9</v>
      </c>
      <c r="M702" t="s">
        <v>305</v>
      </c>
    </row>
    <row r="703" spans="1:13" x14ac:dyDescent="0.3">
      <c r="A703" t="s">
        <v>192</v>
      </c>
      <c r="B703" t="s">
        <v>292</v>
      </c>
      <c r="C703" t="s">
        <v>102</v>
      </c>
      <c r="D703" t="s">
        <v>38</v>
      </c>
      <c r="E703" t="s">
        <v>52</v>
      </c>
      <c r="F703" t="s">
        <v>815</v>
      </c>
      <c r="G703" t="s">
        <v>148</v>
      </c>
      <c r="H703" t="s">
        <v>355</v>
      </c>
      <c r="I703" t="s">
        <v>815</v>
      </c>
      <c r="J703" s="7">
        <v>0.5232</v>
      </c>
      <c r="K703" s="7">
        <v>0.35808000000000001</v>
      </c>
      <c r="L703">
        <v>15</v>
      </c>
      <c r="M703" t="s">
        <v>305</v>
      </c>
    </row>
    <row r="704" spans="1:13" x14ac:dyDescent="0.3">
      <c r="A704" t="s">
        <v>192</v>
      </c>
      <c r="B704" t="s">
        <v>292</v>
      </c>
      <c r="C704" t="s">
        <v>102</v>
      </c>
      <c r="D704" t="s">
        <v>38</v>
      </c>
      <c r="E704" t="s">
        <v>52</v>
      </c>
      <c r="F704" t="s">
        <v>816</v>
      </c>
      <c r="G704" t="s">
        <v>103</v>
      </c>
      <c r="H704" t="s">
        <v>111</v>
      </c>
      <c r="I704" t="s">
        <v>816</v>
      </c>
      <c r="J704" s="7">
        <v>0.38331999999999999</v>
      </c>
      <c r="K704" s="7">
        <v>0.26698</v>
      </c>
      <c r="L704">
        <v>15</v>
      </c>
      <c r="M704" t="s">
        <v>305</v>
      </c>
    </row>
    <row r="705" spans="1:13" x14ac:dyDescent="0.3">
      <c r="A705" t="s">
        <v>192</v>
      </c>
      <c r="B705" t="s">
        <v>292</v>
      </c>
      <c r="C705" t="s">
        <v>102</v>
      </c>
      <c r="D705" t="s">
        <v>38</v>
      </c>
      <c r="E705" t="s">
        <v>52</v>
      </c>
      <c r="F705" t="s">
        <v>817</v>
      </c>
      <c r="G705" t="s">
        <v>103</v>
      </c>
      <c r="H705" t="s">
        <v>111</v>
      </c>
      <c r="I705" t="s">
        <v>817</v>
      </c>
      <c r="J705" s="7">
        <v>0.33593000000000001</v>
      </c>
      <c r="K705" s="7">
        <v>0.29933999999999999</v>
      </c>
      <c r="L705">
        <v>15</v>
      </c>
      <c r="M705" t="s">
        <v>305</v>
      </c>
    </row>
    <row r="706" spans="1:13" x14ac:dyDescent="0.3">
      <c r="A706" t="s">
        <v>192</v>
      </c>
      <c r="B706" t="s">
        <v>292</v>
      </c>
      <c r="C706" t="s">
        <v>102</v>
      </c>
      <c r="D706" t="s">
        <v>38</v>
      </c>
      <c r="E706" t="s">
        <v>52</v>
      </c>
      <c r="F706" t="s">
        <v>818</v>
      </c>
      <c r="G706" t="s">
        <v>103</v>
      </c>
      <c r="H706" t="s">
        <v>111</v>
      </c>
      <c r="I706" t="s">
        <v>818</v>
      </c>
      <c r="J706" s="7">
        <v>0.2397</v>
      </c>
      <c r="K706" s="7">
        <v>0.20949000000000001</v>
      </c>
      <c r="L706">
        <v>15</v>
      </c>
      <c r="M706" t="s">
        <v>305</v>
      </c>
    </row>
    <row r="707" spans="1:13" x14ac:dyDescent="0.3">
      <c r="A707" t="s">
        <v>192</v>
      </c>
      <c r="B707" t="s">
        <v>292</v>
      </c>
      <c r="C707" t="s">
        <v>102</v>
      </c>
      <c r="D707" t="s">
        <v>38</v>
      </c>
      <c r="E707" t="s">
        <v>52</v>
      </c>
      <c r="F707" t="s">
        <v>819</v>
      </c>
      <c r="G707" t="s">
        <v>103</v>
      </c>
      <c r="H707" t="s">
        <v>111</v>
      </c>
      <c r="I707" t="s">
        <v>819</v>
      </c>
      <c r="J707" s="7">
        <v>0.28710999999999998</v>
      </c>
      <c r="K707" s="7">
        <v>0.24138999999999999</v>
      </c>
      <c r="L707">
        <v>15</v>
      </c>
      <c r="M707" t="s">
        <v>305</v>
      </c>
    </row>
    <row r="708" spans="1:13" x14ac:dyDescent="0.3">
      <c r="A708" t="s">
        <v>192</v>
      </c>
      <c r="B708" t="s">
        <v>292</v>
      </c>
      <c r="C708" t="s">
        <v>102</v>
      </c>
      <c r="D708" t="s">
        <v>38</v>
      </c>
      <c r="E708" t="s">
        <v>52</v>
      </c>
      <c r="F708" t="s">
        <v>820</v>
      </c>
      <c r="G708" t="s">
        <v>103</v>
      </c>
      <c r="H708" t="s">
        <v>111</v>
      </c>
      <c r="I708" t="s">
        <v>820</v>
      </c>
      <c r="J708" s="7">
        <v>0.33582000000000001</v>
      </c>
      <c r="K708" s="7">
        <v>0.26600000000000001</v>
      </c>
      <c r="L708">
        <v>15</v>
      </c>
      <c r="M708" t="s">
        <v>305</v>
      </c>
    </row>
    <row r="709" spans="1:13" x14ac:dyDescent="0.3">
      <c r="A709" t="s">
        <v>192</v>
      </c>
      <c r="B709" t="s">
        <v>292</v>
      </c>
      <c r="C709" t="s">
        <v>102</v>
      </c>
      <c r="D709" t="s">
        <v>38</v>
      </c>
      <c r="E709" t="s">
        <v>52</v>
      </c>
      <c r="F709" t="s">
        <v>821</v>
      </c>
      <c r="G709" t="s">
        <v>103</v>
      </c>
      <c r="H709" t="s">
        <v>111</v>
      </c>
      <c r="I709" t="s">
        <v>821</v>
      </c>
      <c r="J709" s="7">
        <v>0.38024999999999998</v>
      </c>
      <c r="K709" s="7">
        <v>0.26462000000000002</v>
      </c>
      <c r="L709">
        <v>15</v>
      </c>
      <c r="M709" t="s">
        <v>305</v>
      </c>
    </row>
    <row r="710" spans="1:13" x14ac:dyDescent="0.3">
      <c r="A710" t="s">
        <v>192</v>
      </c>
      <c r="B710" t="s">
        <v>292</v>
      </c>
      <c r="C710" t="s">
        <v>102</v>
      </c>
      <c r="D710" t="s">
        <v>38</v>
      </c>
      <c r="E710" t="s">
        <v>52</v>
      </c>
      <c r="F710" t="s">
        <v>822</v>
      </c>
      <c r="G710" t="s">
        <v>103</v>
      </c>
      <c r="H710" t="s">
        <v>111</v>
      </c>
      <c r="I710" t="s">
        <v>822</v>
      </c>
      <c r="J710" s="7">
        <v>0.25380000000000003</v>
      </c>
      <c r="K710" s="7">
        <v>0.23941999999999999</v>
      </c>
      <c r="L710">
        <v>15</v>
      </c>
      <c r="M710" t="s">
        <v>305</v>
      </c>
    </row>
    <row r="711" spans="1:13" x14ac:dyDescent="0.3">
      <c r="A711" t="s">
        <v>192</v>
      </c>
      <c r="B711" t="s">
        <v>292</v>
      </c>
      <c r="C711" t="s">
        <v>102</v>
      </c>
      <c r="D711" t="s">
        <v>38</v>
      </c>
      <c r="E711" t="s">
        <v>52</v>
      </c>
      <c r="F711" t="s">
        <v>823</v>
      </c>
      <c r="G711" t="s">
        <v>103</v>
      </c>
      <c r="H711" t="s">
        <v>111</v>
      </c>
      <c r="I711" t="s">
        <v>823</v>
      </c>
      <c r="J711" s="7">
        <v>0.46028000000000002</v>
      </c>
      <c r="K711" s="7">
        <v>0.30606</v>
      </c>
      <c r="L711">
        <v>15</v>
      </c>
      <c r="M711" t="s">
        <v>305</v>
      </c>
    </row>
    <row r="712" spans="1:13" x14ac:dyDescent="0.3">
      <c r="A712" t="s">
        <v>192</v>
      </c>
      <c r="B712" t="s">
        <v>292</v>
      </c>
      <c r="C712" t="s">
        <v>102</v>
      </c>
      <c r="D712" t="s">
        <v>38</v>
      </c>
      <c r="E712" t="s">
        <v>52</v>
      </c>
      <c r="F712" t="s">
        <v>824</v>
      </c>
      <c r="G712" t="s">
        <v>103</v>
      </c>
      <c r="H712" t="s">
        <v>111</v>
      </c>
      <c r="I712" t="s">
        <v>824</v>
      </c>
      <c r="J712" s="7">
        <v>0.22048999999999999</v>
      </c>
      <c r="K712" s="7">
        <v>0.19930999999999999</v>
      </c>
      <c r="L712">
        <v>15</v>
      </c>
      <c r="M712" t="s">
        <v>305</v>
      </c>
    </row>
    <row r="713" spans="1:13" x14ac:dyDescent="0.3">
      <c r="E713" s="7"/>
      <c r="J713" s="7"/>
      <c r="K713" s="7"/>
    </row>
  </sheetData>
  <sortState xmlns:xlrd2="http://schemas.microsoft.com/office/spreadsheetml/2017/richdata2" ref="A2:N712">
    <sortCondition ref="E2:E712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EE5E3E1-ED11-4220-B2EB-5C97E4DCE91B}">
          <x14:formula1>
            <xm:f>lu_sizefraction!#REF!</xm:f>
          </x14:formula1>
          <xm:sqref>E2:E274</xm:sqref>
        </x14:dataValidation>
        <x14:dataValidation type="list" allowBlank="1" showInputMessage="1" showErrorMessage="1" xr:uid="{BE8DDC39-6EBA-40B2-B54D-14CE24FD71CE}">
          <x14:formula1>
            <xm:f>lu_morphology!#REF!</xm:f>
          </x14:formula1>
          <xm:sqref>G2:G184</xm:sqref>
        </x14:dataValidation>
        <x14:dataValidation type="list" allowBlank="1" showInputMessage="1" showErrorMessage="1" xr:uid="{96A6ED69-90FA-4C28-B700-8B40C279656E}">
          <x14:formula1>
            <xm:f>lu_color!#REF!</xm:f>
          </x14:formula1>
          <xm:sqref>H149:H184 G2:H148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A6A6A5"/>
  </sheetPr>
  <dimension ref="A1:A7"/>
  <sheetViews>
    <sheetView workbookViewId="0">
      <selection activeCell="A5" sqref="A5"/>
    </sheetView>
  </sheetViews>
  <sheetFormatPr defaultRowHeight="14.4" x14ac:dyDescent="0.3"/>
  <sheetData>
    <row r="1" spans="1:1" ht="120" customHeight="1" x14ac:dyDescent="0.3">
      <c r="A1" s="1" t="s">
        <v>123</v>
      </c>
    </row>
    <row r="2" spans="1:1" x14ac:dyDescent="0.3">
      <c r="A2" t="s">
        <v>35</v>
      </c>
    </row>
    <row r="3" spans="1:1" x14ac:dyDescent="0.3">
      <c r="A3" t="s">
        <v>37</v>
      </c>
    </row>
    <row r="4" spans="1:1" x14ac:dyDescent="0.3">
      <c r="A4" t="s">
        <v>36</v>
      </c>
    </row>
    <row r="5" spans="1:1" x14ac:dyDescent="0.3">
      <c r="A5" t="s">
        <v>38</v>
      </c>
    </row>
    <row r="6" spans="1:1" x14ac:dyDescent="0.3">
      <c r="A6" t="s">
        <v>121</v>
      </c>
    </row>
    <row r="7" spans="1:1" x14ac:dyDescent="0.3">
      <c r="A7" t="s">
        <v>122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A6A6A5"/>
  </sheetPr>
  <dimension ref="A1:A3"/>
  <sheetViews>
    <sheetView workbookViewId="0"/>
  </sheetViews>
  <sheetFormatPr defaultRowHeight="14.4" x14ac:dyDescent="0.3"/>
  <sheetData>
    <row r="1" spans="1:1" ht="120" customHeight="1" x14ac:dyDescent="0.3">
      <c r="A1" s="1" t="s">
        <v>125</v>
      </c>
    </row>
    <row r="2" spans="1:1" x14ac:dyDescent="0.3">
      <c r="A2" t="s">
        <v>55</v>
      </c>
    </row>
    <row r="3" spans="1:1" x14ac:dyDescent="0.3">
      <c r="A3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A6A6A5"/>
  </sheetPr>
  <dimension ref="A1:B5"/>
  <sheetViews>
    <sheetView workbookViewId="0">
      <selection activeCell="F19" sqref="F19"/>
    </sheetView>
  </sheetViews>
  <sheetFormatPr defaultRowHeight="14.4" x14ac:dyDescent="0.3"/>
  <sheetData>
    <row r="1" spans="1:2" ht="120" customHeight="1" x14ac:dyDescent="0.3">
      <c r="A1" s="1" t="s">
        <v>130</v>
      </c>
      <c r="B1" s="2" t="s">
        <v>131</v>
      </c>
    </row>
    <row r="2" spans="1:2" x14ac:dyDescent="0.3">
      <c r="A2" t="s">
        <v>54</v>
      </c>
      <c r="B2" t="s">
        <v>126</v>
      </c>
    </row>
    <row r="3" spans="1:2" x14ac:dyDescent="0.3">
      <c r="A3" t="s">
        <v>51</v>
      </c>
      <c r="B3" t="s">
        <v>127</v>
      </c>
    </row>
    <row r="4" spans="1:2" x14ac:dyDescent="0.3">
      <c r="A4" t="s">
        <v>52</v>
      </c>
      <c r="B4" t="s">
        <v>128</v>
      </c>
    </row>
    <row r="5" spans="1:2" x14ac:dyDescent="0.3">
      <c r="A5" t="s">
        <v>53</v>
      </c>
      <c r="B5" t="s">
        <v>129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A6A6A5"/>
  </sheetPr>
  <dimension ref="A1:A18"/>
  <sheetViews>
    <sheetView workbookViewId="0"/>
  </sheetViews>
  <sheetFormatPr defaultRowHeight="14.4" x14ac:dyDescent="0.3"/>
  <sheetData>
    <row r="1" spans="1:1" ht="120" customHeight="1" x14ac:dyDescent="0.3">
      <c r="A1" s="1" t="s">
        <v>144</v>
      </c>
    </row>
    <row r="2" spans="1:1" x14ac:dyDescent="0.3">
      <c r="A2" t="s">
        <v>107</v>
      </c>
    </row>
    <row r="3" spans="1:1" x14ac:dyDescent="0.3">
      <c r="A3" t="s">
        <v>132</v>
      </c>
    </row>
    <row r="4" spans="1:1" x14ac:dyDescent="0.3">
      <c r="A4" t="s">
        <v>111</v>
      </c>
    </row>
    <row r="5" spans="1:1" x14ac:dyDescent="0.3">
      <c r="A5" t="s">
        <v>133</v>
      </c>
    </row>
    <row r="6" spans="1:1" x14ac:dyDescent="0.3">
      <c r="A6" t="s">
        <v>134</v>
      </c>
    </row>
    <row r="7" spans="1:1" x14ac:dyDescent="0.3">
      <c r="A7" t="s">
        <v>135</v>
      </c>
    </row>
    <row r="8" spans="1:1" x14ac:dyDescent="0.3">
      <c r="A8" t="s">
        <v>136</v>
      </c>
    </row>
    <row r="9" spans="1:1" x14ac:dyDescent="0.3">
      <c r="A9" t="s">
        <v>137</v>
      </c>
    </row>
    <row r="10" spans="1:1" x14ac:dyDescent="0.3">
      <c r="A10" t="s">
        <v>138</v>
      </c>
    </row>
    <row r="11" spans="1:1" x14ac:dyDescent="0.3">
      <c r="A11" t="s">
        <v>109</v>
      </c>
    </row>
    <row r="12" spans="1:1" x14ac:dyDescent="0.3">
      <c r="A12" t="s">
        <v>139</v>
      </c>
    </row>
    <row r="13" spans="1:1" x14ac:dyDescent="0.3">
      <c r="A13" t="s">
        <v>108</v>
      </c>
    </row>
    <row r="14" spans="1:1" x14ac:dyDescent="0.3">
      <c r="A14" t="s">
        <v>140</v>
      </c>
    </row>
    <row r="15" spans="1:1" x14ac:dyDescent="0.3">
      <c r="A15" t="s">
        <v>110</v>
      </c>
    </row>
    <row r="16" spans="1:1" x14ac:dyDescent="0.3">
      <c r="A16" t="s">
        <v>141</v>
      </c>
    </row>
    <row r="17" spans="1:1" x14ac:dyDescent="0.3">
      <c r="A17" t="s">
        <v>142</v>
      </c>
    </row>
    <row r="18" spans="1:1" x14ac:dyDescent="0.3">
      <c r="A18" t="s">
        <v>143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A6A6A5"/>
  </sheetPr>
  <dimension ref="A1:A4"/>
  <sheetViews>
    <sheetView workbookViewId="0"/>
  </sheetViews>
  <sheetFormatPr defaultRowHeight="14.4" x14ac:dyDescent="0.3"/>
  <sheetData>
    <row r="1" spans="1:1" ht="120" customHeight="1" x14ac:dyDescent="0.3">
      <c r="A1" s="1" t="s">
        <v>146</v>
      </c>
    </row>
    <row r="2" spans="1:1" x14ac:dyDescent="0.3">
      <c r="A2" t="s">
        <v>0</v>
      </c>
    </row>
    <row r="3" spans="1:1" x14ac:dyDescent="0.3">
      <c r="A3" t="s">
        <v>76</v>
      </c>
    </row>
    <row r="4" spans="1:1" x14ac:dyDescent="0.3">
      <c r="A4" t="s">
        <v>145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A6A6A5"/>
  </sheetPr>
  <dimension ref="A1:A10"/>
  <sheetViews>
    <sheetView workbookViewId="0">
      <selection activeCell="A4" sqref="A4"/>
    </sheetView>
  </sheetViews>
  <sheetFormatPr defaultRowHeight="14.4" x14ac:dyDescent="0.3"/>
  <sheetData>
    <row r="1" spans="1:1" ht="120" customHeight="1" x14ac:dyDescent="0.3">
      <c r="A1" s="1" t="s">
        <v>125</v>
      </c>
    </row>
    <row r="2" spans="1:1" x14ac:dyDescent="0.3">
      <c r="A2" t="s">
        <v>103</v>
      </c>
    </row>
    <row r="3" spans="1:1" x14ac:dyDescent="0.3">
      <c r="A3" t="s">
        <v>105</v>
      </c>
    </row>
    <row r="4" spans="1:1" x14ac:dyDescent="0.3">
      <c r="A4" t="s">
        <v>106</v>
      </c>
    </row>
    <row r="5" spans="1:1" x14ac:dyDescent="0.3">
      <c r="A5" t="s">
        <v>104</v>
      </c>
    </row>
    <row r="6" spans="1:1" x14ac:dyDescent="0.3">
      <c r="A6" t="s">
        <v>147</v>
      </c>
    </row>
    <row r="7" spans="1:1" x14ac:dyDescent="0.3">
      <c r="A7" t="s">
        <v>148</v>
      </c>
    </row>
    <row r="8" spans="1:1" x14ac:dyDescent="0.3">
      <c r="A8" t="s">
        <v>149</v>
      </c>
    </row>
    <row r="9" spans="1:1" x14ac:dyDescent="0.3">
      <c r="A9" t="s">
        <v>142</v>
      </c>
    </row>
    <row r="10" spans="1:1" x14ac:dyDescent="0.3">
      <c r="A10" t="s">
        <v>143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A6A6A5"/>
  </sheetPr>
  <dimension ref="A1:C42"/>
  <sheetViews>
    <sheetView workbookViewId="0"/>
  </sheetViews>
  <sheetFormatPr defaultRowHeight="14.4" x14ac:dyDescent="0.3"/>
  <sheetData>
    <row r="1" spans="1:3" ht="120" customHeight="1" x14ac:dyDescent="0.3">
      <c r="A1" s="2" t="s">
        <v>272</v>
      </c>
      <c r="B1" s="1" t="s">
        <v>273</v>
      </c>
      <c r="C1" s="2" t="s">
        <v>274</v>
      </c>
    </row>
    <row r="2" spans="1:3" x14ac:dyDescent="0.3">
      <c r="A2" t="s">
        <v>150</v>
      </c>
      <c r="B2" t="s">
        <v>190</v>
      </c>
      <c r="C2" t="s">
        <v>231</v>
      </c>
    </row>
    <row r="3" spans="1:3" x14ac:dyDescent="0.3">
      <c r="A3" t="s">
        <v>151</v>
      </c>
      <c r="B3" t="s">
        <v>191</v>
      </c>
      <c r="C3" t="s">
        <v>232</v>
      </c>
    </row>
    <row r="4" spans="1:3" x14ac:dyDescent="0.3">
      <c r="A4" t="s">
        <v>152</v>
      </c>
      <c r="B4" t="s">
        <v>192</v>
      </c>
      <c r="C4" t="s">
        <v>233</v>
      </c>
    </row>
    <row r="5" spans="1:3" x14ac:dyDescent="0.3">
      <c r="A5" t="s">
        <v>153</v>
      </c>
      <c r="B5" t="s">
        <v>193</v>
      </c>
      <c r="C5" t="s">
        <v>234</v>
      </c>
    </row>
    <row r="6" spans="1:3" x14ac:dyDescent="0.3">
      <c r="A6" t="s">
        <v>154</v>
      </c>
      <c r="B6" t="s">
        <v>194</v>
      </c>
      <c r="C6" t="s">
        <v>235</v>
      </c>
    </row>
    <row r="7" spans="1:3" x14ac:dyDescent="0.3">
      <c r="A7" t="s">
        <v>155</v>
      </c>
      <c r="B7" t="s">
        <v>195</v>
      </c>
      <c r="C7" t="s">
        <v>236</v>
      </c>
    </row>
    <row r="8" spans="1:3" x14ac:dyDescent="0.3">
      <c r="A8" t="s">
        <v>156</v>
      </c>
      <c r="B8" t="s">
        <v>196</v>
      </c>
      <c r="C8" t="s">
        <v>237</v>
      </c>
    </row>
    <row r="9" spans="1:3" x14ac:dyDescent="0.3">
      <c r="A9" t="s">
        <v>157</v>
      </c>
      <c r="B9" t="s">
        <v>197</v>
      </c>
      <c r="C9" t="s">
        <v>238</v>
      </c>
    </row>
    <row r="10" spans="1:3" x14ac:dyDescent="0.3">
      <c r="A10" t="s">
        <v>158</v>
      </c>
      <c r="B10" t="s">
        <v>198</v>
      </c>
      <c r="C10" t="s">
        <v>239</v>
      </c>
    </row>
    <row r="11" spans="1:3" x14ac:dyDescent="0.3">
      <c r="A11" t="s">
        <v>159</v>
      </c>
      <c r="B11" t="s">
        <v>199</v>
      </c>
      <c r="C11" t="s">
        <v>240</v>
      </c>
    </row>
    <row r="12" spans="1:3" x14ac:dyDescent="0.3">
      <c r="A12" t="s">
        <v>160</v>
      </c>
      <c r="B12" t="s">
        <v>200</v>
      </c>
      <c r="C12" t="s">
        <v>241</v>
      </c>
    </row>
    <row r="13" spans="1:3" x14ac:dyDescent="0.3">
      <c r="A13" t="s">
        <v>161</v>
      </c>
      <c r="B13" t="s">
        <v>201</v>
      </c>
      <c r="C13" t="s">
        <v>242</v>
      </c>
    </row>
    <row r="14" spans="1:3" x14ac:dyDescent="0.3">
      <c r="A14" t="s">
        <v>162</v>
      </c>
      <c r="B14" t="s">
        <v>202</v>
      </c>
      <c r="C14" t="s">
        <v>243</v>
      </c>
    </row>
    <row r="15" spans="1:3" x14ac:dyDescent="0.3">
      <c r="A15" t="s">
        <v>163</v>
      </c>
      <c r="B15" t="s">
        <v>203</v>
      </c>
      <c r="C15" t="s">
        <v>244</v>
      </c>
    </row>
    <row r="16" spans="1:3" x14ac:dyDescent="0.3">
      <c r="A16" t="s">
        <v>164</v>
      </c>
      <c r="B16" t="s">
        <v>204</v>
      </c>
      <c r="C16" t="s">
        <v>245</v>
      </c>
    </row>
    <row r="17" spans="1:3" x14ac:dyDescent="0.3">
      <c r="A17" t="s">
        <v>165</v>
      </c>
      <c r="B17" t="s">
        <v>205</v>
      </c>
      <c r="C17" t="s">
        <v>246</v>
      </c>
    </row>
    <row r="18" spans="1:3" x14ac:dyDescent="0.3">
      <c r="A18" t="s">
        <v>166</v>
      </c>
      <c r="B18" t="s">
        <v>206</v>
      </c>
      <c r="C18" t="s">
        <v>247</v>
      </c>
    </row>
    <row r="19" spans="1:3" x14ac:dyDescent="0.3">
      <c r="A19" t="s">
        <v>167</v>
      </c>
      <c r="B19" t="s">
        <v>207</v>
      </c>
      <c r="C19" t="s">
        <v>248</v>
      </c>
    </row>
    <row r="20" spans="1:3" x14ac:dyDescent="0.3">
      <c r="A20" t="s">
        <v>168</v>
      </c>
      <c r="B20" t="s">
        <v>208</v>
      </c>
      <c r="C20" t="s">
        <v>249</v>
      </c>
    </row>
    <row r="21" spans="1:3" x14ac:dyDescent="0.3">
      <c r="A21" t="s">
        <v>169</v>
      </c>
      <c r="B21" t="s">
        <v>209</v>
      </c>
      <c r="C21" t="s">
        <v>250</v>
      </c>
    </row>
    <row r="22" spans="1:3" x14ac:dyDescent="0.3">
      <c r="A22" t="s">
        <v>170</v>
      </c>
      <c r="B22" t="s">
        <v>210</v>
      </c>
      <c r="C22" t="s">
        <v>251</v>
      </c>
    </row>
    <row r="23" spans="1:3" x14ac:dyDescent="0.3">
      <c r="A23" t="s">
        <v>171</v>
      </c>
      <c r="B23" t="s">
        <v>211</v>
      </c>
      <c r="C23" t="s">
        <v>252</v>
      </c>
    </row>
    <row r="24" spans="1:3" x14ac:dyDescent="0.3">
      <c r="A24" t="s">
        <v>172</v>
      </c>
      <c r="B24" t="s">
        <v>212</v>
      </c>
      <c r="C24" t="s">
        <v>253</v>
      </c>
    </row>
    <row r="25" spans="1:3" x14ac:dyDescent="0.3">
      <c r="A25" t="s">
        <v>173</v>
      </c>
      <c r="B25" t="s">
        <v>213</v>
      </c>
      <c r="C25" t="s">
        <v>254</v>
      </c>
    </row>
    <row r="26" spans="1:3" x14ac:dyDescent="0.3">
      <c r="A26" t="s">
        <v>174</v>
      </c>
      <c r="B26" t="s">
        <v>214</v>
      </c>
      <c r="C26" t="s">
        <v>255</v>
      </c>
    </row>
    <row r="27" spans="1:3" x14ac:dyDescent="0.3">
      <c r="A27" t="s">
        <v>175</v>
      </c>
      <c r="B27" t="s">
        <v>215</v>
      </c>
      <c r="C27" t="s">
        <v>256</v>
      </c>
    </row>
    <row r="28" spans="1:3" x14ac:dyDescent="0.3">
      <c r="A28" t="s">
        <v>176</v>
      </c>
      <c r="B28" t="s">
        <v>216</v>
      </c>
      <c r="C28" t="s">
        <v>257</v>
      </c>
    </row>
    <row r="29" spans="1:3" x14ac:dyDescent="0.3">
      <c r="A29" t="s">
        <v>177</v>
      </c>
      <c r="B29" t="s">
        <v>217</v>
      </c>
      <c r="C29" t="s">
        <v>258</v>
      </c>
    </row>
    <row r="30" spans="1:3" x14ac:dyDescent="0.3">
      <c r="A30" t="s">
        <v>178</v>
      </c>
      <c r="B30" t="s">
        <v>218</v>
      </c>
      <c r="C30" t="s">
        <v>259</v>
      </c>
    </row>
    <row r="31" spans="1:3" x14ac:dyDescent="0.3">
      <c r="A31" t="s">
        <v>178</v>
      </c>
      <c r="B31" t="s">
        <v>219</v>
      </c>
      <c r="C31" t="s">
        <v>260</v>
      </c>
    </row>
    <row r="32" spans="1:3" x14ac:dyDescent="0.3">
      <c r="A32" t="s">
        <v>179</v>
      </c>
      <c r="B32" t="s">
        <v>220</v>
      </c>
      <c r="C32" t="s">
        <v>261</v>
      </c>
    </row>
    <row r="33" spans="1:3" x14ac:dyDescent="0.3">
      <c r="A33" t="s">
        <v>180</v>
      </c>
      <c r="B33" t="s">
        <v>221</v>
      </c>
      <c r="C33" t="s">
        <v>262</v>
      </c>
    </row>
    <row r="34" spans="1:3" x14ac:dyDescent="0.3">
      <c r="A34" t="s">
        <v>181</v>
      </c>
      <c r="B34" t="s">
        <v>222</v>
      </c>
      <c r="C34" t="s">
        <v>263</v>
      </c>
    </row>
    <row r="35" spans="1:3" x14ac:dyDescent="0.3">
      <c r="A35" t="s">
        <v>182</v>
      </c>
      <c r="B35" t="s">
        <v>223</v>
      </c>
      <c r="C35" t="s">
        <v>264</v>
      </c>
    </row>
    <row r="36" spans="1:3" x14ac:dyDescent="0.3">
      <c r="A36" t="s">
        <v>183</v>
      </c>
      <c r="B36" t="s">
        <v>224</v>
      </c>
      <c r="C36" t="s">
        <v>265</v>
      </c>
    </row>
    <row r="37" spans="1:3" x14ac:dyDescent="0.3">
      <c r="A37" t="s">
        <v>184</v>
      </c>
      <c r="B37" t="s">
        <v>225</v>
      </c>
      <c r="C37" t="s">
        <v>266</v>
      </c>
    </row>
    <row r="38" spans="1:3" x14ac:dyDescent="0.3">
      <c r="A38" t="s">
        <v>185</v>
      </c>
      <c r="B38" t="s">
        <v>226</v>
      </c>
      <c r="C38" t="s">
        <v>267</v>
      </c>
    </row>
    <row r="39" spans="1:3" x14ac:dyDescent="0.3">
      <c r="A39" t="s">
        <v>186</v>
      </c>
      <c r="B39" t="s">
        <v>227</v>
      </c>
      <c r="C39" t="s">
        <v>268</v>
      </c>
    </row>
    <row r="40" spans="1:3" x14ac:dyDescent="0.3">
      <c r="A40" t="s">
        <v>187</v>
      </c>
      <c r="B40" t="s">
        <v>228</v>
      </c>
      <c r="C40" t="s">
        <v>269</v>
      </c>
    </row>
    <row r="41" spans="1:3" x14ac:dyDescent="0.3">
      <c r="A41" t="s">
        <v>188</v>
      </c>
      <c r="B41" t="s">
        <v>229</v>
      </c>
      <c r="C41" t="s">
        <v>270</v>
      </c>
    </row>
    <row r="42" spans="1:3" x14ac:dyDescent="0.3">
      <c r="A42" t="s">
        <v>189</v>
      </c>
      <c r="B42" t="s">
        <v>230</v>
      </c>
      <c r="C42" t="s">
        <v>271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A6A6A5"/>
  </sheetPr>
  <dimension ref="A1:B5"/>
  <sheetViews>
    <sheetView workbookViewId="0"/>
  </sheetViews>
  <sheetFormatPr defaultRowHeight="14.4" x14ac:dyDescent="0.3"/>
  <sheetData>
    <row r="1" spans="1:2" ht="120" customHeight="1" x14ac:dyDescent="0.3">
      <c r="A1" s="1" t="s">
        <v>282</v>
      </c>
      <c r="B1" s="2" t="s">
        <v>283</v>
      </c>
    </row>
    <row r="2" spans="1:2" x14ac:dyDescent="0.3">
      <c r="A2" t="s">
        <v>102</v>
      </c>
      <c r="B2" t="s">
        <v>278</v>
      </c>
    </row>
    <row r="3" spans="1:2" x14ac:dyDescent="0.3">
      <c r="A3" t="s">
        <v>275</v>
      </c>
      <c r="B3" t="s">
        <v>279</v>
      </c>
    </row>
    <row r="4" spans="1:2" x14ac:dyDescent="0.3">
      <c r="A4" t="s">
        <v>276</v>
      </c>
      <c r="B4" t="s">
        <v>280</v>
      </c>
    </row>
    <row r="5" spans="1:2" x14ac:dyDescent="0.3">
      <c r="A5" t="s">
        <v>277</v>
      </c>
      <c r="B5" t="s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2" sqref="A2:E5"/>
    </sheetView>
  </sheetViews>
  <sheetFormatPr defaultRowHeight="14.4" x14ac:dyDescent="0.3"/>
  <cols>
    <col min="2" max="2" width="28.6640625" customWidth="1"/>
  </cols>
  <sheetData>
    <row r="1" spans="1:5" ht="170.1" customHeight="1" x14ac:dyDescent="0.3">
      <c r="A1" s="1" t="s">
        <v>1</v>
      </c>
      <c r="B1" s="5" t="s">
        <v>18</v>
      </c>
      <c r="C1" s="2" t="s">
        <v>19</v>
      </c>
      <c r="D1" s="2" t="s">
        <v>20</v>
      </c>
      <c r="E1" s="2" t="s">
        <v>17</v>
      </c>
    </row>
    <row r="2" spans="1:5" x14ac:dyDescent="0.3">
      <c r="A2" t="s">
        <v>192</v>
      </c>
      <c r="B2" t="s">
        <v>288</v>
      </c>
      <c r="C2" s="4">
        <v>43875.458333333336</v>
      </c>
      <c r="D2" t="s">
        <v>289</v>
      </c>
      <c r="E2" t="s">
        <v>290</v>
      </c>
    </row>
    <row r="3" spans="1:5" x14ac:dyDescent="0.3">
      <c r="A3" t="s">
        <v>192</v>
      </c>
      <c r="B3" t="s">
        <v>291</v>
      </c>
      <c r="C3" s="4">
        <v>43875.458333333336</v>
      </c>
      <c r="D3" t="s">
        <v>289</v>
      </c>
      <c r="E3" t="s">
        <v>290</v>
      </c>
    </row>
    <row r="4" spans="1:5" x14ac:dyDescent="0.3">
      <c r="A4" t="s">
        <v>192</v>
      </c>
      <c r="B4" t="s">
        <v>292</v>
      </c>
      <c r="C4" s="4">
        <v>43875.458333333336</v>
      </c>
      <c r="D4" t="s">
        <v>289</v>
      </c>
      <c r="E4" t="s">
        <v>290</v>
      </c>
    </row>
    <row r="5" spans="1:5" x14ac:dyDescent="0.3">
      <c r="A5" t="s">
        <v>192</v>
      </c>
      <c r="B5" t="s">
        <v>293</v>
      </c>
      <c r="C5" s="4">
        <v>43875.458333333336</v>
      </c>
      <c r="D5" t="s">
        <v>289</v>
      </c>
      <c r="E5" t="s">
        <v>290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topLeftCell="A2" workbookViewId="0">
      <selection activeCell="H20" sqref="H20"/>
    </sheetView>
  </sheetViews>
  <sheetFormatPr defaultRowHeight="14.4" x14ac:dyDescent="0.3"/>
  <cols>
    <col min="2" max="2" width="14.109375" customWidth="1"/>
    <col min="14" max="14" width="15.33203125" customWidth="1"/>
  </cols>
  <sheetData>
    <row r="1" spans="1:16" ht="170.1" customHeight="1" x14ac:dyDescent="0.3">
      <c r="A1" s="1" t="s">
        <v>1</v>
      </c>
      <c r="B1" s="5" t="s">
        <v>18</v>
      </c>
      <c r="C1" s="5" t="s">
        <v>22</v>
      </c>
      <c r="D1" s="2" t="s">
        <v>23</v>
      </c>
      <c r="E1" s="2" t="s">
        <v>24</v>
      </c>
      <c r="F1" s="5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17</v>
      </c>
    </row>
    <row r="2" spans="1:16" x14ac:dyDescent="0.3">
      <c r="A2" t="s">
        <v>192</v>
      </c>
      <c r="B2" t="s">
        <v>288</v>
      </c>
      <c r="C2">
        <v>500</v>
      </c>
      <c r="D2" t="s">
        <v>295</v>
      </c>
      <c r="E2" t="s">
        <v>294</v>
      </c>
      <c r="F2">
        <v>-88</v>
      </c>
      <c r="G2">
        <v>-88</v>
      </c>
      <c r="H2" t="s">
        <v>21</v>
      </c>
      <c r="I2">
        <v>0</v>
      </c>
      <c r="J2">
        <v>0</v>
      </c>
      <c r="K2">
        <v>0</v>
      </c>
      <c r="L2">
        <v>-88</v>
      </c>
      <c r="M2">
        <v>0</v>
      </c>
      <c r="N2" t="s">
        <v>373</v>
      </c>
      <c r="O2">
        <v>0.25</v>
      </c>
    </row>
    <row r="3" spans="1:16" x14ac:dyDescent="0.3">
      <c r="A3" t="s">
        <v>192</v>
      </c>
      <c r="B3" t="s">
        <v>288</v>
      </c>
      <c r="C3">
        <v>212</v>
      </c>
      <c r="D3" t="s">
        <v>295</v>
      </c>
      <c r="E3" t="s">
        <v>294</v>
      </c>
      <c r="F3">
        <v>-88</v>
      </c>
      <c r="G3">
        <v>-88</v>
      </c>
      <c r="H3" t="s">
        <v>21</v>
      </c>
      <c r="I3">
        <v>0</v>
      </c>
      <c r="J3">
        <v>0</v>
      </c>
      <c r="K3">
        <v>0</v>
      </c>
      <c r="L3">
        <v>-88</v>
      </c>
      <c r="M3">
        <v>0</v>
      </c>
      <c r="N3" t="s">
        <v>373</v>
      </c>
      <c r="O3">
        <v>0.25</v>
      </c>
    </row>
    <row r="4" spans="1:16" x14ac:dyDescent="0.3">
      <c r="A4" t="s">
        <v>192</v>
      </c>
      <c r="B4" t="s">
        <v>288</v>
      </c>
      <c r="C4">
        <v>212</v>
      </c>
      <c r="D4" t="s">
        <v>295</v>
      </c>
      <c r="E4" t="s">
        <v>294</v>
      </c>
      <c r="F4">
        <v>20</v>
      </c>
      <c r="G4">
        <v>47</v>
      </c>
      <c r="H4" t="s">
        <v>21</v>
      </c>
      <c r="I4">
        <v>0</v>
      </c>
      <c r="J4">
        <v>0</v>
      </c>
      <c r="K4">
        <v>0</v>
      </c>
      <c r="L4">
        <v>-88</v>
      </c>
      <c r="M4">
        <v>0</v>
      </c>
      <c r="N4" t="s">
        <v>376</v>
      </c>
      <c r="O4">
        <v>0.5</v>
      </c>
      <c r="P4" t="s">
        <v>299</v>
      </c>
    </row>
    <row r="5" spans="1:16" x14ac:dyDescent="0.3">
      <c r="A5" t="s">
        <v>192</v>
      </c>
      <c r="B5" t="s">
        <v>288</v>
      </c>
      <c r="C5">
        <v>212</v>
      </c>
      <c r="D5" t="s">
        <v>295</v>
      </c>
      <c r="E5" t="s">
        <v>294</v>
      </c>
      <c r="F5">
        <v>1</v>
      </c>
      <c r="G5">
        <v>47</v>
      </c>
      <c r="H5" t="s">
        <v>21</v>
      </c>
      <c r="I5">
        <v>0</v>
      </c>
      <c r="J5">
        <v>0</v>
      </c>
      <c r="K5">
        <v>0</v>
      </c>
      <c r="L5">
        <v>-88</v>
      </c>
      <c r="M5">
        <v>0</v>
      </c>
      <c r="N5" t="s">
        <v>376</v>
      </c>
      <c r="O5">
        <v>3</v>
      </c>
      <c r="P5" t="s">
        <v>300</v>
      </c>
    </row>
    <row r="6" spans="1:16" x14ac:dyDescent="0.3">
      <c r="A6" t="s">
        <v>192</v>
      </c>
      <c r="B6" t="s">
        <v>291</v>
      </c>
      <c r="C6">
        <v>500</v>
      </c>
      <c r="D6" t="s">
        <v>295</v>
      </c>
      <c r="E6" t="s">
        <v>294</v>
      </c>
      <c r="F6">
        <v>-88</v>
      </c>
      <c r="G6">
        <v>-88</v>
      </c>
      <c r="H6" t="s">
        <v>21</v>
      </c>
      <c r="I6">
        <v>0</v>
      </c>
      <c r="J6">
        <v>0</v>
      </c>
      <c r="K6">
        <v>0</v>
      </c>
      <c r="L6">
        <v>-88</v>
      </c>
      <c r="M6">
        <v>0</v>
      </c>
      <c r="N6" t="s">
        <v>373</v>
      </c>
      <c r="O6">
        <v>0.25</v>
      </c>
    </row>
    <row r="7" spans="1:16" x14ac:dyDescent="0.3">
      <c r="A7" t="s">
        <v>192</v>
      </c>
      <c r="B7" t="s">
        <v>291</v>
      </c>
      <c r="C7">
        <v>212</v>
      </c>
      <c r="D7" t="s">
        <v>295</v>
      </c>
      <c r="E7" t="s">
        <v>294</v>
      </c>
      <c r="F7">
        <v>-88</v>
      </c>
      <c r="G7">
        <v>-88</v>
      </c>
      <c r="H7" t="s">
        <v>21</v>
      </c>
      <c r="I7">
        <v>0</v>
      </c>
      <c r="J7">
        <v>0</v>
      </c>
      <c r="K7">
        <v>0</v>
      </c>
      <c r="L7">
        <v>-88</v>
      </c>
      <c r="M7">
        <v>0</v>
      </c>
      <c r="N7" t="s">
        <v>373</v>
      </c>
      <c r="O7">
        <v>0.25</v>
      </c>
    </row>
    <row r="8" spans="1:16" x14ac:dyDescent="0.3">
      <c r="A8" t="s">
        <v>192</v>
      </c>
      <c r="B8" t="s">
        <v>291</v>
      </c>
      <c r="C8">
        <v>212</v>
      </c>
      <c r="D8" t="s">
        <v>295</v>
      </c>
      <c r="E8" t="s">
        <v>294</v>
      </c>
      <c r="F8">
        <v>20</v>
      </c>
      <c r="G8">
        <v>47</v>
      </c>
      <c r="H8" t="s">
        <v>21</v>
      </c>
      <c r="I8">
        <v>0</v>
      </c>
      <c r="J8">
        <v>0</v>
      </c>
      <c r="K8">
        <v>0</v>
      </c>
      <c r="L8">
        <v>-88</v>
      </c>
      <c r="M8">
        <v>0</v>
      </c>
      <c r="N8" t="s">
        <v>376</v>
      </c>
      <c r="O8">
        <v>1.5</v>
      </c>
      <c r="P8" t="s">
        <v>374</v>
      </c>
    </row>
    <row r="9" spans="1:16" x14ac:dyDescent="0.3">
      <c r="A9" t="s">
        <v>192</v>
      </c>
      <c r="B9" t="s">
        <v>291</v>
      </c>
      <c r="C9">
        <v>212</v>
      </c>
      <c r="D9" t="s">
        <v>295</v>
      </c>
      <c r="E9" t="s">
        <v>294</v>
      </c>
      <c r="F9">
        <v>1</v>
      </c>
      <c r="G9">
        <v>47</v>
      </c>
      <c r="H9" t="s">
        <v>21</v>
      </c>
      <c r="I9">
        <v>0</v>
      </c>
      <c r="J9">
        <v>0</v>
      </c>
      <c r="K9">
        <v>0</v>
      </c>
      <c r="L9">
        <v>-88</v>
      </c>
      <c r="M9">
        <v>0</v>
      </c>
      <c r="N9" t="s">
        <v>376</v>
      </c>
      <c r="O9">
        <v>4</v>
      </c>
      <c r="P9" t="s">
        <v>375</v>
      </c>
    </row>
    <row r="10" spans="1:16" x14ac:dyDescent="0.3">
      <c r="A10" t="s">
        <v>192</v>
      </c>
      <c r="B10" t="s">
        <v>292</v>
      </c>
      <c r="C10">
        <v>500</v>
      </c>
      <c r="D10" t="s">
        <v>295</v>
      </c>
      <c r="E10" t="s">
        <v>294</v>
      </c>
      <c r="F10">
        <v>-88</v>
      </c>
      <c r="G10">
        <v>-88</v>
      </c>
      <c r="H10" t="s">
        <v>21</v>
      </c>
      <c r="I10">
        <v>0</v>
      </c>
      <c r="J10">
        <v>0</v>
      </c>
      <c r="K10">
        <v>0</v>
      </c>
      <c r="L10">
        <v>-88</v>
      </c>
      <c r="M10">
        <v>0</v>
      </c>
      <c r="N10" t="s">
        <v>373</v>
      </c>
      <c r="O10">
        <v>0.25</v>
      </c>
    </row>
    <row r="11" spans="1:16" x14ac:dyDescent="0.3">
      <c r="A11" t="s">
        <v>192</v>
      </c>
      <c r="B11" t="s">
        <v>292</v>
      </c>
      <c r="C11">
        <v>212</v>
      </c>
      <c r="D11" t="s">
        <v>295</v>
      </c>
      <c r="E11" t="s">
        <v>294</v>
      </c>
      <c r="F11">
        <v>-88</v>
      </c>
      <c r="G11">
        <v>-88</v>
      </c>
      <c r="H11" t="s">
        <v>21</v>
      </c>
      <c r="I11">
        <v>0</v>
      </c>
      <c r="J11">
        <v>0</v>
      </c>
      <c r="K11">
        <v>0</v>
      </c>
      <c r="L11">
        <v>-88</v>
      </c>
      <c r="M11">
        <v>0</v>
      </c>
      <c r="N11" t="s">
        <v>373</v>
      </c>
      <c r="O11">
        <v>0.25</v>
      </c>
    </row>
    <row r="12" spans="1:16" x14ac:dyDescent="0.3">
      <c r="A12" t="s">
        <v>192</v>
      </c>
      <c r="B12" t="s">
        <v>292</v>
      </c>
      <c r="C12">
        <v>212</v>
      </c>
      <c r="D12" t="s">
        <v>295</v>
      </c>
      <c r="E12" t="s">
        <v>294</v>
      </c>
      <c r="F12">
        <v>20</v>
      </c>
      <c r="G12">
        <v>47</v>
      </c>
      <c r="H12" t="s">
        <v>21</v>
      </c>
      <c r="I12">
        <v>0</v>
      </c>
      <c r="J12">
        <v>0</v>
      </c>
      <c r="K12">
        <v>0</v>
      </c>
      <c r="L12">
        <v>-88</v>
      </c>
      <c r="M12">
        <v>0</v>
      </c>
      <c r="N12" t="s">
        <v>376</v>
      </c>
      <c r="O12">
        <v>1</v>
      </c>
      <c r="P12" t="s">
        <v>301</v>
      </c>
    </row>
    <row r="13" spans="1:16" x14ac:dyDescent="0.3">
      <c r="A13" t="s">
        <v>192</v>
      </c>
      <c r="B13" t="s">
        <v>292</v>
      </c>
      <c r="C13">
        <v>212</v>
      </c>
      <c r="D13" t="s">
        <v>295</v>
      </c>
      <c r="E13" t="s">
        <v>294</v>
      </c>
      <c r="F13">
        <v>1</v>
      </c>
      <c r="G13">
        <v>47</v>
      </c>
      <c r="H13" t="s">
        <v>21</v>
      </c>
      <c r="I13">
        <v>0</v>
      </c>
      <c r="J13">
        <v>0</v>
      </c>
      <c r="K13">
        <v>0</v>
      </c>
      <c r="L13">
        <v>-88</v>
      </c>
      <c r="M13">
        <v>0</v>
      </c>
      <c r="N13" t="s">
        <v>376</v>
      </c>
      <c r="O13">
        <v>9</v>
      </c>
      <c r="P13" t="s">
        <v>302</v>
      </c>
    </row>
    <row r="14" spans="1:16" x14ac:dyDescent="0.3">
      <c r="A14" t="s">
        <v>192</v>
      </c>
      <c r="B14" t="s">
        <v>293</v>
      </c>
      <c r="C14">
        <v>500</v>
      </c>
      <c r="D14" t="s">
        <v>295</v>
      </c>
      <c r="E14" t="s">
        <v>294</v>
      </c>
      <c r="F14">
        <v>-88</v>
      </c>
      <c r="G14">
        <v>-88</v>
      </c>
      <c r="H14" t="s">
        <v>21</v>
      </c>
      <c r="I14">
        <v>0</v>
      </c>
      <c r="J14">
        <v>0</v>
      </c>
      <c r="K14">
        <v>0</v>
      </c>
      <c r="L14">
        <v>-88</v>
      </c>
      <c r="M14">
        <v>0</v>
      </c>
      <c r="N14" t="s">
        <v>296</v>
      </c>
      <c r="O14">
        <v>0.25</v>
      </c>
    </row>
    <row r="15" spans="1:16" x14ac:dyDescent="0.3">
      <c r="A15" t="s">
        <v>192</v>
      </c>
      <c r="B15" t="s">
        <v>293</v>
      </c>
      <c r="C15">
        <v>212</v>
      </c>
      <c r="D15" t="s">
        <v>295</v>
      </c>
      <c r="E15" t="s">
        <v>294</v>
      </c>
      <c r="F15">
        <v>-88</v>
      </c>
      <c r="G15">
        <v>-88</v>
      </c>
      <c r="H15" t="s">
        <v>21</v>
      </c>
      <c r="I15">
        <v>0</v>
      </c>
      <c r="J15">
        <v>0</v>
      </c>
      <c r="K15">
        <v>0</v>
      </c>
      <c r="L15">
        <v>-88</v>
      </c>
      <c r="M15">
        <v>0</v>
      </c>
      <c r="N15" t="s">
        <v>296</v>
      </c>
      <c r="O15">
        <v>0.25</v>
      </c>
    </row>
    <row r="16" spans="1:16" x14ac:dyDescent="0.3">
      <c r="A16" t="s">
        <v>192</v>
      </c>
      <c r="B16" t="s">
        <v>293</v>
      </c>
      <c r="C16">
        <v>212</v>
      </c>
      <c r="D16" t="s">
        <v>295</v>
      </c>
      <c r="E16" t="s">
        <v>294</v>
      </c>
      <c r="F16">
        <v>20</v>
      </c>
      <c r="G16">
        <v>47</v>
      </c>
      <c r="H16" t="s">
        <v>21</v>
      </c>
      <c r="I16">
        <v>0</v>
      </c>
      <c r="J16">
        <v>0</v>
      </c>
      <c r="K16">
        <v>0</v>
      </c>
      <c r="L16">
        <v>-88</v>
      </c>
      <c r="M16">
        <v>0</v>
      </c>
      <c r="N16" t="s">
        <v>296</v>
      </c>
      <c r="O16">
        <v>0.5</v>
      </c>
      <c r="P16" t="s">
        <v>297</v>
      </c>
    </row>
    <row r="17" spans="1:16" x14ac:dyDescent="0.3">
      <c r="A17" t="s">
        <v>192</v>
      </c>
      <c r="B17" t="s">
        <v>293</v>
      </c>
      <c r="C17">
        <v>212</v>
      </c>
      <c r="D17" t="s">
        <v>295</v>
      </c>
      <c r="E17" t="s">
        <v>294</v>
      </c>
      <c r="F17">
        <v>1</v>
      </c>
      <c r="G17">
        <v>47</v>
      </c>
      <c r="H17" t="s">
        <v>21</v>
      </c>
      <c r="I17">
        <v>0</v>
      </c>
      <c r="J17">
        <v>0</v>
      </c>
      <c r="K17">
        <v>0</v>
      </c>
      <c r="L17">
        <v>-88</v>
      </c>
      <c r="M17">
        <v>0</v>
      </c>
      <c r="N17" t="s">
        <v>296</v>
      </c>
      <c r="O17">
        <v>3</v>
      </c>
      <c r="P17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J9" sqref="J9"/>
    </sheetView>
  </sheetViews>
  <sheetFormatPr defaultRowHeight="14.4" x14ac:dyDescent="0.3"/>
  <sheetData>
    <row r="1" spans="1:7" ht="170.1" customHeight="1" x14ac:dyDescent="0.3">
      <c r="A1" s="1" t="s">
        <v>1</v>
      </c>
      <c r="B1" s="1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17</v>
      </c>
    </row>
    <row r="2" spans="1:7" x14ac:dyDescent="0.3">
      <c r="A2" t="s">
        <v>192</v>
      </c>
      <c r="B2" t="s">
        <v>38</v>
      </c>
      <c r="C2" t="s">
        <v>303</v>
      </c>
      <c r="D2" t="s">
        <v>304</v>
      </c>
      <c r="E2" t="s">
        <v>39</v>
      </c>
      <c r="F2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O7" sqref="O7"/>
    </sheetView>
  </sheetViews>
  <sheetFormatPr defaultRowHeight="14.4" x14ac:dyDescent="0.3"/>
  <sheetData>
    <row r="1" spans="1:7" ht="170.1" customHeight="1" x14ac:dyDescent="0.3">
      <c r="A1" s="1" t="s">
        <v>1</v>
      </c>
      <c r="B1" s="1" t="s">
        <v>41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17</v>
      </c>
    </row>
    <row r="2" spans="1:7" x14ac:dyDescent="0.3">
      <c r="A2" t="s">
        <v>192</v>
      </c>
      <c r="B2" t="s">
        <v>38</v>
      </c>
      <c r="C2">
        <v>97000</v>
      </c>
      <c r="D2">
        <v>1400</v>
      </c>
      <c r="E2">
        <v>9800</v>
      </c>
      <c r="F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topLeftCell="A4" workbookViewId="0">
      <selection activeCell="J21" sqref="J21"/>
    </sheetView>
  </sheetViews>
  <sheetFormatPr defaultRowHeight="14.4" x14ac:dyDescent="0.3"/>
  <cols>
    <col min="2" max="2" width="22.21875" customWidth="1"/>
  </cols>
  <sheetData>
    <row r="1" spans="1:7" ht="170.1" customHeight="1" x14ac:dyDescent="0.3">
      <c r="A1" s="1" t="s">
        <v>1</v>
      </c>
      <c r="B1" s="5" t="s">
        <v>18</v>
      </c>
      <c r="C1" s="1" t="s">
        <v>56</v>
      </c>
      <c r="D1" s="3" t="s">
        <v>57</v>
      </c>
      <c r="E1" s="2" t="s">
        <v>58</v>
      </c>
      <c r="F1" s="2" t="s">
        <v>34</v>
      </c>
      <c r="G1" s="2" t="s">
        <v>17</v>
      </c>
    </row>
    <row r="2" spans="1:7" x14ac:dyDescent="0.3">
      <c r="A2" t="s">
        <v>192</v>
      </c>
      <c r="B2" t="s">
        <v>288</v>
      </c>
      <c r="C2" t="s">
        <v>54</v>
      </c>
      <c r="D2" t="s">
        <v>55</v>
      </c>
      <c r="E2" s="6" t="s">
        <v>378</v>
      </c>
      <c r="F2">
        <v>1</v>
      </c>
    </row>
    <row r="3" spans="1:7" x14ac:dyDescent="0.3">
      <c r="A3" t="s">
        <v>192</v>
      </c>
      <c r="B3" t="s">
        <v>288</v>
      </c>
      <c r="C3" t="s">
        <v>51</v>
      </c>
      <c r="D3" t="s">
        <v>55</v>
      </c>
      <c r="E3" s="6" t="s">
        <v>378</v>
      </c>
      <c r="F3">
        <v>55</v>
      </c>
    </row>
    <row r="4" spans="1:7" x14ac:dyDescent="0.3">
      <c r="A4" t="s">
        <v>192</v>
      </c>
      <c r="B4" t="s">
        <v>288</v>
      </c>
      <c r="C4" t="s">
        <v>52</v>
      </c>
      <c r="D4" t="s">
        <v>124</v>
      </c>
      <c r="E4" s="6" t="s">
        <v>377</v>
      </c>
      <c r="F4">
        <v>11</v>
      </c>
    </row>
    <row r="5" spans="1:7" x14ac:dyDescent="0.3">
      <c r="A5" t="s">
        <v>192</v>
      </c>
      <c r="B5" t="s">
        <v>288</v>
      </c>
      <c r="C5" t="s">
        <v>53</v>
      </c>
      <c r="D5" t="s">
        <v>124</v>
      </c>
      <c r="E5" s="6" t="s">
        <v>377</v>
      </c>
      <c r="F5">
        <v>5</v>
      </c>
    </row>
    <row r="6" spans="1:7" x14ac:dyDescent="0.3">
      <c r="A6" t="s">
        <v>192</v>
      </c>
      <c r="B6" t="s">
        <v>291</v>
      </c>
      <c r="C6" t="s">
        <v>54</v>
      </c>
      <c r="D6" t="s">
        <v>55</v>
      </c>
      <c r="E6" s="6" t="s">
        <v>378</v>
      </c>
      <c r="F6">
        <v>4</v>
      </c>
    </row>
    <row r="7" spans="1:7" x14ac:dyDescent="0.3">
      <c r="A7" t="s">
        <v>192</v>
      </c>
      <c r="B7" t="s">
        <v>291</v>
      </c>
      <c r="C7" t="s">
        <v>51</v>
      </c>
      <c r="D7" t="s">
        <v>55</v>
      </c>
      <c r="E7" s="6" t="s">
        <v>378</v>
      </c>
      <c r="F7">
        <v>25</v>
      </c>
    </row>
    <row r="8" spans="1:7" x14ac:dyDescent="0.3">
      <c r="A8" t="s">
        <v>192</v>
      </c>
      <c r="B8" t="s">
        <v>291</v>
      </c>
      <c r="C8" t="s">
        <v>52</v>
      </c>
      <c r="D8" t="s">
        <v>124</v>
      </c>
      <c r="E8" s="6" t="s">
        <v>377</v>
      </c>
      <c r="F8">
        <v>5</v>
      </c>
    </row>
    <row r="9" spans="1:7" x14ac:dyDescent="0.3">
      <c r="A9" t="s">
        <v>192</v>
      </c>
      <c r="B9" t="s">
        <v>291</v>
      </c>
      <c r="C9" t="s">
        <v>53</v>
      </c>
      <c r="D9" t="s">
        <v>124</v>
      </c>
      <c r="E9" s="6" t="s">
        <v>377</v>
      </c>
      <c r="F9">
        <v>3</v>
      </c>
    </row>
    <row r="10" spans="1:7" x14ac:dyDescent="0.3">
      <c r="A10" t="s">
        <v>192</v>
      </c>
      <c r="B10" t="s">
        <v>292</v>
      </c>
      <c r="C10" t="s">
        <v>54</v>
      </c>
      <c r="D10" t="s">
        <v>55</v>
      </c>
      <c r="E10" s="6" t="s">
        <v>378</v>
      </c>
      <c r="F10">
        <v>11</v>
      </c>
    </row>
    <row r="11" spans="1:7" x14ac:dyDescent="0.3">
      <c r="A11" t="s">
        <v>192</v>
      </c>
      <c r="B11" t="s">
        <v>292</v>
      </c>
      <c r="C11" t="s">
        <v>51</v>
      </c>
      <c r="D11" t="s">
        <v>55</v>
      </c>
      <c r="E11" s="6" t="s">
        <v>378</v>
      </c>
      <c r="F11">
        <v>35</v>
      </c>
    </row>
    <row r="12" spans="1:7" x14ac:dyDescent="0.3">
      <c r="A12" t="s">
        <v>192</v>
      </c>
      <c r="B12" t="s">
        <v>292</v>
      </c>
      <c r="C12" t="s">
        <v>52</v>
      </c>
      <c r="D12" t="s">
        <v>124</v>
      </c>
      <c r="E12" s="6" t="s">
        <v>377</v>
      </c>
      <c r="F12">
        <v>10</v>
      </c>
    </row>
    <row r="13" spans="1:7" x14ac:dyDescent="0.3">
      <c r="A13" t="s">
        <v>192</v>
      </c>
      <c r="B13" t="s">
        <v>292</v>
      </c>
      <c r="C13" t="s">
        <v>53</v>
      </c>
      <c r="D13" t="s">
        <v>124</v>
      </c>
      <c r="E13" s="6" t="s">
        <v>377</v>
      </c>
      <c r="F13">
        <v>9</v>
      </c>
    </row>
    <row r="14" spans="1:7" x14ac:dyDescent="0.3">
      <c r="E14" s="6"/>
    </row>
    <row r="15" spans="1:7" x14ac:dyDescent="0.3">
      <c r="E15" s="6"/>
    </row>
    <row r="16" spans="1:7" x14ac:dyDescent="0.3">
      <c r="E16" s="6"/>
    </row>
    <row r="17" spans="5:5" x14ac:dyDescent="0.3">
      <c r="E1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"/>
  <sheetViews>
    <sheetView workbookViewId="0">
      <selection activeCell="A2" sqref="A2:L4"/>
    </sheetView>
  </sheetViews>
  <sheetFormatPr defaultRowHeight="14.4" x14ac:dyDescent="0.3"/>
  <cols>
    <col min="2" max="2" width="16.5546875" customWidth="1"/>
  </cols>
  <sheetData>
    <row r="1" spans="1:11" ht="170.1" customHeight="1" x14ac:dyDescent="0.3">
      <c r="A1" s="1" t="s">
        <v>1</v>
      </c>
      <c r="B1" s="5" t="s">
        <v>18</v>
      </c>
      <c r="C1" s="1" t="s">
        <v>56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34</v>
      </c>
      <c r="K1" s="2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"/>
  <sheetViews>
    <sheetView workbookViewId="0">
      <selection activeCell="A2" sqref="A2:P5"/>
    </sheetView>
  </sheetViews>
  <sheetFormatPr defaultRowHeight="14.4" x14ac:dyDescent="0.3"/>
  <sheetData>
    <row r="1" spans="1:17" ht="170.1" customHeight="1" x14ac:dyDescent="0.3">
      <c r="A1" s="1" t="s">
        <v>1</v>
      </c>
      <c r="B1" s="5" t="s">
        <v>18</v>
      </c>
      <c r="C1" s="1" t="s">
        <v>56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34</v>
      </c>
      <c r="Q1" s="2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"/>
  <sheetViews>
    <sheetView workbookViewId="0">
      <selection activeCell="A2" sqref="A2:S5"/>
    </sheetView>
  </sheetViews>
  <sheetFormatPr defaultRowHeight="14.4" x14ac:dyDescent="0.3"/>
  <sheetData>
    <row r="1" spans="1:18" ht="170.1" customHeight="1" x14ac:dyDescent="0.3">
      <c r="A1" s="1" t="s">
        <v>1</v>
      </c>
      <c r="B1" s="5" t="s">
        <v>18</v>
      </c>
      <c r="C1" s="1" t="s">
        <v>56</v>
      </c>
      <c r="D1" s="2" t="s">
        <v>77</v>
      </c>
      <c r="E1" s="5" t="s">
        <v>78</v>
      </c>
      <c r="F1" s="2" t="s">
        <v>79</v>
      </c>
      <c r="G1" s="2" t="s">
        <v>69</v>
      </c>
      <c r="H1" s="3" t="s">
        <v>80</v>
      </c>
      <c r="I1" s="3" t="s">
        <v>81</v>
      </c>
      <c r="J1" s="2" t="s">
        <v>71</v>
      </c>
      <c r="K1" s="2" t="s">
        <v>72</v>
      </c>
      <c r="L1" s="2" t="s">
        <v>73</v>
      </c>
      <c r="M1" s="2" t="s">
        <v>68</v>
      </c>
      <c r="N1" s="2" t="s">
        <v>74</v>
      </c>
      <c r="O1" s="2" t="s">
        <v>82</v>
      </c>
      <c r="P1" s="2" t="s">
        <v>75</v>
      </c>
      <c r="Q1" s="2" t="s">
        <v>34</v>
      </c>
      <c r="R1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tbl_labinformation</vt:lpstr>
      <vt:lpstr>tbl_samplereceiving</vt:lpstr>
      <vt:lpstr>tbl_sampleextraction</vt:lpstr>
      <vt:lpstr>tbl_instrumentinformation</vt:lpstr>
      <vt:lpstr>tbl_costresults</vt:lpstr>
      <vt:lpstr>tbl_microscopysettings</vt:lpstr>
      <vt:lpstr>tbl_nileredsettings</vt:lpstr>
      <vt:lpstr>tbl_ftir</vt:lpstr>
      <vt:lpstr>tbl_ramansettings</vt:lpstr>
      <vt:lpstr>tbl_pyroGCMSsettings</vt:lpstr>
      <vt:lpstr>tbl_rawdata</vt:lpstr>
      <vt:lpstr>lu_instrumenttype</vt:lpstr>
      <vt:lpstr>lu_wetdry</vt:lpstr>
      <vt:lpstr>lu_sizefraction</vt:lpstr>
      <vt:lpstr>lu_color</vt:lpstr>
      <vt:lpstr>lu_yesno</vt:lpstr>
      <vt:lpstr>lu_morphology</vt:lpstr>
      <vt:lpstr>lu_laboratories</vt:lpstr>
      <vt:lpstr>lu_matrix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Moore</dc:creator>
  <cp:lastModifiedBy>Win Cowger</cp:lastModifiedBy>
  <cp:lastPrinted>2020-12-31T23:04:26Z</cp:lastPrinted>
  <dcterms:created xsi:type="dcterms:W3CDTF">2020-12-30T20:11:36Z</dcterms:created>
  <dcterms:modified xsi:type="dcterms:W3CDTF">2022-08-31T22:03:36Z</dcterms:modified>
</cp:coreProperties>
</file>