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g/Desktop/"/>
    </mc:Choice>
  </mc:AlternateContent>
  <xr:revisionPtr revIDLastSave="0" documentId="8_{3132CF3B-CAB3-2F48-A8C9-2BD7822869AA}" xr6:coauthVersionLast="47" xr6:coauthVersionMax="47" xr10:uidLastSave="{00000000-0000-0000-0000-000000000000}"/>
  <bookViews>
    <workbookView xWindow="7420" yWindow="500" windowWidth="25560" windowHeight="16260"/>
  </bookViews>
  <sheets>
    <sheet name="Tapir RAI site 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E26" i="4"/>
  <c r="E24" i="4"/>
  <c r="D27" i="4"/>
  <c r="C26" i="4"/>
  <c r="B26" i="4"/>
  <c r="D26" i="4" s="1"/>
  <c r="C25" i="4"/>
  <c r="B25" i="4"/>
  <c r="C24" i="4"/>
  <c r="B24" i="4"/>
  <c r="D24" i="4" s="1"/>
  <c r="T3" i="4"/>
  <c r="O4" i="4"/>
  <c r="O3" i="4"/>
  <c r="F26" i="4" s="1"/>
  <c r="E25" i="4"/>
  <c r="D13" i="4"/>
  <c r="C15" i="4"/>
  <c r="B15" i="4"/>
  <c r="D15" i="4" s="1"/>
  <c r="D4" i="4"/>
  <c r="D5" i="4"/>
  <c r="D6" i="4"/>
  <c r="D7" i="4"/>
  <c r="D8" i="4"/>
  <c r="D9" i="4"/>
  <c r="D10" i="4"/>
  <c r="D11" i="4"/>
  <c r="D12" i="4"/>
  <c r="D3" i="4"/>
  <c r="F24" i="4" s="1"/>
  <c r="D25" i="4" l="1"/>
  <c r="F25" i="4"/>
</calcChain>
</file>

<file path=xl/sharedStrings.xml><?xml version="1.0" encoding="utf-8"?>
<sst xmlns="http://schemas.openxmlformats.org/spreadsheetml/2006/main" count="50" uniqueCount="38">
  <si>
    <t>BAIRD'S</t>
  </si>
  <si>
    <t>ASBC</t>
  </si>
  <si>
    <t>CBQTC</t>
  </si>
  <si>
    <t>Chirripo</t>
  </si>
  <si>
    <t>Copal</t>
  </si>
  <si>
    <t>Kamuk</t>
  </si>
  <si>
    <t>Osa Campanario</t>
  </si>
  <si>
    <t>PILA</t>
  </si>
  <si>
    <t>PN Carara</t>
  </si>
  <si>
    <t>Savegre Valley</t>
  </si>
  <si>
    <t>Tapanti</t>
  </si>
  <si>
    <t>Villa Mills</t>
  </si>
  <si>
    <t>Corumbiara</t>
  </si>
  <si>
    <t>Guapore</t>
  </si>
  <si>
    <t>Royal Belum State Park</t>
  </si>
  <si>
    <t>Temengor Forest Reserve</t>
  </si>
  <si>
    <t>Tabaconas Namballe National Sanctuary</t>
  </si>
  <si>
    <t>Site</t>
  </si>
  <si>
    <t># of independent records</t>
  </si>
  <si>
    <t>LOWLAND</t>
  </si>
  <si>
    <t>MALAYAN</t>
  </si>
  <si>
    <t>MOUNTAIN</t>
  </si>
  <si>
    <t>Camera days</t>
  </si>
  <si>
    <t>RAI (# ind records/cam days) x 1000</t>
  </si>
  <si>
    <t>RAI (# ind records / cam days) x 1000</t>
  </si>
  <si>
    <t>total</t>
  </si>
  <si>
    <t>Species</t>
  </si>
  <si>
    <t>Total # of ind records</t>
  </si>
  <si>
    <t>Total Cam Days</t>
  </si>
  <si>
    <t>Baird's</t>
  </si>
  <si>
    <t>Lowland</t>
  </si>
  <si>
    <t>Malayan</t>
  </si>
  <si>
    <t>Mountain</t>
  </si>
  <si>
    <t>SD for sites</t>
  </si>
  <si>
    <t>N/A</t>
  </si>
  <si>
    <t>Overall RAI</t>
  </si>
  <si>
    <t>Mean RAI</t>
  </si>
  <si>
    <t>OVERALL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</si>
</sst>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15" sqref="H15"/>
    </sheetView>
  </sheetViews>
  <sheetFormatPr baseColWidth="10" defaultRowHeight="16" x14ac:dyDescent="0.2"/>
  <cols>
    <col min="1" max="1" width="14.6640625" bestFit="1" customWidth="1"/>
    <col min="2" max="2" width="22.83203125" bestFit="1" customWidth="1"/>
    <col min="3" max="3" width="13.83203125" bestFit="1" customWidth="1"/>
    <col min="4" max="4" width="31.5" bestFit="1" customWidth="1"/>
    <col min="5" max="5" width="12.1640625" bestFit="1" customWidth="1"/>
    <col min="6" max="6" width="11.83203125" customWidth="1"/>
    <col min="7" max="7" width="10.6640625" bestFit="1" customWidth="1"/>
    <col min="8" max="8" width="22.83203125" bestFit="1" customWidth="1"/>
    <col min="9" max="9" width="11.83203125" bestFit="1" customWidth="1"/>
    <col min="10" max="10" width="31.5" bestFit="1" customWidth="1"/>
    <col min="12" max="12" width="22.5" bestFit="1" customWidth="1"/>
    <col min="13" max="13" width="22.83203125" bestFit="1" customWidth="1"/>
    <col min="14" max="14" width="11.83203125" bestFit="1" customWidth="1"/>
    <col min="15" max="15" width="31.5" bestFit="1" customWidth="1"/>
    <col min="17" max="17" width="35" bestFit="1" customWidth="1"/>
    <col min="18" max="18" width="22.83203125" bestFit="1" customWidth="1"/>
    <col min="19" max="19" width="11.83203125" bestFit="1" customWidth="1"/>
    <col min="20" max="20" width="31.5" bestFit="1" customWidth="1"/>
  </cols>
  <sheetData>
    <row r="1" spans="1:20" x14ac:dyDescent="0.2">
      <c r="A1" s="2" t="s">
        <v>0</v>
      </c>
      <c r="G1" s="2" t="s">
        <v>19</v>
      </c>
      <c r="L1" s="2" t="s">
        <v>20</v>
      </c>
      <c r="Q1" s="2" t="s">
        <v>21</v>
      </c>
    </row>
    <row r="2" spans="1:20" x14ac:dyDescent="0.2">
      <c r="A2" s="1" t="s">
        <v>17</v>
      </c>
      <c r="B2" s="1" t="s">
        <v>18</v>
      </c>
      <c r="C2" s="1" t="s">
        <v>22</v>
      </c>
      <c r="D2" s="1" t="s">
        <v>24</v>
      </c>
      <c r="E2" s="1"/>
      <c r="F2" s="1"/>
      <c r="G2" s="1" t="s">
        <v>17</v>
      </c>
      <c r="H2" s="1" t="s">
        <v>18</v>
      </c>
      <c r="I2" s="1" t="s">
        <v>22</v>
      </c>
      <c r="J2" s="1" t="s">
        <v>23</v>
      </c>
      <c r="K2" s="1"/>
      <c r="L2" s="1" t="s">
        <v>17</v>
      </c>
      <c r="M2" s="1" t="s">
        <v>18</v>
      </c>
      <c r="N2" s="1" t="s">
        <v>22</v>
      </c>
      <c r="O2" s="1" t="s">
        <v>23</v>
      </c>
      <c r="Q2" s="1" t="s">
        <v>17</v>
      </c>
      <c r="R2" s="1" t="s">
        <v>18</v>
      </c>
      <c r="S2" s="1" t="s">
        <v>22</v>
      </c>
      <c r="T2" s="1" t="s">
        <v>23</v>
      </c>
    </row>
    <row r="3" spans="1:20" x14ac:dyDescent="0.2">
      <c r="A3" t="s">
        <v>1</v>
      </c>
      <c r="B3">
        <v>1</v>
      </c>
      <c r="C3">
        <v>3752</v>
      </c>
      <c r="D3">
        <f t="shared" ref="D3:D13" si="0">(B3/C3)*1000</f>
        <v>0.26652452025586354</v>
      </c>
      <c r="G3" t="s">
        <v>12</v>
      </c>
      <c r="H3">
        <v>37</v>
      </c>
      <c r="I3">
        <v>1313</v>
      </c>
      <c r="J3">
        <f>(H3/I3)*1000</f>
        <v>28.179741051028181</v>
      </c>
      <c r="L3" t="s">
        <v>14</v>
      </c>
      <c r="M3">
        <v>464</v>
      </c>
      <c r="N3">
        <v>14525</v>
      </c>
      <c r="O3">
        <f>(M3/N3)*1000</f>
        <v>31.944922547332187</v>
      </c>
      <c r="Q3" t="s">
        <v>16</v>
      </c>
      <c r="R3">
        <v>95</v>
      </c>
      <c r="S3">
        <v>9456</v>
      </c>
      <c r="T3">
        <f>(R3/S3)*1000</f>
        <v>10.046531302876479</v>
      </c>
    </row>
    <row r="4" spans="1:20" x14ac:dyDescent="0.2">
      <c r="A4" t="s">
        <v>2</v>
      </c>
      <c r="B4">
        <v>88</v>
      </c>
      <c r="C4">
        <v>449</v>
      </c>
      <c r="D4">
        <f t="shared" si="0"/>
        <v>195.99109131403117</v>
      </c>
      <c r="G4" t="s">
        <v>13</v>
      </c>
      <c r="H4">
        <v>34</v>
      </c>
      <c r="I4">
        <v>1530</v>
      </c>
      <c r="J4">
        <f>(H4/I4)*1000</f>
        <v>22.222222222222221</v>
      </c>
      <c r="L4" t="s">
        <v>15</v>
      </c>
      <c r="M4">
        <v>345</v>
      </c>
      <c r="N4">
        <v>13938</v>
      </c>
      <c r="O4">
        <f>(M4/N4)*1000</f>
        <v>24.752475247524753</v>
      </c>
    </row>
    <row r="5" spans="1:20" x14ac:dyDescent="0.2">
      <c r="A5" t="s">
        <v>3</v>
      </c>
      <c r="B5">
        <v>132</v>
      </c>
      <c r="C5">
        <v>7039</v>
      </c>
      <c r="D5">
        <f t="shared" si="0"/>
        <v>18.752663730643558</v>
      </c>
    </row>
    <row r="6" spans="1:20" x14ac:dyDescent="0.2">
      <c r="A6" t="s">
        <v>4</v>
      </c>
      <c r="B6">
        <v>18</v>
      </c>
      <c r="C6">
        <v>707</v>
      </c>
      <c r="D6">
        <f t="shared" si="0"/>
        <v>25.459688826025459</v>
      </c>
    </row>
    <row r="7" spans="1:20" x14ac:dyDescent="0.2">
      <c r="A7" t="s">
        <v>5</v>
      </c>
      <c r="B7">
        <v>840</v>
      </c>
      <c r="C7">
        <v>4391</v>
      </c>
      <c r="D7">
        <f t="shared" si="0"/>
        <v>191.30038715554542</v>
      </c>
    </row>
    <row r="8" spans="1:20" x14ac:dyDescent="0.2">
      <c r="A8" t="s">
        <v>6</v>
      </c>
      <c r="B8">
        <v>49</v>
      </c>
      <c r="C8">
        <v>1588</v>
      </c>
      <c r="D8">
        <f t="shared" si="0"/>
        <v>30.856423173803528</v>
      </c>
    </row>
    <row r="9" spans="1:20" x14ac:dyDescent="0.2">
      <c r="A9" t="s">
        <v>7</v>
      </c>
      <c r="B9">
        <v>154</v>
      </c>
      <c r="C9">
        <v>4773</v>
      </c>
      <c r="D9">
        <f t="shared" si="0"/>
        <v>32.264822962497377</v>
      </c>
    </row>
    <row r="10" spans="1:20" x14ac:dyDescent="0.2">
      <c r="A10" t="s">
        <v>8</v>
      </c>
      <c r="B10">
        <v>5</v>
      </c>
      <c r="C10">
        <v>685</v>
      </c>
      <c r="D10">
        <f t="shared" si="0"/>
        <v>7.2992700729927007</v>
      </c>
    </row>
    <row r="11" spans="1:20" x14ac:dyDescent="0.2">
      <c r="A11" t="s">
        <v>9</v>
      </c>
      <c r="B11">
        <v>393</v>
      </c>
      <c r="C11">
        <v>21735</v>
      </c>
      <c r="D11">
        <f t="shared" si="0"/>
        <v>18.08143547273982</v>
      </c>
    </row>
    <row r="12" spans="1:20" x14ac:dyDescent="0.2">
      <c r="A12" t="s">
        <v>10</v>
      </c>
      <c r="B12">
        <v>851</v>
      </c>
      <c r="C12">
        <v>8953</v>
      </c>
      <c r="D12">
        <f t="shared" si="0"/>
        <v>95.051937897911316</v>
      </c>
    </row>
    <row r="13" spans="1:20" x14ac:dyDescent="0.2">
      <c r="A13" t="s">
        <v>11</v>
      </c>
      <c r="B13">
        <v>48</v>
      </c>
      <c r="C13">
        <v>1239</v>
      </c>
      <c r="D13">
        <f t="shared" si="0"/>
        <v>38.7409200968523</v>
      </c>
    </row>
    <row r="15" spans="1:20" x14ac:dyDescent="0.2">
      <c r="A15" s="1" t="s">
        <v>25</v>
      </c>
      <c r="B15">
        <f>SUM(B4:B13)</f>
        <v>2578</v>
      </c>
      <c r="C15">
        <f>SUM(C3:C13)</f>
        <v>55311</v>
      </c>
      <c r="D15">
        <f>(B15/C15)*1000</f>
        <v>46.60917358210844</v>
      </c>
    </row>
    <row r="22" spans="1:6" x14ac:dyDescent="0.2">
      <c r="A22" s="2" t="s">
        <v>37</v>
      </c>
    </row>
    <row r="23" spans="1:6" s="1" customFormat="1" x14ac:dyDescent="0.2">
      <c r="A23" s="1" t="s">
        <v>26</v>
      </c>
      <c r="B23" s="1" t="s">
        <v>27</v>
      </c>
      <c r="C23" s="1" t="s">
        <v>28</v>
      </c>
      <c r="D23" s="3" t="s">
        <v>35</v>
      </c>
      <c r="E23" s="1" t="s">
        <v>36</v>
      </c>
      <c r="F23" s="1" t="s">
        <v>33</v>
      </c>
    </row>
    <row r="24" spans="1:6" x14ac:dyDescent="0.2">
      <c r="A24" t="s">
        <v>29</v>
      </c>
      <c r="B24">
        <f>SUM(B3:B13)</f>
        <v>2579</v>
      </c>
      <c r="C24">
        <f>SUM(C3:C13)</f>
        <v>55311</v>
      </c>
      <c r="D24">
        <f>(B24/C24)*1000</f>
        <v>46.62725316844751</v>
      </c>
      <c r="E24">
        <f>AVERAGE(D3:D13)</f>
        <v>59.460469565754416</v>
      </c>
      <c r="F24">
        <f>_xlfn.STDEV.S(D3:D13)</f>
        <v>70.729299748628577</v>
      </c>
    </row>
    <row r="25" spans="1:6" x14ac:dyDescent="0.2">
      <c r="A25" t="s">
        <v>30</v>
      </c>
      <c r="B25">
        <f>SUM(H3:H4)</f>
        <v>71</v>
      </c>
      <c r="C25">
        <f>SUM(I3:I4)</f>
        <v>2843</v>
      </c>
      <c r="D25">
        <f t="shared" ref="D25:D27" si="1">(B25/C25)*1000</f>
        <v>24.973619416109742</v>
      </c>
      <c r="E25">
        <f>AVERAGE(J3:J4)</f>
        <v>25.200981636625201</v>
      </c>
      <c r="F25">
        <f>_xlfn.STDEV.S(J3:J4)</f>
        <v>4.2126019628952296</v>
      </c>
    </row>
    <row r="26" spans="1:6" x14ac:dyDescent="0.2">
      <c r="A26" t="s">
        <v>31</v>
      </c>
      <c r="B26">
        <f>SUM(M3:M4)</f>
        <v>809</v>
      </c>
      <c r="C26">
        <f>SUM(N3:N4)</f>
        <v>28463</v>
      </c>
      <c r="D26">
        <f t="shared" si="1"/>
        <v>28.422864771809014</v>
      </c>
      <c r="E26">
        <f>AVERAGE(O3:O4)</f>
        <v>28.34869889742847</v>
      </c>
      <c r="F26">
        <f>_xlfn.STDEV.S(O3:O4)</f>
        <v>5.0858282590207136</v>
      </c>
    </row>
    <row r="27" spans="1:6" x14ac:dyDescent="0.2">
      <c r="A27" t="s">
        <v>32</v>
      </c>
      <c r="B27">
        <v>95</v>
      </c>
      <c r="C27">
        <v>9456</v>
      </c>
      <c r="D27">
        <f t="shared" si="1"/>
        <v>10.046531302876479</v>
      </c>
      <c r="E27" t="s">
        <v>34</v>
      </c>
      <c r="F2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Tapir RAI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2023-06-05T16:58:57Z</dcterms:created>
  <dcterms:modified xsi:type="dcterms:W3CDTF">2023-06-12T20:44:37Z</dcterms:modified>
</cp:coreProperties>
</file>