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<sst xmlns="http://schemas.openxmlformats.org/spreadsheetml/2006/main" count="2386" uniqueCount="1848">
  <si>
    <t>S/N</t>
  </si>
  <si>
    <t>filename</t>
  </si>
  <si>
    <t>NAFDACNumber</t>
  </si>
  <si>
    <t>ApplicationID</t>
  </si>
  <si>
    <t>ProductBrandName</t>
  </si>
  <si>
    <t>GenericName</t>
  </si>
  <si>
    <t>ProductCategory_Group</t>
  </si>
  <si>
    <t>TIN</t>
  </si>
  <si>
    <t>ProductFrontViewArtwork</t>
  </si>
  <si>
    <t>ProductWholeViewArtwork</t>
  </si>
  <si>
    <t>local_path_front</t>
  </si>
  <si>
    <t>local_path_whole</t>
  </si>
  <si>
    <t>C:\Users\adekunleadeniran\nafdac\lasa\downloaded_images\A3-101325_whole.jpeg</t>
  </si>
  <si>
    <t>C:\Users\adekunleadeniran\nafdac\lasa\downloaded_images\A3-101328_whole.jpeg</t>
  </si>
  <si>
    <t>C:\Users\adekunleadeniran\nafdac\lasa\downloaded_images\A3-101329_whole.jpeg</t>
  </si>
  <si>
    <t>C:\Users\adekunleadeniran\nafdac\lasa\downloaded_images\A3-101338_whole.jpeg</t>
  </si>
  <si>
    <t>C:\Users\adekunleadeniran\nafdac\lasa\downloaded_images\A3-101345_whole.jpeg</t>
  </si>
  <si>
    <t>C:\Users\adekunleadeniran\nafdac\lasa\downloaded_images\A3-101349_whole.jpeg</t>
  </si>
  <si>
    <t>C:\Users\adekunleadeniran\nafdac\lasa\downloaded_images\A3-101351_whole.jpeg</t>
  </si>
  <si>
    <t>C:\Users\adekunleadeniran\nafdac\lasa\downloaded_images\A3-101354_whole.jpeg</t>
  </si>
  <si>
    <t>C:\Users\adekunleadeniran\nafdac\lasa\downloaded_images\A3-101358_whole.jpeg</t>
  </si>
  <si>
    <t>C:\Users\adekunleadeniran\nafdac\lasa\downloaded_images\A3-101361_whole.jpeg</t>
  </si>
  <si>
    <t>C:\Users\adekunleadeniran\nafdac\lasa\downloaded_images\A3-101373_whole.jpeg</t>
  </si>
  <si>
    <t>C:\Users\adekunleadeniran\nafdac\lasa\downloaded_images\A3-101393_whole.jpeg</t>
  </si>
  <si>
    <t>C:\Users\adekunleadeniran\nafdac\lasa\downloaded_images\A3-101396_whole.jpeg</t>
  </si>
  <si>
    <t>C:\Users\adekunleadeniran\nafdac\lasa\downloaded_images\A3-101397_whole.jpeg</t>
  </si>
  <si>
    <t>C:\Users\adekunleadeniran\nafdac\lasa\downloaded_images\A3-101414_whole.jpeg</t>
  </si>
  <si>
    <t>C:\Users\adekunleadeniran\nafdac\lasa\downloaded_images\A3-101417_front.jpeg</t>
  </si>
  <si>
    <t>C:\Users\adekunleadeniran\nafdac\lasa\downloaded_images\A3-101418_front.jpeg</t>
  </si>
  <si>
    <t>C:\Users\adekunleadeniran\nafdac\lasa\downloaded_images\A3-101418_whole.jpeg</t>
  </si>
  <si>
    <t>C:\Users\adekunleadeniran\nafdac\lasa\downloaded_images\A3-101430_whole.jpeg</t>
  </si>
  <si>
    <t>C:\Users\adekunleadeniran\nafdac\lasa\downloaded_images\A3-101439_whole.jpeg</t>
  </si>
  <si>
    <t>C:\Users\adekunleadeniran\nafdac\lasa\downloaded_images\A3-101446_whole.jpeg</t>
  </si>
  <si>
    <t>C:\Users\adekunleadeniran\nafdac\lasa\downloaded_images\O3-6989_whole.jpeg</t>
  </si>
  <si>
    <t>C:\Users\adekunleadeniran\nafdac\lasa\downloaded_images\O3-6993_whole.jpeg</t>
  </si>
  <si>
    <t>C:\Users\adekunleadeniran\nafdac\lasa\downloaded_images\03-0541_whole.jpeg</t>
  </si>
  <si>
    <t>C:\Users\adekunleadeniran\nafdac\lasa\downloaded_images\03-0542_whole.jpeg</t>
  </si>
  <si>
    <t>C:\Users\adekunleadeniran\nafdac\lasa\downloaded_images\03-0609_whole.jpeg</t>
  </si>
  <si>
    <t>C:\Users\adekunleadeniran\nafdac\lasa\downloaded_images\03-0766_whole.jpeg</t>
  </si>
  <si>
    <t>C:\Users\adekunleadeniran\nafdac\lasa\downloaded_images\03-0767_whole.jpeg</t>
  </si>
  <si>
    <t>C:\Users\adekunleadeniran\nafdac\lasa\downloaded_images\03-1011_whole.jpeg</t>
  </si>
  <si>
    <t>C:\Users\adekunleadeniran\nafdac\lasa\downloaded_images\03-1064_whole.jpeg</t>
  </si>
  <si>
    <t>C:\Users\adekunleadeniran\nafdac\lasa\downloaded_images\03-1107_whole.jpeg</t>
  </si>
  <si>
    <t>C:\Users\adekunleadeniran\nafdac\lasa\downloaded_images\03-1148_whole.jpeg</t>
  </si>
  <si>
    <t>C:\Users\adekunleadeniran\nafdac\lasa\downloaded_images\03-1197_whole.jpeg</t>
  </si>
  <si>
    <t>C:\Users\adekunleadeniran\nafdac\lasa\downloaded_images\03-1198_whole.jpeg</t>
  </si>
  <si>
    <t>C:\Users\adekunleadeniran\nafdac\lasa\downloaded_images\03-1279_whole.jpeg</t>
  </si>
  <si>
    <t>C:\Users\adekunleadeniran\nafdac\lasa\downloaded_images\03-1286_whole.jpeg</t>
  </si>
  <si>
    <t>C:\Users\adekunleadeniran\nafdac\lasa\downloaded_images\03-1297_whole.jpeg</t>
  </si>
  <si>
    <t>C:\Users\adekunleadeniran\nafdac\lasa\downloaded_images\03-1298_whole.jpeg</t>
  </si>
  <si>
    <t>C:\Users\adekunleadeniran\nafdac\lasa\downloaded_images\03-1318_front.jpeg</t>
  </si>
  <si>
    <t>C:\Users\adekunleadeniran\nafdac\lasa\downloaded_images\A3-100029_whole.jpeg</t>
  </si>
  <si>
    <t>C:\Users\adekunleadeniran\nafdac\lasa\downloaded_images\A3-100030_whole.jpeg</t>
  </si>
  <si>
    <t>C:\Users\adekunleadeniran\nafdac\lasa\downloaded_images\A3-100031_whole.jpeg</t>
  </si>
  <si>
    <t>C:\Users\adekunleadeniran\nafdac\lasa\downloaded_images\A3-100033_whole.jpeg</t>
  </si>
  <si>
    <t>C:\Users\adekunleadeniran\nafdac\lasa\downloaded_images\A3-100034_whole.jpeg</t>
  </si>
  <si>
    <t>C:\Users\adekunleadeniran\nafdac\lasa\downloaded_images\A3-100037_whole.jpeg</t>
  </si>
  <si>
    <t>C:\Users\adekunleadeniran\nafdac\lasa\downloaded_images\A3-100038_whole.jpeg</t>
  </si>
  <si>
    <t>C:\Users\adekunleadeniran\nafdac\lasa\downloaded_images\A3-100056_whole.jpeg</t>
  </si>
  <si>
    <t>C:\Users\adekunleadeniran\nafdac\lasa\downloaded_images\A3-100059_whole.jpeg</t>
  </si>
  <si>
    <t>C:\Users\adekunleadeniran\nafdac\lasa\downloaded_images\A3-100073_whole.jpeg</t>
  </si>
  <si>
    <t>C:\Users\adekunleadeniran\nafdac\lasa\downloaded_images\A3-100081_whole.jpeg</t>
  </si>
  <si>
    <t>C:\Users\adekunleadeniran\nafdac\lasa\downloaded_images\A3-100082_whole.jpeg</t>
  </si>
  <si>
    <t>C:\Users\adekunleadeniran\nafdac\lasa\downloaded_images\A3-100083_whole.jpeg</t>
  </si>
  <si>
    <t>C:\Users\adekunleadeniran\nafdac\lasa\downloaded_images\A3-100084_whole.jpeg</t>
  </si>
  <si>
    <t>C:\Users\adekunleadeniran\nafdac\lasa\downloaded_images\A3-100085_whole.jpeg</t>
  </si>
  <si>
    <t>C:\Users\adekunleadeniran\nafdac\lasa\downloaded_images\A3-100086_whole.jpeg</t>
  </si>
  <si>
    <t>C:\Users\adekunleadeniran\nafdac\lasa\downloaded_images\A3-100087_whole.jpeg</t>
  </si>
  <si>
    <t>C:\Users\adekunleadeniran\nafdac\lasa\downloaded_images\A3-100088_whole.jpeg</t>
  </si>
  <si>
    <t>C:\Users\adekunleadeniran\nafdac\lasa\downloaded_images\A3-100089_whole.jpeg</t>
  </si>
  <si>
    <t>C:\Users\adekunleadeniran\nafdac\lasa\downloaded_images\A3-100090_whole.jpeg</t>
  </si>
  <si>
    <t>C:\Users\adekunleadeniran\nafdac\lasa\downloaded_images\A3-100091_whole.jpeg</t>
  </si>
  <si>
    <t>C:\Users\adekunleadeniran\nafdac\lasa\downloaded_images\A3-100092_whole.jpeg</t>
  </si>
  <si>
    <t>C:\Users\adekunleadeniran\nafdac\lasa\downloaded_images\A3-100093_whole.jpeg</t>
  </si>
  <si>
    <t>C:\Users\adekunleadeniran\nafdac\lasa\downloaded_images\A3-100094_whole.jpeg</t>
  </si>
  <si>
    <t>C:\Users\adekunleadeniran\nafdac\lasa\downloaded_images\A3-100095_whole.jpeg</t>
  </si>
  <si>
    <t>C:\Users\adekunleadeniran\nafdac\lasa\downloaded_images\A3-100096_whole.jpeg</t>
  </si>
  <si>
    <t>C:\Users\adekunleadeniran\nafdac\lasa\downloaded_images\A3-100097_whole.jpeg</t>
  </si>
  <si>
    <t>C:\Users\adekunleadeniran\nafdac\lasa\downloaded_images\A3-100098_whole.jpeg</t>
  </si>
  <si>
    <t>C:\Users\adekunleadeniran\nafdac\lasa\downloaded_images\A3-100099_whole.jpeg</t>
  </si>
  <si>
    <t>C:\Users\adekunleadeniran\nafdac\lasa\downloaded_images\A3-100100_whole.jpeg</t>
  </si>
  <si>
    <t>C:\Users\adekunleadeniran\nafdac\lasa\downloaded_images\A3-100101_whole.jpeg</t>
  </si>
  <si>
    <t>C:\Users\adekunleadeniran\nafdac\lasa\downloaded_images\A3-100102_whole.jpeg</t>
  </si>
  <si>
    <t>C:\Users\adekunleadeniran\nafdac\lasa\downloaded_images\A3-100103_whole.jpeg</t>
  </si>
  <si>
    <t>C:\Users\adekunleadeniran\nafdac\lasa\downloaded_images\A3-100104_whole.jpeg</t>
  </si>
  <si>
    <t>C:\Users\adekunleadeniran\nafdac\lasa\downloaded_images\A3-100105_whole.jpeg</t>
  </si>
  <si>
    <t>C:\Users\adekunleadeniran\nafdac\lasa\downloaded_images\A3-100106_whole.jpeg</t>
  </si>
  <si>
    <t>C:\Users\adekunleadeniran\nafdac\lasa\downloaded_images\A3-100110_whole.jpeg</t>
  </si>
  <si>
    <t>C:\Users\adekunleadeniran\nafdac\lasa\downloaded_images\A3-100111_whole.jpeg</t>
  </si>
  <si>
    <t>C:\Users\adekunleadeniran\nafdac\lasa\downloaded_images\A3-100112_whole.jpeg</t>
  </si>
  <si>
    <t>C:\Users\adekunleadeniran\nafdac\lasa\downloaded_images\A3-100113_whole.jpeg</t>
  </si>
  <si>
    <t>C:\Users\adekunleadeniran\nafdac\lasa\downloaded_images\A3-100114_whole.jpeg</t>
  </si>
  <si>
    <t>C:\Users\adekunleadeniran\nafdac\lasa\downloaded_images\A3-100115_whole.jpeg</t>
  </si>
  <si>
    <t>C:\Users\adekunleadeniran\nafdac\lasa\downloaded_images\A3-100118_whole.jpeg</t>
  </si>
  <si>
    <t>C:\Users\adekunleadeniran\nafdac\lasa\downloaded_images\A3-100119_whole.jpeg</t>
  </si>
  <si>
    <t>C:\Users\adekunleadeniran\nafdac\lasa\downloaded_images\A3-100120_whole.jpeg</t>
  </si>
  <si>
    <t>C:\Users\adekunleadeniran\nafdac\lasa\downloaded_images\A3-100121_whole.jpeg</t>
  </si>
  <si>
    <t>C:\Users\adekunleadeniran\nafdac\lasa\downloaded_images\A3-100122_whole.jpeg</t>
  </si>
  <si>
    <t>C:\Users\adekunleadeniran\nafdac\lasa\downloaded_images\A3-100123_whole.jpeg</t>
  </si>
  <si>
    <t>C:\Users\adekunleadeniran\nafdac\lasa\downloaded_images\A3-100124_whole.jpeg</t>
  </si>
  <si>
    <t>C:\Users\adekunleadeniran\nafdac\lasa\downloaded_images\A3-100125_whole.jpeg</t>
  </si>
  <si>
    <t>C:\Users\adekunleadeniran\nafdac\lasa\downloaded_images\A3-100126_whole.jpeg</t>
  </si>
  <si>
    <t>C:\Users\adekunleadeniran\nafdac\lasa\downloaded_images\A3-100127_whole.jpeg</t>
  </si>
  <si>
    <t>C:\Users\adekunleadeniran\nafdac\lasa\downloaded_images\A3-100128_whole.jpeg</t>
  </si>
  <si>
    <t>C:\Users\adekunleadeniran\nafdac\lasa\downloaded_images\A3-100129_whole.jpeg</t>
  </si>
  <si>
    <t>C:\Users\adekunleadeniran\nafdac\lasa\downloaded_images\A3-100130_whole.jpeg</t>
  </si>
  <si>
    <t>C:\Users\adekunleadeniran\nafdac\lasa\downloaded_images\A3-100131_whole.jpeg</t>
  </si>
  <si>
    <t>C:\Users\adekunleadeniran\nafdac\lasa\downloaded_images\A3-100132_whole.jpeg</t>
  </si>
  <si>
    <t>C:\Users\adekunleadeniran\nafdac\lasa\downloaded_images\A3-100134_whole.jpeg</t>
  </si>
  <si>
    <t>C:\Users\adekunleadeniran\nafdac\lasa\downloaded_images\A3-100135_whole.jpeg</t>
  </si>
  <si>
    <t>C:\Users\adekunleadeniran\nafdac\lasa\downloaded_images\A3-100143_whole.jpeg</t>
  </si>
  <si>
    <t>C:\Users\adekunleadeniran\nafdac\lasa\downloaded_images\A3-100145_whole.jpeg</t>
  </si>
  <si>
    <t>C:\Users\adekunleadeniran\nafdac\lasa\downloaded_images\A3-100147_whole.jpeg</t>
  </si>
  <si>
    <t>C:\Users\adekunleadeniran\nafdac\lasa\downloaded_images\A3-100148_whole.jpeg</t>
  </si>
  <si>
    <t>C:\Users\adekunleadeniran\nafdac\lasa\downloaded_images\A3-100149_whole.jpeg</t>
  </si>
  <si>
    <t>C:\Users\adekunleadeniran\nafdac\lasa\downloaded_images\A3-100153_whole.jpeg</t>
  </si>
  <si>
    <t>C:\Users\adekunleadeniran\nafdac\lasa\downloaded_images\A3-100159_whole.jpeg</t>
  </si>
  <si>
    <t>C:\Users\adekunleadeniran\nafdac\lasa\downloaded_images\A3-100160_whole.jpeg</t>
  </si>
  <si>
    <t>C:\Users\adekunleadeniran\nafdac\lasa\downloaded_images\A3-100167_whole.jpeg</t>
  </si>
  <si>
    <t>C:\Users\adekunleadeniran\nafdac\lasa\downloaded_images\A3-100168_whole.jpeg</t>
  </si>
  <si>
    <t>C:\Users\adekunleadeniran\nafdac\lasa\downloaded_images\A3-100169_whole.jpeg</t>
  </si>
  <si>
    <t>C:\Users\adekunleadeniran\nafdac\lasa\downloaded_images\A3-100177_whole.jpeg</t>
  </si>
  <si>
    <t>C:\Users\adekunleadeniran\nafdac\lasa\downloaded_images\A3-100178_whole.jpeg</t>
  </si>
  <si>
    <t>C:\Users\adekunleadeniran\nafdac\lasa\downloaded_images\A3-100179_whole.jpeg</t>
  </si>
  <si>
    <t>C:\Users\adekunleadeniran\nafdac\lasa\downloaded_images\A3-100187_whole.jpeg</t>
  </si>
  <si>
    <t>C:\Users\adekunleadeniran\nafdac\lasa\downloaded_images\A3-100188_whole.jpeg</t>
  </si>
  <si>
    <t>C:\Users\adekunleadeniran\nafdac\lasa\downloaded_images\A3-100189_whole.jpeg</t>
  </si>
  <si>
    <t>C:\Users\adekunleadeniran\nafdac\lasa\downloaded_images\A3-100192_whole.jpeg</t>
  </si>
  <si>
    <t>C:\Users\adekunleadeniran\nafdac\lasa\downloaded_images\A3-100193_whole.jpeg</t>
  </si>
  <si>
    <t>C:\Users\adekunleadeniran\nafdac\lasa\downloaded_images\A3-100201_whole.jpeg</t>
  </si>
  <si>
    <t>C:\Users\adekunleadeniran\nafdac\lasa\downloaded_images\A3-100207_whole.jpeg</t>
  </si>
  <si>
    <t>C:\Users\adekunleadeniran\nafdac\lasa\downloaded_images\A3-100208_whole.jpeg</t>
  </si>
  <si>
    <t>C:\Users\adekunleadeniran\nafdac\lasa\downloaded_images\A3-100209_whole.jpeg</t>
  </si>
  <si>
    <t>C:\Users\adekunleadeniran\nafdac\lasa\downloaded_images\A3-100223_whole.jpeg</t>
  </si>
  <si>
    <t>C:\Users\adekunleadeniran\nafdac\lasa\downloaded_images\A3-100232_whole.jpeg</t>
  </si>
  <si>
    <t>C:\Users\adekunleadeniran\nafdac\lasa\downloaded_images\A3-100243_whole.jpeg</t>
  </si>
  <si>
    <t>C:\Users\adekunleadeniran\nafdac\lasa\downloaded_images\A3-100253_whole.jpeg</t>
  </si>
  <si>
    <t>C:\Users\adekunleadeniran\nafdac\lasa\downloaded_images\A3-100261_front.jpeg</t>
  </si>
  <si>
    <t>C:\Users\adekunleadeniran\nafdac\lasa\downloaded_images\A3-100262_whole.jpeg</t>
  </si>
  <si>
    <t>C:\Users\adekunleadeniran\nafdac\lasa\downloaded_images\A3-100263_front.jpeg</t>
  </si>
  <si>
    <t>C:\Users\adekunleadeniran\nafdac\lasa\downloaded_images\A3-100264_front.jpeg</t>
  </si>
  <si>
    <t>C:\Users\adekunleadeniran\nafdac\lasa\downloaded_images\A3-100265_whole.jpeg</t>
  </si>
  <si>
    <t>C:\Users\adekunleadeniran\nafdac\lasa\downloaded_images\A3-100266_whole.jpeg</t>
  </si>
  <si>
    <t>C:\Users\adekunleadeniran\nafdac\lasa\downloaded_images\A3-100268_whole.jpeg</t>
  </si>
  <si>
    <t>C:\Users\adekunleadeniran\nafdac\lasa\downloaded_images\A3-100279_whole.jpeg</t>
  </si>
  <si>
    <t>C:\Users\adekunleadeniran\nafdac\lasa\downloaded_images\A3-100281_whole.jpeg</t>
  </si>
  <si>
    <t>C:\Users\adekunleadeniran\nafdac\lasa\downloaded_images\A3-100301_whole.jpeg</t>
  </si>
  <si>
    <t>C:\Users\adekunleadeniran\nafdac\lasa\downloaded_images\A3-100305_whole.jpeg</t>
  </si>
  <si>
    <t>C:\Users\adekunleadeniran\nafdac\lasa\downloaded_images\A3-100310_whole.jpeg</t>
  </si>
  <si>
    <t>C:\Users\adekunleadeniran\nafdac\lasa\downloaded_images\A3-100311_whole.jpeg</t>
  </si>
  <si>
    <t>C:\Users\adekunleadeniran\nafdac\lasa\downloaded_images\A3-100331_whole.jpeg</t>
  </si>
  <si>
    <t>C:\Users\adekunleadeniran\nafdac\lasa\downloaded_images\A3-100332_whole.jpeg</t>
  </si>
  <si>
    <t>C:\Users\adekunleadeniran\nafdac\lasa\downloaded_images\A3-100333_whole.jpeg</t>
  </si>
  <si>
    <t>C:\Users\adekunleadeniran\nafdac\lasa\downloaded_images\A3-100334_whole.jpeg</t>
  </si>
  <si>
    <t>C:\Users\adekunleadeniran\nafdac\lasa\downloaded_images\A3-100340_whole.jpeg</t>
  </si>
  <si>
    <t>C:\Users\adekunleadeniran\nafdac\lasa\downloaded_images\A3-100342_whole.jpeg</t>
  </si>
  <si>
    <t>C:\Users\adekunleadeniran\nafdac\lasa\downloaded_images\A3-100347_whole.jpeg</t>
  </si>
  <si>
    <t>C:\Users\adekunleadeniran\nafdac\lasa\downloaded_images\A3-100348_whole.jpeg</t>
  </si>
  <si>
    <t>C:\Users\adekunleadeniran\nafdac\lasa\downloaded_images\A3-100349_whole.jpeg</t>
  </si>
  <si>
    <t>C:\Users\adekunleadeniran\nafdac\lasa\downloaded_images\A3-100366_whole.jpeg</t>
  </si>
  <si>
    <t>C:\Users\adekunleadeniran\nafdac\lasa\downloaded_images\A3-100367_whole.jpeg</t>
  </si>
  <si>
    <t>C:\Users\adekunleadeniran\nafdac\lasa\downloaded_images\A3-100383_whole.jpeg</t>
  </si>
  <si>
    <t>C:\Users\adekunleadeniran\nafdac\lasa\downloaded_images\A3-100384_whole.jpeg</t>
  </si>
  <si>
    <t>C:\Users\adekunleadeniran\nafdac\lasa\downloaded_images\A3-100394_whole.jpeg</t>
  </si>
  <si>
    <t>C:\Users\adekunleadeniran\nafdac\lasa\downloaded_images\A3-100401_whole.jpeg</t>
  </si>
  <si>
    <t>C:\Users\adekunleadeniran\nafdac\lasa\downloaded_images\A3-100402_whole.jpeg</t>
  </si>
  <si>
    <t>C:\Users\adekunleadeniran\nafdac\lasa\downloaded_images\A3-100411_whole.jpeg</t>
  </si>
  <si>
    <t>C:\Users\adekunleadeniran\nafdac\lasa\downloaded_images\A3-100412_whole.jpeg</t>
  </si>
  <si>
    <t>C:\Users\adekunleadeniran\nafdac\lasa\downloaded_images\A3-100413_whole.jpeg</t>
  </si>
  <si>
    <t>C:\Users\adekunleadeniran\nafdac\lasa\downloaded_images\A3-100414_whole.jpeg</t>
  </si>
  <si>
    <t>C:\Users\adekunleadeniran\nafdac\lasa\downloaded_images\A3-100417_whole.jpeg</t>
  </si>
  <si>
    <t>C:\Users\adekunleadeniran\nafdac\lasa\downloaded_images\A3-100428_whole.jpeg</t>
  </si>
  <si>
    <t>C:\Users\adekunleadeniran\nafdac\lasa\downloaded_images\A3-100434_whole.jpeg</t>
  </si>
  <si>
    <t>C:\Users\adekunleadeniran\nafdac\lasa\downloaded_images\A3-100444_whole.jpeg</t>
  </si>
  <si>
    <t>C:\Users\adekunleadeniran\nafdac\lasa\downloaded_images\A3-100445_whole.jpeg</t>
  </si>
  <si>
    <t>C:\Users\adekunleadeniran\nafdac\lasa\downloaded_images\A3-100446_whole.jpeg</t>
  </si>
  <si>
    <t>C:\Users\adekunleadeniran\nafdac\lasa\downloaded_images\A3-100447_whole.jpeg</t>
  </si>
  <si>
    <t>C:\Users\adekunleadeniran\nafdac\lasa\downloaded_images\A3-100465_whole.jpeg</t>
  </si>
  <si>
    <t>C:\Users\adekunleadeniran\nafdac\lasa\downloaded_images\A3-100466_whole.jpeg</t>
  </si>
  <si>
    <t>C:\Users\adekunleadeniran\nafdac\lasa\downloaded_images\A3-100468_whole.jpeg</t>
  </si>
  <si>
    <t>C:\Users\adekunleadeniran\nafdac\lasa\downloaded_images\A3-100473_whole.jpeg</t>
  </si>
  <si>
    <t>C:\Users\adekunleadeniran\nafdac\lasa\downloaded_images\A3-100476_whole.jpeg</t>
  </si>
  <si>
    <t>C:\Users\adekunleadeniran\nafdac\lasa\downloaded_images\A3-100480_whole.jpeg</t>
  </si>
  <si>
    <t>C:\Users\adekunleadeniran\nafdac\lasa\downloaded_images\A3-100482_whole.jpeg</t>
  </si>
  <si>
    <t>C:\Users\adekunleadeniran\nafdac\lasa\downloaded_images\A3-100483_whole.jpeg</t>
  </si>
  <si>
    <t>C:\Users\adekunleadeniran\nafdac\lasa\downloaded_images\A3-100487_whole.jpeg</t>
  </si>
  <si>
    <t>C:\Users\adekunleadeniran\nafdac\lasa\downloaded_images\A3-100490_whole.jpeg</t>
  </si>
  <si>
    <t>C:\Users\adekunleadeniran\nafdac\lasa\downloaded_images\A3-100495_whole.jpeg</t>
  </si>
  <si>
    <t>C:\Users\adekunleadeniran\nafdac\lasa\downloaded_images\A3-100498_whole.jpeg</t>
  </si>
  <si>
    <t>C:\Users\adekunleadeniran\nafdac\lasa\downloaded_images\A3-100499_whole.jpeg</t>
  </si>
  <si>
    <t>C:\Users\adekunleadeniran\nafdac\lasa\downloaded_images\A3-100503_whole.jpeg</t>
  </si>
  <si>
    <t>C:\Users\adekunleadeniran\nafdac\lasa\downloaded_images\A3-100508_whole.jpeg</t>
  </si>
  <si>
    <t>C:\Users\adekunleadeniran\nafdac\lasa\downloaded_images\A3-100523_whole.jpeg</t>
  </si>
  <si>
    <t>C:\Users\adekunleadeniran\nafdac\lasa\downloaded_images\A3-100531_whole.jpeg</t>
  </si>
  <si>
    <t>C:\Users\adekunleadeniran\nafdac\lasa\downloaded_images\A3-100534_whole.jpeg</t>
  </si>
  <si>
    <t>C:\Users\adekunleadeniran\nafdac\lasa\downloaded_images\A3-100538_whole.jpeg</t>
  </si>
  <si>
    <t>C:\Users\adekunleadeniran\nafdac\lasa\downloaded_images\A3-100539_whole.jpeg</t>
  </si>
  <si>
    <t>C:\Users\adekunleadeniran\nafdac\lasa\downloaded_images\A3-100542_whole.jpeg</t>
  </si>
  <si>
    <t>C:\Users\adekunleadeniran\nafdac\lasa\downloaded_images\A3-100543_whole.jpeg</t>
  </si>
  <si>
    <t>C:\Users\adekunleadeniran\nafdac\lasa\downloaded_images\A3-100544_whole.jpeg</t>
  </si>
  <si>
    <t>C:\Users\adekunleadeniran\nafdac\lasa\downloaded_images\A3-100545_whole.jpeg</t>
  </si>
  <si>
    <t>C:\Users\adekunleadeniran\nafdac\lasa\downloaded_images\A3-100546_whole.jpeg</t>
  </si>
  <si>
    <t>C:\Users\adekunleadeniran\nafdac\lasa\downloaded_images\A3-100547_whole.jpeg</t>
  </si>
  <si>
    <t>C:\Users\adekunleadeniran\nafdac\lasa\downloaded_images\A3-100548_whole.jpeg</t>
  </si>
  <si>
    <t>C:\Users\adekunleadeniran\nafdac\lasa\downloaded_images\A3-100550_whole.jpeg</t>
  </si>
  <si>
    <t>C:\Users\adekunleadeniran\nafdac\lasa\downloaded_images\A3-100552_whole.jpeg</t>
  </si>
  <si>
    <t>C:\Users\adekunleadeniran\nafdac\lasa\downloaded_images\A3-100555_whole.jpeg</t>
  </si>
  <si>
    <t>C:\Users\adekunleadeniran\nafdac\lasa\downloaded_images\A3-100556_whole.jpeg</t>
  </si>
  <si>
    <t>C:\Users\adekunleadeniran\nafdac\lasa\downloaded_images\A3-100557_whole.jpeg</t>
  </si>
  <si>
    <t>C:\Users\adekunleadeniran\nafdac\lasa\downloaded_images\A3-100559_whole.jpeg</t>
  </si>
  <si>
    <t>C:\Users\adekunleadeniran\nafdac\lasa\downloaded_images\A3-100560_whole.jpeg</t>
  </si>
  <si>
    <t>C:\Users\adekunleadeniran\nafdac\lasa\downloaded_images\A3-100564_whole.jpeg</t>
  </si>
  <si>
    <t>C:\Users\adekunleadeniran\nafdac\lasa\downloaded_images\A3-100565_whole.jpeg</t>
  </si>
  <si>
    <t>C:\Users\adekunleadeniran\nafdac\lasa\downloaded_images\A3-100566_whole.jpeg</t>
  </si>
  <si>
    <t>C:\Users\adekunleadeniran\nafdac\lasa\downloaded_images\A3-100569_whole.jpeg</t>
  </si>
  <si>
    <t>C:\Users\adekunleadeniran\nafdac\lasa\downloaded_images\A3-100570_whole.jpeg</t>
  </si>
  <si>
    <t>C:\Users\adekunleadeniran\nafdac\lasa\downloaded_images\A3-100575_whole.jpeg</t>
  </si>
  <si>
    <t>C:\Users\adekunleadeniran\nafdac\lasa\downloaded_images\A3-100576_whole.jpeg</t>
  </si>
  <si>
    <t>C:\Users\adekunleadeniran\nafdac\lasa\downloaded_images\A3-100577_whole.jpeg</t>
  </si>
  <si>
    <t>C:\Users\adekunleadeniran\nafdac\lasa\downloaded_images\A3-100581_whole.jpeg</t>
  </si>
  <si>
    <t>C:\Users\adekunleadeniran\nafdac\lasa\downloaded_images\A3-100585_whole.jpeg</t>
  </si>
  <si>
    <t>C:\Users\adekunleadeniran\nafdac\lasa\downloaded_images\A3-100593_whole.jpeg</t>
  </si>
  <si>
    <t>C:\Users\adekunleadeniran\nafdac\lasa\downloaded_images\A3-100599_whole.jpeg</t>
  </si>
  <si>
    <t>C:\Users\adekunleadeniran\nafdac\lasa\downloaded_images\A3-100600_whole.jpeg</t>
  </si>
  <si>
    <t>C:\Users\adekunleadeniran\nafdac\lasa\downloaded_images\A3-100611_whole.jpeg</t>
  </si>
  <si>
    <t>C:\Users\adekunleadeniran\nafdac\lasa\downloaded_images\A3-100613_whole.jpeg</t>
  </si>
  <si>
    <t>C:\Users\adekunleadeniran\nafdac\lasa\downloaded_images\A3-100617_whole.jpeg</t>
  </si>
  <si>
    <t>C:\Users\adekunleadeniran\nafdac\lasa\downloaded_images\A3-100638_whole.jpeg</t>
  </si>
  <si>
    <t>C:\Users\adekunleadeniran\nafdac\lasa\downloaded_images\A3-100640_whole.jpeg</t>
  </si>
  <si>
    <t>C:\Users\adekunleadeniran\nafdac\lasa\downloaded_images\A3-100641_whole.jpeg</t>
  </si>
  <si>
    <t>C:\Users\adekunleadeniran\nafdac\lasa\downloaded_images\A3-100642_whole.jpeg</t>
  </si>
  <si>
    <t>C:\Users\adekunleadeniran\nafdac\lasa\downloaded_images\A3-100652_whole.jpeg</t>
  </si>
  <si>
    <t>C:\Users\adekunleadeniran\nafdac\lasa\downloaded_images\A3-100653_whole.jpeg</t>
  </si>
  <si>
    <t>C:\Users\adekunleadeniran\nafdac\lasa\downloaded_images\A3-100662_whole.jpeg</t>
  </si>
  <si>
    <t>C:\Users\adekunleadeniran\nafdac\lasa\downloaded_images\A3-100664_whole.jpeg</t>
  </si>
  <si>
    <t>C:\Users\adekunleadeniran\nafdac\lasa\downloaded_images\A3-100676_whole.jpeg</t>
  </si>
  <si>
    <t>C:\Users\adekunleadeniran\nafdac\lasa\downloaded_images\A3-100697_whole.jpeg</t>
  </si>
  <si>
    <t>C:\Users\adekunleadeniran\nafdac\lasa\downloaded_images\A3-100699_whole.jpeg</t>
  </si>
  <si>
    <t>C:\Users\adekunleadeniran\nafdac\lasa\downloaded_images\A3-100711_whole.jpeg</t>
  </si>
  <si>
    <t>C:\Users\adekunleadeniran\nafdac\lasa\downloaded_images\A3-100713_whole.jpeg</t>
  </si>
  <si>
    <t>C:\Users\adekunleadeniran\nafdac\lasa\downloaded_images\A3-100727_whole.jpeg</t>
  </si>
  <si>
    <t>C:\Users\adekunleadeniran\nafdac\lasa\downloaded_images\A3-100729_whole.jpeg</t>
  </si>
  <si>
    <t>C:\Users\adekunleadeniran\nafdac\lasa\downloaded_images\A3-100731_whole.jpeg</t>
  </si>
  <si>
    <t>C:\Users\adekunleadeniran\nafdac\lasa\downloaded_images\A3-100737_whole.jpeg</t>
  </si>
  <si>
    <t>C:\Users\adekunleadeniran\nafdac\lasa\downloaded_images\A3-100754_whole.jpeg</t>
  </si>
  <si>
    <t>C:\Users\adekunleadeniran\nafdac\lasa\downloaded_images\A3-100758_whole.jpeg</t>
  </si>
  <si>
    <t>C:\Users\adekunleadeniran\nafdac\lasa\downloaded_images\A3-100762_whole.jpeg</t>
  </si>
  <si>
    <t>C:\Users\adekunleadeniran\nafdac\lasa\downloaded_images\A3-100788_front.jpeg</t>
  </si>
  <si>
    <t>C:\Users\adekunleadeniran\nafdac\lasa\downloaded_images\A3-100790_front.jpeg</t>
  </si>
  <si>
    <t>C:\Users\adekunleadeniran\nafdac\lasa\downloaded_images\A3-100803_whole.jpeg</t>
  </si>
  <si>
    <t>C:\Users\adekunleadeniran\nafdac\lasa\downloaded_images\A3-100804_whole.jpeg</t>
  </si>
  <si>
    <t>C:\Users\adekunleadeniran\nafdac\lasa\downloaded_images\A3-100805_whole.jpeg</t>
  </si>
  <si>
    <t>C:\Users\adekunleadeniran\nafdac\lasa\downloaded_images\A3-100806_whole.jpeg</t>
  </si>
  <si>
    <t>C:\Users\adekunleadeniran\nafdac\lasa\downloaded_images\A3-100810_whole.jpeg</t>
  </si>
  <si>
    <t>C:\Users\adekunleadeniran\nafdac\lasa\downloaded_images\A3-100811_whole.jpeg</t>
  </si>
  <si>
    <t>C:\Users\adekunleadeniran\nafdac\lasa\downloaded_images\A3-100813_whole.jpeg</t>
  </si>
  <si>
    <t>C:\Users\adekunleadeniran\nafdac\lasa\downloaded_images\A3-100814_whole.jpeg</t>
  </si>
  <si>
    <t>C:\Users\adekunleadeniran\nafdac\lasa\downloaded_images\A3-100815_whole.jpeg</t>
  </si>
  <si>
    <t>C:\Users\adekunleadeniran\nafdac\lasa\downloaded_images\A3-100816_whole.jpeg</t>
  </si>
  <si>
    <t>C:\Users\adekunleadeniran\nafdac\lasa\downloaded_images\A3-100826_whole.jpeg</t>
  </si>
  <si>
    <t>C:\Users\adekunleadeniran\nafdac\lasa\downloaded_images\A3-100849_whole.jpeg</t>
  </si>
  <si>
    <t>C:\Users\adekunleadeniran\nafdac\lasa\downloaded_images\A3-100850_whole.jpeg</t>
  </si>
  <si>
    <t>C:\Users\adekunleadeniran\nafdac\lasa\downloaded_images\A3-100877_whole.jpeg</t>
  </si>
  <si>
    <t>C:\Users\adekunleadeniran\nafdac\lasa\downloaded_images\A3-100883_whole.jpeg</t>
  </si>
  <si>
    <t>C:\Users\adekunleadeniran\nafdac\lasa\downloaded_images\A3-100884_whole.jpeg</t>
  </si>
  <si>
    <t>C:\Users\adekunleadeniran\nafdac\lasa\downloaded_images\A3-100886_whole.jpeg</t>
  </si>
  <si>
    <t>C:\Users\adekunleadeniran\nafdac\lasa\downloaded_images\A3-100887_whole.jpeg</t>
  </si>
  <si>
    <t>C:\Users\adekunleadeniran\nafdac\lasa\downloaded_images\A3-100893_whole.jpeg</t>
  </si>
  <si>
    <t>C:\Users\adekunleadeniran\nafdac\lasa\downloaded_images\A3-100898_whole.jpeg</t>
  </si>
  <si>
    <t>C:\Users\adekunleadeniran\nafdac\lasa\downloaded_images\A3-100901_whole.jpeg</t>
  </si>
  <si>
    <t>C:\Users\adekunleadeniran\nafdac\lasa\downloaded_images\A3-100913_whole.jpeg</t>
  </si>
  <si>
    <t>C:\Users\adekunleadeniran\nafdac\lasa\downloaded_images\A3-100920_whole.jpeg</t>
  </si>
  <si>
    <t>C:\Users\adekunleadeniran\nafdac\lasa\downloaded_images\A3-100925_whole.jpeg</t>
  </si>
  <si>
    <t>C:\Users\adekunleadeniran\nafdac\lasa\downloaded_images\A3-100930_whole.jpeg</t>
  </si>
  <si>
    <t>C:\Users\adekunleadeniran\nafdac\lasa\downloaded_images\A3-100932_whole.jpeg</t>
  </si>
  <si>
    <t>C:\Users\adekunleadeniran\nafdac\lasa\downloaded_images\A3-100934_whole.jpeg</t>
  </si>
  <si>
    <t>C:\Users\adekunleadeniran\nafdac\lasa\downloaded_images\A3-100936_whole.jpeg</t>
  </si>
  <si>
    <t>C:\Users\adekunleadeniran\nafdac\lasa\downloaded_images\A3-100944_whole.jpeg</t>
  </si>
  <si>
    <t>C:\Users\adekunleadeniran\nafdac\lasa\downloaded_images\A3-100947_whole.jpeg</t>
  </si>
  <si>
    <t>C:\Users\adekunleadeniran\nafdac\lasa\downloaded_images\A3-100951_whole.jpeg</t>
  </si>
  <si>
    <t>C:\Users\adekunleadeniran\nafdac\lasa\downloaded_images\A3-100954_whole.jpeg</t>
  </si>
  <si>
    <t>C:\Users\adekunleadeniran\nafdac\lasa\downloaded_images\A3-100959_whole.jpeg</t>
  </si>
  <si>
    <t>C:\Users\adekunleadeniran\nafdac\lasa\downloaded_images\A3-100962_whole.jpeg</t>
  </si>
  <si>
    <t>C:\Users\adekunleadeniran\nafdac\lasa\downloaded_images\A3-100963_whole.jpeg</t>
  </si>
  <si>
    <t>C:\Users\adekunleadeniran\nafdac\lasa\downloaded_images\A3-100964_whole.jpeg</t>
  </si>
  <si>
    <t>C:\Users\adekunleadeniran\nafdac\lasa\downloaded_images\A3-100965_whole.jpeg</t>
  </si>
  <si>
    <t>C:\Users\adekunleadeniran\nafdac\lasa\downloaded_images\A3-100969_whole.jpeg</t>
  </si>
  <si>
    <t>C:\Users\adekunleadeniran\nafdac\lasa\downloaded_images\A3-100972_whole.jpeg</t>
  </si>
  <si>
    <t>C:\Users\adekunleadeniran\nafdac\lasa\downloaded_images\A3-100981_whole.jpeg</t>
  </si>
  <si>
    <t>C:\Users\adekunleadeniran\nafdac\lasa\downloaded_images\A3-100991_whole.jpeg</t>
  </si>
  <si>
    <t>C:\Users\adekunleadeniran\nafdac\lasa\downloaded_images\A3-100992_whole.jpeg</t>
  </si>
  <si>
    <t>C:\Users\adekunleadeniran\nafdac\lasa\downloaded_images\A3-100996_whole.jpeg</t>
  </si>
  <si>
    <t>C:\Users\adekunleadeniran\nafdac\lasa\downloaded_images\A3-100997_whole.jpeg</t>
  </si>
  <si>
    <t>C:\Users\adekunleadeniran\nafdac\lasa\downloaded_images\A3-101025_whole.jpeg</t>
  </si>
  <si>
    <t>C:\Users\adekunleadeniran\nafdac\lasa\downloaded_images\A3-101031_whole.jpeg</t>
  </si>
  <si>
    <t>C:\Users\adekunleadeniran\nafdac\lasa\downloaded_images\A3-101055_whole.jpeg</t>
  </si>
  <si>
    <t>C:\Users\adekunleadeniran\nafdac\lasa\downloaded_images\A3-101056_whole.jpeg</t>
  </si>
  <si>
    <t>C:\Users\adekunleadeniran\nafdac\lasa\downloaded_images\A3-101106_whole.jpeg</t>
  </si>
  <si>
    <t>C:\Users\adekunleadeniran\nafdac\lasa\downloaded_images\A3-101121_whole.jpeg</t>
  </si>
  <si>
    <t>C:\Users\adekunleadeniran\nafdac\lasa\downloaded_images\A3-101148_whole.jpeg</t>
  </si>
  <si>
    <t>C:\Users\adekunleadeniran\nafdac\lasa\downloaded_images\A3-101149_whole.jpeg</t>
  </si>
  <si>
    <t>C:\Users\adekunleadeniran\nafdac\lasa\downloaded_images\A3-101153_whole.jpeg</t>
  </si>
  <si>
    <t>C:\Users\adekunleadeniran\nafdac\lasa\downloaded_images\A3-101192_whole.jpeg</t>
  </si>
  <si>
    <t>C:\Users\adekunleadeniran\nafdac\lasa\downloaded_images\A3-101196_front.jpeg</t>
  </si>
  <si>
    <t>C:\Users\adekunleadeniran\nafdac\lasa\downloaded_images\A3-101203_whole.jpeg</t>
  </si>
  <si>
    <t>C:\Users\adekunleadeniran\nafdac\lasa\downloaded_images\A3-101252_whole.jpeg</t>
  </si>
  <si>
    <t>C:\Users\adekunleadeniran\nafdac\lasa\downloaded_images\A3-101262_whole.jpeg</t>
  </si>
  <si>
    <t>C:\Users\adekunleadeniran\nafdac\lasa\downloaded_images\A3-101283_front.jpeg</t>
  </si>
  <si>
    <t>C:\Users\adekunleadeniran\nafdac\lasa\downloaded_images\A3-101320_whole.jpeg</t>
  </si>
  <si>
    <t>C:\Users\adekunleadeniran\nafdac\lasa\downloaded_images\A3-101321_whole.jpeg</t>
  </si>
  <si>
    <t>A3-101325</t>
  </si>
  <si>
    <t>A3-101328</t>
  </si>
  <si>
    <t>A3-101329</t>
  </si>
  <si>
    <t>A3-101338</t>
  </si>
  <si>
    <t>A3-101345</t>
  </si>
  <si>
    <t>A3-101349</t>
  </si>
  <si>
    <t>A3-101351</t>
  </si>
  <si>
    <t>A3-101354</t>
  </si>
  <si>
    <t>A3-101358</t>
  </si>
  <si>
    <t>A3-101361</t>
  </si>
  <si>
    <t>A3-101373</t>
  </si>
  <si>
    <t>A3-101393</t>
  </si>
  <si>
    <t>A3-101396</t>
  </si>
  <si>
    <t>A3-101397</t>
  </si>
  <si>
    <t>A3-101414</t>
  </si>
  <si>
    <t>A3-101417</t>
  </si>
  <si>
    <t>A3-101418</t>
  </si>
  <si>
    <t>A3-101430</t>
  </si>
  <si>
    <t>A3-101439</t>
  </si>
  <si>
    <t>A3-101446</t>
  </si>
  <si>
    <t>O3-6989</t>
  </si>
  <si>
    <t>O3-6993</t>
  </si>
  <si>
    <t>03-0541</t>
  </si>
  <si>
    <t>03-0542</t>
  </si>
  <si>
    <t>03-0609</t>
  </si>
  <si>
    <t>03-0766</t>
  </si>
  <si>
    <t>03-0767</t>
  </si>
  <si>
    <t>03-1011</t>
  </si>
  <si>
    <t>03-1064</t>
  </si>
  <si>
    <t>03-1107</t>
  </si>
  <si>
    <t>03-1148</t>
  </si>
  <si>
    <t>03-1197</t>
  </si>
  <si>
    <t>03-1198</t>
  </si>
  <si>
    <t>03-1279</t>
  </si>
  <si>
    <t>03-1286</t>
  </si>
  <si>
    <t>03-1297</t>
  </si>
  <si>
    <t>03-1298</t>
  </si>
  <si>
    <t>03-1318</t>
  </si>
  <si>
    <t>A3-100029</t>
  </si>
  <si>
    <t>A3-100030</t>
  </si>
  <si>
    <t>A3-100031</t>
  </si>
  <si>
    <t>A3-100033</t>
  </si>
  <si>
    <t>A3-100034</t>
  </si>
  <si>
    <t>A3-100037</t>
  </si>
  <si>
    <t>A3-100038</t>
  </si>
  <si>
    <t>A3-100056</t>
  </si>
  <si>
    <t>A3-100059</t>
  </si>
  <si>
    <t>A3-100073</t>
  </si>
  <si>
    <t>A3-100081</t>
  </si>
  <si>
    <t>A3-100082</t>
  </si>
  <si>
    <t>A3-100083</t>
  </si>
  <si>
    <t>A3-100084</t>
  </si>
  <si>
    <t>A3-100085</t>
  </si>
  <si>
    <t>A3-100086</t>
  </si>
  <si>
    <t>A3-100087</t>
  </si>
  <si>
    <t>A3-100088</t>
  </si>
  <si>
    <t>A3-100089</t>
  </si>
  <si>
    <t>A3-100090</t>
  </si>
  <si>
    <t>A3-100091</t>
  </si>
  <si>
    <t>A3-100092</t>
  </si>
  <si>
    <t>A3-100093</t>
  </si>
  <si>
    <t>A3-100094</t>
  </si>
  <si>
    <t>A3-100095</t>
  </si>
  <si>
    <t>A3-100096</t>
  </si>
  <si>
    <t>A3-100097</t>
  </si>
  <si>
    <t>A3-100098</t>
  </si>
  <si>
    <t>A3-100099</t>
  </si>
  <si>
    <t>A3-100100</t>
  </si>
  <si>
    <t>A3-100101</t>
  </si>
  <si>
    <t>A3-100102</t>
  </si>
  <si>
    <t>A3-100103</t>
  </si>
  <si>
    <t>A3-100104</t>
  </si>
  <si>
    <t>A3-100105</t>
  </si>
  <si>
    <t>A3-100106</t>
  </si>
  <si>
    <t>A3-100110</t>
  </si>
  <si>
    <t>A3-100111</t>
  </si>
  <si>
    <t>A3-100112</t>
  </si>
  <si>
    <t>A3-100113</t>
  </si>
  <si>
    <t>A3-100114</t>
  </si>
  <si>
    <t>A3-100115</t>
  </si>
  <si>
    <t>A3-100118</t>
  </si>
  <si>
    <t>A3-100119</t>
  </si>
  <si>
    <t>A3-100120</t>
  </si>
  <si>
    <t>A3-100121</t>
  </si>
  <si>
    <t>A3-100122</t>
  </si>
  <si>
    <t>A3-100123</t>
  </si>
  <si>
    <t>A3-100124</t>
  </si>
  <si>
    <t>A3-100125</t>
  </si>
  <si>
    <t>A3-100126</t>
  </si>
  <si>
    <t>A3-100127</t>
  </si>
  <si>
    <t>A3-100128</t>
  </si>
  <si>
    <t>A3-100129</t>
  </si>
  <si>
    <t>A3-100130</t>
  </si>
  <si>
    <t>A3-100131</t>
  </si>
  <si>
    <t>A3-100132</t>
  </si>
  <si>
    <t>A3-100134</t>
  </si>
  <si>
    <t>A3-100135</t>
  </si>
  <si>
    <t>A3-100143</t>
  </si>
  <si>
    <t>A3-100145</t>
  </si>
  <si>
    <t>A3-100147</t>
  </si>
  <si>
    <t>A3-100148</t>
  </si>
  <si>
    <t>A3-100149</t>
  </si>
  <si>
    <t>A3-100153</t>
  </si>
  <si>
    <t>A3-100159</t>
  </si>
  <si>
    <t>A3-100160</t>
  </si>
  <si>
    <t>A3-100167</t>
  </si>
  <si>
    <t>A3-100168</t>
  </si>
  <si>
    <t>A3-100169</t>
  </si>
  <si>
    <t>A3-100177</t>
  </si>
  <si>
    <t>A3-100178</t>
  </si>
  <si>
    <t>A3-100179</t>
  </si>
  <si>
    <t>A3-100187</t>
  </si>
  <si>
    <t>A3-100188</t>
  </si>
  <si>
    <t>A3-100189</t>
  </si>
  <si>
    <t>A3-100192</t>
  </si>
  <si>
    <t>A3-100193</t>
  </si>
  <si>
    <t>A3-100201</t>
  </si>
  <si>
    <t>A3-100207</t>
  </si>
  <si>
    <t>A3-100208</t>
  </si>
  <si>
    <t>A3-100209</t>
  </si>
  <si>
    <t>A3-100223</t>
  </si>
  <si>
    <t>A3-100232</t>
  </si>
  <si>
    <t>A3-100243</t>
  </si>
  <si>
    <t>A3-100253</t>
  </si>
  <si>
    <t>A3-100261</t>
  </si>
  <si>
    <t>A3-100262</t>
  </si>
  <si>
    <t>A3-100263</t>
  </si>
  <si>
    <t>A3-100264</t>
  </si>
  <si>
    <t>A3-100265</t>
  </si>
  <si>
    <t>A3-100266</t>
  </si>
  <si>
    <t>A3-100268</t>
  </si>
  <si>
    <t>A3-100279</t>
  </si>
  <si>
    <t>A3-100281</t>
  </si>
  <si>
    <t>A3-100301</t>
  </si>
  <si>
    <t>A3-100305</t>
  </si>
  <si>
    <t>A3-100310</t>
  </si>
  <si>
    <t>A3-100311</t>
  </si>
  <si>
    <t>A3-100331</t>
  </si>
  <si>
    <t>A3-100332</t>
  </si>
  <si>
    <t>A3-100333</t>
  </si>
  <si>
    <t>A3-100334</t>
  </si>
  <si>
    <t>A3-100340</t>
  </si>
  <si>
    <t>A3-100342</t>
  </si>
  <si>
    <t>A3-100347</t>
  </si>
  <si>
    <t>A3-100348</t>
  </si>
  <si>
    <t>A3-100349</t>
  </si>
  <si>
    <t>A3-100366</t>
  </si>
  <si>
    <t>A3-100367</t>
  </si>
  <si>
    <t>A3-100383</t>
  </si>
  <si>
    <t>A3-100384</t>
  </si>
  <si>
    <t>A3-100394</t>
  </si>
  <si>
    <t>A3-100401</t>
  </si>
  <si>
    <t>A3-100402</t>
  </si>
  <si>
    <t>A3-100411</t>
  </si>
  <si>
    <t>A3-100412</t>
  </si>
  <si>
    <t>A3-100413</t>
  </si>
  <si>
    <t>A3-100414</t>
  </si>
  <si>
    <t>A3-100417</t>
  </si>
  <si>
    <t>A3-100428</t>
  </si>
  <si>
    <t>A3-100434</t>
  </si>
  <si>
    <t>A3-100444</t>
  </si>
  <si>
    <t>A3-100445</t>
  </si>
  <si>
    <t>A3-100446</t>
  </si>
  <si>
    <t>A3-100447</t>
  </si>
  <si>
    <t>A3-100465</t>
  </si>
  <si>
    <t>A3-100466</t>
  </si>
  <si>
    <t>A3-100468</t>
  </si>
  <si>
    <t>A3-100473</t>
  </si>
  <si>
    <t>A3-100476</t>
  </si>
  <si>
    <t>A3-100480</t>
  </si>
  <si>
    <t>A3-100482</t>
  </si>
  <si>
    <t>A3-100483</t>
  </si>
  <si>
    <t>A3-100487</t>
  </si>
  <si>
    <t>A3-100490</t>
  </si>
  <si>
    <t>A3-100495</t>
  </si>
  <si>
    <t>A3-100498</t>
  </si>
  <si>
    <t>A3-100499</t>
  </si>
  <si>
    <t>A3-100503</t>
  </si>
  <si>
    <t>A3-100508</t>
  </si>
  <si>
    <t>A3-100523</t>
  </si>
  <si>
    <t>A3-100531</t>
  </si>
  <si>
    <t>A3-100534</t>
  </si>
  <si>
    <t>A3-100538</t>
  </si>
  <si>
    <t>A3-100539</t>
  </si>
  <si>
    <t>A3-100542</t>
  </si>
  <si>
    <t>A3-100543</t>
  </si>
  <si>
    <t>A3-100544</t>
  </si>
  <si>
    <t>A3-100545</t>
  </si>
  <si>
    <t>A3-100546</t>
  </si>
  <si>
    <t>A3-100547</t>
  </si>
  <si>
    <t>A3-100548</t>
  </si>
  <si>
    <t>A3-100550</t>
  </si>
  <si>
    <t>A3-100552</t>
  </si>
  <si>
    <t>A3-100555</t>
  </si>
  <si>
    <t>A3-100556</t>
  </si>
  <si>
    <t>A3-100557</t>
  </si>
  <si>
    <t>A3-100559</t>
  </si>
  <si>
    <t>A3-100560</t>
  </si>
  <si>
    <t>A3-100564</t>
  </si>
  <si>
    <t>A3-100565</t>
  </si>
  <si>
    <t>A3-100566</t>
  </si>
  <si>
    <t>A3-100569</t>
  </si>
  <si>
    <t>A3-100570</t>
  </si>
  <si>
    <t>A3-100575</t>
  </si>
  <si>
    <t>A3-100576</t>
  </si>
  <si>
    <t>A3-100577</t>
  </si>
  <si>
    <t>A3-100581</t>
  </si>
  <si>
    <t>A3-100585</t>
  </si>
  <si>
    <t>A3-100593</t>
  </si>
  <si>
    <t>A3-100599</t>
  </si>
  <si>
    <t>A3-100600</t>
  </si>
  <si>
    <t>A3-100611</t>
  </si>
  <si>
    <t>A3-100613</t>
  </si>
  <si>
    <t>A3-100617</t>
  </si>
  <si>
    <t>A3-100638</t>
  </si>
  <si>
    <t>A3-100640</t>
  </si>
  <si>
    <t>A3-100641</t>
  </si>
  <si>
    <t>A3-100642</t>
  </si>
  <si>
    <t>A3-100652</t>
  </si>
  <si>
    <t>A3-100653</t>
  </si>
  <si>
    <t>A3-100662</t>
  </si>
  <si>
    <t>A3-100664</t>
  </si>
  <si>
    <t>A3-100676</t>
  </si>
  <si>
    <t>A3-100697</t>
  </si>
  <si>
    <t>A3-100699</t>
  </si>
  <si>
    <t>A3-100711</t>
  </si>
  <si>
    <t>A3-100713</t>
  </si>
  <si>
    <t>A3-100727</t>
  </si>
  <si>
    <t>A3-100729</t>
  </si>
  <si>
    <t>A3-100731</t>
  </si>
  <si>
    <t>A3-100737</t>
  </si>
  <si>
    <t>A3-100754</t>
  </si>
  <si>
    <t>A3-100758</t>
  </si>
  <si>
    <t>A3-100762</t>
  </si>
  <si>
    <t>A3-100788</t>
  </si>
  <si>
    <t>A3-100790</t>
  </si>
  <si>
    <t>A3-100803</t>
  </si>
  <si>
    <t>A3-100804</t>
  </si>
  <si>
    <t>A3-100805</t>
  </si>
  <si>
    <t>A3-100806</t>
  </si>
  <si>
    <t>A3-100810</t>
  </si>
  <si>
    <t>A3-100811</t>
  </si>
  <si>
    <t>A3-100813</t>
  </si>
  <si>
    <t>A3-100814</t>
  </si>
  <si>
    <t>A3-100815</t>
  </si>
  <si>
    <t>A3-100816</t>
  </si>
  <si>
    <t>A3-100826</t>
  </si>
  <si>
    <t>A3-100849</t>
  </si>
  <si>
    <t>A3-100850</t>
  </si>
  <si>
    <t>A3-100877</t>
  </si>
  <si>
    <t>A3-100883</t>
  </si>
  <si>
    <t>A3-100884</t>
  </si>
  <si>
    <t>A3-100886</t>
  </si>
  <si>
    <t>A3-100887</t>
  </si>
  <si>
    <t>A3-100893</t>
  </si>
  <si>
    <t>A3-100898</t>
  </si>
  <si>
    <t>A3-100901</t>
  </si>
  <si>
    <t>A3-100913</t>
  </si>
  <si>
    <t>A3-100920</t>
  </si>
  <si>
    <t>A3-100925</t>
  </si>
  <si>
    <t>A3-100930</t>
  </si>
  <si>
    <t>A3-100932</t>
  </si>
  <si>
    <t>A3-100934</t>
  </si>
  <si>
    <t>A3-100936</t>
  </si>
  <si>
    <t>A3-100944</t>
  </si>
  <si>
    <t>A3-100947</t>
  </si>
  <si>
    <t>A3-100951</t>
  </si>
  <si>
    <t>A3-100954</t>
  </si>
  <si>
    <t>A3-100959</t>
  </si>
  <si>
    <t>A3-100962</t>
  </si>
  <si>
    <t>A3-100963</t>
  </si>
  <si>
    <t>A3-100964</t>
  </si>
  <si>
    <t>A3-100965</t>
  </si>
  <si>
    <t>A3-100969</t>
  </si>
  <si>
    <t>A3-100972</t>
  </si>
  <si>
    <t>A3-100981</t>
  </si>
  <si>
    <t>A3-100991</t>
  </si>
  <si>
    <t>A3-100992</t>
  </si>
  <si>
    <t>A3-100996</t>
  </si>
  <si>
    <t>A3-100997</t>
  </si>
  <si>
    <t>A3-101025</t>
  </si>
  <si>
    <t>A3-101031</t>
  </si>
  <si>
    <t>A3-101055</t>
  </si>
  <si>
    <t>A3-101056</t>
  </si>
  <si>
    <t>A3-101106</t>
  </si>
  <si>
    <t>A3-101121</t>
  </si>
  <si>
    <t>A3-101148</t>
  </si>
  <si>
    <t>A3-101149</t>
  </si>
  <si>
    <t>A3-101153</t>
  </si>
  <si>
    <t>A3-101192</t>
  </si>
  <si>
    <t>A3-101196</t>
  </si>
  <si>
    <t>A3-101203</t>
  </si>
  <si>
    <t>A3-101252</t>
  </si>
  <si>
    <t>A3-101262</t>
  </si>
  <si>
    <t>A3-101283</t>
  </si>
  <si>
    <t>A3-101320</t>
  </si>
  <si>
    <t>A3-101321</t>
  </si>
  <si>
    <t>Superfingers Non-Sterile Latex Examination Gloves, Powder Free</t>
  </si>
  <si>
    <t>Aspee Surgicare Scalp Vein Set</t>
  </si>
  <si>
    <t>Aspee Surgicare Iv Cannula</t>
  </si>
  <si>
    <t>Global Young Surgical Suture Chromic Catgut</t>
  </si>
  <si>
    <t>Ug Iv Cannula</t>
  </si>
  <si>
    <t>Ug Infusion Set</t>
  </si>
  <si>
    <t>Ug Blood Transfusion Set</t>
  </si>
  <si>
    <t>Nasofaes Triple Action Nasal Spray</t>
  </si>
  <si>
    <t>Gastropack</t>
  </si>
  <si>
    <t>Boson Biotech Rapid Drug Of Abuse (Doa) Panel Test Card</t>
  </si>
  <si>
    <t>Wondfo Malaria P.F (Hrp2/Pldh) Test Kit</t>
  </si>
  <si>
    <t>Global Young Sterile Surgical Glove</t>
  </si>
  <si>
    <t xml:space="preserve">Fab Foleys Catheter Size 16 </t>
  </si>
  <si>
    <t>Fab Sterile Surgical Latex Gloves (Powdered)</t>
  </si>
  <si>
    <t>Durex Nude Condom</t>
  </si>
  <si>
    <t xml:space="preserve"> Surgbond Tissue Adhessive 0.5G/Ml </t>
  </si>
  <si>
    <t>Surgbond Tissue Adhesive 1.0G/Ml</t>
  </si>
  <si>
    <t>Kamsmic Infusion Set</t>
  </si>
  <si>
    <t>Luv Jelly Personal Lubricant</t>
  </si>
  <si>
    <t>Myairshield Badge</t>
  </si>
  <si>
    <t>First Response Hiv 1+2/Syphilis Combo Card Test</t>
  </si>
  <si>
    <t>First Response Syphilis Anti - Tp Card Test</t>
  </si>
  <si>
    <t>Agary Chromic Catgut Sutures</t>
  </si>
  <si>
    <t>Agary Silk Braided Suture With Needle</t>
  </si>
  <si>
    <t>U-Mec I.V. Administration Set</t>
  </si>
  <si>
    <t>Cussons Baby Wipes (Mild And Gentle)</t>
  </si>
  <si>
    <t>Cussons Baby Lotion (Almond And Rose Oil)</t>
  </si>
  <si>
    <t>Uni-Gold Hiv Test Device</t>
  </si>
  <si>
    <t>Agary Face Mask</t>
  </si>
  <si>
    <t>U-Mec  Lancets</t>
  </si>
  <si>
    <t>Mission Expert Urinalysis Reagent Strips ( 10 Sw)</t>
  </si>
  <si>
    <t>Medi -Test Combi 2</t>
  </si>
  <si>
    <t>Medi Test Combi 9</t>
  </si>
  <si>
    <t xml:space="preserve">Carex Multi Pleasure Condoms </t>
  </si>
  <si>
    <t>Premilene Polyprorylene Synthetic Non Absorbable Suture- Blue</t>
  </si>
  <si>
    <t>Monosyn Glyconate Monofilament Absorbable Surgical Suture - Violet</t>
  </si>
  <si>
    <t>Silkam Silk Braided Coated Non-Absorbable Suture - Black)</t>
  </si>
  <si>
    <t>Primaflon I.V Cannula</t>
  </si>
  <si>
    <t>Dappy Baby Diapers (Small)</t>
  </si>
  <si>
    <t>Always Daily Panty Liners Comfort Protect Normal</t>
  </si>
  <si>
    <t>Dappy Baby Diapers (Medium)</t>
  </si>
  <si>
    <t>Fedeco Syringes With Needle</t>
  </si>
  <si>
    <t>Fedeco Disposable Needles</t>
  </si>
  <si>
    <t>Oral B Babies Toothbrush (0-2 Years)</t>
  </si>
  <si>
    <t>Oral B Junior Toothbrush</t>
  </si>
  <si>
    <t>Trang Gloves Medium &amp; Large</t>
  </si>
  <si>
    <t>Drylove Maternity Pad</t>
  </si>
  <si>
    <t>Sureject Disposable Syringes</t>
  </si>
  <si>
    <t>Oral B Kids Toothbrush</t>
  </si>
  <si>
    <t>Oral B Ultrathin Sensitive Toothbrush</t>
  </si>
  <si>
    <t>Oral B Ultrathin Sensitive Black Toothbrush</t>
  </si>
  <si>
    <t>Vidas Vwf</t>
  </si>
  <si>
    <t>Vidas C. Difficile Toxin A &amp; B</t>
  </si>
  <si>
    <t>Vidas C. Difficile Gdh (Gdh)</t>
  </si>
  <si>
    <t>Vidas Galectin-3 (Gal3)</t>
  </si>
  <si>
    <t>Vidas Ss2 Microglobulin (B2M)</t>
  </si>
  <si>
    <t>Vidas Hiv P24 Ii (P24)</t>
  </si>
  <si>
    <t>Vidas Hiv Duo Quick (Hiv6)</t>
  </si>
  <si>
    <t>Vidas 3 Assay Dilution Cup</t>
  </si>
  <si>
    <t>Vidas 3 Sample Tip</t>
  </si>
  <si>
    <t>Rapidec Carba Np</t>
  </si>
  <si>
    <t>Serum Free</t>
  </si>
  <si>
    <t>Sabouraud 2 Agar (Sab2-D)</t>
  </si>
  <si>
    <t>D-Coccosel Agar (Dco-D)</t>
  </si>
  <si>
    <t>Mac Conkey Agar Without Crystal Violet (Mc-D)</t>
  </si>
  <si>
    <t>Eosin Methylene Blue Agar (Emb-D)</t>
  </si>
  <si>
    <t>Rpmi Agar</t>
  </si>
  <si>
    <t>Mueller Hinton 2 Agar (Mh2-D)</t>
  </si>
  <si>
    <t>Cled (Cystine Lactose Electrolyte Deficient) Agar</t>
  </si>
  <si>
    <t>Hektoen Agar (Hekt-D)</t>
  </si>
  <si>
    <t>Xld Agar (Xld-D)</t>
  </si>
  <si>
    <t>Oral B Ultrathin Sensitive Green Toothbrush</t>
  </si>
  <si>
    <t>Oral B All Rounder Black Toothbrush</t>
  </si>
  <si>
    <t>Underlock Sanitary Pad</t>
  </si>
  <si>
    <t xml:space="preserve">Ico  Smooth  Inject  Auto  Disable  Syringe </t>
  </si>
  <si>
    <t xml:space="preserve">Ico  Smooth  Inject Re-Use Prevention Syringe </t>
  </si>
  <si>
    <t>Accu-Answer Multi-Monitoring System</t>
  </si>
  <si>
    <t>Axoject Syringes With Needle</t>
  </si>
  <si>
    <t>Bacitracin Test (Bac-F)</t>
  </si>
  <si>
    <t>Api Of Medium</t>
  </si>
  <si>
    <t>Api M Medium</t>
  </si>
  <si>
    <t>Api 50 Chl Medium</t>
  </si>
  <si>
    <t>Pyz Reagents</t>
  </si>
  <si>
    <t>Mycoplasma Preparation</t>
  </si>
  <si>
    <t>Urea-Arginine Lyo 2 Broth</t>
  </si>
  <si>
    <t>Lyophilized Rabbit Plasma (Staph-Ase)</t>
  </si>
  <si>
    <t>Sabouraud Chloramphenicol 2 Agar (Sab Chl 2 -D)</t>
  </si>
  <si>
    <t>Extended Spectrum Beta-Lactamaseproducing Enterobacteriaceae (Esble) Agar</t>
  </si>
  <si>
    <t>Casa Agar</t>
  </si>
  <si>
    <t>Blood Agar (Basa-D)</t>
  </si>
  <si>
    <t xml:space="preserve">Globaldx Herdsreen 51-2 Fmd Nsp Ab- Test </t>
  </si>
  <si>
    <t>Globaldx Herdsreen 61-2 Brucellosis Ab (Bovine)  Test</t>
  </si>
  <si>
    <t>Globaldx Herdsreen 65-2 Bovine Brucella/Tb/Fmb Combo Test</t>
  </si>
  <si>
    <t>Globaldx Herdsreen 81-2 Ndv Ab- Test</t>
  </si>
  <si>
    <t>Globaldx Herdsreen 85-2 Ndv Test</t>
  </si>
  <si>
    <t>Ak-Freedom Sanitary Napkins (22Cm With Wings 9.5G)</t>
  </si>
  <si>
    <t>Ak-Freedom Sanitary Napkins (28Cm With Wings 12G</t>
  </si>
  <si>
    <t>Divacup</t>
  </si>
  <si>
    <t>Ak-Freedom Baby Diapers (Midi)</t>
  </si>
  <si>
    <t>Vidas® Pth (1-84) (Pth)</t>
  </si>
  <si>
    <t>Brain-Heart Infusion Broth (Bhi-D)</t>
  </si>
  <si>
    <t>Etest Ceftazidime/Avibactam (Cza) (0.016-256 Μg/M</t>
  </si>
  <si>
    <t>Omega Visitect Cd4 200 Rapid Test Kit</t>
  </si>
  <si>
    <t xml:space="preserve">Haiou Re-Use Prevention Syringe </t>
  </si>
  <si>
    <t xml:space="preserve">Nelbject Disposible Scalp Vein Set 21G </t>
  </si>
  <si>
    <t>Dozject Sterile Auto Disable Syringe</t>
  </si>
  <si>
    <t>Ak-Freedom Baby Diapers (Mini)</t>
  </si>
  <si>
    <t>Ak-Freedom Baby Diapers (Maxi)</t>
  </si>
  <si>
    <t xml:space="preserve">Dimegrine </t>
  </si>
  <si>
    <t>Jodascan Injection 300Mg</t>
  </si>
  <si>
    <t>Jodascan Injection  350Mg/Ml(100Mls)</t>
  </si>
  <si>
    <t>Gozzby Latex Powdered Examination Gloves(Medium)</t>
  </si>
  <si>
    <t>Always Cotton Soft Ultra-Thin Long Sanitary Pads</t>
  </si>
  <si>
    <t>Always Cotton Soft Ultra-Thin Night Sanitary Pads</t>
  </si>
  <si>
    <t>Healthcheck Typhoid Check Test Kit</t>
  </si>
  <si>
    <t>Pil Cotton Wool</t>
  </si>
  <si>
    <t>Bec-Med Umbilical Cord Clamp</t>
  </si>
  <si>
    <t>Bec-Med Surgical Gloves 7.5 50Pairs</t>
  </si>
  <si>
    <t>Bec-Med Infusion Set</t>
  </si>
  <si>
    <t>Bec-Med Blood Transfusion Set</t>
  </si>
  <si>
    <t>Healthcheck Prostate Specific Antigen Test Cassette</t>
  </si>
  <si>
    <t>Ak-Freedom Baby Diapers (Newborn)</t>
  </si>
  <si>
    <t>Rapid 20 E</t>
  </si>
  <si>
    <t>Determine Tb Lam Ag</t>
  </si>
  <si>
    <t>Crystal All Day Baby Sensitive Wipes (Pink)</t>
  </si>
  <si>
    <t>Crystal All Day Baby Sensitive Wipes (Blue)</t>
  </si>
  <si>
    <t xml:space="preserve"> Crystal All Day Make-Up Remover Wipes</t>
  </si>
  <si>
    <t>Crystal All Day Alcohol Wipes (70%Ip)</t>
  </si>
  <si>
    <t>Crystal All Day Antibacterial Wet Wipes</t>
  </si>
  <si>
    <t>Crystal All Day Baby Sensitive Wipes (Green)</t>
  </si>
  <si>
    <t>Terumo Syringes</t>
  </si>
  <si>
    <t xml:space="preserve">Nelbject Blood Transfusion Set </t>
  </si>
  <si>
    <t xml:space="preserve">Fedeco Gauze Bandages (7.5Cm X 4.5M) </t>
  </si>
  <si>
    <t>Uch-Med I.V Cannula With Catheter &amp; Injection Valve</t>
  </si>
  <si>
    <t>Gammex Latex Textured Surgical Gloves</t>
  </si>
  <si>
    <t>Sanizyme X Multi Enzymatic Cleaner</t>
  </si>
  <si>
    <t>Saniscope Instrument Sterilant</t>
  </si>
  <si>
    <t>Ak-Freedom Sanitary Napkins Ultra (Flexi Alas) (7.4G Long</t>
  </si>
  <si>
    <t>Ak-Freedom Sanitary Napkins Ultra (Long 7.4G)</t>
  </si>
  <si>
    <t>Ak-Freedom Ultrafina Sanitary Napkins (Extra Long 8.4G)</t>
  </si>
  <si>
    <t>Ak-Freedom Sanitary Napkins Classic Thick (Normal)</t>
  </si>
  <si>
    <t>Zidek Disposable Needle</t>
  </si>
  <si>
    <t>Agary Blood Glucose Monitoring System</t>
  </si>
  <si>
    <t>Agary Blood Glucose Test Strips</t>
  </si>
  <si>
    <t>Bec-Med Insulin Syringe With Needle</t>
  </si>
  <si>
    <t>Vidas Anti-Hev Igg (Hevg)</t>
  </si>
  <si>
    <t>Vidas Anti-Hev Igm (Hevm)</t>
  </si>
  <si>
    <t>Crystal All Day Hand Sanitizer Gel</t>
  </si>
  <si>
    <t>Crystal All Day Hand Sanitizer Spray</t>
  </si>
  <si>
    <t>We Care Hand Sanitizer</t>
  </si>
  <si>
    <t xml:space="preserve">Mylan Hiv Self Test </t>
  </si>
  <si>
    <t>Judon Hypodermic  Needle</t>
  </si>
  <si>
    <t>Judon Scalp Vein Set</t>
  </si>
  <si>
    <t>Judon Absorbent Gauze Bandages</t>
  </si>
  <si>
    <t>Judon Blood Bag</t>
  </si>
  <si>
    <t>Judo-Ject Disposable Syringe With Needle</t>
  </si>
  <si>
    <t xml:space="preserve">Bec-Med Burette Measured Volume Set </t>
  </si>
  <si>
    <t>Vitek 2 Antimicrobial Susceptible Test Kit  P631</t>
  </si>
  <si>
    <t>De Big Dan Scalp Vein Set</t>
  </si>
  <si>
    <t>Ogotex Blood Transfusion Set</t>
  </si>
  <si>
    <t>Ogotex Suture With Needle</t>
  </si>
  <si>
    <t>Ogotex Needle</t>
  </si>
  <si>
    <t>Ogotex Infusion Set</t>
  </si>
  <si>
    <t xml:space="preserve">Easycare Blood Transfusion Set </t>
  </si>
  <si>
    <t>Easycare I.V. Infusion Set</t>
  </si>
  <si>
    <t>Ogotex Syringe And Needle</t>
  </si>
  <si>
    <t>Intravenous Cannula</t>
  </si>
  <si>
    <t>Easycare Sterile Latex Surgical Gloves</t>
  </si>
  <si>
    <t>Nci Blood Administration Set</t>
  </si>
  <si>
    <t>Nci Latex Examination Gloves (Powdered)</t>
  </si>
  <si>
    <t>Supar+Care I.V Administration Set</t>
  </si>
  <si>
    <t>Venchura Latex Powdered Examination Gloves</t>
  </si>
  <si>
    <t xml:space="preserve">Topcare Crepe Bandages </t>
  </si>
  <si>
    <t>Topcare Burette  Infusion Set</t>
  </si>
  <si>
    <t>Nci Sterile Latex Surgical Gloves Powedered</t>
  </si>
  <si>
    <t>Easycare I.V. Cannula</t>
  </si>
  <si>
    <t>Easycare Foley'S Balloon Catheter</t>
  </si>
  <si>
    <t>Flamingo Flamigrip (Iv Cannula Fixator)</t>
  </si>
  <si>
    <t>Parahit-F Ver.1.0 (Rapid Test For P. Falciparum Malaria-Device)</t>
  </si>
  <si>
    <t>Surelife Natural Dotted Strawberry Lubricated Condoms</t>
  </si>
  <si>
    <t>Prosense Sterile Latex Surgical Gloves</t>
  </si>
  <si>
    <t>Hansel Burette Set</t>
  </si>
  <si>
    <t xml:space="preserve">Hansel Foley'S Balloon Catheter </t>
  </si>
  <si>
    <t>Frangly Hypodermic Needle</t>
  </si>
  <si>
    <t>Frangly Infusion Set</t>
  </si>
  <si>
    <t>Frangly Scalp Vein Set</t>
  </si>
  <si>
    <t>Frangly Crepe Bandage</t>
  </si>
  <si>
    <t>Stripp Condom (Vanilla Flavoured Afro Mamba)</t>
  </si>
  <si>
    <t>Stripp Condom (Rose Strawberry Flavoured Skin To Skin)</t>
  </si>
  <si>
    <t>Stripp Condom (Extra Sensitive Pineapple Flavoured)</t>
  </si>
  <si>
    <t>Topcare Gauze Roll</t>
  </si>
  <si>
    <t>Topcare Foley Catheter</t>
  </si>
  <si>
    <t>Obigod Scalp Vein Set</t>
  </si>
  <si>
    <t>Obigod I.V  Infusion Set</t>
  </si>
  <si>
    <t>Obigod Pregnancy Test Strip(Urine)</t>
  </si>
  <si>
    <t>Rapid Anti-Hcv Test (Whole Blood/Serum/Plasma)</t>
  </si>
  <si>
    <t>Leomedic  Disposable Syringe With Needle</t>
  </si>
  <si>
    <t>One Step Anti-Hiv(1&amp;2) Test (Whole Blood/Seru/Plasma)</t>
  </si>
  <si>
    <t>One Step Anti-Hiv(1&amp;2) Test (Whole Blood/Serum/Plasma)</t>
  </si>
  <si>
    <t>Bullant Hand Sanitizer</t>
  </si>
  <si>
    <t>Frangly Gauze Bandage</t>
  </si>
  <si>
    <t>Frangly Zinc Oxide Adhesive Plaster Roll</t>
  </si>
  <si>
    <t xml:space="preserve">Frangly Blood Bag </t>
  </si>
  <si>
    <t>De Big Dan Disposable Infusion Set</t>
  </si>
  <si>
    <t>Woxheal Diabetic-Wound Care Kit</t>
  </si>
  <si>
    <t>Mcfarland Standard</t>
  </si>
  <si>
    <t>Ucan Microkleen (Rapid Surface &amp; Equipment Disinfectant)</t>
  </si>
  <si>
    <t>Cannoral Iv Cannula With Wings &amp;  Injection  Port</t>
  </si>
  <si>
    <t>Tingle Me Condoms (Classic)</t>
  </si>
  <si>
    <t>Ndco Cotton Crepe Bandage</t>
  </si>
  <si>
    <t>Vitek 2 Ast St03 Test Kit</t>
  </si>
  <si>
    <t>Easycare Blood Bag 250Ml</t>
  </si>
  <si>
    <t xml:space="preserve">Physiodose Physiological Saline Solution </t>
  </si>
  <si>
    <t>Frangly Foley Catheter</t>
  </si>
  <si>
    <t>Caresville Infusion Set</t>
  </si>
  <si>
    <t>Caresville Needle</t>
  </si>
  <si>
    <t>Caresville Syringe</t>
  </si>
  <si>
    <t>Juvederm  Ultra 3</t>
  </si>
  <si>
    <t>Juvederm Voluma Injection</t>
  </si>
  <si>
    <t>Miss White Hand Sanitizer</t>
  </si>
  <si>
    <t xml:space="preserve">Ucan Public Places </t>
  </si>
  <si>
    <t>7Riverlabs Cervical Self Sampling Kit</t>
  </si>
  <si>
    <t>Blood Bag</t>
  </si>
  <si>
    <t>Century Care Infusion Set</t>
  </si>
  <si>
    <t>Jimmi-Well Intravenous Cannula With Wings &amp; Injection Port</t>
  </si>
  <si>
    <t>Accu-Chek Sugarview Starter Set</t>
  </si>
  <si>
    <t>Jimmi-Well Latex Examination Gloves(Powdered)</t>
  </si>
  <si>
    <t xml:space="preserve">Sritrang Latex Powder Free Examination Gloves </t>
  </si>
  <si>
    <t>Sritrang Nitrile Powder Free Examination Gloves</t>
  </si>
  <si>
    <t>Jimmi-Well Infusion Giving Set</t>
  </si>
  <si>
    <t>3Sistas Pantyliner</t>
  </si>
  <si>
    <t>Bd Neoflon™ Pro</t>
  </si>
  <si>
    <t xml:space="preserve">Bd Discardit Ii  </t>
  </si>
  <si>
    <t>Aya Sanitary Pad (Large)</t>
  </si>
  <si>
    <t>Aya Sanitary Pad (Medium)</t>
  </si>
  <si>
    <t>Reign Sanitary Napkins(Over Night Super Heavy Flow) - Ultra Thin 7 Pads</t>
  </si>
  <si>
    <t>Reign Premium Sanitary Napkins  (Ultra Thin Panty Liner)- Ultra Thin 30 Pads</t>
  </si>
  <si>
    <t>Reign Premium Sanitary Napkins ( Very Light Panty Liner)- Ultra Thin 20 Pads</t>
  </si>
  <si>
    <t>Reign Premium Premium Sanitary Napkins (Moderate Flow) - Ultra Thin 10 Pads</t>
  </si>
  <si>
    <t>Rightest Blood Glucose Monitoring System Gm700Sb</t>
  </si>
  <si>
    <t>Rightest Blood Glucose Test Strip Gs700</t>
  </si>
  <si>
    <t>De Big Dan Hypodermic Needle</t>
  </si>
  <si>
    <t>Emzor Hesco Disposable Sterile Cesarean Pack</t>
  </si>
  <si>
    <t>Emzor Hesco Disposable Sterile General Surgery Pack</t>
  </si>
  <si>
    <t>Emzor Hesco Disposable Sterile Reinforced Surgical Gown</t>
  </si>
  <si>
    <t xml:space="preserve">Caldenor Silk </t>
  </si>
  <si>
    <t>Bd™ Emerald Pro Syringe</t>
  </si>
  <si>
    <t>Maxitulle ( Povidone Iodine Non-Adherent Wound Dressing)</t>
  </si>
  <si>
    <t>Reign Premium Sanitary Napkins (Heavy Flow)-Ultra Thin 8 Pads</t>
  </si>
  <si>
    <t>Xoc Toothbrush</t>
  </si>
  <si>
    <t xml:space="preserve">Anosan  Sanitizer </t>
  </si>
  <si>
    <t>Kingston Syringes</t>
  </si>
  <si>
    <t>Og Needle</t>
  </si>
  <si>
    <t>Sd Ght Pure Soft Sanitary Pad</t>
  </si>
  <si>
    <t>Karknee  Blood  Glucose  Meter</t>
  </si>
  <si>
    <t>Curaty Syphilis  Test Kit</t>
  </si>
  <si>
    <t>Chidalex Antibiotic Tulle</t>
  </si>
  <si>
    <t>Debinco-Ject Dipsposable Needles</t>
  </si>
  <si>
    <t>Supar + Care Syringe With Needle 21G</t>
  </si>
  <si>
    <t>Nxtek™ Malaria Pf</t>
  </si>
  <si>
    <t>Paras Syringe</t>
  </si>
  <si>
    <t xml:space="preserve">Fizone-Ject Disposable Syringe Needle </t>
  </si>
  <si>
    <t>Diagno-P Pregnancy Test Strips</t>
  </si>
  <si>
    <t>Tex Care Steritin (Framycetin Antibiotics)</t>
  </si>
  <si>
    <t xml:space="preserve">Tex Care Chromic Cat Gut </t>
  </si>
  <si>
    <t>Tamh Sterile Hypodermic Syringes With Needles (For Single Use)</t>
  </si>
  <si>
    <t>Fab Mucus Extractor</t>
  </si>
  <si>
    <t>Century Care Syphilis Rapid Diagnostic Test Strip</t>
  </si>
  <si>
    <t>Sky-Ject Infusion Set</t>
  </si>
  <si>
    <t>Fab Infusion Set</t>
  </si>
  <si>
    <t xml:space="preserve">Fab Blood Transfusion Set </t>
  </si>
  <si>
    <t>Sadante Cotton Wool</t>
  </si>
  <si>
    <t>Sky-Ject Needle</t>
  </si>
  <si>
    <t>Idl Adhesive Tape</t>
  </si>
  <si>
    <t>Idl Cast Padding</t>
  </si>
  <si>
    <t>Sukkar Blood Glucose Monitoring Device</t>
  </si>
  <si>
    <t xml:space="preserve">Sukkar Blood Glucose Test Strips </t>
  </si>
  <si>
    <t>Azmu Auto Disable Syringe</t>
  </si>
  <si>
    <t>Biocredit Malaria Ag Pf(Pldh)</t>
  </si>
  <si>
    <t>Kingston One Step  Hcv Test Strips</t>
  </si>
  <si>
    <t xml:space="preserve">Accu-Vein Iv Cannula With Wings And Injection Port </t>
  </si>
  <si>
    <t>Impex Disposable Infusion Set</t>
  </si>
  <si>
    <t>Super + Care Gynaecology Gloves</t>
  </si>
  <si>
    <t>First Response Hiv 1-2.0 Card Test (Self-Test)</t>
  </si>
  <si>
    <t>Wellguard Latex Powdered Examination Gloves</t>
  </si>
  <si>
    <t xml:space="preserve">Wellguard Powder - Free Examination Nitrile Gloves </t>
  </si>
  <si>
    <t>Pil Pyrochy Hypodermic Needle</t>
  </si>
  <si>
    <t>Ndco Softban Cast Padding Bandage</t>
  </si>
  <si>
    <t>Bd Vacutainer Naf 6.0Mg Na2Edta 12.0Mg Plus Blood Collection Tubes</t>
  </si>
  <si>
    <t>Swe - Health H-Pylori Rapid Test Kit</t>
  </si>
  <si>
    <t xml:space="preserve"> Apex I. V Cannular</t>
  </si>
  <si>
    <t>Bd Vacutainer Fx 5Mg 4Mg Blood Collection Tubes</t>
  </si>
  <si>
    <t>Chlorux Hand And Surface Sanitizer</t>
  </si>
  <si>
    <t>Tropis Immunization System</t>
  </si>
  <si>
    <t>Tropis Disposable Dispensers</t>
  </si>
  <si>
    <t>NON-STERILE LATEX EXAMINATION GLOVES, POWDER FREE</t>
  </si>
  <si>
    <t>SCALP VEIN SET</t>
  </si>
  <si>
    <t xml:space="preserve"> INTRAVENOUS CANNULA</t>
  </si>
  <si>
    <t>SURGICAL SUTURE</t>
  </si>
  <si>
    <t>iv cannula</t>
  </si>
  <si>
    <t>infusion set</t>
  </si>
  <si>
    <t>Blood transfusion set</t>
  </si>
  <si>
    <t>100% marine solution (9g/L of NaCl) and  sodium hyaluronate(1g/L)</t>
  </si>
  <si>
    <t>GASTROPACK</t>
  </si>
  <si>
    <t>Rapid Drug of Abuse (DOA) Panel Test Card</t>
  </si>
  <si>
    <t>Malaria P.f (HRP2/pLDH) Test kit</t>
  </si>
  <si>
    <t>MEDICAL GLOV</t>
  </si>
  <si>
    <t>FAB FOLEYS CATHETER SIZE 16</t>
  </si>
  <si>
    <t>FAB STERILE SURGICAL LATEX GLOVES (POWDERED) SIZE 7 (50 X 10PACKS)</t>
  </si>
  <si>
    <t>DUREX</t>
  </si>
  <si>
    <t xml:space="preserve">n-Butyl cyanoacrylate </t>
  </si>
  <si>
    <t>n-Butyl cyanoacrylate 1.0g/ml</t>
  </si>
  <si>
    <t>INFUSION SET</t>
  </si>
  <si>
    <t>Glycerin BP 0.15 grams</t>
  </si>
  <si>
    <t>Sodium Chloride&lt;2,5g, Aluminum Sodium Oxide &lt;1g</t>
  </si>
  <si>
    <t>AGARY CHROMIC CATGUT SUTURES</t>
  </si>
  <si>
    <t>AGARY SILK BRAIDED SUTURE WITH NEEDLE</t>
  </si>
  <si>
    <t>I.V. ADMINISTRATION SET</t>
  </si>
  <si>
    <t xml:space="preserve">MEDICAL DEVICES </t>
  </si>
  <si>
    <t>HIV TEST KIT</t>
  </si>
  <si>
    <t>FACE MASK</t>
  </si>
  <si>
    <t>LANCETS</t>
  </si>
  <si>
    <t>URINE REAGENT  TEST STRIPS</t>
  </si>
  <si>
    <t>Medi-Test Combi 2</t>
  </si>
  <si>
    <t>Medi test combi 9</t>
  </si>
  <si>
    <t>CAREX CONDOMS</t>
  </si>
  <si>
    <t>PREMILENE POLYPRORYLENE SYNTHETIC NON ABSORBABLE SUTURE- BLUE</t>
  </si>
  <si>
    <t>MONOSYN GLYCONATE MONOFILAMENT ABSORBABLE SURGICAL SUTURE - VIOLET</t>
  </si>
  <si>
    <t>SUTURE</t>
  </si>
  <si>
    <t>I.V CANNULA</t>
  </si>
  <si>
    <t>BABY DIAPERS</t>
  </si>
  <si>
    <t>BABY DIAPER</t>
  </si>
  <si>
    <t>SYRINGES WITH NEEDLE</t>
  </si>
  <si>
    <t>DISPOSABLE NEEDLES</t>
  </si>
  <si>
    <t>Oral B Babies Toothbrush (0-2 years)</t>
  </si>
  <si>
    <t>Oral B Junior toothbrush</t>
  </si>
  <si>
    <t>LATEX POWDERED EXAMINATION GLOVES</t>
  </si>
  <si>
    <t>PAD</t>
  </si>
  <si>
    <t xml:space="preserve"> SUREJECT DISPOSABLE SYRINGES </t>
  </si>
  <si>
    <t>Oral B Toothbrush</t>
  </si>
  <si>
    <t>IVD</t>
  </si>
  <si>
    <t>HIV P24 II (P24)</t>
  </si>
  <si>
    <t>HIV DUO Quick (HIV6)</t>
  </si>
  <si>
    <t>RAPIDEC CARBA NP</t>
  </si>
  <si>
    <t>Serum free</t>
  </si>
  <si>
    <t>Sabouraud Agar</t>
  </si>
  <si>
    <t>D-Coccosel Agar (DCO-D)</t>
  </si>
  <si>
    <t>Mac Conkey agar without crystal violet (MC-D)</t>
  </si>
  <si>
    <t>Eosin Methylene Blue Agar (EMB-D)</t>
  </si>
  <si>
    <t>RPMI agar</t>
  </si>
  <si>
    <t>Mueller Hinton 2 Agar (MH2-D)</t>
  </si>
  <si>
    <t>CLED (Cystine Lactose Electrolyte Deficient) agar</t>
  </si>
  <si>
    <t>Hektoen agar (HEKT-D)</t>
  </si>
  <si>
    <t>XLD Agar (XLD-D)</t>
  </si>
  <si>
    <t>Toothbrushes</t>
  </si>
  <si>
    <t>SANITARY PAD</t>
  </si>
  <si>
    <t xml:space="preserve">AUTO  DISABLE  SYRINGE </t>
  </si>
  <si>
    <t xml:space="preserve">RE-USE PREVENTION SYRINGE </t>
  </si>
  <si>
    <t>ACCU-ANSWER MULTI-MONITORING SYSTEM</t>
  </si>
  <si>
    <t>AXOJECT SYRINGES WITH NEEDLE</t>
  </si>
  <si>
    <t xml:space="preserve">Bacitracin Test </t>
  </si>
  <si>
    <t>PYZ</t>
  </si>
  <si>
    <t>Urea-Arginine LYO 2 broth</t>
  </si>
  <si>
    <t>Lyophilized rabbit plasma (STAPH-ASE)</t>
  </si>
  <si>
    <t>Sabouraud Chloramphenicol 2 agar (SAB CHL 2 -D)</t>
  </si>
  <si>
    <t>Extended Spectrum Beta-Lactamaseproducing Enterobacteriaceae (ESBLE) Agar</t>
  </si>
  <si>
    <t>Blood agar (BASA-D)</t>
  </si>
  <si>
    <t>AK-FREEDOM SANITARY NAPKINS (22CM with WINGS 9.5G)</t>
  </si>
  <si>
    <t>AK-FREEDOM SANITARY NAPKINS (28CM with WINGS 12G</t>
  </si>
  <si>
    <t>DivaCup</t>
  </si>
  <si>
    <t>AK-FREEDOM BABY DIAPERS (MIDI)</t>
  </si>
  <si>
    <t>Brain-Heart infusion broth (BHI-D)</t>
  </si>
  <si>
    <t>Etest Ceftazidime/Avibactam (CZA) (0.016-256 µg/m</t>
  </si>
  <si>
    <t xml:space="preserve">HAIOU RE-USE PREVENTION SYRINGE </t>
  </si>
  <si>
    <t xml:space="preserve">Scalp Vein </t>
  </si>
  <si>
    <t>Syringe</t>
  </si>
  <si>
    <t>AK-AFREEDOM BABY DIAPERS (MINI)</t>
  </si>
  <si>
    <t>AK-FREEDOM BABY DIAPERS (MAXI)</t>
  </si>
  <si>
    <t>GADODIAMIDE</t>
  </si>
  <si>
    <t>IOHEXOL INJECTION 300MG</t>
  </si>
  <si>
    <t>IOHEXOL INJECTION 350MG/ML(100MLS)</t>
  </si>
  <si>
    <t>EXAMINATION GLOVES</t>
  </si>
  <si>
    <t>Always Sanitary Pads</t>
  </si>
  <si>
    <t>Sanitary Pads</t>
  </si>
  <si>
    <t>TEST KITS</t>
  </si>
  <si>
    <t>Pil Cotton wool</t>
  </si>
  <si>
    <t>UMBILICAL CORD CLAMP</t>
  </si>
  <si>
    <t>SURGICALGLOVES</t>
  </si>
  <si>
    <t>BLOOD TRANSFUSION SET</t>
  </si>
  <si>
    <t>PSA TEST KITS</t>
  </si>
  <si>
    <t>AK-FREEDOM BABY DIAPERS (NEWBORN)</t>
  </si>
  <si>
    <t>RAPID 20 E</t>
  </si>
  <si>
    <t>Alere Determine TB LAM Ag</t>
  </si>
  <si>
    <t>WIPES</t>
  </si>
  <si>
    <t>0.96 ML WITH FIXED NEEDLE TUBE 27G X 1/2'' 0.4 X12</t>
  </si>
  <si>
    <t xml:space="preserve">BLOOD TRANSFUSION </t>
  </si>
  <si>
    <t>GAUZE BANDAGES</t>
  </si>
  <si>
    <t>latex surgical gloves.</t>
  </si>
  <si>
    <t>SANIZYME X</t>
  </si>
  <si>
    <t>SANISCOPE INSTRUMENT STERILANT</t>
  </si>
  <si>
    <t>AK-FREEDOM SANITARY NAPKINS ULTRA (FLEXI ALAS) (7.4G LONG</t>
  </si>
  <si>
    <t>AK-FREEDOM SANITARY NAPKINS ULTRA (LONG 7.4G)</t>
  </si>
  <si>
    <t>AK-FREEDOM ULTRAFINA SANITARY NAPKINS (EXTRA LONG 8.4G)</t>
  </si>
  <si>
    <t>AK-FREEDOM SANITARY NAPKINS CLASSIC THICK (NORMAL)</t>
  </si>
  <si>
    <t>NEEDLE</t>
  </si>
  <si>
    <t>BLOOD GLUCOSE MONITORING SYSTEM</t>
  </si>
  <si>
    <t>BLOOD GLUCOSE TEST STRIPS</t>
  </si>
  <si>
    <t>INSULIN SYRINGE</t>
  </si>
  <si>
    <t>Anti-HEV IgG</t>
  </si>
  <si>
    <t>Anti-HEV IgM</t>
  </si>
  <si>
    <t>SANITIZER</t>
  </si>
  <si>
    <t>WE CARE</t>
  </si>
  <si>
    <t xml:space="preserve"> HYPODERMIC  NEEDLE 21G</t>
  </si>
  <si>
    <t>SCALP VEIN SET 21G</t>
  </si>
  <si>
    <t xml:space="preserve"> ABSORBENT GAUZE BANDAGES </t>
  </si>
  <si>
    <t>BLOOD BAG 450ML, 16G</t>
  </si>
  <si>
    <t>DISPOSABLE SYRINGE WITH NEEDLE 5ML,21G</t>
  </si>
  <si>
    <t>BURETTE MEASURED VOLUME SET</t>
  </si>
  <si>
    <t>Test Kits</t>
  </si>
  <si>
    <t>TRANSFUSION SET</t>
  </si>
  <si>
    <t>needle</t>
  </si>
  <si>
    <t xml:space="preserve"> INFUSION SET</t>
  </si>
  <si>
    <t>I.V. Infusion Set</t>
  </si>
  <si>
    <t>SYRINGE</t>
  </si>
  <si>
    <t>INTRAVENOUS CANNULA</t>
  </si>
  <si>
    <t>Sterile Latex Surgical Gloves 7.5</t>
  </si>
  <si>
    <t>BLOOD ADMINISTRATION SET</t>
  </si>
  <si>
    <t>LATEX EXAMINATION GLOVES</t>
  </si>
  <si>
    <t>SUPAR+CARE I.V ADMINISTRATION SET</t>
  </si>
  <si>
    <t>CREPE BANDAGES 10CM X 4.5M</t>
  </si>
  <si>
    <t>BURETTE  INFUSION SET</t>
  </si>
  <si>
    <t>SURGICAL GLOVES</t>
  </si>
  <si>
    <t>I.V. CANNULA</t>
  </si>
  <si>
    <t>Foley's Balloon Catheter</t>
  </si>
  <si>
    <t>FLAMINGO</t>
  </si>
  <si>
    <t>Test Device, Reaction Buffer, Sterile Wipes, Sterile Lancets, Disposable Plastic Pipettes</t>
  </si>
  <si>
    <t>CONDOM</t>
  </si>
  <si>
    <t>STERILE LATEX SURGICAL GLOVES</t>
  </si>
  <si>
    <t>Burette Set</t>
  </si>
  <si>
    <t>Foley's Ballon Catheter</t>
  </si>
  <si>
    <t>infusion</t>
  </si>
  <si>
    <t>scalp</t>
  </si>
  <si>
    <t>bandage</t>
  </si>
  <si>
    <t>STRIPP CONDOM (VANILLA FLAVOURED AFRO MAMBA)</t>
  </si>
  <si>
    <t>STRIPP CONDOM (ROSE STRAWBERRY FLAVOURED SKIN TO SKIN)</t>
  </si>
  <si>
    <t>STRIPP CONDOM (EXTRA SENSITIVE PINEAPPLE FLAVOURED)</t>
  </si>
  <si>
    <t xml:space="preserve"> GAUZE ROLL 36" X 100YRDS BANDAGES</t>
  </si>
  <si>
    <t>SILICON FOLEY CATHETER 18G</t>
  </si>
  <si>
    <t>I.V. INFUSION SET</t>
  </si>
  <si>
    <t>PREGNANCY TEST STRIP (URINE)</t>
  </si>
  <si>
    <t>RAPID ANTI-HCV TEST (WHOLE BLOOD/SERUM/PLASMA)</t>
  </si>
  <si>
    <t>DISPOSABLE SYRINGE WITH NEEDLE 5ML</t>
  </si>
  <si>
    <t>ONE STEP ANTI-HIV(1&amp;2) TEST (WHOLE BLOOD/SERU/PLASMA)</t>
  </si>
  <si>
    <t>ONE STEP Anti-HIV(1&amp;2) TEST (WHOLE BLOOD/SERUM/PLASMA)</t>
  </si>
  <si>
    <t xml:space="preserve"> HAND SANITIZER </t>
  </si>
  <si>
    <t>gauze</t>
  </si>
  <si>
    <t>plaster</t>
  </si>
  <si>
    <t>bag</t>
  </si>
  <si>
    <t>DIPEROXOCHLORIC ACID TOPICAL SOLUTION</t>
  </si>
  <si>
    <t>McFarland Standard</t>
  </si>
  <si>
    <t>N-PROPANOL BP, ISOPROPYL ALCOHOL BP, BENZALKONIUM CHLORIDE, DIDECYL DIMETHYL AMMONIUM CHLORIDE, POLYHEXAMETHYLENE BIGUANIDE HYDROCLORIDE</t>
  </si>
  <si>
    <t>CANNULA</t>
  </si>
  <si>
    <t>NDCO COTTON CREPE BANDAGE</t>
  </si>
  <si>
    <t>AST STO3</t>
  </si>
  <si>
    <t>BLOOD BAG CPDA-1 SOLUTION WHOLE BLOOD BAG 250ML, 16G NEEDLE</t>
  </si>
  <si>
    <t>SALINE SOLUTON</t>
  </si>
  <si>
    <t>Catheter</t>
  </si>
  <si>
    <t>CARESVILLE INFUSION SET</t>
  </si>
  <si>
    <t>CARESVILLE NEEDLE</t>
  </si>
  <si>
    <t>CARESVILLE SYRINGE</t>
  </si>
  <si>
    <t>24mg/ml Hyalauric acid</t>
  </si>
  <si>
    <t>Hyalauric acid 22mg/ml</t>
  </si>
  <si>
    <t>MISS WHITE HAND SANITIZER</t>
  </si>
  <si>
    <t>BENZALKONIUM CHLORIDE SOLUTION BP 4%w/v</t>
  </si>
  <si>
    <t>Cervical Self-Sampling kit</t>
  </si>
  <si>
    <t>Newlife</t>
  </si>
  <si>
    <t>CENTURY CARE INFUSION SET</t>
  </si>
  <si>
    <t>Accu-Chek</t>
  </si>
  <si>
    <t xml:space="preserve">SRITRANG LATEX POWDER FREE EXAMINATION GLOVES </t>
  </si>
  <si>
    <t>SRITRANG NITRILE POWDER FREE EXAMINATION GLOVES</t>
  </si>
  <si>
    <t>3SISTAS PANTYLINER</t>
  </si>
  <si>
    <t xml:space="preserve">BD Neoflon™ Pro </t>
  </si>
  <si>
    <t xml:space="preserve">BD Discardit II  </t>
  </si>
  <si>
    <t>pads</t>
  </si>
  <si>
    <t>SANITARY PADS</t>
  </si>
  <si>
    <t>REIGN SANITARY NAPKINS(OVER NIGHT SUPER HEAVY FLOW) - ULTRA THIN 7 PADS</t>
  </si>
  <si>
    <t>REIGN PREMIUM SANITARY NAPKINS</t>
  </si>
  <si>
    <t>REIGN PREMIUM SANITARY NAPKINS ( VERY LIGHT PANTY LINER)- ULTRA THIN 20 PADS</t>
  </si>
  <si>
    <t>RIGHTEST BLOOD GLUCOSE MONITORING SYSTEM GM700SB</t>
  </si>
  <si>
    <t>RIGHTEST BLOOD GLUCOSE TEST STRIP GS700</t>
  </si>
  <si>
    <t>DISPOSABLE STERILE CESAREAN PACK</t>
  </si>
  <si>
    <t>DISPOSABLE STERILE GENERAL SURGERY PACK</t>
  </si>
  <si>
    <t>STERILE REINFORCED SURGICAL GOWN</t>
  </si>
  <si>
    <t>CALDENOR</t>
  </si>
  <si>
    <t xml:space="preserve">BD™ Emerald Pro Syringe </t>
  </si>
  <si>
    <t xml:space="preserve">Povidone Iodine (10%) non-adherent gauze dressing </t>
  </si>
  <si>
    <t>REIGN PREMIUM SANITARY NAPKINS (HEAVY FLOW)-ULTRA THIN 8 PADS</t>
  </si>
  <si>
    <t>XOC TOOTHBRUSH</t>
  </si>
  <si>
    <t xml:space="preserve"> SANITIZER  </t>
  </si>
  <si>
    <t>Syringes</t>
  </si>
  <si>
    <t xml:space="preserve">  BLOOD  GLUCOSE  METER</t>
  </si>
  <si>
    <t>SYPHILIS  TEST KIT</t>
  </si>
  <si>
    <t>CHIDALEX</t>
  </si>
  <si>
    <t>Disposable Needles</t>
  </si>
  <si>
    <t>SUPAR + CARE SYRINGE WITH NEEDLE 21G</t>
  </si>
  <si>
    <t>NxTek™ Malaria Pf</t>
  </si>
  <si>
    <t>Sterile Hypodermic  Syringe and needle</t>
  </si>
  <si>
    <t>DISPOSABLE SYRINGE NEEDLE</t>
  </si>
  <si>
    <t>PREGNANCY TEST STRIPS</t>
  </si>
  <si>
    <t>Tex care</t>
  </si>
  <si>
    <t>TAMH Sterile Hypodermic Syringes with Needles (For Single Use)</t>
  </si>
  <si>
    <t>FAB MUCUS EXTRACTOR</t>
  </si>
  <si>
    <t>CENTURY CARE SYPHILIS RAPID DIAGNOSTIC TEST STRIP</t>
  </si>
  <si>
    <t>SKY-JECT INFUSION SET</t>
  </si>
  <si>
    <t>FAB</t>
  </si>
  <si>
    <t>Cotton Wool</t>
  </si>
  <si>
    <t>SKY-JECT NEEDLE</t>
  </si>
  <si>
    <t>ADHESIVE BANDAGE</t>
  </si>
  <si>
    <t>CAST PADDING</t>
  </si>
  <si>
    <t>Blood Glucose Monitoring Device Test Kit</t>
  </si>
  <si>
    <t xml:space="preserve">SUKKAR BLOOD GLUCOSE TEST STRIPS </t>
  </si>
  <si>
    <t>AZMU AUTO DISABLE SYRINGE</t>
  </si>
  <si>
    <t>HCV TEST STRIPS</t>
  </si>
  <si>
    <t xml:space="preserve"> IV CANNULA WITH WINGS AND INJECTION PORT </t>
  </si>
  <si>
    <t>SUPER + CARE GYNAECOLOGY GLOVES</t>
  </si>
  <si>
    <t>HIV 1-2.0 Card Test (Self -Test)</t>
  </si>
  <si>
    <t>Examination Nitrile Gloves</t>
  </si>
  <si>
    <t>Pil Pyrochy</t>
  </si>
  <si>
    <t xml:space="preserve">ZINC CHLORIDE ADHESIVE PLASTER </t>
  </si>
  <si>
    <t>BD Vacutainer Glucose tubes</t>
  </si>
  <si>
    <t>PYLORI RAPID TEST KIT</t>
  </si>
  <si>
    <t>Apex</t>
  </si>
  <si>
    <t>HAND AND SURFACE SANITISER</t>
  </si>
  <si>
    <t>TROPIS IMMUNIZATION SYSTEM</t>
  </si>
  <si>
    <t>TROPIS DISPOSABLE DISPENSERS</t>
  </si>
  <si>
    <t>Medical Devices</t>
  </si>
  <si>
    <t>21008239-0001</t>
  </si>
  <si>
    <t>24147391-0001</t>
  </si>
  <si>
    <t>15655631-0001</t>
  </si>
  <si>
    <t>17893051-0001</t>
  </si>
  <si>
    <t>19553103-0001</t>
  </si>
  <si>
    <t>18350447-0001</t>
  </si>
  <si>
    <t>22173260-0001</t>
  </si>
  <si>
    <t>20602873-0001</t>
  </si>
  <si>
    <t>17900601-0001</t>
  </si>
  <si>
    <t>01060209-0001</t>
  </si>
  <si>
    <t>03651398-0001</t>
  </si>
  <si>
    <t>22687860-0001</t>
  </si>
  <si>
    <t>16453378-0001</t>
  </si>
  <si>
    <t>16534413-0001</t>
  </si>
  <si>
    <t>05095020-0001</t>
  </si>
  <si>
    <t>00104946-0001</t>
  </si>
  <si>
    <t>00013001-0001</t>
  </si>
  <si>
    <t>00170729-0001</t>
  </si>
  <si>
    <t>17338142-0001</t>
  </si>
  <si>
    <t>00078898-0001</t>
  </si>
  <si>
    <t>02785379-0001</t>
  </si>
  <si>
    <t>16921488-0001</t>
  </si>
  <si>
    <t>19228835-0001</t>
  </si>
  <si>
    <t>00081241-0001</t>
  </si>
  <si>
    <t>11701605-0001</t>
  </si>
  <si>
    <t>01430721-0001</t>
  </si>
  <si>
    <t>02484028-0001</t>
  </si>
  <si>
    <t>19737399-0001</t>
  </si>
  <si>
    <t>20715273-0001</t>
  </si>
  <si>
    <t>17937659-0001</t>
  </si>
  <si>
    <t>01169015-0001</t>
  </si>
  <si>
    <t>03892048-0001</t>
  </si>
  <si>
    <t>20022611-0001</t>
  </si>
  <si>
    <t>14295341-0001</t>
  </si>
  <si>
    <t>12298862-0001</t>
  </si>
  <si>
    <t>09306984-0001</t>
  </si>
  <si>
    <t>01621298-0001</t>
  </si>
  <si>
    <t>01861384-0001</t>
  </si>
  <si>
    <t>09612245-0001</t>
  </si>
  <si>
    <t>01224747-0001</t>
  </si>
  <si>
    <t>02813548-0001</t>
  </si>
  <si>
    <t>17643930-0001</t>
  </si>
  <si>
    <t>21275077-0001</t>
  </si>
  <si>
    <t>11484775-0001</t>
  </si>
  <si>
    <t>19044601-0001</t>
  </si>
  <si>
    <t>00782180-0001</t>
  </si>
  <si>
    <t>01504878-0001</t>
  </si>
  <si>
    <t>00340482-0001</t>
  </si>
  <si>
    <t>01823324-0001</t>
  </si>
  <si>
    <t>00763233-0001</t>
  </si>
  <si>
    <t>21268471-0001</t>
  </si>
  <si>
    <t>10312775-0001</t>
  </si>
  <si>
    <t>03555487-0001</t>
  </si>
  <si>
    <t>23104859-0001</t>
  </si>
  <si>
    <t>00159981-0001</t>
  </si>
  <si>
    <t>13568718-0001</t>
  </si>
  <si>
    <t>19943939-0001</t>
  </si>
  <si>
    <t>02555654-0001</t>
  </si>
  <si>
    <t>01509569-0001</t>
  </si>
  <si>
    <t>01623305-0001</t>
  </si>
  <si>
    <t>01512270-0001</t>
  </si>
  <si>
    <t>01191579-0001</t>
  </si>
  <si>
    <t>18241381-0001</t>
  </si>
  <si>
    <t>22720080-0001</t>
  </si>
  <si>
    <t>19873491-0001</t>
  </si>
  <si>
    <t>17787965-0001</t>
  </si>
  <si>
    <t>02366594-0001</t>
  </si>
  <si>
    <t>19932875-0001</t>
  </si>
  <si>
    <t>00268465-0001</t>
  </si>
  <si>
    <t>01617131-0001</t>
  </si>
  <si>
    <t>19231669-0001</t>
  </si>
  <si>
    <t>21096397-0001</t>
  </si>
  <si>
    <t>19232103-0001</t>
  </si>
  <si>
    <t>13414916-0001</t>
  </si>
  <si>
    <t>18955483-0001</t>
  </si>
  <si>
    <t>19736037-0001</t>
  </si>
  <si>
    <t>21257161-0001</t>
  </si>
  <si>
    <t>02606145-0001</t>
  </si>
  <si>
    <t>20658613-0001</t>
  </si>
  <si>
    <t>01286734-0001</t>
  </si>
  <si>
    <t>14541144-0001</t>
  </si>
  <si>
    <t>19234855-0001</t>
  </si>
  <si>
    <t>23973511-0001</t>
  </si>
  <si>
    <t>23877845-0001</t>
  </si>
  <si>
    <t>23693949-0001</t>
  </si>
  <si>
    <t>20630823-0001</t>
  </si>
  <si>
    <t>01677784-0001</t>
  </si>
  <si>
    <t>22506753-0001</t>
  </si>
  <si>
    <t>20753523-0001</t>
  </si>
  <si>
    <t>18387919-0001</t>
  </si>
  <si>
    <t>23983551-0001</t>
  </si>
  <si>
    <t>16476766-0001</t>
  </si>
  <si>
    <t>17557449-0001</t>
  </si>
  <si>
    <t>21312291-0001</t>
  </si>
  <si>
    <t>17795017-0001</t>
  </si>
  <si>
    <t>20419784-0001</t>
  </si>
  <si>
    <t>03556246-0001</t>
  </si>
  <si>
    <t>01623913-0001</t>
  </si>
  <si>
    <t>20863537-0001</t>
  </si>
  <si>
    <t>01799833-0001</t>
  </si>
  <si>
    <t>17475584-0001</t>
  </si>
  <si>
    <t>31277003-0001</t>
  </si>
  <si>
    <t>17956339-0001</t>
  </si>
  <si>
    <t>23980629-0001</t>
  </si>
  <si>
    <t>15180856-0001</t>
  </si>
  <si>
    <t>02697621-0001</t>
  </si>
  <si>
    <t>21188309-0001</t>
  </si>
  <si>
    <t>20886453-0001</t>
  </si>
  <si>
    <t>13569459-0001</t>
  </si>
  <si>
    <t>18057463-0001</t>
  </si>
  <si>
    <t>00211900-0001</t>
  </si>
  <si>
    <t>http://docs.napams.org/NapamsDocuments/NAFRC15115672018/Product_359179/ProductFrontViewImage.jpg</t>
  </si>
  <si>
    <t>http://docs.napams.org/NapamsDocuments/NAF18969382022/Product_233727/ProductFrontViewImage.jpg</t>
  </si>
  <si>
    <t>http://docs.napams.org/NapamsDocuments/NAF18969382022/Product_233734/ProductFrontViewImage.jpg</t>
  </si>
  <si>
    <t>http://docs.napams.org/NapamsDocuments/NAFRC10841432012/Product_263974/ProductFrontViewImage.jpg</t>
  </si>
  <si>
    <t>http://docs.napams.org/NapamsDocuments/NAF12077882014/Product_344760/ProductFrontViewImage.jpg</t>
  </si>
  <si>
    <t>http://docs.napams.org/NapamsDocuments/NAF12077882014/Product_345015/ProductFrontViewImage.jpg</t>
  </si>
  <si>
    <t>http://docs.napams.org/NapamsDocuments/NAF12077882014/Product_345039/ProductFrontViewImage.jpg</t>
  </si>
  <si>
    <t>http://docs.napams.org/NapamsDocuments/NAFRC13010252015/Product_354978/ProductFrontViewImage.jpg</t>
  </si>
  <si>
    <t>http://docs.napams.org/NapamsDocuments/NAFRC12495092015/Product_365401/ProductFrontViewImage.jpeg</t>
  </si>
  <si>
    <t>http://docs.napams.org/NapamsDocuments/NAFBN26276762018/Product_225239/ProductFrontViewImage.jpg</t>
  </si>
  <si>
    <t>http://docs.napams.org/NapamsDocuments/NAF14467462017/Product_410504/ProductFrontViewImage.jpg</t>
  </si>
  <si>
    <t>http://docs.napams.org/NapamsDocuments/NAFRC10841432012/Product_264179/ProductFrontViewImage.jpg</t>
  </si>
  <si>
    <t>http://docs.napams.org/NapamsDocuments/NAFRC12089312014/Product_343101/ProductFrontViewImage.jpg</t>
  </si>
  <si>
    <t>http://docs.napams.org/NapamsDocuments/NAFRC12089312014/Product_343112/ProductFrontViewImage.jpg</t>
  </si>
  <si>
    <t>http://docs.napams.org/NapamsDocuments/NAF31591962/Product_278911/ProductFrontViewImage.jpg</t>
  </si>
  <si>
    <t>http://docs.napams.org/NapamsDocuments/NAFRC7311432008/Product_380648/ProductFrontViewImage.jpg</t>
  </si>
  <si>
    <t>http://docs.napams.org/NapamsDocuments/NAFRC7311432008/Product_381154/ProductFrontViewImage.jpg</t>
  </si>
  <si>
    <t>http://docs.napams.org/NapamsDocuments/NAF28849282019/Product_413353/ProductFrontViewImage.jpg</t>
  </si>
  <si>
    <t>http://docs.napams.org/NapamsDocuments/NAF11200252013/Product_395835/ProductFrontViewImage.jpeg</t>
  </si>
  <si>
    <t>http://docs.napams.org/NapamsDocuments/NAFRC11193192013/Product_387811/ProductFrontViewImage.jpg</t>
  </si>
  <si>
    <t>http://docs.napams.org/NapamsDocuments/NAF6241922005/Product_375793/ProductFrontViewImage.jpg</t>
  </si>
  <si>
    <t>http://docs.napams.org/NapamsDocuments/NAF6241922005/Product_375795/ProductFrontViewImage.jpg</t>
  </si>
  <si>
    <t>http://docs.napams.org/NapamsDocuments/NAF2039501992/Product_97344/ProductFrontViewImage.jpg</t>
  </si>
  <si>
    <t>http://docs.napams.org/NapamsDocuments/NAF2039501992/Product_97323/ProductFrontViewImage.jpg</t>
  </si>
  <si>
    <t>http://docs.napams.org/NapamsDocuments/NAF1124021988/Product_80357/ProductFrontViewImage.jpg</t>
  </si>
  <si>
    <t>http://docs.napams.org/NapamsDocuments/NAFRC6931948/Product_64617/ProductFrontViewImage.jpg</t>
  </si>
  <si>
    <t>http://docs.napams.org/NapamsDocuments/NAFRC6931948/Product_64621/ProductFrontViewImage.jpg</t>
  </si>
  <si>
    <t>http://docs.napams.org/NapamsDocuments/NAFRC9614072011/Product_355249/ProductFrontViewImage.jpeg</t>
  </si>
  <si>
    <t>http://docs.napams.org/NapamsDocuments/NAF2039501992/Product_51845/ProductFrontViewImage.jpg</t>
  </si>
  <si>
    <t>http://docs.napams.org/NapamsDocuments/NAF1124021988/Product_64808/ProductFrontViewImage.jpeg</t>
  </si>
  <si>
    <t>http://docs.napams.org/NapamsDocuments/NAF1777902000/Product_322888/ProductFrontViewImage.jpg</t>
  </si>
  <si>
    <t>http://docs.napams.org/NapamsDocuments/NAF2039501992/Product_7029/ProductFrontViewImage.jpg</t>
  </si>
  <si>
    <t>http://docs.napams.org/NapamsDocuments/NAF2039501992/Product_7033/ProductFrontViewImage.jpg</t>
  </si>
  <si>
    <t>http://docs.napams.org/NapamsDocuments/NAF2534111994/Product_181221/ProductFrontViewImage.jpeg</t>
  </si>
  <si>
    <t>http://docs.napams.org/NapamsDocuments/NAFRC9593932011/Product_138098/ProductFrontViewImage.jpeg</t>
  </si>
  <si>
    <t>http://docs.napams.org/NapamsDocuments/NAFRC9593932011/Product_138733/ProductFrontViewImage.jpeg</t>
  </si>
  <si>
    <t>http://docs.napams.org/NapamsDocuments/NAFRC9593932011/Product_138772/ProductFrontViewImage.jpeg</t>
  </si>
  <si>
    <t>http://docs.napams.org/NapamsDocuments/NAF1124021988/Product_80232/ProductFrontViewImage.jpg</t>
  </si>
  <si>
    <t>http://docs.napams.org/NapamsDocuments/NAFRNO.11227632013/Product_55216/ProductFrontViewImage.jpeg</t>
  </si>
  <si>
    <t>http://docs.napams.org/NapamsDocuments/NAFRC1804341991/Product_57688/ProductFrontViewImage.JPG</t>
  </si>
  <si>
    <t>http://docs.napams.org/NapamsDocuments/NAFRNO.11227632013/Product_57990/ProductFrontViewImage.jpeg</t>
  </si>
  <si>
    <t>http://docs.napams.org/NapamsDocuments/NAF6420042005/Product_54666/ProductFrontViewImage.jpg</t>
  </si>
  <si>
    <t>http://docs.napams.org/NapamsDocuments/NAF6420042005/Product_54671/ProductFrontViewImage.jpg</t>
  </si>
  <si>
    <t>http://docs.napams.org/NapamsDocuments/NAFRC1804341991/Product_59254/ProductFrontViewImage.JPG</t>
  </si>
  <si>
    <t>http://docs.napams.org/NapamsDocuments/NAFRC1804341991/Product_59371/ProductFrontViewImage.JPG</t>
  </si>
  <si>
    <t>http://docs.napams.org/NapamsDocuments/NAF2039501992/Product_69615/ProductFrontViewImage.jpg</t>
  </si>
  <si>
    <t>http://docs.napams.org/NapamsDocuments/NAFRC3722701999/Product_69287/ProductFrontViewImage.jpg</t>
  </si>
  <si>
    <t>http://docs.napams.org/NapamsDocuments/NAF6695562006/Product_64777/ProductFrontViewImage.jpg</t>
  </si>
  <si>
    <t>http://docs.napams.org/NapamsDocuments/NAFRC1804341991/Product_59392/ProductFrontViewImage.JPG</t>
  </si>
  <si>
    <t>http://docs.napams.org/NapamsDocuments/NAFRC1804341991/Product_64571/ProductFrontViewImage.JPG</t>
  </si>
  <si>
    <t>http://docs.napams.org/NapamsDocuments/NAFRC1804341991/Product_64580/ProductFrontViewImage.JPG</t>
  </si>
  <si>
    <t>http://docs.napams.org/NapamsDocuments/NAFRC13257932016/Product_64716/ProductFrontViewImage.jpg</t>
  </si>
  <si>
    <t>http://docs.napams.org/NapamsDocuments/NAFRC13257932016/Product_64717/ProductFrontViewImage.jpg</t>
  </si>
  <si>
    <t>http://docs.napams.org/NapamsDocuments/NAFRC13257932016/Product_64718/ProductFrontViewImage.jpg</t>
  </si>
  <si>
    <t>http://docs.napams.org/NapamsDocuments/NAFRC13257932016/Product_64719/ProductFrontViewImage.jpg</t>
  </si>
  <si>
    <t>http://docs.napams.org/NapamsDocuments/NAFRC13257932016/Product_64721/ProductFrontViewImage.jpg</t>
  </si>
  <si>
    <t>http://docs.napams.org/NapamsDocuments/NAFRC13257932016/Product_64722/ProductFrontViewImage.jpg</t>
  </si>
  <si>
    <t>http://docs.napams.org/NapamsDocuments/NAFRC13257932016/Product_64723/ProductFrontViewImage.jpg</t>
  </si>
  <si>
    <t>http://docs.napams.org/NapamsDocuments/NAFRC13257932016/Product_64724/ProductFrontViewImage.jpg</t>
  </si>
  <si>
    <t>http://docs.napams.org/NapamsDocuments/NAFRC13257932016/Product_64725/ProductFrontViewImage.jpg</t>
  </si>
  <si>
    <t>http://docs.napams.org/NapamsDocuments/NAFRC13257932016/Product_66024/ProductFrontViewImage.jpg</t>
  </si>
  <si>
    <t>http://docs.napams.org/NapamsDocuments/NAFRC13257932016/Product_66026/ProductFrontViewImage.jpg</t>
  </si>
  <si>
    <t>http://docs.napams.org/NapamsDocuments/NAFRC13257932016/Product_66029/ProductFrontViewImage.jpg</t>
  </si>
  <si>
    <t>http://docs.napams.org/NapamsDocuments/NAFRC13257932016/Product_66031/ProductFrontViewImage.jpg</t>
  </si>
  <si>
    <t>http://docs.napams.org/NapamsDocuments/NAFRC13257932016/Product_66034/ProductFrontViewImage.jpg</t>
  </si>
  <si>
    <t>http://docs.napams.org/NapamsDocuments/NAFRC13257932016/Product_66035/ProductFrontViewImage.jpg</t>
  </si>
  <si>
    <t>http://docs.napams.org/NapamsDocuments/NAFRC13257932016/Product_66038/ProductFrontViewImage.JPG</t>
  </si>
  <si>
    <t>http://docs.napams.org/NapamsDocuments/NAFRC13257932016/Product_66040/ProductFrontViewImage.jpg</t>
  </si>
  <si>
    <t>http://docs.napams.org/NapamsDocuments/NAFRC13257932016/Product_66042/ProductFrontViewImage.jpg</t>
  </si>
  <si>
    <t>http://docs.napams.org/NapamsDocuments/NAFRC13257932016/Product_66043/ProductFrontViewImage.jpg</t>
  </si>
  <si>
    <t>http://docs.napams.org/NapamsDocuments/NAFRC13257932016/Product_66044/ProductFrontViewImage.jpg</t>
  </si>
  <si>
    <t>http://docs.napams.org/NapamsDocuments/NAFRC1804341991/Product_69148/ProductFrontViewImage.JPG</t>
  </si>
  <si>
    <t>http://docs.napams.org/NapamsDocuments/NAFRC1804341991/Product_69158/ProductFrontViewImage.JPG</t>
  </si>
  <si>
    <t>http://docs.napams.org/NapamsDocuments/NAFRNO.11227632013/Product_55217/ProductFrontViewImage.jpeg</t>
  </si>
  <si>
    <t>http://docs.napams.org/NapamsDocuments/NAFRCN14616172017/Product_68999/ProductFrontViewImage.jpg</t>
  </si>
  <si>
    <t>http://docs.napams.org/NapamsDocuments/NAFRCN14616172017/Product_69000/ProductFrontViewImage.jpg</t>
  </si>
  <si>
    <t>http://docs.napams.org/NapamsDocuments/NAF12201642014/Product_64081/ProductFrontViewImage.jpg</t>
  </si>
  <si>
    <t>http://docs.napams.org/NapamsDocuments/NAF0023356732014/Product_69701/ProductFrontViewImage.jpg</t>
  </si>
  <si>
    <t>http://docs.napams.org/NapamsDocuments/NAFRC13257932016/Product_65928/ProductFrontViewImage.jpg</t>
  </si>
  <si>
    <t>http://docs.napams.org/NapamsDocuments/NAFRC13257932016/Product_65929/ProductFrontViewImage.jpg</t>
  </si>
  <si>
    <t>http://docs.napams.org/NapamsDocuments/NAFRC13257932016/Product_65933/ProductFrontViewImage.jpg</t>
  </si>
  <si>
    <t>http://docs.napams.org/NapamsDocuments/NAFRC13257932016/Product_65934/ProductFrontViewImage.jpg</t>
  </si>
  <si>
    <t>http://docs.napams.org/NapamsDocuments/NAFRC13257932016/Product_65935/ProductFrontViewImage.jpg</t>
  </si>
  <si>
    <t>http://docs.napams.org/NapamsDocuments/NAFRC13257932016/Product_65940/ProductFrontViewImage.jpg</t>
  </si>
  <si>
    <t>http://docs.napams.org/NapamsDocuments/NAFRC13257932016/Product_65941/ProductFrontViewImage.jpg</t>
  </si>
  <si>
    <t>http://docs.napams.org/NapamsDocuments/NAFRC13257932016/Product_66025/ProductFrontViewImage.jpg</t>
  </si>
  <si>
    <t>http://docs.napams.org/NapamsDocuments/NAFRC13257932016/Product_66030/ProductFrontViewImage.jpg</t>
  </si>
  <si>
    <t>http://docs.napams.org/NapamsDocuments/NAFRC13257932016/Product_66037/ProductFrontViewImage.jpg</t>
  </si>
  <si>
    <t>http://docs.napams.org/NapamsDocuments/NAFRC13257932016/Product_66039/ProductFrontViewImage.jpg</t>
  </si>
  <si>
    <t>http://docs.napams.org/NapamsDocuments/NAFRC13257932016/Product_66046/ProductFrontViewImage.jpg</t>
  </si>
  <si>
    <t>http://docs.napams.org/NapamsDocuments/NAFRC.4724482003/Product_68442/ProductFrontViewImage.jpg</t>
  </si>
  <si>
    <t>http://docs.napams.org/NapamsDocuments/NAFRC.4724482003/Product_68465/ProductFrontViewImage.jpg</t>
  </si>
  <si>
    <t>http://docs.napams.org/NapamsDocuments/NAFRC.4724482003/Product_68466/ProductFrontViewImage.jpg</t>
  </si>
  <si>
    <t>http://docs.napams.org/NapamsDocuments/NAFRC.4724482003/Product_68467/ProductFrontViewImage.jpg</t>
  </si>
  <si>
    <t>http://docs.napams.org/NapamsDocuments/NAFRC.4724482003/Product_68468/ProductFrontViewImage.jpg</t>
  </si>
  <si>
    <t>http://docs.napams.org/NapamsDocuments/NAFRC13695902016/Product_71799/ProductFrontViewImage.jpg</t>
  </si>
  <si>
    <t>http://docs.napams.org/NapamsDocuments/NAFRC13695902016/Product_71800/ProductFrontViewImage.jpg</t>
  </si>
  <si>
    <t>http://docs.napams.org/NapamsDocuments/NAFRC8070602011/Product_66406/ProductFrontViewImage.JPG</t>
  </si>
  <si>
    <t>http://docs.napams.org/NapamsDocuments/NAFRC13695902016/Product_57664/ProductFrontViewImage.jpg</t>
  </si>
  <si>
    <t>http://docs.napams.org/NapamsDocuments/NAFRC13257932016/Product_66036/ProductFrontViewImage.jpg</t>
  </si>
  <si>
    <t>http://docs.napams.org/NapamsDocuments/NAFRC13257932016/Product_66028/ProductFrontViewImage.jpg</t>
  </si>
  <si>
    <t>http://docs.napams.org/NapamsDocuments/NAFRC13257932016/Product_66027/ProductFrontViewImage.jpg</t>
  </si>
  <si>
    <t>http://docs.napams.org/NapamsDocuments/NAFRC.4724482003/Product_87831/ProductFrontViewImage.jpg</t>
  </si>
  <si>
    <t>http://docs.napams.org/NapamsDocuments/NAFRC9981992011/Product_77337/ProductFrontViewImage.jpeg</t>
  </si>
  <si>
    <t>http://docs.napams.org/NapamsDocuments/NAF6505912006/Product_71722/ProductFrontViewImage.jpg</t>
  </si>
  <si>
    <t>http://docs.napams.org/NapamsDocuments/NAF1593871990/Product_69755/ProductFrontViewImage.jpg</t>
  </si>
  <si>
    <t>http://docs.napams.org/NapamsDocuments/NAFRC13695902016/Product_57662/ProductFrontViewImage.jpg</t>
  </si>
  <si>
    <t>http://docs.napams.org/NapamsDocuments/NAFRC13695902016/Product_57666/ProductFrontViewImage.jpg</t>
  </si>
  <si>
    <t>http://docs.napams.org/NapamsDocuments/NAFRC7452222008/Product_71584/ProductFrontViewImage.jpg</t>
  </si>
  <si>
    <t>http://docs.napams.org/NapamsDocuments/NAFRC7452222008/Product_71597/ProductFrontViewImage.jpg</t>
  </si>
  <si>
    <t>http://docs.napams.org/NapamsDocuments/NAFRC7452222008/Product_74008/ProductFrontViewImage.jpg</t>
  </si>
  <si>
    <t>http://docs.napams.org/NapamsDocuments/NAFDE201662010/Product_80171/ProductFrontViewImage.jpeg</t>
  </si>
  <si>
    <t>http://docs.napams.org/NapamsDocuments/NAFRC1804341991/Product_72115/ProductFrontViewImage.JPG</t>
  </si>
  <si>
    <t>http://docs.napams.org/NapamsDocuments/NAFRC1804341991/Product_72206/ProductFrontViewImage.JPG</t>
  </si>
  <si>
    <t>http://docs.napams.org/NapamsDocuments/NAFRC6040072004/Product_52373/ProductFrontViewImage.jpg</t>
  </si>
  <si>
    <t>http://docs.napams.org/NapamsDocuments/NAF30041522000/Product_55258/ProductFrontViewImage.jpg</t>
  </si>
  <si>
    <t>http://docs.napams.org/NapamsDocuments/NAF1124021988/Product_74517/ProductFrontViewImage.jpg</t>
  </si>
  <si>
    <t>http://docs.napams.org/NapamsDocuments/NAF1124021988/Product_74464/ProductFrontViewImage.jpg</t>
  </si>
  <si>
    <t>http://docs.napams.org/NapamsDocuments/NAF1124021988/Product_74492/ProductFrontViewImage.jpg</t>
  </si>
  <si>
    <t>http://docs.napams.org/NapamsDocuments/NAF1124021988/Product_74499/ProductFrontViewImage.jpg</t>
  </si>
  <si>
    <t>http://docs.napams.org/NapamsDocuments/NAFRC6040072004/Product_49501/ProductFrontViewImage.jpg</t>
  </si>
  <si>
    <t>http://docs.napams.org/NapamsDocuments/NAFRC13695902016/Product_57667/ProductFrontViewImage.jpg</t>
  </si>
  <si>
    <t>http://docs.napams.org/NapamsDocuments/NAFRC13257932016/Product_65925/ProductFrontViewImage.jpg</t>
  </si>
  <si>
    <t>http://docs.napams.org/NapamsDocuments/NAFRC11244172013/Product_58424/ProductFrontViewImage.jpg</t>
  </si>
  <si>
    <t>http://docs.napams.org/NapamsDocuments/NAFRCI/06042015/Product_129475/ProductFrontViewImage.jpg</t>
  </si>
  <si>
    <t>http://docs.napams.org/NapamsDocuments/NAFRCI/06042015/Product_129727/ProductFrontViewImage.jpg</t>
  </si>
  <si>
    <t>http://docs.napams.org/NapamsDocuments/NAFRCI/06042015/Product_129733/ProductFrontViewImage.jpg</t>
  </si>
  <si>
    <t>http://docs.napams.org/NapamsDocuments/NAFRCI/06042015/Product_129736/ProductFrontViewImage.jpg</t>
  </si>
  <si>
    <t>http://docs.napams.org/NapamsDocuments/NAFRCI/06042015/Product_129742/ProductFrontViewImage.jpg</t>
  </si>
  <si>
    <t>http://docs.napams.org/NapamsDocuments/NAFRCI/06042015/Product_129747/ProductFrontViewImage.jpg</t>
  </si>
  <si>
    <t>http://docs.napams.org/NapamsDocuments/NAFRC.9634312011/Product_66395/ProductFrontViewImage.jpg</t>
  </si>
  <si>
    <t>http://docs.napams.org/NapamsDocuments/NAF6505912006/Product_71724/ProductFrontViewImage.jpg</t>
  </si>
  <si>
    <t>http://docs.napams.org/NapamsDocuments/NAF6420042005/Product_82548/ProductFrontViewImage.jpg</t>
  </si>
  <si>
    <t>http://docs.napams.org/NapamsDocuments/NAF10819142012/Product_110715/ProductFrontViewImage.jpg</t>
  </si>
  <si>
    <t>http://docs.napams.org/NapamsDocuments/NAF6278352005/Product_73285/ProductFrontViewImage.jpg</t>
  </si>
  <si>
    <t>http://docs.napams.org/NapamsDocuments/NAFRC4137142001/Product_87563/ProductFrontViewImage.jpg</t>
  </si>
  <si>
    <t>http://docs.napams.org/NapamsDocuments/NAFRC4137142001/Product_87583/ProductFrontViewImage.jpg</t>
  </si>
  <si>
    <t>http://docs.napams.org/NapamsDocuments/NAFRC13695902016/Product_71791/ProductFrontViewImage.jpg</t>
  </si>
  <si>
    <t>http://docs.napams.org/NapamsDocuments/NAFRC13695902016/Product_71794/ProductFrontViewImage.jpg</t>
  </si>
  <si>
    <t>http://docs.napams.org/NapamsDocuments/NAFRC13695902016/Product_71796/ProductFrontViewImage.jpg</t>
  </si>
  <si>
    <t>http://docs.napams.org/NapamsDocuments/NAFRC13695902016/Product_71797/ProductFrontViewImage.jpg</t>
  </si>
  <si>
    <t>http://docs.napams.org/NapamsDocuments/NAFRC13695902016/Product_71714/ProductFrontViewImage.jpg</t>
  </si>
  <si>
    <t>http://docs.napams.org/NapamsDocuments/NAF46644392002/Product_59216/ProductFrontViewImage.jpg</t>
  </si>
  <si>
    <t>http://docs.napams.org/NapamsDocuments/NAF2039501992/Product_62772/ProductFrontViewImage.jpg</t>
  </si>
  <si>
    <t>http://docs.napams.org/NapamsDocuments/NAF2039501992/Product_62804/ProductFrontViewImage.jpg</t>
  </si>
  <si>
    <t>http://docs.napams.org/NapamsDocuments/NAF1124021988/Product_74465/ProductFrontViewImage.jpg</t>
  </si>
  <si>
    <t>http://docs.napams.org/NapamsDocuments/NAFRC13257932016/Product_78061/ProductFrontViewImage.jpg</t>
  </si>
  <si>
    <t>http://docs.napams.org/NapamsDocuments/NAFRC13257932016/Product_78063/ProductFrontViewImage.jpg</t>
  </si>
  <si>
    <t>http://docs.napams.org/NapamsDocuments/NAFRCI/06042015/Product_134208/ProductFrontViewImage.jpg</t>
  </si>
  <si>
    <t>http://docs.napams.org/NapamsDocuments/NAFRCI/06042015/Product_134209/ProductFrontViewImage.jpg</t>
  </si>
  <si>
    <t>http://docs.napams.org/NapamsDocuments/NAF346181998/Product_103943/ProductFrontViewImage.jpg</t>
  </si>
  <si>
    <t>http://docs.napams.org/NapamsDocuments/NAF3250741997/Product_58209/ProductFrontViewImage.jpg</t>
  </si>
  <si>
    <t>http://docs.napams.org/NapamsDocuments/NAF15588672019/Product_112674/ProductFrontViewImage.jpg</t>
  </si>
  <si>
    <t>http://docs.napams.org/NapamsDocuments/NAF15588672019/Product_112702/ProductFrontViewImage.jpg</t>
  </si>
  <si>
    <t>http://docs.napams.org/NapamsDocuments/NAF15588672019/Product_112704/ProductFrontViewImage.jpg</t>
  </si>
  <si>
    <t>http://docs.napams.org/NapamsDocuments/NAF15588672019/Product_112705/ProductFrontViewImage.jpg</t>
  </si>
  <si>
    <t>http://docs.napams.org/NapamsDocuments/NAF15588672019/Product_116143/ProductFrontViewImage.jpg</t>
  </si>
  <si>
    <t>http://docs.napams.org/NapamsDocuments/NAF1124021988/Product_74497/ProductFrontViewImage.jpg</t>
  </si>
  <si>
    <t>http://docs.napams.org/NapamsDocuments/NAFRC13257932016/Product_78053/ProductFrontViewImage.jpg</t>
  </si>
  <si>
    <t>http://docs.napams.org/NapamsDocuments/NAF8673212010/Product_69826/ProductFrontViewImage.jpg</t>
  </si>
  <si>
    <t>http://docs.napams.org/NapamsDocuments/NAF4301502001/Product_71106/ProductFrontViewImage.jpg</t>
  </si>
  <si>
    <t>http://docs.napams.org/NapamsDocuments/NAF4301502001/Product_71107/ProductFrontViewImage.jpg</t>
  </si>
  <si>
    <t>http://docs.napams.org/NapamsDocuments/NAF4301502001/Product_71137/ProductFrontViewImage.jpg</t>
  </si>
  <si>
    <t>http://docs.napams.org/NapamsDocuments/NAF4301502001/Product_71138/ProductFrontViewImage.jpg</t>
  </si>
  <si>
    <t>http://docs.napams.org/NapamsDocuments/NAF16959112020/Product_160063/ProductFrontViewImage.jpg</t>
  </si>
  <si>
    <t>http://docs.napams.org/NapamsDocuments/NAF16959112020/Product_160065/ProductFrontViewImage.jpg</t>
  </si>
  <si>
    <t>http://docs.napams.org/NapamsDocuments/NAF4301502001/Product_71139/ProductFrontViewImage.jpg</t>
  </si>
  <si>
    <t>http://docs.napams.org/NapamsDocuments/NAFRC.2576091994/Product_137329/ProductFrontViewImage.jpg</t>
  </si>
  <si>
    <t>http://docs.napams.org/NapamsDocuments/NAF16959112020/Product_159374/ProductFrontViewImage.jpg</t>
  </si>
  <si>
    <t>http://docs.napams.org/NapamsDocuments/NAFRC.2576091994/Product_137350/ProductFrontViewImage.jpg</t>
  </si>
  <si>
    <t>http://docs.napams.org/NapamsDocuments/NAFRC.2576091994/Product_67583/ProductFrontViewImage.jpg</t>
  </si>
  <si>
    <t>http://docs.napams.org/NapamsDocuments/NAF10391552012/Product_177547/ProductFrontViewImage.jpg</t>
  </si>
  <si>
    <t>http://docs.napams.org/NapamsDocuments/NAF13432912016/Product_177418/ProductFrontViewImage.jpg</t>
  </si>
  <si>
    <t>http://docs.napams.org/NapamsDocuments/NAF4059082001/Product_168578/ProductFrontViewImage.jpg</t>
  </si>
  <si>
    <t>http://docs.napams.org/NapamsDocuments/NAF4059082001/Product_170640/ProductFrontViewImage.jpg</t>
  </si>
  <si>
    <t>http://docs.napams.org/NapamsDocuments/NAFRC.2576091994/Product_67684/ProductFrontViewImage.jpg</t>
  </si>
  <si>
    <t>http://docs.napams.org/NapamsDocuments/NAF16959112020/Product_159381/ProductFrontViewImage.jpg</t>
  </si>
  <si>
    <t>http://docs.napams.org/NapamsDocuments/NAF16959112020/Product_160006/ProductFrontViewImage.jpg</t>
  </si>
  <si>
    <t>http://docs.napams.org/NapamsDocuments/NAF3000511996/Product_126143/ProductFrontViewImage.jpg</t>
  </si>
  <si>
    <t>http://docs.napams.org/NapamsDocuments/NAFRC-2722361995/Product_166832/ProductFrontViewImage.pdf</t>
  </si>
  <si>
    <t>http://docs.napams.org/NapamsDocuments/NAF2558831994/Product_189191/ProductFrontViewImage.jpg</t>
  </si>
  <si>
    <t>http://docs.napams.org/NapamsDocuments/NAFRC4097952001/Product_167292/ProductFrontViewImage.jpg</t>
  </si>
  <si>
    <t>http://docs.napams.org/NapamsDocuments/NAF6248982005/Product_87185/ProductFrontViewImage.jpg</t>
  </si>
  <si>
    <t>http://docs.napams.org/NapamsDocuments/NAF6248982005/Product_87747/ProductFrontViewImage.jpg</t>
  </si>
  <si>
    <t>http://docs.napams.org/NapamsDocuments/NAF29046952019/Product_77246/ProductFrontViewImage.jpg</t>
  </si>
  <si>
    <t>http://docs.napams.org/NapamsDocuments/NAF29046952019/Product_77248/ProductFrontViewImage.jpg</t>
  </si>
  <si>
    <t>http://docs.napams.org/NapamsDocuments/NAF29046952019/Product_77249/ProductFrontViewImage.jpg</t>
  </si>
  <si>
    <t>http://docs.napams.org/NapamsDocuments/NAF29046952019/Product_77251/ProductFrontViewImage.jpg</t>
  </si>
  <si>
    <t>http://docs.napams.org/NapamsDocuments/NAF13591302016/Product_158358/ProductFrontViewImage.JPG</t>
  </si>
  <si>
    <t>http://docs.napams.org/NapamsDocuments/NAF13591302016/Product_158360/ProductFrontViewImage.JPG</t>
  </si>
  <si>
    <t>http://docs.napams.org/NapamsDocuments/NAF13591302016/Product_158361/ProductFrontViewImage.JPG</t>
  </si>
  <si>
    <t>http://docs.napams.org/NapamsDocuments/NAF4059082001/Product_168491/ProductFrontViewImage.jpg</t>
  </si>
  <si>
    <t>http://docs.napams.org/NapamsDocuments/NAF4059082001/Product_168510/ProductFrontViewImage.jpg</t>
  </si>
  <si>
    <t>http://docs.napams.org/NapamsDocuments/NAF10728192012/Product_124041/ProductFrontViewImage.jpg</t>
  </si>
  <si>
    <t>http://docs.napams.org/NapamsDocuments/NAF10728192012/Product_124092/ProductFrontViewImage.jpg</t>
  </si>
  <si>
    <t>http://docs.napams.org/NapamsDocuments/NAF10728192012/Product_124097/ProductFrontViewImage.jpg</t>
  </si>
  <si>
    <t>http://docs.napams.org/NapamsDocuments/NAF6108482004/Product_179367/ProductFrontViewImage.jpeg</t>
  </si>
  <si>
    <t>http://docs.napams.org/NapamsDocuments/NAF10728192012/Product_124099/ProductFrontViewImage.jpg</t>
  </si>
  <si>
    <t>http://docs.napams.org/NapamsDocuments/NAF6108482004/Product_181773/ProductFrontViewImage.jpeg</t>
  </si>
  <si>
    <t>http://docs.napams.org/NapamsDocuments/NAF6108482004/Product_97404/ProductFrontViewImage.jpg</t>
  </si>
  <si>
    <t>http://docs.napams.org/NapamsDocuments/NAFRC13440172016/Product_182016/ProductFrontViewImage.jpg</t>
  </si>
  <si>
    <t>http://docs.napams.org/NapamsDocuments/NAF29046952019/Product_77250/ProductFrontViewImage.jpg</t>
  </si>
  <si>
    <t>http://docs.napams.org/NapamsDocuments/NAF29046952019/Product_77252/ProductFrontViewImage.jpg</t>
  </si>
  <si>
    <t>http://docs.napams.org/NapamsDocuments/NAF29046952019/Product_77255/ProductFrontViewImage.jpg</t>
  </si>
  <si>
    <t>http://docs.napams.org/NapamsDocuments/NAF8673212010/Product_69827/ProductFrontViewImage.jpg</t>
  </si>
  <si>
    <t>http://docs.napams.org/NapamsDocuments/NAFRC3707531999/Product_190591/ProductFrontViewImage.pdf</t>
  </si>
  <si>
    <t>http://docs.napams.org/NapamsDocuments/NAFRC13257932016/Product_78057/ProductFrontViewImage.jpg</t>
  </si>
  <si>
    <t>http://docs.napams.org/NapamsDocuments/NAFRC6067932004/Product_190356/ProductFrontViewImage.jpeg</t>
  </si>
  <si>
    <t>http://docs.napams.org/NapamsDocuments/NAFRC6493082006/Product_189600/ProductFrontViewImage.pdf</t>
  </si>
  <si>
    <t>http://docs.napams.org/NapamsDocuments/NAF15222962018/Product_64239/ProductFrontViewImage.jpg</t>
  </si>
  <si>
    <t>http://docs.napams.org/NapamsDocuments/NAF9580572011/Product_126434/ProductFrontViewImage.jpg</t>
  </si>
  <si>
    <t>http://docs.napams.org/NapamsDocuments/NAFRC13257932016/Product_179096/ProductFrontViewImage.jpg</t>
  </si>
  <si>
    <t>http://docs.napams.org/NapamsDocuments/NAF16959112020/Product_187824/ProductFrontViewImage.jpg</t>
  </si>
  <si>
    <t>http://docs.napams.org/NapamsDocuments/NAFRC10358192012/Product_110756/ProductFrontViewImage.JPG</t>
  </si>
  <si>
    <t>http://docs.napams.org/NapamsDocuments/NAF29046952019/Product_77256/ProductFrontViewImage.jpg</t>
  </si>
  <si>
    <t>http://docs.napams.org/NapamsDocuments/NAFRC9875202011/Product_74899/ProductFrontViewImage.jpg</t>
  </si>
  <si>
    <t>http://docs.napams.org/NapamsDocuments/NAFRC9875202011/Product_74908/ProductFrontViewImage.jpg</t>
  </si>
  <si>
    <t>http://docs.napams.org/NapamsDocuments/NAFRC9875202011/Product_74912/ProductFrontViewImage.jpg</t>
  </si>
  <si>
    <t>http://docs.napams.org/NapamsDocuments/NAF6278352005/Product_192339/ProductFrontViewImage.jpg</t>
  </si>
  <si>
    <t>http://docs.napams.org/NapamsDocuments/NAF6278352005/Product_192421/ProductFrontViewImage.jpg</t>
  </si>
  <si>
    <t>http://docs.napams.org/NapamsDocuments/NAF13226302016/Product_99658/ProductFrontViewImage.jpg</t>
  </si>
  <si>
    <t>http://docs.napams.org/NapamsDocuments/NAFRC6067932004/Product_190347/ProductFrontViewImage.jpg</t>
  </si>
  <si>
    <t>http://docs.napams.org/NapamsDocuments/NAFRC15619212019/Product_139175/ProductFrontViewImage.jpg</t>
  </si>
  <si>
    <t>http://docs.napams.org/NapamsDocuments/NAFRC7702902003/Product_71115/ProductFrontViewImage.jpg</t>
  </si>
  <si>
    <t>http://docs.napams.org/NapamsDocuments/NAF14523932017/Product_228576/ProductFrontViewImage.jpeg</t>
  </si>
  <si>
    <t>http://docs.napams.org/NapamsDocuments/NAF0012010/Product_208652/ProductFrontViewImage.jpg</t>
  </si>
  <si>
    <t>http://docs.napams.org/NapamsDocuments/NAF10646452012/Product_209209/ProductFrontViewImage.JPG</t>
  </si>
  <si>
    <t>http://docs.napams.org/NapamsDocuments/NAF0012010/Product_208695/ProductFrontViewImage.jpg</t>
  </si>
  <si>
    <t>http://docs.napams.org/NapamsDocuments/NAFRc10432362012/Product_200257/ProductFrontViewImage.jpg</t>
  </si>
  <si>
    <t>http://docs.napams.org/NapamsDocuments/NAFRc10432362012/Product_200261/ProductFrontViewImage.jpg</t>
  </si>
  <si>
    <t>http://docs.napams.org/NapamsDocuments/NAF0012010/Product_208656/ProductFrontViewImage.jpg</t>
  </si>
  <si>
    <t>http://docs.napams.org/NapamsDocuments/NAF188200732021/Product_236816/ProductFrontViewImage.jpg</t>
  </si>
  <si>
    <t>http://docs.napams.org/NapamsDocuments/NAFRC8070602011/Product_127323/ProductFrontViewImage.jpg</t>
  </si>
  <si>
    <t>http://docs.napams.org/NapamsDocuments/NAFRC8070602011/Product_133749/ProductFrontViewImage.jpg</t>
  </si>
  <si>
    <t>http://docs.napams.org/NapamsDocuments/NAF17801862021/Product_205461/ProductFrontViewImage.jpg</t>
  </si>
  <si>
    <t>http://docs.napams.org/NapamsDocuments/NAF17801862021/Product_205461/ProductFrontViewImage.jpeg</t>
  </si>
  <si>
    <t>http://docs.napams.org/NapamsDocuments/NAFRC17171262020/Product_230783/ProductFrontViewImage.jpg</t>
  </si>
  <si>
    <t>http://docs.napams.org/NapamsDocuments/NAFRC17171262020/Product_231857/ProductFrontViewImage.jpg</t>
  </si>
  <si>
    <t>http://docs.napams.org/NapamsDocuments/NAFRC17171262020/Product_232406/ProductFrontViewImage.jpg</t>
  </si>
  <si>
    <t>http://docs.napams.org/NapamsDocuments/NAFRC17171262020/Product_238755/ProductFrontViewImage.jpg</t>
  </si>
  <si>
    <t>http://docs.napams.org/NapamsDocuments/NAF13452132016/Product_74705/ProductFrontViewImage.jpg</t>
  </si>
  <si>
    <t>http://docs.napams.org/NapamsDocuments/NAF13452132016/Product_74711/ProductFrontViewImage.jpg</t>
  </si>
  <si>
    <t>http://docs.napams.org/NapamsDocuments/NAF8673212010/Product_69822/ProductFrontViewImage.jpg</t>
  </si>
  <si>
    <t>http://docs.napams.org/NapamsDocuments/NAFRC618941983/Product_78086/ProductFrontViewImage.jpg</t>
  </si>
  <si>
    <t>http://docs.napams.org/NapamsDocuments/NAFRC618941983/Product_78112/ProductFrontViewImage.jpg</t>
  </si>
  <si>
    <t>http://docs.napams.org/NapamsDocuments/NAFRC618941983/Product_78113/ProductFrontViewImage.jpg</t>
  </si>
  <si>
    <t>http://docs.napams.org/NapamsDocuments/NAF16787802020/Product_206832/ProductFrontViewImage.jpeg</t>
  </si>
  <si>
    <t>http://docs.napams.org/NapamsDocuments/NAFRC8070602011/Product_133697/ProductFrontViewImage.jpg</t>
  </si>
  <si>
    <t>http://docs.napams.org/NapamsDocuments/NAF14694692018/Product_179524/ProductFrontViewImage.jpg</t>
  </si>
  <si>
    <t>http://docs.napams.org/NapamsDocuments/NAFRC17171262020/Product_229174/ProductFrontViewImage.jpeg</t>
  </si>
  <si>
    <t>http://docs.napams.org/NapamsDocuments/NAF12917302015/Product_253477/ProductFrontViewImage.jpg</t>
  </si>
  <si>
    <t>http://docs.napams.org/NapamsDocuments/NAFRC18247232020/Product_220172/ProductFrontViewImage.jpeg</t>
  </si>
  <si>
    <t>http://docs.napams.org/NapamsDocuments/NAF10452912012/Medical DeviceProduct_47919/Product Front View Image.jpg</t>
  </si>
  <si>
    <t>http://docs.napams.org/NapamsDocuments/NAFRC11483842013/Product_168960/ProductFrontViewImage.JPG</t>
  </si>
  <si>
    <t>http://docs.napams.org/NapamsDocuments/NAFRC15787542019/Product_224894/ProductFrontViewImage.jpg</t>
  </si>
  <si>
    <t>http://docs.napams.org/NapamsDocuments/NAFRC11785702021/Product_234814/ProductFrontViewImage.jpg</t>
  </si>
  <si>
    <t>http://docs.napams.org/NapamsDocuments/NAFBN24395152016/Product_182264/ProductFrontViewImage.jpeg</t>
  </si>
  <si>
    <t>http://docs.napams.org/NapamsDocuments/NAFrc 900092014/Medical DeviceProduct_51832/Product Front View Image.jpeg</t>
  </si>
  <si>
    <t>http://docs.napams.org/NapamsDocuments/NAF775271985/Product_206692/ProductFrontViewImage.jpg</t>
  </si>
  <si>
    <t>http://docs.napams.org/NapamsDocuments/NAF10391552012/Product_265885/ProductFrontViewImage.jpg</t>
  </si>
  <si>
    <t>http://docs.napams.org/NapamsDocuments/NAFRC11244172013/Product_97033/ProductFrontViewImage.pdf</t>
  </si>
  <si>
    <t>http://docs.napams.org/NapamsDocuments/NAF10841432012/Product_259606/ProductFrontViewImage.jpg</t>
  </si>
  <si>
    <t>http://docs.napams.org/NapamsDocuments/NAFRC.N0.14802072022/Product_241384/ProductFrontViewImage.jpg</t>
  </si>
  <si>
    <t>http://docs.napams.org/NapamsDocuments/NAFBC-4853572003/Product_193360/ProductFrontViewImage.jpg</t>
  </si>
  <si>
    <t>http://docs.napams.org/NapamsDocuments/NAF7647932008/Product_219270/ProductFrontViewImage.jpg</t>
  </si>
  <si>
    <t>http://docs.napams.org/NapamsDocuments/NAF7647932008/Product_219688/ProductFrontViewImage.jpg</t>
  </si>
  <si>
    <t>http://docs.napams.org/NapamsDocuments/NAFRC16078962019/Product_195188/ProductFrontViewImage.jpg</t>
  </si>
  <si>
    <t>http://docs.napams.org/NapamsDocuments/NAFRC12089312014/Product_255242/ProductFrontViewImage.jpg</t>
  </si>
  <si>
    <t>http://docs.napams.org/NapamsDocuments/NAF14523932017/Product_280718/ProductFrontViewImage.jpg</t>
  </si>
  <si>
    <t>http://docs.napams.org/NapamsDocuments/NAFRC9058342010/Product_242584/ProductFrontViewImage.jpg</t>
  </si>
  <si>
    <t>http://docs.napams.org/NapamsDocuments/NAFRC12089312014/Product_255235/ProductFrontViewImage.jpg</t>
  </si>
  <si>
    <t>http://docs.napams.org/NapamsDocuments/NAFRC12089312014/Product_255240/ProductFrontViewImage.jpg</t>
  </si>
  <si>
    <t>http://docs.napams.org/NapamsDocuments/NAF18173172021/Product_253491/ProductFrontViewImage.jpg</t>
  </si>
  <si>
    <t>http://docs.napams.org/NapamsDocuments/NAFRC9058342010/Product_242583/ProductFrontViewImage.jpg</t>
  </si>
  <si>
    <t>http://docs.napams.org/NapamsDocuments/NAF1124021988/Product_158507/ProductFrontViewImage.jpg</t>
  </si>
  <si>
    <t>http://docs.napams.org/NapamsDocuments/NAF1124021988/Product_158503/ProductFrontViewImage.jpg</t>
  </si>
  <si>
    <t>http://docs.napams.org/NapamsDocuments/NAF10476652012/Product_235411/ProductFrontViewImage.jpg</t>
  </si>
  <si>
    <t>http://docs.napams.org/NapamsDocuments/NAF10476652012/Product_239931/ProductFrontViewImage.jpg</t>
  </si>
  <si>
    <t>http://docs.napams.org/NapamsDocuments/NAFRC4675592002/Product_286038/ProductFrontViewImage.jpg</t>
  </si>
  <si>
    <t>http://docs.napams.org/NapamsDocuments/NAFRC4675592002/Product_286066/ProductFrontViewImage.jpg</t>
  </si>
  <si>
    <t>http://docs.napams.org/NapamsDocuments/NAF15488602018/Product_186086/ProductFrontViewImage.jpg</t>
  </si>
  <si>
    <t>http://docs.napams.org/NapamsDocuments/NAF10452912012/Product_162734/ProductFrontViewImage.jpeg</t>
  </si>
  <si>
    <t>http://docs.napams.org/NapamsDocuments/NAF14554172017/Product_207794/ProductFrontViewImage.jpg</t>
  </si>
  <si>
    <t>http://docs.napams.org/NapamsDocuments/NAF14554172017/Product_207799/ProductFrontViewImage.jpg</t>
  </si>
  <si>
    <t>http://docs.napams.org/NapamsDocuments/NAF10391552012/Product_319118/ProductFrontViewImage.jpg</t>
  </si>
  <si>
    <t>http://docs.napams.org/NapamsDocuments/NAF6241922005/Product_327056/ProductFrontViewImage.jpg</t>
  </si>
  <si>
    <t>http://docs.napams.org/NapamsDocuments/NAF6248982005/Product_117540/ProductFrontViewImage.jpg</t>
  </si>
  <si>
    <t>http://docs.napams.org/NapamsDocuments/NAF6248982005/Product_117688/ProductFrontViewImage.jpg</t>
  </si>
  <si>
    <t>http://docs.napams.org/NapamsDocuments/NAF30041522000/Product_264346/ProductFrontViewImage.jpg</t>
  </si>
  <si>
    <t>http://docs.napams.org/NapamsDocuments/NAF9580572011/Product_282083/ProductFrontViewImage.jpg</t>
  </si>
  <si>
    <t>http://docs.napams.org/NapamsDocuments/NAFRC8070602011/Product_102027/ProductFrontViewImage.jpg</t>
  </si>
  <si>
    <t>http://docs.napams.org/NapamsDocuments/NAFRC10392152012/Product_160920/ProductFrontViewImage.jpg</t>
  </si>
  <si>
    <t>http://docs.napams.org/NapamsDocuments/NAFRC12580832015/Product_346608/ProductFrontViewImage.jpg</t>
  </si>
  <si>
    <t>http://docs.napams.org/NapamsDocuments/NAFRC8070602011/Product_101917/ProductFrontViewImage.jpg</t>
  </si>
  <si>
    <t>http://docs.napams.org/NapamsDocuments/NAF3120121997/Product_217660/ProductFrontViewImage.jpg</t>
  </si>
  <si>
    <t>http://docs.napams.org/NapamsDocuments/NAF15488602018/Product_242094/ProductFrontViewImage.jpg</t>
  </si>
  <si>
    <t>http://docs.napams.org/NapamsDocuments/NAF15488602018/Product_351891/ProductFrontViewImage.jpg</t>
  </si>
  <si>
    <t>http://docs.napams.org/NapamsDocuments/NAFRC15115672018/Product_359179/ProductWholeViewImage.jpg</t>
  </si>
  <si>
    <t>http://docs.napams.org/NapamsDocuments/NAF18969382022/Product_233727/ProductWholeViewImage.jpg</t>
  </si>
  <si>
    <t>http://docs.napams.org/NapamsDocuments/NAF18969382022/Product_233734/ProductWholeViewImage.jpg</t>
  </si>
  <si>
    <t>http://docs.napams.org/NapamsDocuments/NAFRC10841432012/Product_263974/ProductWholeViewImage.jpg</t>
  </si>
  <si>
    <t>http://docs.napams.org/NapamsDocuments/NAF12077882014/Product_344760/ProductWholeViewImage.jpg</t>
  </si>
  <si>
    <t>http://docs.napams.org/NapamsDocuments/NAF12077882014/Product_345015/ProductWholeViewImage.jpg</t>
  </si>
  <si>
    <t>http://docs.napams.org/NapamsDocuments/NAF12077882014/Product_345039/ProductWholeViewImage.jpg</t>
  </si>
  <si>
    <t>http://docs.napams.org/NapamsDocuments/NAFRC13010252015/Product_354978/ProductWholeViewImage.jpg</t>
  </si>
  <si>
    <t>http://docs.napams.org/NapamsDocuments/NAFRC12495092015/Product_365401/ProductWholeViewImage.jpeg</t>
  </si>
  <si>
    <t>http://docs.napams.org/NapamsDocuments/NAFBN26276762018/Product_225239/ProductWholeViewImage.jpg</t>
  </si>
  <si>
    <t>http://docs.napams.org/NapamsDocuments/NAF14467462017/Product_410504/ProductWholeViewImage.jpg</t>
  </si>
  <si>
    <t>http://docs.napams.org/NapamsDocuments/NAFRC10841432012/Product_264179/ProductWholeViewImage.jpg</t>
  </si>
  <si>
    <t>http://docs.napams.org/NapamsDocuments/NAFRC12089312014/Product_343101/ProductWholeViewImage.jpg</t>
  </si>
  <si>
    <t>http://docs.napams.org/NapamsDocuments/NAFRC12089312014/Product_343112/ProductWholeViewImage.jpg</t>
  </si>
  <si>
    <t>http://docs.napams.org/NapamsDocuments/NAF31591962/Product_278911/ProductWholeViewImage.jpg</t>
  </si>
  <si>
    <t>http://docs.napams.org/NapamsDocuments/NAFRC7311432008/Product_380648/ProductWholeViewImage.jpeg</t>
  </si>
  <si>
    <t>http://docs.napams.org/NapamsDocuments/NAFRC7311432008/Product_381154/ProductWholeViewImage.jpg</t>
  </si>
  <si>
    <t>http://docs.napams.org/NapamsDocuments/NAF28849282019/Product_413353/ProductWholeViewImage.jpg</t>
  </si>
  <si>
    <t>http://docs.napams.org/NapamsDocuments/NAF11200252013/Product_395835/ProductWholeViewImage.jpeg</t>
  </si>
  <si>
    <t>http://docs.napams.org/NapamsDocuments/NAFRC11193192013/Product_387811/ProductWholeViewImage.jpg</t>
  </si>
  <si>
    <t>http://docs.napams.org/NapamsDocuments/NAF6241922005/Product_375793/ProductWholeViewImage.jpg</t>
  </si>
  <si>
    <t>http://docs.napams.org/NapamsDocuments/NAF6241922005/Product_375795/ProductWholeViewImage.jpg</t>
  </si>
  <si>
    <t>http://docs.napams.org/NapamsDocuments/NAF2039501992/Product_97344/ProductWholeViewImage.jpg</t>
  </si>
  <si>
    <t>http://docs.napams.org/NapamsDocuments/NAF2039501992/Product_97323/ProductWholeViewImage.jpg</t>
  </si>
  <si>
    <t>http://docs.napams.org/NapamsDocuments/NAF1124021988/Product_80357/ProductWholeViewImage.jpg</t>
  </si>
  <si>
    <t>http://docs.napams.org/NapamsDocuments/NAFRC6931948/Product_64617/ProductWholeViewImage.jpg</t>
  </si>
  <si>
    <t>http://docs.napams.org/NapamsDocuments/NAFRC6931948/Product_64621/ProductWholeViewImage.jpg</t>
  </si>
  <si>
    <t>http://docs.napams.org/NapamsDocuments/NAFRC9614072011/Product_355249/ProductWholeViewImage.jpeg</t>
  </si>
  <si>
    <t>http://docs.napams.org/NapamsDocuments/NAF2039501992/Product_51845/ProductWholeViewImage.jpg</t>
  </si>
  <si>
    <t>http://docs.napams.org/NapamsDocuments/NAF1124021988/Product_64808/ProductWholeViewImage.jpeg</t>
  </si>
  <si>
    <t>http://docs.napams.org/NapamsDocuments/NAF1777902000/Product_322888/ProductWholeViewImage.jpg</t>
  </si>
  <si>
    <t>http://docs.napams.org/NapamsDocuments/NAF2039501992/Product_7029/ProductWholeViewImage.jpg</t>
  </si>
  <si>
    <t>http://docs.napams.org/NapamsDocuments/NAF2039501992/Product_7033/ProductWholeViewImage.jpg</t>
  </si>
  <si>
    <t>http://docs.napams.org/NapamsDocuments/NAF2534111994/Product_181221/ProductWholeViewImage.jpeg</t>
  </si>
  <si>
    <t>http://docs.napams.org/NapamsDocuments/NAFRC9593932011/Product_138098/ProductWholeViewImage.jpeg</t>
  </si>
  <si>
    <t>http://docs.napams.org/NapamsDocuments/NAFRC9593932011/Product_138733/ProductWholeViewImage.jpeg</t>
  </si>
  <si>
    <t>http://docs.napams.org/NapamsDocuments/NAFRC9593932011/Product_138772/ProductWholeViewImage.jpg</t>
  </si>
  <si>
    <t>http://docs.napams.org/NapamsDocuments/NAF1124021988/Product_80232/ProductWholeViewImage.jpg</t>
  </si>
  <si>
    <t>http://docs.napams.org/NapamsDocuments/NAFRNO.11227632013/Product_55216/ProductWholeViewImage.jpeg</t>
  </si>
  <si>
    <t>http://docs.napams.org/NapamsDocuments/NAFRC1804341991/Product_57688/ProductWholeViewImage.JPG</t>
  </si>
  <si>
    <t>http://docs.napams.org/NapamsDocuments/NAFRNO.11227632013/Product_57990/ProductWholeViewImage.jpeg</t>
  </si>
  <si>
    <t>http://docs.napams.org/NapamsDocuments/NAF6420042005/Product_54666/ProductWholeViewImage.jpg</t>
  </si>
  <si>
    <t>http://docs.napams.org/NapamsDocuments/NAF6420042005/Product_54671/ProductWholeViewImage.JPG</t>
  </si>
  <si>
    <t>http://docs.napams.org/NapamsDocuments/NAFRC1804341991/Product_59254/ProductWholeViewImage.JPG</t>
  </si>
  <si>
    <t>http://docs.napams.org/NapamsDocuments/NAFRC1804341991/Product_59371/ProductWholeViewImage.JPG</t>
  </si>
  <si>
    <t>http://docs.napams.org/NapamsDocuments/NAF2039501992/Product_69615/ProductWholeViewImage.jpg</t>
  </si>
  <si>
    <t>http://docs.napams.org/NapamsDocuments/NAFRC3722701999/Product_69287/ProductWholeViewImage.jpg</t>
  </si>
  <si>
    <t>http://docs.napams.org/NapamsDocuments/NAF6695562006/Product_64777/ProductWholeViewImage.jpg</t>
  </si>
  <si>
    <t>http://docs.napams.org/NapamsDocuments/NAFRC1804341991/Product_59392/ProductWholeViewImage.JPG</t>
  </si>
  <si>
    <t>http://docs.napams.org/NapamsDocuments/NAFRC1804341991/Product_64571/ProductWholeViewImage.JPG</t>
  </si>
  <si>
    <t>http://docs.napams.org/NapamsDocuments/NAFRC1804341991/Product_64580/ProductWholeViewImage.JPG</t>
  </si>
  <si>
    <t>http://docs.napams.org/NapamsDocuments/NAFRC13257932016/Product_64716/ProductWholeViewImage.jpg</t>
  </si>
  <si>
    <t>http://docs.napams.org/NapamsDocuments/NAFRC13257932016/Product_64717/ProductWholeViewImage.jpg</t>
  </si>
  <si>
    <t>http://docs.napams.org/NapamsDocuments/NAFRC13257932016/Product_64718/ProductWholeViewImage.jpg</t>
  </si>
  <si>
    <t>http://docs.napams.org/NapamsDocuments/NAFRC13257932016/Product_64719/ProductWholeViewImage.jpg</t>
  </si>
  <si>
    <t>http://docs.napams.org/NapamsDocuments/NAFRC13257932016/Product_64721/ProductWholeViewImage.jpg</t>
  </si>
  <si>
    <t>http://docs.napams.org/NapamsDocuments/NAFRC13257932016/Product_64722/ProductWholeViewImage.jpg</t>
  </si>
  <si>
    <t>http://docs.napams.org/NapamsDocuments/NAFRC13257932016/Product_64723/ProductWholeViewImage.jpg</t>
  </si>
  <si>
    <t>http://docs.napams.org/NapamsDocuments/NAFRC13257932016/Product_64724/ProductWholeViewImage.jpg</t>
  </si>
  <si>
    <t>http://docs.napams.org/NapamsDocuments/NAFRC13257932016/Product_64725/ProductWholeViewImage.jpg</t>
  </si>
  <si>
    <t>http://docs.napams.org/NapamsDocuments/NAFRC13257932016/Product_66024/ProductWholeViewImage.jpg</t>
  </si>
  <si>
    <t>http://docs.napams.org/NapamsDocuments/NAFRC13257932016/Product_66026/ProductWholeViewImage.jpg</t>
  </si>
  <si>
    <t>http://docs.napams.org/NapamsDocuments/NAFRC13257932016/Product_66029/ProductWholeViewImage.jpg</t>
  </si>
  <si>
    <t>http://docs.napams.org/NapamsDocuments/NAFRC13257932016/Product_66031/ProductWholeViewImage.jpg</t>
  </si>
  <si>
    <t>http://docs.napams.org/NapamsDocuments/NAFRC13257932016/Product_66034/ProductWholeViewImage.jpg</t>
  </si>
  <si>
    <t>http://docs.napams.org/NapamsDocuments/NAFRC13257932016/Product_66035/ProductWholeViewImage.jpg</t>
  </si>
  <si>
    <t>http://docs.napams.org/NapamsDocuments/NAFRC13257932016/Product_66038/ProductWholeViewImage.JPG</t>
  </si>
  <si>
    <t>http://docs.napams.org/NapamsDocuments/NAFRC13257932016/Product_66040/ProductWholeViewImage.jpg</t>
  </si>
  <si>
    <t>http://docs.napams.org/NapamsDocuments/NAFRC13257932016/Product_66042/ProductWholeViewImage.jpg</t>
  </si>
  <si>
    <t>http://docs.napams.org/NapamsDocuments/NAFRC13257932016/Product_66043/ProductWholeViewImage.jpg</t>
  </si>
  <si>
    <t>http://docs.napams.org/NapamsDocuments/NAFRC13257932016/Product_66044/ProductWholeViewImage.jpg</t>
  </si>
  <si>
    <t>http://docs.napams.org/NapamsDocuments/NAFRC1804341991/Product_69148/ProductWholeViewImage.JPG</t>
  </si>
  <si>
    <t>http://docs.napams.org/NapamsDocuments/NAFRC1804341991/Product_69158/ProductWholeViewImage.JPG</t>
  </si>
  <si>
    <t>http://docs.napams.org/NapamsDocuments/NAFRNO.11227632013/Product_55217/ProductWholeViewImage.jpeg</t>
  </si>
  <si>
    <t>http://docs.napams.org/NapamsDocuments/NAFRCN14616172017/Product_68999/ProductWholeViewImage.jpg</t>
  </si>
  <si>
    <t>http://docs.napams.org/NapamsDocuments/NAFRCN14616172017/Product_69000/ProductWholeViewImage.jpg</t>
  </si>
  <si>
    <t>http://docs.napams.org/NapamsDocuments/NAF12201642014/Product_294927/ProductWholeViewImage.jpg</t>
  </si>
  <si>
    <t>http://docs.napams.org/NapamsDocuments/NAF0023356732014/Product_69701/ProductWholeViewImage.jpg</t>
  </si>
  <si>
    <t>http://docs.napams.org/NapamsDocuments/NAFRC13257932016/Product_65928/ProductWholeViewImage.jpg</t>
  </si>
  <si>
    <t>http://docs.napams.org/NapamsDocuments/NAFRC13257932016/Product_65929/ProductWholeViewImage.jpg</t>
  </si>
  <si>
    <t>http://docs.napams.org/NapamsDocuments/NAFRC13257932016/Product_65933/ProductWholeViewImage.jpg</t>
  </si>
  <si>
    <t>http://docs.napams.org/NapamsDocuments/NAFRC13257932016/Product_65934/ProductWholeViewImage.jpg</t>
  </si>
  <si>
    <t>http://docs.napams.org/NapamsDocuments/NAFRC13257932016/Product_65935/ProductWholeViewImage.jpg</t>
  </si>
  <si>
    <t>http://docs.napams.org/NapamsDocuments/NAFRC13257932016/Product_65940/ProductWholeViewImage.jpg</t>
  </si>
  <si>
    <t>http://docs.napams.org/NapamsDocuments/NAFRC13257932016/Product_65941/ProductWholeViewImage.jpg</t>
  </si>
  <si>
    <t>http://docs.napams.org/NapamsDocuments/NAFRC13257932016/Product_66025/ProductWholeViewImage.jpg</t>
  </si>
  <si>
    <t>http://docs.napams.org/NapamsDocuments/NAFRC13257932016/Product_66030/ProductWholeViewImage.jpg</t>
  </si>
  <si>
    <t>http://docs.napams.org/NapamsDocuments/NAFRC13257932016/Product_66037/ProductWholeViewImage.jpg</t>
  </si>
  <si>
    <t>http://docs.napams.org/NapamsDocuments/NAFRC13257932016/Product_66039/ProductWholeViewImage.jpg</t>
  </si>
  <si>
    <t>http://docs.napams.org/NapamsDocuments/NAFRC13257932016/Product_66046/ProductWholeViewImage.jpg</t>
  </si>
  <si>
    <t>http://docs.napams.org/NapamsDocuments/NAFRC.4724482003/Product_68442/ProductWholeViewImage.jpg</t>
  </si>
  <si>
    <t>http://docs.napams.org/NapamsDocuments/NAFRC.4724482003/Product_68465/ProductWholeViewImage.jpg</t>
  </si>
  <si>
    <t>http://docs.napams.org/NapamsDocuments/NAFRC.4724482003/Product_68466/ProductWholeViewImage.jpg</t>
  </si>
  <si>
    <t>http://docs.napams.org/NapamsDocuments/NAFRC.4724482003/Product_68467/ProductWholeViewImage.jpg</t>
  </si>
  <si>
    <t>http://docs.napams.org/NapamsDocuments/NAFRC.4724482003/Product_68468/ProductWholeViewImage.jpg</t>
  </si>
  <si>
    <t>http://docs.napams.org/NapamsDocuments/NAFRC13695902016/Product_71799/ProductWholeViewImage.jpg</t>
  </si>
  <si>
    <t>http://docs.napams.org/NapamsDocuments/NAFRC13695902016/Product_71800/ProductWholeViewImage.jpg</t>
  </si>
  <si>
    <t>http://docs.napams.org/NapamsDocuments/NAFRC8070602011/Product_66406/ProductWholeViewImage.JPG</t>
  </si>
  <si>
    <t>http://docs.napams.org/NapamsDocuments/NAFRC13695902016/Product_57664/ProductWholeViewImage.jpg</t>
  </si>
  <si>
    <t>http://docs.napams.org/NapamsDocuments/NAFRC13257932016/Product_66036/ProductWholeViewImage.jpg</t>
  </si>
  <si>
    <t>http://docs.napams.org/NapamsDocuments/NAFRC13257932016/Product_66028/ProductWholeViewImage.jpg</t>
  </si>
  <si>
    <t>http://docs.napams.org/NapamsDocuments/NAFRC13257932016/Product_66027/ProductWholeViewImage.jpg</t>
  </si>
  <si>
    <t>http://docs.napams.org/NapamsDocuments/NAFRC.4724482003/Product_87831/ProductWholeViewImage.jpg</t>
  </si>
  <si>
    <t>http://docs.napams.org/NapamsDocuments/NAFRC9981992011/Product_77337/ProductWholeViewImage.jpeg</t>
  </si>
  <si>
    <t>http://docs.napams.org/NapamsDocuments/NAF6505912006/Product_71722/ProductWholeViewImage.jpg</t>
  </si>
  <si>
    <t>http://docs.napams.org/NapamsDocuments/NAF1593871990/Product_69755/ProductWholeViewImage.jpg</t>
  </si>
  <si>
    <t>http://docs.napams.org/NapamsDocuments/NAFRC13695902016/Product_57662/ProductWholeViewImage.jpg</t>
  </si>
  <si>
    <t>http://docs.napams.org/NapamsDocuments/NAFRC13695902016/Product_57666/ProductWholeViewImage.jpg</t>
  </si>
  <si>
    <t>http://docs.napams.org/NapamsDocuments/NAFRC7452222008/Product_71584/ProductWholeViewImage.jpg</t>
  </si>
  <si>
    <t>http://docs.napams.org/NapamsDocuments/NAFRC7452222008/Product_71597/ProductWholeViewImage.jpg</t>
  </si>
  <si>
    <t>http://docs.napams.org/NapamsDocuments/NAFRC7452222008/Product_74008/ProductWholeViewImage.jpg</t>
  </si>
  <si>
    <t>http://docs.napams.org/NapamsDocuments/NAFDE201662010/Product_80171/ProductWholeViewImage.jpeg</t>
  </si>
  <si>
    <t>http://docs.napams.org/NapamsDocuments/NAFRC1804341991/Product_72115/ProductWholeViewImage.JPG</t>
  </si>
  <si>
    <t>http://docs.napams.org/NapamsDocuments/NAFRC1804341991/Product_72206/ProductWholeViewImage.JPG</t>
  </si>
  <si>
    <t>http://docs.napams.org/NapamsDocuments/NAFRC6040072004/Product_52373/ProductWholeViewImage.jpg</t>
  </si>
  <si>
    <t>http://docs.napams.org/NapamsDocuments/NAF30041522000/Product_55258/ProductWholeViewImage.jpg</t>
  </si>
  <si>
    <t>http://docs.napams.org/NapamsDocuments/NAF1124021988/Product_74517/ProductWholeViewImage.jpg</t>
  </si>
  <si>
    <t>http://docs.napams.org/NapamsDocuments/NAF1124021988/Product_74464/ProductWholeViewImage.jpg</t>
  </si>
  <si>
    <t>http://docs.napams.org/NapamsDocuments/NAF1124021988/Product_74492/ProductWholeViewImage.jpg</t>
  </si>
  <si>
    <t>http://docs.napams.org/NapamsDocuments/NAF1124021988/Product_74499/ProductWholeViewImage.jpg</t>
  </si>
  <si>
    <t>http://docs.napams.org/NapamsDocuments/NAFRC6040072004/Product_49501/ProductWholeViewImage.jpg</t>
  </si>
  <si>
    <t>http://docs.napams.org/NapamsDocuments/NAFRC13695902016/Product_57667/ProductWholeViewImage.jpg</t>
  </si>
  <si>
    <t>http://docs.napams.org/NapamsDocuments/NAFRC13257932016/Product_65925/ProductWholeViewImage.jpg</t>
  </si>
  <si>
    <t>http://docs.napams.org/NapamsDocuments/NAFRC11244172013/Product_58424/ProductWholeViewImage.jpg</t>
  </si>
  <si>
    <t>http://docs.napams.org/NapamsDocuments/NAFRCI/06042015/Product_129475/ProductWholeViewImage.jpg</t>
  </si>
  <si>
    <t>http://docs.napams.org/NapamsDocuments/NAFRCI/06042015/Product_129727/ProductWholeViewImage.jpg</t>
  </si>
  <si>
    <t>http://docs.napams.org/NapamsDocuments/NAFRCI/06042015/Product_129733/ProductWholeViewImage.pdf</t>
  </si>
  <si>
    <t>http://docs.napams.org/NapamsDocuments/NAFRCI/06042015/Product_129736/ProductWholeViewImage.pdf</t>
  </si>
  <si>
    <t>http://docs.napams.org/NapamsDocuments/NAFRCI/06042015/Product_129742/ProductWholeViewImage.pdf</t>
  </si>
  <si>
    <t>http://docs.napams.org/NapamsDocuments/NAFRCI/06042015/Product_129747/ProductWholeViewImage.jpg</t>
  </si>
  <si>
    <t>http://docs.napams.org/NapamsDocuments/NAFRC.9634312011/Product_66395/ProductWholeViewImage.jpg</t>
  </si>
  <si>
    <t>http://docs.napams.org/NapamsDocuments/NAF6505912006/Product_71724/ProductWholeViewImage.jpg</t>
  </si>
  <si>
    <t>http://docs.napams.org/NapamsDocuments/NAF6420042005/Product_82548/ProductWholeViewImage.jpg</t>
  </si>
  <si>
    <t>http://docs.napams.org/NapamsDocuments/NAF10819142012/Product_110715/ProductWholeViewImage.jpg</t>
  </si>
  <si>
    <t>http://docs.napams.org/NapamsDocuments/NAF6278352005/Product_73285/ProductWholeViewImage.jpg</t>
  </si>
  <si>
    <t>http://docs.napams.org/NapamsDocuments/NAFRC4137142001/Product_87563/ProductWholeViewImage.jpg</t>
  </si>
  <si>
    <t>http://docs.napams.org/NapamsDocuments/NAFRC4137142001/Product_87583/ProductWholeViewImage.jpg</t>
  </si>
  <si>
    <t>http://docs.napams.org/NapamsDocuments/NAFRC13695902016/Product_71791/ProductWholeViewImage.jpg</t>
  </si>
  <si>
    <t>http://docs.napams.org/NapamsDocuments/NAFRC13695902016/Product_71794/ProductWholeViewImage.jpg</t>
  </si>
  <si>
    <t>http://docs.napams.org/NapamsDocuments/NAFRC13695902016/Product_71796/ProductWholeViewImage.jpg</t>
  </si>
  <si>
    <t>http://docs.napams.org/NapamsDocuments/NAFRC13695902016/Product_71797/ProductWholeViewImage.jpg</t>
  </si>
  <si>
    <t>http://docs.napams.org/NapamsDocuments/NAFRC13695902016/Product_71714/ProductWholeViewImage.jpg</t>
  </si>
  <si>
    <t>http://docs.napams.org/NapamsDocuments/NAF46644392002/Product_59216/ProductWholeViewImage.jpg</t>
  </si>
  <si>
    <t>http://docs.napams.org/NapamsDocuments/NAF2039501992/Product_62772/ProductWholeViewImage.jpg</t>
  </si>
  <si>
    <t>http://docs.napams.org/NapamsDocuments/NAF2039501992/Product_62804/ProductWholeViewImage.jpg</t>
  </si>
  <si>
    <t>http://docs.napams.org/NapamsDocuments/NAF1124021988/Product_74465/ProductWholeViewImage.jpg</t>
  </si>
  <si>
    <t>http://docs.napams.org/NapamsDocuments/NAFRC13257932016/Product_78061/ProductWholeViewImage.jpg</t>
  </si>
  <si>
    <t>http://docs.napams.org/NapamsDocuments/NAFRC13257932016/Product_78063/ProductWholeViewImage.jpg</t>
  </si>
  <si>
    <t>http://docs.napams.org/NapamsDocuments/NAFRCI/06042015/Product_134208/ProductWholeViewImage.jpg</t>
  </si>
  <si>
    <t>http://docs.napams.org/NapamsDocuments/NAFRCI/06042015/Product_134209/ProductWholeViewImage.jpg</t>
  </si>
  <si>
    <t>http://docs.napams.org/NapamsDocuments/NAF346181998/Product_103943/ProductWholeViewImage.jpg</t>
  </si>
  <si>
    <t>http://docs.napams.org/NapamsDocuments/NAF3250741997/Product_58209/ProductWholeViewImage.jpg</t>
  </si>
  <si>
    <t>http://docs.napams.org/NapamsDocuments/NAF15588672019/Product_112674/ProductWholeViewImage.jpg</t>
  </si>
  <si>
    <t>http://docs.napams.org/NapamsDocuments/NAF15588672019/Product_112702/ProductWholeViewImage.jpg</t>
  </si>
  <si>
    <t>http://docs.napams.org/NapamsDocuments/NAF15588672019/Product_112704/ProductWholeViewImage.jpg</t>
  </si>
  <si>
    <t>http://docs.napams.org/NapamsDocuments/NAF15588672019/Product_112705/ProductWholeViewImage.jpg</t>
  </si>
  <si>
    <t>http://docs.napams.org/NapamsDocuments/NAF15588672019/Product_116143/ProductWholeViewImage.jpg</t>
  </si>
  <si>
    <t>http://docs.napams.org/NapamsDocuments/NAF1124021988/Product_74497/ProductWholeViewImage.jpg</t>
  </si>
  <si>
    <t>http://docs.napams.org/NapamsDocuments/NAFRC13257932016/Product_78053/ProductWholeViewImage.jpg</t>
  </si>
  <si>
    <t>http://docs.napams.org/NapamsDocuments/NAF8673212010/Product_69826/ProductWholeViewImage.jpg</t>
  </si>
  <si>
    <t>http://docs.napams.org/NapamsDocuments/NAF4301502001/Product_71106/ProductWholeViewImage.jpg</t>
  </si>
  <si>
    <t>http://docs.napams.org/NapamsDocuments/NAF4301502001/Product_71107/ProductWholeViewImage.jpg</t>
  </si>
  <si>
    <t>http://docs.napams.org/NapamsDocuments/NAF4301502001/Product_71137/ProductWholeViewImage.jpg</t>
  </si>
  <si>
    <t>http://docs.napams.org/NapamsDocuments/NAF4301502001/Product_71138/ProductWholeViewImage.jpg</t>
  </si>
  <si>
    <t>http://docs.napams.org/NapamsDocuments/NAF16959112020/Product_160063/ProductWholeViewImage.jpg</t>
  </si>
  <si>
    <t>http://docs.napams.org/NapamsDocuments/NAF16959112020/Product_160065/ProductWholeViewImage.jpg</t>
  </si>
  <si>
    <t>http://docs.napams.org/NapamsDocuments/NAF4301502001/Product_71139/ProductWholeViewImage.jpg</t>
  </si>
  <si>
    <t>http://docs.napams.org/NapamsDocuments/NAFRC.2576091994/Product_137329/ProductWholeViewImage.jpg</t>
  </si>
  <si>
    <t>http://docs.napams.org/NapamsDocuments/NAF16959112020/Product_159374/ProductWholeViewImage.jpg</t>
  </si>
  <si>
    <t>http://docs.napams.org/NapamsDocuments/NAFRC.2576091994/Product_137350/ProductWholeViewImage.jpg</t>
  </si>
  <si>
    <t>http://docs.napams.org/NapamsDocuments/NAFRC.2576091994/Product_67583/ProductWholeViewImage.jpg</t>
  </si>
  <si>
    <t>http://docs.napams.org/NapamsDocuments/NAF10391552012/Product_177547/ProductWholeViewImage.jpg</t>
  </si>
  <si>
    <t>http://docs.napams.org/NapamsDocuments/NAF13432912016/Product_177418/ProductWholeViewImage.jpg</t>
  </si>
  <si>
    <t>http://docs.napams.org/NapamsDocuments/NAF4059082001/Product_168578/ProductWholeViewImage.jpg</t>
  </si>
  <si>
    <t>http://docs.napams.org/NapamsDocuments/NAF4059082001/Product_170640/ProductWholeViewImage.jpg</t>
  </si>
  <si>
    <t>http://docs.napams.org/NapamsDocuments/NAFRC.2576091994/Product_67684/ProductWholeViewImage.jpg</t>
  </si>
  <si>
    <t>http://docs.napams.org/NapamsDocuments/NAF16959112020/Product_159381/ProductWholeViewImage.jpg</t>
  </si>
  <si>
    <t>http://docs.napams.org/NapamsDocuments/NAF16959112020/Product_160006/ProductWholeViewImage.jpg</t>
  </si>
  <si>
    <t>http://docs.napams.org/NapamsDocuments/NAF3000511996/Product_126143/ProductWholeViewImage.jpg</t>
  </si>
  <si>
    <t>http://docs.napams.org/NapamsDocuments/NAFRC-2722361995/Product_166832/ProductWholeViewImage.pdf</t>
  </si>
  <si>
    <t>http://docs.napams.org/NapamsDocuments/NAF2558831994/Product_189191/ProductWholeViewImage.jpg</t>
  </si>
  <si>
    <t>http://docs.napams.org/NapamsDocuments/NAFRC4097952001/Product_167292/ProductWholeViewImage.jpg</t>
  </si>
  <si>
    <t>http://docs.napams.org/NapamsDocuments/NAF6248982005/Product_87185/ProductWholeViewImage.jpg</t>
  </si>
  <si>
    <t>http://docs.napams.org/NapamsDocuments/NAF6248982005/Product_87747/ProductWholeViewImage.jpg</t>
  </si>
  <si>
    <t>http://docs.napams.org/NapamsDocuments/NAF29046952019/Product_77246/ProductWholeViewImage.jpg</t>
  </si>
  <si>
    <t>http://docs.napams.org/NapamsDocuments/NAF29046952019/Product_77248/ProductWholeViewImage.jpg</t>
  </si>
  <si>
    <t>http://docs.napams.org/NapamsDocuments/NAF29046952019/Product_77249/ProductWholeViewImage.jpg</t>
  </si>
  <si>
    <t>http://docs.napams.org/NapamsDocuments/NAF29046952019/Product_77251/ProductWholeViewImage.jpg</t>
  </si>
  <si>
    <t>http://docs.napams.org/NapamsDocuments/NAF13591302016/Product_158358/ProductWholeViewImage.JPG</t>
  </si>
  <si>
    <t>http://docs.napams.org/NapamsDocuments/NAF13591302016/Product_158360/ProductWholeViewImage.JPG</t>
  </si>
  <si>
    <t>http://docs.napams.org/NapamsDocuments/NAF13591302016/Product_158361/ProductWholeViewImage.JPG</t>
  </si>
  <si>
    <t>http://docs.napams.org/NapamsDocuments/NAF4059082001/Product_168491/ProductWholeViewImage.jpg</t>
  </si>
  <si>
    <t>http://docs.napams.org/NapamsDocuments/NAF4059082001/Product_168510/ProductWholeViewImage.jpg</t>
  </si>
  <si>
    <t>http://docs.napams.org/NapamsDocuments/NAF10728192012/Product_124041/ProductWholeViewImage.jpg</t>
  </si>
  <si>
    <t>http://docs.napams.org/NapamsDocuments/NAF10728192012/Product_124092/ProductWholeViewImage.jpg</t>
  </si>
  <si>
    <t>http://docs.napams.org/NapamsDocuments/NAF10728192012/Product_124097/ProductWholeViewImage.jpg</t>
  </si>
  <si>
    <t>http://docs.napams.org/NapamsDocuments/NAF6108482004/Product_179367/ProductWholeViewImage.jpeg</t>
  </si>
  <si>
    <t>http://docs.napams.org/NapamsDocuments/NAF10728192012/Product_124099/ProductWholeViewImage.jpg</t>
  </si>
  <si>
    <t>http://docs.napams.org/NapamsDocuments/NAF6108482004/Product_181773/ProductWholeViewImage.jpeg</t>
  </si>
  <si>
    <t>http://docs.napams.org/NapamsDocuments/NAF6108482004/Product_97404/ProductWholeViewImage.jpg</t>
  </si>
  <si>
    <t>http://docs.napams.org/NapamsDocuments/NAFRC13440172016/Product_182016/ProductWholeViewImage.jpg</t>
  </si>
  <si>
    <t>http://docs.napams.org/NapamsDocuments/NAF29046952019/Product_77250/ProductWholeViewImage.jpg</t>
  </si>
  <si>
    <t>http://docs.napams.org/NapamsDocuments/NAF29046952019/Product_77252/ProductWholeViewImage.jpg</t>
  </si>
  <si>
    <t>http://docs.napams.org/NapamsDocuments/NAF29046952019/Product_77255/ProductWholeViewImage.jpg</t>
  </si>
  <si>
    <t>http://docs.napams.org/NapamsDocuments/NAF8673212010/Product_69827/ProductWholeViewImage.jpg</t>
  </si>
  <si>
    <t>http://docs.napams.org/NapamsDocuments/NAFRC3707531999/Product_190591/ProductWholeViewImage.pdf</t>
  </si>
  <si>
    <t>http://docs.napams.org/NapamsDocuments/NAFRC13257932016/Product_78057/ProductWholeViewImage.jpg</t>
  </si>
  <si>
    <t>http://docs.napams.org/NapamsDocuments/NAFRC6067932004/Product_190356/ProductWholeViewImage.jpeg</t>
  </si>
  <si>
    <t>http://docs.napams.org/NapamsDocuments/NAFRC6493082006/Product_189600/ProductWholeViewImage.jpg</t>
  </si>
  <si>
    <t>http://docs.napams.org/NapamsDocuments/NAF15222962018/Product_64239/ProductWholeViewImage.jpg</t>
  </si>
  <si>
    <t>http://docs.napams.org/NapamsDocuments/NAF9580572011/Product_126434/ProductWholeViewImage.jpg</t>
  </si>
  <si>
    <t>http://docs.napams.org/NapamsDocuments/NAFRC13257932016/Product_179096/ProductWholeViewImage.jpg</t>
  </si>
  <si>
    <t>http://docs.napams.org/NapamsDocuments/NAF16959112020/Product_187824/ProductWholeViewImage.jpg</t>
  </si>
  <si>
    <t>http://docs.napams.org/NapamsDocuments/NAFRC10358192012/Product_110756/ProductWholeViewImage.JPG</t>
  </si>
  <si>
    <t>http://docs.napams.org/NapamsDocuments/NAF29046952019/Product_77256/ProductWholeViewImage.jpg</t>
  </si>
  <si>
    <t>http://docs.napams.org/NapamsDocuments/NAFRC9875202011/Product_74899/ProductWholeViewImage.jpg</t>
  </si>
  <si>
    <t>http://docs.napams.org/NapamsDocuments/NAFRC9875202011/Product_74908/ProductWholeViewImage.jpg</t>
  </si>
  <si>
    <t>http://docs.napams.org/NapamsDocuments/NAFRC9875202011/Product_74912/ProductWholeViewImage.jpg</t>
  </si>
  <si>
    <t>http://docs.napams.org/NapamsDocuments/NAF6278352005/Product_192339/ProductWholeViewImage.jpg</t>
  </si>
  <si>
    <t>http://docs.napams.org/NapamsDocuments/NAF6278352005/Product_192421/ProductWholeViewImage.jpg</t>
  </si>
  <si>
    <t>http://docs.napams.org/NapamsDocuments/NAF13226302016/Product_99658/ProductWholeViewImage.jpg</t>
  </si>
  <si>
    <t>http://docs.napams.org/NapamsDocuments/NAFRC6067932004/Product_190347/ProductWholeViewImage.jpeg</t>
  </si>
  <si>
    <t>http://docs.napams.org/NapamsDocuments/NAFRC15619212019/Product_139175/ProductWholeViewImage.jpg</t>
  </si>
  <si>
    <t>http://docs.napams.org/NapamsDocuments/NAFRC7702902003/Product_71115/ProductWholeViewImage.jpg</t>
  </si>
  <si>
    <t>http://docs.napams.org/NapamsDocuments/NAF14523932017/Product_228576/ProductWholeViewImage.jpeg</t>
  </si>
  <si>
    <t>http://docs.napams.org/NapamsDocuments/NAF0012010/Product_208652/ProductWholeViewImage.jpg</t>
  </si>
  <si>
    <t>http://docs.napams.org/NapamsDocuments/NAF10646452012/Product_209209/ProductWholeViewImage.JPG</t>
  </si>
  <si>
    <t>http://docs.napams.org/NapamsDocuments/NAF0012010/Product_208695/ProductWholeViewImage.jpg</t>
  </si>
  <si>
    <t>http://docs.napams.org/NapamsDocuments/NAFRc10432362012/Product_200257/ProductWholeViewImage.jpg</t>
  </si>
  <si>
    <t>http://docs.napams.org/NapamsDocuments/NAFRc10432362012/Product_200261/ProductWholeViewImage.jpg</t>
  </si>
  <si>
    <t>http://docs.napams.org/NapamsDocuments/NAF0012010/Product_208656/ProductWholeViewImage.jpg</t>
  </si>
  <si>
    <t>http://docs.napams.org/NapamsDocuments/NAF188200732021/Product_236816/ProductWholeViewImage.jpg</t>
  </si>
  <si>
    <t>http://docs.napams.org/NapamsDocuments/NAFRC8070602011/Product_127323/ProductWholeViewImage.jpg</t>
  </si>
  <si>
    <t>http://docs.napams.org/NapamsDocuments/NAFRC8070602011/Product_133749/ProductWholeViewImage.jpg</t>
  </si>
  <si>
    <t>http://docs.napams.org/NapamsDocuments/NAF17801862021/Product_205461/ProductWholeViewImage.jpeg</t>
  </si>
  <si>
    <t>http://docs.napams.org/NapamsDocuments/NAFRC17171262020/Product_230783/ProductWholeViewImage.jpg</t>
  </si>
  <si>
    <t>http://docs.napams.org/NapamsDocuments/NAFRC17171262020/Product_231857/ProductWholeViewImage.jpg</t>
  </si>
  <si>
    <t>http://docs.napams.org/NapamsDocuments/NAFRC17171262020/Product_232406/ProductWholeViewImage.jpg</t>
  </si>
  <si>
    <t>http://docs.napams.org/NapamsDocuments/NAFRC17171262020/Product_238755/ProductWholeViewImage.jpg</t>
  </si>
  <si>
    <t>http://docs.napams.org/NapamsDocuments/NAF13452132016/Product_74705/ProductWholeViewImage.jpg</t>
  </si>
  <si>
    <t>http://docs.napams.org/NapamsDocuments/NAF13452132016/Product_74711/ProductWholeViewImage.jpg</t>
  </si>
  <si>
    <t>http://docs.napams.org/NapamsDocuments/NAF8673212010/Product_69822/ProductWholeViewImage.jpg</t>
  </si>
  <si>
    <t>http://docs.napams.org/NapamsDocuments/NAFRC618941983/Product_78086/ProductWholeViewImage.jpg</t>
  </si>
  <si>
    <t>http://docs.napams.org/NapamsDocuments/NAFRC618941983/Product_78112/ProductWholeViewImage.jpg</t>
  </si>
  <si>
    <t>http://docs.napams.org/NapamsDocuments/NAFRC618941983/Product_78113/ProductWholeViewImage.jpg</t>
  </si>
  <si>
    <t>http://docs.napams.org/NapamsDocuments/NAF16787802020/Product_206832/ProductWholeViewImage.jpeg</t>
  </si>
  <si>
    <t>http://docs.napams.org/NapamsDocuments/NAFRC8070602011/Product_133697/ProductWholeViewImage.jpg</t>
  </si>
  <si>
    <t>http://docs.napams.org/NapamsDocuments/NAF14694692018/Product_179524/ProductWholeViewImage.JPG</t>
  </si>
  <si>
    <t>http://docs.napams.org/NapamsDocuments/NAFRC17171262020/Product_229174/ProductWholeViewImage.jpeg</t>
  </si>
  <si>
    <t>http://docs.napams.org/NapamsDocuments/NAF12917302015/Product_253477/ProductWholeViewImage.jpg</t>
  </si>
  <si>
    <t>http://docs.napams.org/NapamsDocuments/NAFRC18247232020/Product_220172/ProductWholeViewImage.jpeg</t>
  </si>
  <si>
    <t>http://docs.napams.org/NapamsDocuments/NAF10452912012/Medical DeviceProduct_47919/Product Whole View Image.jpg</t>
  </si>
  <si>
    <t>http://docs.napams.org/NapamsDocuments/NAFRC11483842013/Product_168960/ProductWholeViewImage.JPG</t>
  </si>
  <si>
    <t>http://docs.napams.org/NapamsDocuments/NAFRC15787542019/Product_224894/ProductWholeViewImage.jpg</t>
  </si>
  <si>
    <t>http://docs.napams.org/NapamsDocuments/NAFRC11785702021/Product_234814/ProductWholeViewImage.jpg</t>
  </si>
  <si>
    <t>http://docs.napams.org/NapamsDocuments/NAFBN24395152016/Product_182264/ProductWholeViewImage.jpeg</t>
  </si>
  <si>
    <t>http://docs.napams.org/NapamsDocuments/NAFrc900092014/Product_51832/ProductWholeViewImage.jpg</t>
  </si>
  <si>
    <t>http://docs.napams.org/NapamsDocuments/NAF775271985/Product_206692/ProductWholeViewImage.jpg</t>
  </si>
  <si>
    <t>http://docs.napams.org/NapamsDocuments/NAF10391552012/Product_265885/ProductWholeViewImage.jpg</t>
  </si>
  <si>
    <t>http://docs.napams.org/NapamsDocuments/NAFRC11244172013/Product_97033/ProductWholeViewImage.pdf</t>
  </si>
  <si>
    <t>http://docs.napams.org/NapamsDocuments/NAF10841432012/Product_259606/ProductWholeViewImage.jpg</t>
  </si>
  <si>
    <t>http://docs.napams.org/NapamsDocuments/NAFRC.N0.14802072022/Product_241384/ProductWholeViewImage.jpg</t>
  </si>
  <si>
    <t>http://docs.napams.org/NapamsDocuments/NAFBC-4853572003/Product_193360/ProductWholeViewImage.jpg</t>
  </si>
  <si>
    <t>http://docs.napams.org/NapamsDocuments/NAF7647932008/Product_219270/ProductWholeViewImage.jpg</t>
  </si>
  <si>
    <t>http://docs.napams.org/NapamsDocuments/NAF7647932008/Product_219688/ProductWholeViewImage.jpg</t>
  </si>
  <si>
    <t>http://docs.napams.org/NapamsDocuments/NAFRC16078962019/Product_195188/ProductWholeViewImage.jpg</t>
  </si>
  <si>
    <t>http://docs.napams.org/NapamsDocuments/NAFRC12089312014/Product_255242/ProductWholeViewImage.jpg</t>
  </si>
  <si>
    <t>http://docs.napams.org/NapamsDocuments/NAF14523932017/Product_280718/ProductWholeViewImage.jpg</t>
  </si>
  <si>
    <t>http://docs.napams.org/NapamsDocuments/NAFRC9058342010/Product_242584/ProductWholeViewImage.jpg</t>
  </si>
  <si>
    <t>http://docs.napams.org/NapamsDocuments/NAFRC12089312014/Product_255235/ProductWholeViewImage.jpg</t>
  </si>
  <si>
    <t>http://docs.napams.org/NapamsDocuments/NAFRC12089312014/Product_255240/ProductWholeViewImage.jpg</t>
  </si>
  <si>
    <t>http://docs.napams.org/NapamsDocuments/NAF18173172021/Product_253491/ProductWholeViewImage.jpg</t>
  </si>
  <si>
    <t>http://docs.napams.org/NapamsDocuments/NAFRC9058342010/Product_242583/ProductWholeViewImage.jpg</t>
  </si>
  <si>
    <t>http://docs.napams.org/NapamsDocuments/NAF1124021988/Product_158507/ProductWholeViewImage.jpg</t>
  </si>
  <si>
    <t>http://docs.napams.org/NapamsDocuments/NAF1124021988/Product_158503/ProductWholeViewImage.jpg</t>
  </si>
  <si>
    <t>http://docs.napams.org/NapamsDocuments/NAF10476652012/Product_235411/ProductWholeViewImage.jpg</t>
  </si>
  <si>
    <t>http://docs.napams.org/NapamsDocuments/NAF10476652012/Product_239931/ProductWholeViewImage.jpg</t>
  </si>
  <si>
    <t>http://docs.napams.org/NapamsDocuments/NAFRC4675592002/Product_286038/ProductWholeViewImage.jpg</t>
  </si>
  <si>
    <t>http://docs.napams.org/NapamsDocuments/NAFRC4675592002/Product_286066/ProductWholeViewImage.jpg</t>
  </si>
  <si>
    <t>http://docs.napams.org/NapamsDocuments/NAF15488602018/Product_186086/ProductWholeViewImage.jpg</t>
  </si>
  <si>
    <t>http://docs.napams.org/NapamsDocuments/NAF10452912012/Product_162734/ProductWholeViewImage.jpeg</t>
  </si>
  <si>
    <t>http://docs.napams.org/NapamsDocuments/NAF14554172017/Product_207794/ProductWholeViewImage.jpg</t>
  </si>
  <si>
    <t>http://docs.napams.org/NapamsDocuments/NAF14554172017/Product_207799/ProductWholeViewImage.jpg</t>
  </si>
  <si>
    <t>http://docs.napams.org/NapamsDocuments/NAF10391552012/Product_319118/ProductWholeViewImage.jpg</t>
  </si>
  <si>
    <t>http://docs.napams.org/NapamsDocuments/NAF6241922005/Product_327056/ProductWholeViewImage.jpg</t>
  </si>
  <si>
    <t>http://docs.napams.org/NapamsDocuments/NAF6248982005/Product_117540/ProductWholeViewImage.jpg</t>
  </si>
  <si>
    <t>http://docs.napams.org/NapamsDocuments/NAF6248982005/Product_117688/ProductWholeViewImage.jpg</t>
  </si>
  <si>
    <t>http://docs.napams.org/NapamsDocuments/NAF30041522000/Product_264346/ProductWholeViewImage.jpg</t>
  </si>
  <si>
    <t>http://docs.napams.org/NapamsDocuments/NAF9580572011/Product_282083/ProductWholeViewImage.jpg</t>
  </si>
  <si>
    <t>http://docs.napams.org/NapamsDocuments/NAFRC8070602011/Product_102027/ProductWholeViewImage.pdf</t>
  </si>
  <si>
    <t>http://docs.napams.org/NapamsDocuments/NAFRC10392152012/Product_160920/ProductWholeViewImage.jpg</t>
  </si>
  <si>
    <t>http://docs.napams.org/NapamsDocuments/NAFRC12580832015/Product_346608/ProductWholeViewImage.jpg</t>
  </si>
  <si>
    <t>http://docs.napams.org/NapamsDocuments/NAFRC8070602011/Product_101917/ProductWholeViewImage.jpg</t>
  </si>
  <si>
    <t>http://docs.napams.org/NapamsDocuments/NAF3120121997/Product_217660/ProductWholeViewImage.pdf</t>
  </si>
  <si>
    <t>http://docs.napams.org/NapamsDocuments/NAF15488602018/Product_242094/ProductWholeViewImage.jpg</t>
  </si>
  <si>
    <t>http://docs.napams.org/NapamsDocuments/NAF15488602018/Product_351891/ProductWholeViewImage.jpg</t>
  </si>
  <si>
    <t>DOWNLOAD_FAILED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</si>
</sst>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ocs.napams.org/NapamsDocuments/NAFRC15115672018/Product_359179/ProductFrontViewImage.jpg" TargetMode="External"/><Relationship Id="rId2" Type="http://schemas.openxmlformats.org/officeDocument/2006/relationships/hyperlink" Target="http://docs.napams.org/NapamsDocuments/NAFRC15115672018/Product_359179/ProductWholeViewImage.jpg" TargetMode="External"/><Relationship Id="rId3" Type="http://schemas.openxmlformats.org/officeDocument/2006/relationships/hyperlink" Target="http://docs.napams.org/NapamsDocuments/NAF18969382022/Product_233727/ProductFrontViewImage.jpg" TargetMode="External"/><Relationship Id="rId4" Type="http://schemas.openxmlformats.org/officeDocument/2006/relationships/hyperlink" Target="http://docs.napams.org/NapamsDocuments/NAF18969382022/Product_233727/ProductWholeViewImage.jpg" TargetMode="External"/><Relationship Id="rId5" Type="http://schemas.openxmlformats.org/officeDocument/2006/relationships/hyperlink" Target="http://docs.napams.org/NapamsDocuments/NAF18969382022/Product_233734/ProductFrontViewImage.jpg" TargetMode="External"/><Relationship Id="rId6" Type="http://schemas.openxmlformats.org/officeDocument/2006/relationships/hyperlink" Target="http://docs.napams.org/NapamsDocuments/NAF18969382022/Product_233734/ProductWholeViewImage.jpg" TargetMode="External"/><Relationship Id="rId7" Type="http://schemas.openxmlformats.org/officeDocument/2006/relationships/hyperlink" Target="http://docs.napams.org/NapamsDocuments/NAFRC10841432012/Product_263974/ProductFrontViewImage.jpg" TargetMode="External"/><Relationship Id="rId8" Type="http://schemas.openxmlformats.org/officeDocument/2006/relationships/hyperlink" Target="http://docs.napams.org/NapamsDocuments/NAFRC10841432012/Product_263974/ProductWholeViewImage.jpg" TargetMode="External"/><Relationship Id="rId9" Type="http://schemas.openxmlformats.org/officeDocument/2006/relationships/hyperlink" Target="http://docs.napams.org/NapamsDocuments/NAF12077882014/Product_344760/ProductFrontViewImage.jpg" TargetMode="External"/><Relationship Id="rId10" Type="http://schemas.openxmlformats.org/officeDocument/2006/relationships/hyperlink" Target="http://docs.napams.org/NapamsDocuments/NAF12077882014/Product_344760/ProductWholeViewImage.jpg" TargetMode="External"/><Relationship Id="rId11" Type="http://schemas.openxmlformats.org/officeDocument/2006/relationships/hyperlink" Target="http://docs.napams.org/NapamsDocuments/NAF12077882014/Product_345015/ProductFrontViewImage.jpg" TargetMode="External"/><Relationship Id="rId12" Type="http://schemas.openxmlformats.org/officeDocument/2006/relationships/hyperlink" Target="http://docs.napams.org/NapamsDocuments/NAF12077882014/Product_345015/ProductWholeViewImage.jpg" TargetMode="External"/><Relationship Id="rId13" Type="http://schemas.openxmlformats.org/officeDocument/2006/relationships/hyperlink" Target="http://docs.napams.org/NapamsDocuments/NAF12077882014/Product_345039/ProductFrontViewImage.jpg" TargetMode="External"/><Relationship Id="rId14" Type="http://schemas.openxmlformats.org/officeDocument/2006/relationships/hyperlink" Target="http://docs.napams.org/NapamsDocuments/NAF12077882014/Product_345039/ProductWholeViewImage.jpg" TargetMode="External"/><Relationship Id="rId15" Type="http://schemas.openxmlformats.org/officeDocument/2006/relationships/hyperlink" Target="http://docs.napams.org/NapamsDocuments/NAFRC13010252015/Product_354978/ProductFrontViewImage.jpg" TargetMode="External"/><Relationship Id="rId16" Type="http://schemas.openxmlformats.org/officeDocument/2006/relationships/hyperlink" Target="http://docs.napams.org/NapamsDocuments/NAFRC13010252015/Product_354978/ProductWholeViewImage.jpg" TargetMode="External"/><Relationship Id="rId17" Type="http://schemas.openxmlformats.org/officeDocument/2006/relationships/hyperlink" Target="http://docs.napams.org/NapamsDocuments/NAFRC12495092015/Product_365401/ProductFrontViewImage.jpeg" TargetMode="External"/><Relationship Id="rId18" Type="http://schemas.openxmlformats.org/officeDocument/2006/relationships/hyperlink" Target="http://docs.napams.org/NapamsDocuments/NAFRC12495092015/Product_365401/ProductWholeViewImage.jpeg" TargetMode="External"/><Relationship Id="rId19" Type="http://schemas.openxmlformats.org/officeDocument/2006/relationships/hyperlink" Target="http://docs.napams.org/NapamsDocuments/NAFBN26276762018/Product_225239/ProductFrontViewImage.jpg" TargetMode="External"/><Relationship Id="rId20" Type="http://schemas.openxmlformats.org/officeDocument/2006/relationships/hyperlink" Target="http://docs.napams.org/NapamsDocuments/NAFBN26276762018/Product_225239/ProductWholeViewImage.jpg" TargetMode="External"/><Relationship Id="rId21" Type="http://schemas.openxmlformats.org/officeDocument/2006/relationships/hyperlink" Target="http://docs.napams.org/NapamsDocuments/NAF14467462017/Product_410504/ProductFrontViewImage.jpg" TargetMode="External"/><Relationship Id="rId22" Type="http://schemas.openxmlformats.org/officeDocument/2006/relationships/hyperlink" Target="http://docs.napams.org/NapamsDocuments/NAF14467462017/Product_410504/ProductWholeViewImage.jpg" TargetMode="External"/><Relationship Id="rId23" Type="http://schemas.openxmlformats.org/officeDocument/2006/relationships/hyperlink" Target="http://docs.napams.org/NapamsDocuments/NAFRC10841432012/Product_264179/ProductFrontViewImage.jpg" TargetMode="External"/><Relationship Id="rId24" Type="http://schemas.openxmlformats.org/officeDocument/2006/relationships/hyperlink" Target="http://docs.napams.org/NapamsDocuments/NAFRC10841432012/Product_264179/ProductWholeViewImage.jpg" TargetMode="External"/><Relationship Id="rId25" Type="http://schemas.openxmlformats.org/officeDocument/2006/relationships/hyperlink" Target="http://docs.napams.org/NapamsDocuments/NAFRC12089312014/Product_343101/ProductFrontViewImage.jpg" TargetMode="External"/><Relationship Id="rId26" Type="http://schemas.openxmlformats.org/officeDocument/2006/relationships/hyperlink" Target="http://docs.napams.org/NapamsDocuments/NAFRC12089312014/Product_343101/ProductWholeViewImage.jpg" TargetMode="External"/><Relationship Id="rId27" Type="http://schemas.openxmlformats.org/officeDocument/2006/relationships/hyperlink" Target="http://docs.napams.org/NapamsDocuments/NAFRC12089312014/Product_343112/ProductFrontViewImage.jpg" TargetMode="External"/><Relationship Id="rId28" Type="http://schemas.openxmlformats.org/officeDocument/2006/relationships/hyperlink" Target="http://docs.napams.org/NapamsDocuments/NAFRC12089312014/Product_343112/ProductWholeViewImage.jpg" TargetMode="External"/><Relationship Id="rId29" Type="http://schemas.openxmlformats.org/officeDocument/2006/relationships/hyperlink" Target="http://docs.napams.org/NapamsDocuments/NAF31591962/Product_278911/ProductFrontViewImage.jpg" TargetMode="External"/><Relationship Id="rId30" Type="http://schemas.openxmlformats.org/officeDocument/2006/relationships/hyperlink" Target="http://docs.napams.org/NapamsDocuments/NAF31591962/Product_278911/ProductWholeViewImage.jpg" TargetMode="External"/><Relationship Id="rId31" Type="http://schemas.openxmlformats.org/officeDocument/2006/relationships/hyperlink" Target="http://docs.napams.org/NapamsDocuments/NAFRC7311432008/Product_380648/ProductFrontViewImage.jpg" TargetMode="External"/><Relationship Id="rId32" Type="http://schemas.openxmlformats.org/officeDocument/2006/relationships/hyperlink" Target="http://docs.napams.org/NapamsDocuments/NAFRC7311432008/Product_380648/ProductWholeViewImage.jpeg" TargetMode="External"/><Relationship Id="rId33" Type="http://schemas.openxmlformats.org/officeDocument/2006/relationships/hyperlink" Target="http://docs.napams.org/NapamsDocuments/NAFRC7311432008/Product_381154/ProductFrontViewImage.jpg" TargetMode="External"/><Relationship Id="rId34" Type="http://schemas.openxmlformats.org/officeDocument/2006/relationships/hyperlink" Target="http://docs.napams.org/NapamsDocuments/NAFRC7311432008/Product_381154/ProductWholeViewImage.jpg" TargetMode="External"/><Relationship Id="rId35" Type="http://schemas.openxmlformats.org/officeDocument/2006/relationships/hyperlink" Target="http://docs.napams.org/NapamsDocuments/NAFRC7311432008/Product_381154/ProductFrontViewImage.jpg" TargetMode="External"/><Relationship Id="rId36" Type="http://schemas.openxmlformats.org/officeDocument/2006/relationships/hyperlink" Target="http://docs.napams.org/NapamsDocuments/NAFRC7311432008/Product_381154/ProductWholeViewImage.jpg" TargetMode="External"/><Relationship Id="rId37" Type="http://schemas.openxmlformats.org/officeDocument/2006/relationships/hyperlink" Target="http://docs.napams.org/NapamsDocuments/NAF28849282019/Product_413353/ProductFrontViewImage.jpg" TargetMode="External"/><Relationship Id="rId38" Type="http://schemas.openxmlformats.org/officeDocument/2006/relationships/hyperlink" Target="http://docs.napams.org/NapamsDocuments/NAF28849282019/Product_413353/ProductWholeViewImage.jpg" TargetMode="External"/><Relationship Id="rId39" Type="http://schemas.openxmlformats.org/officeDocument/2006/relationships/hyperlink" Target="http://docs.napams.org/NapamsDocuments/NAF11200252013/Product_395835/ProductFrontViewImage.jpeg" TargetMode="External"/><Relationship Id="rId40" Type="http://schemas.openxmlformats.org/officeDocument/2006/relationships/hyperlink" Target="http://docs.napams.org/NapamsDocuments/NAF11200252013/Product_395835/ProductWholeViewImage.jpeg" TargetMode="External"/><Relationship Id="rId41" Type="http://schemas.openxmlformats.org/officeDocument/2006/relationships/hyperlink" Target="http://docs.napams.org/NapamsDocuments/NAFRC11193192013/Product_387811/ProductFrontViewImage.jpg" TargetMode="External"/><Relationship Id="rId42" Type="http://schemas.openxmlformats.org/officeDocument/2006/relationships/hyperlink" Target="http://docs.napams.org/NapamsDocuments/NAFRC11193192013/Product_387811/ProductWholeViewImage.jpg" TargetMode="External"/><Relationship Id="rId43" Type="http://schemas.openxmlformats.org/officeDocument/2006/relationships/hyperlink" Target="http://docs.napams.org/NapamsDocuments/NAF6241922005/Product_375793/ProductFrontViewImage.jpg" TargetMode="External"/><Relationship Id="rId44" Type="http://schemas.openxmlformats.org/officeDocument/2006/relationships/hyperlink" Target="http://docs.napams.org/NapamsDocuments/NAF6241922005/Product_375793/ProductWholeViewImage.jpg" TargetMode="External"/><Relationship Id="rId45" Type="http://schemas.openxmlformats.org/officeDocument/2006/relationships/hyperlink" Target="http://docs.napams.org/NapamsDocuments/NAF6241922005/Product_375795/ProductFrontViewImage.jpg" TargetMode="External"/><Relationship Id="rId46" Type="http://schemas.openxmlformats.org/officeDocument/2006/relationships/hyperlink" Target="http://docs.napams.org/NapamsDocuments/NAF6241922005/Product_375795/ProductWholeViewImage.jpg" TargetMode="External"/><Relationship Id="rId47" Type="http://schemas.openxmlformats.org/officeDocument/2006/relationships/hyperlink" Target="http://docs.napams.org/NapamsDocuments/NAF2039501992/Product_97344/ProductFrontViewImage.jpg" TargetMode="External"/><Relationship Id="rId48" Type="http://schemas.openxmlformats.org/officeDocument/2006/relationships/hyperlink" Target="http://docs.napams.org/NapamsDocuments/NAF2039501992/Product_97344/ProductWholeViewImage.jpg" TargetMode="External"/><Relationship Id="rId49" Type="http://schemas.openxmlformats.org/officeDocument/2006/relationships/hyperlink" Target="http://docs.napams.org/NapamsDocuments/NAF2039501992/Product_97323/ProductFrontViewImage.jpg" TargetMode="External"/><Relationship Id="rId50" Type="http://schemas.openxmlformats.org/officeDocument/2006/relationships/hyperlink" Target="http://docs.napams.org/NapamsDocuments/NAF2039501992/Product_97323/ProductWholeViewImage.jpg" TargetMode="External"/><Relationship Id="rId51" Type="http://schemas.openxmlformats.org/officeDocument/2006/relationships/hyperlink" Target="http://docs.napams.org/NapamsDocuments/NAF1124021988/Product_80357/ProductFrontViewImage.jpg" TargetMode="External"/><Relationship Id="rId52" Type="http://schemas.openxmlformats.org/officeDocument/2006/relationships/hyperlink" Target="http://docs.napams.org/NapamsDocuments/NAF1124021988/Product_80357/ProductWholeViewImage.jpg" TargetMode="External"/><Relationship Id="rId53" Type="http://schemas.openxmlformats.org/officeDocument/2006/relationships/hyperlink" Target="http://docs.napams.org/NapamsDocuments/NAFRC6931948/Product_64617/ProductFrontViewImage.jpg" TargetMode="External"/><Relationship Id="rId54" Type="http://schemas.openxmlformats.org/officeDocument/2006/relationships/hyperlink" Target="http://docs.napams.org/NapamsDocuments/NAFRC6931948/Product_64617/ProductWholeViewImage.jpg" TargetMode="External"/><Relationship Id="rId55" Type="http://schemas.openxmlformats.org/officeDocument/2006/relationships/hyperlink" Target="http://docs.napams.org/NapamsDocuments/NAFRC6931948/Product_64621/ProductFrontViewImage.jpg" TargetMode="External"/><Relationship Id="rId56" Type="http://schemas.openxmlformats.org/officeDocument/2006/relationships/hyperlink" Target="http://docs.napams.org/NapamsDocuments/NAFRC6931948/Product_64621/ProductWholeViewImage.jpg" TargetMode="External"/><Relationship Id="rId57" Type="http://schemas.openxmlformats.org/officeDocument/2006/relationships/hyperlink" Target="http://docs.napams.org/NapamsDocuments/NAFRC9614072011/Product_355249/ProductFrontViewImage.jpeg" TargetMode="External"/><Relationship Id="rId58" Type="http://schemas.openxmlformats.org/officeDocument/2006/relationships/hyperlink" Target="http://docs.napams.org/NapamsDocuments/NAFRC9614072011/Product_355249/ProductWholeViewImage.jpeg" TargetMode="External"/><Relationship Id="rId59" Type="http://schemas.openxmlformats.org/officeDocument/2006/relationships/hyperlink" Target="http://docs.napams.org/NapamsDocuments/NAF2039501992/Product_51845/ProductFrontViewImage.jpg" TargetMode="External"/><Relationship Id="rId60" Type="http://schemas.openxmlformats.org/officeDocument/2006/relationships/hyperlink" Target="http://docs.napams.org/NapamsDocuments/NAF2039501992/Product_51845/ProductWholeViewImage.jpg" TargetMode="External"/><Relationship Id="rId61" Type="http://schemas.openxmlformats.org/officeDocument/2006/relationships/hyperlink" Target="http://docs.napams.org/NapamsDocuments/NAF1124021988/Product_64808/ProductFrontViewImage.jpeg" TargetMode="External"/><Relationship Id="rId62" Type="http://schemas.openxmlformats.org/officeDocument/2006/relationships/hyperlink" Target="http://docs.napams.org/NapamsDocuments/NAF1124021988/Product_64808/ProductWholeViewImage.jpeg" TargetMode="External"/><Relationship Id="rId63" Type="http://schemas.openxmlformats.org/officeDocument/2006/relationships/hyperlink" Target="http://docs.napams.org/NapamsDocuments/NAF1777902000/Product_322888/ProductFrontViewImage.jpg" TargetMode="External"/><Relationship Id="rId64" Type="http://schemas.openxmlformats.org/officeDocument/2006/relationships/hyperlink" Target="http://docs.napams.org/NapamsDocuments/NAF1777902000/Product_322888/ProductWholeViewImage.jpg" TargetMode="External"/><Relationship Id="rId65" Type="http://schemas.openxmlformats.org/officeDocument/2006/relationships/hyperlink" Target="http://docs.napams.org/NapamsDocuments/NAF2039501992/Product_7029/ProductFrontViewImage.jpg" TargetMode="External"/><Relationship Id="rId66" Type="http://schemas.openxmlformats.org/officeDocument/2006/relationships/hyperlink" Target="http://docs.napams.org/NapamsDocuments/NAF2039501992/Product_7029/ProductWholeViewImage.jpg" TargetMode="External"/><Relationship Id="rId67" Type="http://schemas.openxmlformats.org/officeDocument/2006/relationships/hyperlink" Target="http://docs.napams.org/NapamsDocuments/NAF2039501992/Product_7033/ProductFrontViewImage.jpg" TargetMode="External"/><Relationship Id="rId68" Type="http://schemas.openxmlformats.org/officeDocument/2006/relationships/hyperlink" Target="http://docs.napams.org/NapamsDocuments/NAF2039501992/Product_7033/ProductWholeViewImage.jpg" TargetMode="External"/><Relationship Id="rId69" Type="http://schemas.openxmlformats.org/officeDocument/2006/relationships/hyperlink" Target="http://docs.napams.org/NapamsDocuments/NAF2534111994/Product_181221/ProductFrontViewImage.jpeg" TargetMode="External"/><Relationship Id="rId70" Type="http://schemas.openxmlformats.org/officeDocument/2006/relationships/hyperlink" Target="http://docs.napams.org/NapamsDocuments/NAF2534111994/Product_181221/ProductWholeViewImage.jpeg" TargetMode="External"/><Relationship Id="rId71" Type="http://schemas.openxmlformats.org/officeDocument/2006/relationships/hyperlink" Target="http://docs.napams.org/NapamsDocuments/NAFRC9593932011/Product_138098/ProductFrontViewImage.jpeg" TargetMode="External"/><Relationship Id="rId72" Type="http://schemas.openxmlformats.org/officeDocument/2006/relationships/hyperlink" Target="http://docs.napams.org/NapamsDocuments/NAFRC9593932011/Product_138098/ProductWholeViewImage.jpeg" TargetMode="External"/><Relationship Id="rId73" Type="http://schemas.openxmlformats.org/officeDocument/2006/relationships/hyperlink" Target="http://docs.napams.org/NapamsDocuments/NAFRC9593932011/Product_138733/ProductFrontViewImage.jpeg" TargetMode="External"/><Relationship Id="rId74" Type="http://schemas.openxmlformats.org/officeDocument/2006/relationships/hyperlink" Target="http://docs.napams.org/NapamsDocuments/NAFRC9593932011/Product_138733/ProductWholeViewImage.jpeg" TargetMode="External"/><Relationship Id="rId75" Type="http://schemas.openxmlformats.org/officeDocument/2006/relationships/hyperlink" Target="http://docs.napams.org/NapamsDocuments/NAFRC9593932011/Product_138772/ProductFrontViewImage.jpeg" TargetMode="External"/><Relationship Id="rId76" Type="http://schemas.openxmlformats.org/officeDocument/2006/relationships/hyperlink" Target="http://docs.napams.org/NapamsDocuments/NAFRC9593932011/Product_138772/ProductWholeViewImage.jpg" TargetMode="External"/><Relationship Id="rId77" Type="http://schemas.openxmlformats.org/officeDocument/2006/relationships/hyperlink" Target="http://docs.napams.org/NapamsDocuments/NAF1124021988/Product_80232/ProductFrontViewImage.jpg" TargetMode="External"/><Relationship Id="rId78" Type="http://schemas.openxmlformats.org/officeDocument/2006/relationships/hyperlink" Target="http://docs.napams.org/NapamsDocuments/NAF1124021988/Product_80232/ProductWholeViewImage.jpg" TargetMode="External"/><Relationship Id="rId79" Type="http://schemas.openxmlformats.org/officeDocument/2006/relationships/hyperlink" Target="http://docs.napams.org/NapamsDocuments/NAFRNO.11227632013/Product_55216/ProductFrontViewImage.jpeg" TargetMode="External"/><Relationship Id="rId80" Type="http://schemas.openxmlformats.org/officeDocument/2006/relationships/hyperlink" Target="http://docs.napams.org/NapamsDocuments/NAFRNO.11227632013/Product_55216/ProductWholeViewImage.jpeg" TargetMode="External"/><Relationship Id="rId81" Type="http://schemas.openxmlformats.org/officeDocument/2006/relationships/hyperlink" Target="http://docs.napams.org/NapamsDocuments/NAFRC1804341991/Product_57688/ProductFrontViewImage.JPG" TargetMode="External"/><Relationship Id="rId82" Type="http://schemas.openxmlformats.org/officeDocument/2006/relationships/hyperlink" Target="http://docs.napams.org/NapamsDocuments/NAFRC1804341991/Product_57688/ProductWholeViewImage.JPG" TargetMode="External"/><Relationship Id="rId83" Type="http://schemas.openxmlformats.org/officeDocument/2006/relationships/hyperlink" Target="http://docs.napams.org/NapamsDocuments/NAFRNO.11227632013/Product_57990/ProductFrontViewImage.jpeg" TargetMode="External"/><Relationship Id="rId84" Type="http://schemas.openxmlformats.org/officeDocument/2006/relationships/hyperlink" Target="http://docs.napams.org/NapamsDocuments/NAFRNO.11227632013/Product_57990/ProductWholeViewImage.jpeg" TargetMode="External"/><Relationship Id="rId85" Type="http://schemas.openxmlformats.org/officeDocument/2006/relationships/hyperlink" Target="http://docs.napams.org/NapamsDocuments/NAF6420042005/Product_54666/ProductFrontViewImage.jpg" TargetMode="External"/><Relationship Id="rId86" Type="http://schemas.openxmlformats.org/officeDocument/2006/relationships/hyperlink" Target="http://docs.napams.org/NapamsDocuments/NAF6420042005/Product_54666/ProductWholeViewImage.jpg" TargetMode="External"/><Relationship Id="rId87" Type="http://schemas.openxmlformats.org/officeDocument/2006/relationships/hyperlink" Target="http://docs.napams.org/NapamsDocuments/NAF6420042005/Product_54671/ProductFrontViewImage.jpg" TargetMode="External"/><Relationship Id="rId88" Type="http://schemas.openxmlformats.org/officeDocument/2006/relationships/hyperlink" Target="http://docs.napams.org/NapamsDocuments/NAF6420042005/Product_54671/ProductWholeViewImage.JPG" TargetMode="External"/><Relationship Id="rId89" Type="http://schemas.openxmlformats.org/officeDocument/2006/relationships/hyperlink" Target="http://docs.napams.org/NapamsDocuments/NAFRC1804341991/Product_59254/ProductFrontViewImage.JPG" TargetMode="External"/><Relationship Id="rId90" Type="http://schemas.openxmlformats.org/officeDocument/2006/relationships/hyperlink" Target="http://docs.napams.org/NapamsDocuments/NAFRC1804341991/Product_59254/ProductWholeViewImage.JPG" TargetMode="External"/><Relationship Id="rId91" Type="http://schemas.openxmlformats.org/officeDocument/2006/relationships/hyperlink" Target="http://docs.napams.org/NapamsDocuments/NAFRC1804341991/Product_59371/ProductFrontViewImage.JPG" TargetMode="External"/><Relationship Id="rId92" Type="http://schemas.openxmlformats.org/officeDocument/2006/relationships/hyperlink" Target="http://docs.napams.org/NapamsDocuments/NAFRC1804341991/Product_59371/ProductWholeViewImage.JPG" TargetMode="External"/><Relationship Id="rId93" Type="http://schemas.openxmlformats.org/officeDocument/2006/relationships/hyperlink" Target="http://docs.napams.org/NapamsDocuments/NAF2039501992/Product_69615/ProductFrontViewImage.jpg" TargetMode="External"/><Relationship Id="rId94" Type="http://schemas.openxmlformats.org/officeDocument/2006/relationships/hyperlink" Target="http://docs.napams.org/NapamsDocuments/NAF2039501992/Product_69615/ProductWholeViewImage.jpg" TargetMode="External"/><Relationship Id="rId95" Type="http://schemas.openxmlformats.org/officeDocument/2006/relationships/hyperlink" Target="http://docs.napams.org/NapamsDocuments/NAFRC3722701999/Product_69287/ProductFrontViewImage.jpg" TargetMode="External"/><Relationship Id="rId96" Type="http://schemas.openxmlformats.org/officeDocument/2006/relationships/hyperlink" Target="http://docs.napams.org/NapamsDocuments/NAFRC3722701999/Product_69287/ProductWholeViewImage.jpg" TargetMode="External"/><Relationship Id="rId97" Type="http://schemas.openxmlformats.org/officeDocument/2006/relationships/hyperlink" Target="http://docs.napams.org/NapamsDocuments/NAF6695562006/Product_64777/ProductFrontViewImage.jpg" TargetMode="External"/><Relationship Id="rId98" Type="http://schemas.openxmlformats.org/officeDocument/2006/relationships/hyperlink" Target="http://docs.napams.org/NapamsDocuments/NAF6695562006/Product_64777/ProductWholeViewImage.jpg" TargetMode="External"/><Relationship Id="rId99" Type="http://schemas.openxmlformats.org/officeDocument/2006/relationships/hyperlink" Target="http://docs.napams.org/NapamsDocuments/NAFRC1804341991/Product_59392/ProductFrontViewImage.JPG" TargetMode="External"/><Relationship Id="rId100" Type="http://schemas.openxmlformats.org/officeDocument/2006/relationships/hyperlink" Target="http://docs.napams.org/NapamsDocuments/NAFRC1804341991/Product_59392/ProductWholeViewImage.JPG" TargetMode="External"/><Relationship Id="rId101" Type="http://schemas.openxmlformats.org/officeDocument/2006/relationships/hyperlink" Target="http://docs.napams.org/NapamsDocuments/NAFRC1804341991/Product_64571/ProductFrontViewImage.JPG" TargetMode="External"/><Relationship Id="rId102" Type="http://schemas.openxmlformats.org/officeDocument/2006/relationships/hyperlink" Target="http://docs.napams.org/NapamsDocuments/NAFRC1804341991/Product_64571/ProductWholeViewImage.JPG" TargetMode="External"/><Relationship Id="rId103" Type="http://schemas.openxmlformats.org/officeDocument/2006/relationships/hyperlink" Target="http://docs.napams.org/NapamsDocuments/NAFRC1804341991/Product_64580/ProductFrontViewImage.JPG" TargetMode="External"/><Relationship Id="rId104" Type="http://schemas.openxmlformats.org/officeDocument/2006/relationships/hyperlink" Target="http://docs.napams.org/NapamsDocuments/NAFRC1804341991/Product_64580/ProductWholeViewImage.JPG" TargetMode="External"/><Relationship Id="rId105" Type="http://schemas.openxmlformats.org/officeDocument/2006/relationships/hyperlink" Target="http://docs.napams.org/NapamsDocuments/NAFRC13257932016/Product_64716/ProductFrontViewImage.jpg" TargetMode="External"/><Relationship Id="rId106" Type="http://schemas.openxmlformats.org/officeDocument/2006/relationships/hyperlink" Target="http://docs.napams.org/NapamsDocuments/NAFRC13257932016/Product_64716/ProductWholeViewImage.jpg" TargetMode="External"/><Relationship Id="rId107" Type="http://schemas.openxmlformats.org/officeDocument/2006/relationships/hyperlink" Target="http://docs.napams.org/NapamsDocuments/NAFRC13257932016/Product_64717/ProductFrontViewImage.jpg" TargetMode="External"/><Relationship Id="rId108" Type="http://schemas.openxmlformats.org/officeDocument/2006/relationships/hyperlink" Target="http://docs.napams.org/NapamsDocuments/NAFRC13257932016/Product_64717/ProductWholeViewImage.jpg" TargetMode="External"/><Relationship Id="rId109" Type="http://schemas.openxmlformats.org/officeDocument/2006/relationships/hyperlink" Target="http://docs.napams.org/NapamsDocuments/NAFRC13257932016/Product_64718/ProductFrontViewImage.jpg" TargetMode="External"/><Relationship Id="rId110" Type="http://schemas.openxmlformats.org/officeDocument/2006/relationships/hyperlink" Target="http://docs.napams.org/NapamsDocuments/NAFRC13257932016/Product_64718/ProductWholeViewImage.jpg" TargetMode="External"/><Relationship Id="rId111" Type="http://schemas.openxmlformats.org/officeDocument/2006/relationships/hyperlink" Target="http://docs.napams.org/NapamsDocuments/NAFRC13257932016/Product_64719/ProductFrontViewImage.jpg" TargetMode="External"/><Relationship Id="rId112" Type="http://schemas.openxmlformats.org/officeDocument/2006/relationships/hyperlink" Target="http://docs.napams.org/NapamsDocuments/NAFRC13257932016/Product_64719/ProductWholeViewImage.jpg" TargetMode="External"/><Relationship Id="rId113" Type="http://schemas.openxmlformats.org/officeDocument/2006/relationships/hyperlink" Target="http://docs.napams.org/NapamsDocuments/NAFRC13257932016/Product_64721/ProductFrontViewImage.jpg" TargetMode="External"/><Relationship Id="rId114" Type="http://schemas.openxmlformats.org/officeDocument/2006/relationships/hyperlink" Target="http://docs.napams.org/NapamsDocuments/NAFRC13257932016/Product_64721/ProductWholeViewImage.jpg" TargetMode="External"/><Relationship Id="rId115" Type="http://schemas.openxmlformats.org/officeDocument/2006/relationships/hyperlink" Target="http://docs.napams.org/NapamsDocuments/NAFRC13257932016/Product_64722/ProductFrontViewImage.jpg" TargetMode="External"/><Relationship Id="rId116" Type="http://schemas.openxmlformats.org/officeDocument/2006/relationships/hyperlink" Target="http://docs.napams.org/NapamsDocuments/NAFRC13257932016/Product_64722/ProductWholeViewImage.jpg" TargetMode="External"/><Relationship Id="rId117" Type="http://schemas.openxmlformats.org/officeDocument/2006/relationships/hyperlink" Target="http://docs.napams.org/NapamsDocuments/NAFRC13257932016/Product_64723/ProductFrontViewImage.jpg" TargetMode="External"/><Relationship Id="rId118" Type="http://schemas.openxmlformats.org/officeDocument/2006/relationships/hyperlink" Target="http://docs.napams.org/NapamsDocuments/NAFRC13257932016/Product_64723/ProductWholeViewImage.jpg" TargetMode="External"/><Relationship Id="rId119" Type="http://schemas.openxmlformats.org/officeDocument/2006/relationships/hyperlink" Target="http://docs.napams.org/NapamsDocuments/NAFRC13257932016/Product_64724/ProductFrontViewImage.jpg" TargetMode="External"/><Relationship Id="rId120" Type="http://schemas.openxmlformats.org/officeDocument/2006/relationships/hyperlink" Target="http://docs.napams.org/NapamsDocuments/NAFRC13257932016/Product_64724/ProductWholeViewImage.jpg" TargetMode="External"/><Relationship Id="rId121" Type="http://schemas.openxmlformats.org/officeDocument/2006/relationships/hyperlink" Target="http://docs.napams.org/NapamsDocuments/NAFRC13257932016/Product_64725/ProductFrontViewImage.jpg" TargetMode="External"/><Relationship Id="rId122" Type="http://schemas.openxmlformats.org/officeDocument/2006/relationships/hyperlink" Target="http://docs.napams.org/NapamsDocuments/NAFRC13257932016/Product_64725/ProductWholeViewImage.jpg" TargetMode="External"/><Relationship Id="rId123" Type="http://schemas.openxmlformats.org/officeDocument/2006/relationships/hyperlink" Target="http://docs.napams.org/NapamsDocuments/NAFRC13257932016/Product_66024/ProductFrontViewImage.jpg" TargetMode="External"/><Relationship Id="rId124" Type="http://schemas.openxmlformats.org/officeDocument/2006/relationships/hyperlink" Target="http://docs.napams.org/NapamsDocuments/NAFRC13257932016/Product_66024/ProductWholeViewImage.jpg" TargetMode="External"/><Relationship Id="rId125" Type="http://schemas.openxmlformats.org/officeDocument/2006/relationships/hyperlink" Target="http://docs.napams.org/NapamsDocuments/NAFRC13257932016/Product_66026/ProductFrontViewImage.jpg" TargetMode="External"/><Relationship Id="rId126" Type="http://schemas.openxmlformats.org/officeDocument/2006/relationships/hyperlink" Target="http://docs.napams.org/NapamsDocuments/NAFRC13257932016/Product_66026/ProductWholeViewImage.jpg" TargetMode="External"/><Relationship Id="rId127" Type="http://schemas.openxmlformats.org/officeDocument/2006/relationships/hyperlink" Target="http://docs.napams.org/NapamsDocuments/NAFRC13257932016/Product_66029/ProductFrontViewImage.jpg" TargetMode="External"/><Relationship Id="rId128" Type="http://schemas.openxmlformats.org/officeDocument/2006/relationships/hyperlink" Target="http://docs.napams.org/NapamsDocuments/NAFRC13257932016/Product_66029/ProductWholeViewImage.jpg" TargetMode="External"/><Relationship Id="rId129" Type="http://schemas.openxmlformats.org/officeDocument/2006/relationships/hyperlink" Target="http://docs.napams.org/NapamsDocuments/NAFRC13257932016/Product_66031/ProductFrontViewImage.jpg" TargetMode="External"/><Relationship Id="rId130" Type="http://schemas.openxmlformats.org/officeDocument/2006/relationships/hyperlink" Target="http://docs.napams.org/NapamsDocuments/NAFRC13257932016/Product_66031/ProductWholeViewImage.jpg" TargetMode="External"/><Relationship Id="rId131" Type="http://schemas.openxmlformats.org/officeDocument/2006/relationships/hyperlink" Target="http://docs.napams.org/NapamsDocuments/NAFRC13257932016/Product_66034/ProductFrontViewImage.jpg" TargetMode="External"/><Relationship Id="rId132" Type="http://schemas.openxmlformats.org/officeDocument/2006/relationships/hyperlink" Target="http://docs.napams.org/NapamsDocuments/NAFRC13257932016/Product_66034/ProductWholeViewImage.jpg" TargetMode="External"/><Relationship Id="rId133" Type="http://schemas.openxmlformats.org/officeDocument/2006/relationships/hyperlink" Target="http://docs.napams.org/NapamsDocuments/NAFRC13257932016/Product_66035/ProductFrontViewImage.jpg" TargetMode="External"/><Relationship Id="rId134" Type="http://schemas.openxmlformats.org/officeDocument/2006/relationships/hyperlink" Target="http://docs.napams.org/NapamsDocuments/NAFRC13257932016/Product_66035/ProductWholeViewImage.jpg" TargetMode="External"/><Relationship Id="rId135" Type="http://schemas.openxmlformats.org/officeDocument/2006/relationships/hyperlink" Target="http://docs.napams.org/NapamsDocuments/NAFRC13257932016/Product_66038/ProductFrontViewImage.JPG" TargetMode="External"/><Relationship Id="rId136" Type="http://schemas.openxmlformats.org/officeDocument/2006/relationships/hyperlink" Target="http://docs.napams.org/NapamsDocuments/NAFRC13257932016/Product_66038/ProductWholeViewImage.JPG" TargetMode="External"/><Relationship Id="rId137" Type="http://schemas.openxmlformats.org/officeDocument/2006/relationships/hyperlink" Target="http://docs.napams.org/NapamsDocuments/NAFRC13257932016/Product_66040/ProductFrontViewImage.jpg" TargetMode="External"/><Relationship Id="rId138" Type="http://schemas.openxmlformats.org/officeDocument/2006/relationships/hyperlink" Target="http://docs.napams.org/NapamsDocuments/NAFRC13257932016/Product_66040/ProductWholeViewImage.jpg" TargetMode="External"/><Relationship Id="rId139" Type="http://schemas.openxmlformats.org/officeDocument/2006/relationships/hyperlink" Target="http://docs.napams.org/NapamsDocuments/NAFRC13257932016/Product_66042/ProductFrontViewImage.jpg" TargetMode="External"/><Relationship Id="rId140" Type="http://schemas.openxmlformats.org/officeDocument/2006/relationships/hyperlink" Target="http://docs.napams.org/NapamsDocuments/NAFRC13257932016/Product_66042/ProductWholeViewImage.jpg" TargetMode="External"/><Relationship Id="rId141" Type="http://schemas.openxmlformats.org/officeDocument/2006/relationships/hyperlink" Target="http://docs.napams.org/NapamsDocuments/NAFRC13257932016/Product_66043/ProductFrontViewImage.jpg" TargetMode="External"/><Relationship Id="rId142" Type="http://schemas.openxmlformats.org/officeDocument/2006/relationships/hyperlink" Target="http://docs.napams.org/NapamsDocuments/NAFRC13257932016/Product_66043/ProductWholeViewImage.jpg" TargetMode="External"/><Relationship Id="rId143" Type="http://schemas.openxmlformats.org/officeDocument/2006/relationships/hyperlink" Target="http://docs.napams.org/NapamsDocuments/NAFRC13257932016/Product_66044/ProductFrontViewImage.jpg" TargetMode="External"/><Relationship Id="rId144" Type="http://schemas.openxmlformats.org/officeDocument/2006/relationships/hyperlink" Target="http://docs.napams.org/NapamsDocuments/NAFRC13257932016/Product_66044/ProductWholeViewImage.jpg" TargetMode="External"/><Relationship Id="rId145" Type="http://schemas.openxmlformats.org/officeDocument/2006/relationships/hyperlink" Target="http://docs.napams.org/NapamsDocuments/NAFRC1804341991/Product_69148/ProductFrontViewImage.JPG" TargetMode="External"/><Relationship Id="rId146" Type="http://schemas.openxmlformats.org/officeDocument/2006/relationships/hyperlink" Target="http://docs.napams.org/NapamsDocuments/NAFRC1804341991/Product_69148/ProductWholeViewImage.JPG" TargetMode="External"/><Relationship Id="rId147" Type="http://schemas.openxmlformats.org/officeDocument/2006/relationships/hyperlink" Target="http://docs.napams.org/NapamsDocuments/NAFRC1804341991/Product_69158/ProductFrontViewImage.JPG" TargetMode="External"/><Relationship Id="rId148" Type="http://schemas.openxmlformats.org/officeDocument/2006/relationships/hyperlink" Target="http://docs.napams.org/NapamsDocuments/NAFRC1804341991/Product_69158/ProductWholeViewImage.JPG" TargetMode="External"/><Relationship Id="rId149" Type="http://schemas.openxmlformats.org/officeDocument/2006/relationships/hyperlink" Target="http://docs.napams.org/NapamsDocuments/NAFRNO.11227632013/Product_55217/ProductFrontViewImage.jpeg" TargetMode="External"/><Relationship Id="rId150" Type="http://schemas.openxmlformats.org/officeDocument/2006/relationships/hyperlink" Target="http://docs.napams.org/NapamsDocuments/NAFRNO.11227632013/Product_55217/ProductWholeViewImage.jpeg" TargetMode="External"/><Relationship Id="rId151" Type="http://schemas.openxmlformats.org/officeDocument/2006/relationships/hyperlink" Target="http://docs.napams.org/NapamsDocuments/NAFRCN14616172017/Product_68999/ProductFrontViewImage.jpg" TargetMode="External"/><Relationship Id="rId152" Type="http://schemas.openxmlformats.org/officeDocument/2006/relationships/hyperlink" Target="http://docs.napams.org/NapamsDocuments/NAFRCN14616172017/Product_68999/ProductWholeViewImage.jpg" TargetMode="External"/><Relationship Id="rId153" Type="http://schemas.openxmlformats.org/officeDocument/2006/relationships/hyperlink" Target="http://docs.napams.org/NapamsDocuments/NAFRCN14616172017/Product_69000/ProductFrontViewImage.jpg" TargetMode="External"/><Relationship Id="rId154" Type="http://schemas.openxmlformats.org/officeDocument/2006/relationships/hyperlink" Target="http://docs.napams.org/NapamsDocuments/NAFRCN14616172017/Product_69000/ProductWholeViewImage.jpg" TargetMode="External"/><Relationship Id="rId155" Type="http://schemas.openxmlformats.org/officeDocument/2006/relationships/hyperlink" Target="http://docs.napams.org/NapamsDocuments/NAF12201642014/Product_64081/ProductFrontViewImage.jpg" TargetMode="External"/><Relationship Id="rId156" Type="http://schemas.openxmlformats.org/officeDocument/2006/relationships/hyperlink" Target="http://docs.napams.org/NapamsDocuments/NAF12201642014/Product_294927/ProductWholeViewImage.jpg" TargetMode="External"/><Relationship Id="rId157" Type="http://schemas.openxmlformats.org/officeDocument/2006/relationships/hyperlink" Target="http://docs.napams.org/NapamsDocuments/NAF0023356732014/Product_69701/ProductFrontViewImage.jpg" TargetMode="External"/><Relationship Id="rId158" Type="http://schemas.openxmlformats.org/officeDocument/2006/relationships/hyperlink" Target="http://docs.napams.org/NapamsDocuments/NAF0023356732014/Product_69701/ProductWholeViewImage.jpg" TargetMode="External"/><Relationship Id="rId159" Type="http://schemas.openxmlformats.org/officeDocument/2006/relationships/hyperlink" Target="http://docs.napams.org/NapamsDocuments/NAFRC13257932016/Product_65928/ProductFrontViewImage.jpg" TargetMode="External"/><Relationship Id="rId160" Type="http://schemas.openxmlformats.org/officeDocument/2006/relationships/hyperlink" Target="http://docs.napams.org/NapamsDocuments/NAFRC13257932016/Product_65928/ProductWholeViewImage.jpg" TargetMode="External"/><Relationship Id="rId161" Type="http://schemas.openxmlformats.org/officeDocument/2006/relationships/hyperlink" Target="http://docs.napams.org/NapamsDocuments/NAFRC13257932016/Product_65929/ProductFrontViewImage.jpg" TargetMode="External"/><Relationship Id="rId162" Type="http://schemas.openxmlformats.org/officeDocument/2006/relationships/hyperlink" Target="http://docs.napams.org/NapamsDocuments/NAFRC13257932016/Product_65929/ProductWholeViewImage.jpg" TargetMode="External"/><Relationship Id="rId163" Type="http://schemas.openxmlformats.org/officeDocument/2006/relationships/hyperlink" Target="http://docs.napams.org/NapamsDocuments/NAFRC13257932016/Product_65933/ProductFrontViewImage.jpg" TargetMode="External"/><Relationship Id="rId164" Type="http://schemas.openxmlformats.org/officeDocument/2006/relationships/hyperlink" Target="http://docs.napams.org/NapamsDocuments/NAFRC13257932016/Product_65933/ProductWholeViewImage.jpg" TargetMode="External"/><Relationship Id="rId165" Type="http://schemas.openxmlformats.org/officeDocument/2006/relationships/hyperlink" Target="http://docs.napams.org/NapamsDocuments/NAFRC13257932016/Product_65934/ProductFrontViewImage.jpg" TargetMode="External"/><Relationship Id="rId166" Type="http://schemas.openxmlformats.org/officeDocument/2006/relationships/hyperlink" Target="http://docs.napams.org/NapamsDocuments/NAFRC13257932016/Product_65934/ProductWholeViewImage.jpg" TargetMode="External"/><Relationship Id="rId167" Type="http://schemas.openxmlformats.org/officeDocument/2006/relationships/hyperlink" Target="http://docs.napams.org/NapamsDocuments/NAFRC13257932016/Product_65935/ProductFrontViewImage.jpg" TargetMode="External"/><Relationship Id="rId168" Type="http://schemas.openxmlformats.org/officeDocument/2006/relationships/hyperlink" Target="http://docs.napams.org/NapamsDocuments/NAFRC13257932016/Product_65935/ProductWholeViewImage.jpg" TargetMode="External"/><Relationship Id="rId169" Type="http://schemas.openxmlformats.org/officeDocument/2006/relationships/hyperlink" Target="http://docs.napams.org/NapamsDocuments/NAFRC13257932016/Product_65940/ProductFrontViewImage.jpg" TargetMode="External"/><Relationship Id="rId170" Type="http://schemas.openxmlformats.org/officeDocument/2006/relationships/hyperlink" Target="http://docs.napams.org/NapamsDocuments/NAFRC13257932016/Product_65940/ProductWholeViewImage.jpg" TargetMode="External"/><Relationship Id="rId171" Type="http://schemas.openxmlformats.org/officeDocument/2006/relationships/hyperlink" Target="http://docs.napams.org/NapamsDocuments/NAFRC13257932016/Product_65941/ProductFrontViewImage.jpg" TargetMode="External"/><Relationship Id="rId172" Type="http://schemas.openxmlformats.org/officeDocument/2006/relationships/hyperlink" Target="http://docs.napams.org/NapamsDocuments/NAFRC13257932016/Product_65941/ProductWholeViewImage.jpg" TargetMode="External"/><Relationship Id="rId173" Type="http://schemas.openxmlformats.org/officeDocument/2006/relationships/hyperlink" Target="http://docs.napams.org/NapamsDocuments/NAFRC13257932016/Product_66025/ProductFrontViewImage.jpg" TargetMode="External"/><Relationship Id="rId174" Type="http://schemas.openxmlformats.org/officeDocument/2006/relationships/hyperlink" Target="http://docs.napams.org/NapamsDocuments/NAFRC13257932016/Product_66025/ProductWholeViewImage.jpg" TargetMode="External"/><Relationship Id="rId175" Type="http://schemas.openxmlformats.org/officeDocument/2006/relationships/hyperlink" Target="http://docs.napams.org/NapamsDocuments/NAFRC13257932016/Product_66030/ProductFrontViewImage.jpg" TargetMode="External"/><Relationship Id="rId176" Type="http://schemas.openxmlformats.org/officeDocument/2006/relationships/hyperlink" Target="http://docs.napams.org/NapamsDocuments/NAFRC13257932016/Product_66030/ProductWholeViewImage.jpg" TargetMode="External"/><Relationship Id="rId177" Type="http://schemas.openxmlformats.org/officeDocument/2006/relationships/hyperlink" Target="http://docs.napams.org/NapamsDocuments/NAFRC13257932016/Product_66037/ProductFrontViewImage.jpg" TargetMode="External"/><Relationship Id="rId178" Type="http://schemas.openxmlformats.org/officeDocument/2006/relationships/hyperlink" Target="http://docs.napams.org/NapamsDocuments/NAFRC13257932016/Product_66037/ProductWholeViewImage.jpg" TargetMode="External"/><Relationship Id="rId179" Type="http://schemas.openxmlformats.org/officeDocument/2006/relationships/hyperlink" Target="http://docs.napams.org/NapamsDocuments/NAFRC13257932016/Product_66039/ProductFrontViewImage.jpg" TargetMode="External"/><Relationship Id="rId180" Type="http://schemas.openxmlformats.org/officeDocument/2006/relationships/hyperlink" Target="http://docs.napams.org/NapamsDocuments/NAFRC13257932016/Product_66039/ProductWholeViewImage.jpg" TargetMode="External"/><Relationship Id="rId181" Type="http://schemas.openxmlformats.org/officeDocument/2006/relationships/hyperlink" Target="http://docs.napams.org/NapamsDocuments/NAFRC13257932016/Product_66046/ProductFrontViewImage.jpg" TargetMode="External"/><Relationship Id="rId182" Type="http://schemas.openxmlformats.org/officeDocument/2006/relationships/hyperlink" Target="http://docs.napams.org/NapamsDocuments/NAFRC13257932016/Product_66046/ProductWholeViewImage.jpg" TargetMode="External"/><Relationship Id="rId183" Type="http://schemas.openxmlformats.org/officeDocument/2006/relationships/hyperlink" Target="http://docs.napams.org/NapamsDocuments/NAFRC.4724482003/Product_68442/ProductFrontViewImage.jpg" TargetMode="External"/><Relationship Id="rId184" Type="http://schemas.openxmlformats.org/officeDocument/2006/relationships/hyperlink" Target="http://docs.napams.org/NapamsDocuments/NAFRC.4724482003/Product_68442/ProductWholeViewImage.jpg" TargetMode="External"/><Relationship Id="rId185" Type="http://schemas.openxmlformats.org/officeDocument/2006/relationships/hyperlink" Target="http://docs.napams.org/NapamsDocuments/NAFRC.4724482003/Product_68465/ProductFrontViewImage.jpg" TargetMode="External"/><Relationship Id="rId186" Type="http://schemas.openxmlformats.org/officeDocument/2006/relationships/hyperlink" Target="http://docs.napams.org/NapamsDocuments/NAFRC.4724482003/Product_68465/ProductWholeViewImage.jpg" TargetMode="External"/><Relationship Id="rId187" Type="http://schemas.openxmlformats.org/officeDocument/2006/relationships/hyperlink" Target="http://docs.napams.org/NapamsDocuments/NAFRC.4724482003/Product_68466/ProductFrontViewImage.jpg" TargetMode="External"/><Relationship Id="rId188" Type="http://schemas.openxmlformats.org/officeDocument/2006/relationships/hyperlink" Target="http://docs.napams.org/NapamsDocuments/NAFRC.4724482003/Product_68466/ProductWholeViewImage.jpg" TargetMode="External"/><Relationship Id="rId189" Type="http://schemas.openxmlformats.org/officeDocument/2006/relationships/hyperlink" Target="http://docs.napams.org/NapamsDocuments/NAFRC.4724482003/Product_68467/ProductFrontViewImage.jpg" TargetMode="External"/><Relationship Id="rId190" Type="http://schemas.openxmlformats.org/officeDocument/2006/relationships/hyperlink" Target="http://docs.napams.org/NapamsDocuments/NAFRC.4724482003/Product_68467/ProductWholeViewImage.jpg" TargetMode="External"/><Relationship Id="rId191" Type="http://schemas.openxmlformats.org/officeDocument/2006/relationships/hyperlink" Target="http://docs.napams.org/NapamsDocuments/NAFRC.4724482003/Product_68468/ProductFrontViewImage.jpg" TargetMode="External"/><Relationship Id="rId192" Type="http://schemas.openxmlformats.org/officeDocument/2006/relationships/hyperlink" Target="http://docs.napams.org/NapamsDocuments/NAFRC.4724482003/Product_68468/ProductWholeViewImage.jpg" TargetMode="External"/><Relationship Id="rId193" Type="http://schemas.openxmlformats.org/officeDocument/2006/relationships/hyperlink" Target="http://docs.napams.org/NapamsDocuments/NAFRC13695902016/Product_71799/ProductFrontViewImage.jpg" TargetMode="External"/><Relationship Id="rId194" Type="http://schemas.openxmlformats.org/officeDocument/2006/relationships/hyperlink" Target="http://docs.napams.org/NapamsDocuments/NAFRC13695902016/Product_71799/ProductWholeViewImage.jpg" TargetMode="External"/><Relationship Id="rId195" Type="http://schemas.openxmlformats.org/officeDocument/2006/relationships/hyperlink" Target="http://docs.napams.org/NapamsDocuments/NAFRC13695902016/Product_71800/ProductFrontViewImage.jpg" TargetMode="External"/><Relationship Id="rId196" Type="http://schemas.openxmlformats.org/officeDocument/2006/relationships/hyperlink" Target="http://docs.napams.org/NapamsDocuments/NAFRC13695902016/Product_71800/ProductWholeViewImage.jpg" TargetMode="External"/><Relationship Id="rId197" Type="http://schemas.openxmlformats.org/officeDocument/2006/relationships/hyperlink" Target="http://docs.napams.org/NapamsDocuments/NAFRC8070602011/Product_66406/ProductFrontViewImage.JPG" TargetMode="External"/><Relationship Id="rId198" Type="http://schemas.openxmlformats.org/officeDocument/2006/relationships/hyperlink" Target="http://docs.napams.org/NapamsDocuments/NAFRC8070602011/Product_66406/ProductWholeViewImage.JPG" TargetMode="External"/><Relationship Id="rId199" Type="http://schemas.openxmlformats.org/officeDocument/2006/relationships/hyperlink" Target="http://docs.napams.org/NapamsDocuments/NAFRC13695902016/Product_57664/ProductFrontViewImage.jpg" TargetMode="External"/><Relationship Id="rId200" Type="http://schemas.openxmlformats.org/officeDocument/2006/relationships/hyperlink" Target="http://docs.napams.org/NapamsDocuments/NAFRC13695902016/Product_57664/ProductWholeViewImage.jpg" TargetMode="External"/><Relationship Id="rId201" Type="http://schemas.openxmlformats.org/officeDocument/2006/relationships/hyperlink" Target="http://docs.napams.org/NapamsDocuments/NAFRC13257932016/Product_66036/ProductFrontViewImage.jpg" TargetMode="External"/><Relationship Id="rId202" Type="http://schemas.openxmlformats.org/officeDocument/2006/relationships/hyperlink" Target="http://docs.napams.org/NapamsDocuments/NAFRC13257932016/Product_66036/ProductWholeViewImage.jpg" TargetMode="External"/><Relationship Id="rId203" Type="http://schemas.openxmlformats.org/officeDocument/2006/relationships/hyperlink" Target="http://docs.napams.org/NapamsDocuments/NAFRC13257932016/Product_66028/ProductFrontViewImage.jpg" TargetMode="External"/><Relationship Id="rId204" Type="http://schemas.openxmlformats.org/officeDocument/2006/relationships/hyperlink" Target="http://docs.napams.org/NapamsDocuments/NAFRC13257932016/Product_66028/ProductWholeViewImage.jpg" TargetMode="External"/><Relationship Id="rId205" Type="http://schemas.openxmlformats.org/officeDocument/2006/relationships/hyperlink" Target="http://docs.napams.org/NapamsDocuments/NAFRC13257932016/Product_66027/ProductFrontViewImage.jpg" TargetMode="External"/><Relationship Id="rId206" Type="http://schemas.openxmlformats.org/officeDocument/2006/relationships/hyperlink" Target="http://docs.napams.org/NapamsDocuments/NAFRC13257932016/Product_66027/ProductWholeViewImage.jpg" TargetMode="External"/><Relationship Id="rId207" Type="http://schemas.openxmlformats.org/officeDocument/2006/relationships/hyperlink" Target="http://docs.napams.org/NapamsDocuments/NAFRC.4724482003/Product_87831/ProductFrontViewImage.jpg" TargetMode="External"/><Relationship Id="rId208" Type="http://schemas.openxmlformats.org/officeDocument/2006/relationships/hyperlink" Target="http://docs.napams.org/NapamsDocuments/NAFRC.4724482003/Product_87831/ProductWholeViewImage.jpg" TargetMode="External"/><Relationship Id="rId209" Type="http://schemas.openxmlformats.org/officeDocument/2006/relationships/hyperlink" Target="http://docs.napams.org/NapamsDocuments/NAFRC9981992011/Product_77337/ProductFrontViewImage.jpeg" TargetMode="External"/><Relationship Id="rId210" Type="http://schemas.openxmlformats.org/officeDocument/2006/relationships/hyperlink" Target="http://docs.napams.org/NapamsDocuments/NAFRC9981992011/Product_77337/ProductWholeViewImage.jpeg" TargetMode="External"/><Relationship Id="rId211" Type="http://schemas.openxmlformats.org/officeDocument/2006/relationships/hyperlink" Target="http://docs.napams.org/NapamsDocuments/NAF6505912006/Product_71722/ProductFrontViewImage.jpg" TargetMode="External"/><Relationship Id="rId212" Type="http://schemas.openxmlformats.org/officeDocument/2006/relationships/hyperlink" Target="http://docs.napams.org/NapamsDocuments/NAF6505912006/Product_71722/ProductWholeViewImage.jpg" TargetMode="External"/><Relationship Id="rId213" Type="http://schemas.openxmlformats.org/officeDocument/2006/relationships/hyperlink" Target="http://docs.napams.org/NapamsDocuments/NAF1593871990/Product_69755/ProductFrontViewImage.jpg" TargetMode="External"/><Relationship Id="rId214" Type="http://schemas.openxmlformats.org/officeDocument/2006/relationships/hyperlink" Target="http://docs.napams.org/NapamsDocuments/NAF1593871990/Product_69755/ProductWholeViewImage.jpg" TargetMode="External"/><Relationship Id="rId215" Type="http://schemas.openxmlformats.org/officeDocument/2006/relationships/hyperlink" Target="http://docs.napams.org/NapamsDocuments/NAFRC13695902016/Product_57662/ProductFrontViewImage.jpg" TargetMode="External"/><Relationship Id="rId216" Type="http://schemas.openxmlformats.org/officeDocument/2006/relationships/hyperlink" Target="http://docs.napams.org/NapamsDocuments/NAFRC13695902016/Product_57662/ProductWholeViewImage.jpg" TargetMode="External"/><Relationship Id="rId217" Type="http://schemas.openxmlformats.org/officeDocument/2006/relationships/hyperlink" Target="http://docs.napams.org/NapamsDocuments/NAFRC13695902016/Product_57666/ProductFrontViewImage.jpg" TargetMode="External"/><Relationship Id="rId218" Type="http://schemas.openxmlformats.org/officeDocument/2006/relationships/hyperlink" Target="http://docs.napams.org/NapamsDocuments/NAFRC13695902016/Product_57666/ProductWholeViewImage.jpg" TargetMode="External"/><Relationship Id="rId219" Type="http://schemas.openxmlformats.org/officeDocument/2006/relationships/hyperlink" Target="http://docs.napams.org/NapamsDocuments/NAFRC7452222008/Product_71584/ProductFrontViewImage.jpg" TargetMode="External"/><Relationship Id="rId220" Type="http://schemas.openxmlformats.org/officeDocument/2006/relationships/hyperlink" Target="http://docs.napams.org/NapamsDocuments/NAFRC7452222008/Product_71584/ProductWholeViewImage.jpg" TargetMode="External"/><Relationship Id="rId221" Type="http://schemas.openxmlformats.org/officeDocument/2006/relationships/hyperlink" Target="http://docs.napams.org/NapamsDocuments/NAFRC7452222008/Product_71597/ProductFrontViewImage.jpg" TargetMode="External"/><Relationship Id="rId222" Type="http://schemas.openxmlformats.org/officeDocument/2006/relationships/hyperlink" Target="http://docs.napams.org/NapamsDocuments/NAFRC7452222008/Product_71597/ProductWholeViewImage.jpg" TargetMode="External"/><Relationship Id="rId223" Type="http://schemas.openxmlformats.org/officeDocument/2006/relationships/hyperlink" Target="http://docs.napams.org/NapamsDocuments/NAFRC7452222008/Product_74008/ProductFrontViewImage.jpg" TargetMode="External"/><Relationship Id="rId224" Type="http://schemas.openxmlformats.org/officeDocument/2006/relationships/hyperlink" Target="http://docs.napams.org/NapamsDocuments/NAFRC7452222008/Product_74008/ProductWholeViewImage.jpg" TargetMode="External"/><Relationship Id="rId225" Type="http://schemas.openxmlformats.org/officeDocument/2006/relationships/hyperlink" Target="http://docs.napams.org/NapamsDocuments/NAFDE201662010/Product_80171/ProductFrontViewImage.jpeg" TargetMode="External"/><Relationship Id="rId226" Type="http://schemas.openxmlformats.org/officeDocument/2006/relationships/hyperlink" Target="http://docs.napams.org/NapamsDocuments/NAFDE201662010/Product_80171/ProductWholeViewImage.jpeg" TargetMode="External"/><Relationship Id="rId227" Type="http://schemas.openxmlformats.org/officeDocument/2006/relationships/hyperlink" Target="http://docs.napams.org/NapamsDocuments/NAFRC1804341991/Product_72115/ProductFrontViewImage.JPG" TargetMode="External"/><Relationship Id="rId228" Type="http://schemas.openxmlformats.org/officeDocument/2006/relationships/hyperlink" Target="http://docs.napams.org/NapamsDocuments/NAFRC1804341991/Product_72115/ProductWholeViewImage.JPG" TargetMode="External"/><Relationship Id="rId229" Type="http://schemas.openxmlformats.org/officeDocument/2006/relationships/hyperlink" Target="http://docs.napams.org/NapamsDocuments/NAFRC1804341991/Product_72206/ProductFrontViewImage.JPG" TargetMode="External"/><Relationship Id="rId230" Type="http://schemas.openxmlformats.org/officeDocument/2006/relationships/hyperlink" Target="http://docs.napams.org/NapamsDocuments/NAFRC1804341991/Product_72206/ProductWholeViewImage.JPG" TargetMode="External"/><Relationship Id="rId231" Type="http://schemas.openxmlformats.org/officeDocument/2006/relationships/hyperlink" Target="http://docs.napams.org/NapamsDocuments/NAFRC6040072004/Product_52373/ProductFrontViewImage.jpg" TargetMode="External"/><Relationship Id="rId232" Type="http://schemas.openxmlformats.org/officeDocument/2006/relationships/hyperlink" Target="http://docs.napams.org/NapamsDocuments/NAFRC6040072004/Product_52373/ProductWholeViewImage.jpg" TargetMode="External"/><Relationship Id="rId233" Type="http://schemas.openxmlformats.org/officeDocument/2006/relationships/hyperlink" Target="http://docs.napams.org/NapamsDocuments/NAF30041522000/Product_55258/ProductFrontViewImage.jpg" TargetMode="External"/><Relationship Id="rId234" Type="http://schemas.openxmlformats.org/officeDocument/2006/relationships/hyperlink" Target="http://docs.napams.org/NapamsDocuments/NAF30041522000/Product_55258/ProductWholeViewImage.jpg" TargetMode="External"/><Relationship Id="rId235" Type="http://schemas.openxmlformats.org/officeDocument/2006/relationships/hyperlink" Target="http://docs.napams.org/NapamsDocuments/NAF1124021988/Product_74517/ProductFrontViewImage.jpg" TargetMode="External"/><Relationship Id="rId236" Type="http://schemas.openxmlformats.org/officeDocument/2006/relationships/hyperlink" Target="http://docs.napams.org/NapamsDocuments/NAF1124021988/Product_74517/ProductWholeViewImage.jpg" TargetMode="External"/><Relationship Id="rId237" Type="http://schemas.openxmlformats.org/officeDocument/2006/relationships/hyperlink" Target="http://docs.napams.org/NapamsDocuments/NAF1124021988/Product_74464/ProductFrontViewImage.jpg" TargetMode="External"/><Relationship Id="rId238" Type="http://schemas.openxmlformats.org/officeDocument/2006/relationships/hyperlink" Target="http://docs.napams.org/NapamsDocuments/NAF1124021988/Product_74464/ProductWholeViewImage.jpg" TargetMode="External"/><Relationship Id="rId239" Type="http://schemas.openxmlformats.org/officeDocument/2006/relationships/hyperlink" Target="http://docs.napams.org/NapamsDocuments/NAF1124021988/Product_74492/ProductFrontViewImage.jpg" TargetMode="External"/><Relationship Id="rId240" Type="http://schemas.openxmlformats.org/officeDocument/2006/relationships/hyperlink" Target="http://docs.napams.org/NapamsDocuments/NAF1124021988/Product_74492/ProductWholeViewImage.jpg" TargetMode="External"/><Relationship Id="rId241" Type="http://schemas.openxmlformats.org/officeDocument/2006/relationships/hyperlink" Target="http://docs.napams.org/NapamsDocuments/NAF1124021988/Product_74499/ProductFrontViewImage.jpg" TargetMode="External"/><Relationship Id="rId242" Type="http://schemas.openxmlformats.org/officeDocument/2006/relationships/hyperlink" Target="http://docs.napams.org/NapamsDocuments/NAF1124021988/Product_74499/ProductWholeViewImage.jpg" TargetMode="External"/><Relationship Id="rId243" Type="http://schemas.openxmlformats.org/officeDocument/2006/relationships/hyperlink" Target="http://docs.napams.org/NapamsDocuments/NAFRC6040072004/Product_49501/ProductFrontViewImage.jpg" TargetMode="External"/><Relationship Id="rId244" Type="http://schemas.openxmlformats.org/officeDocument/2006/relationships/hyperlink" Target="http://docs.napams.org/NapamsDocuments/NAFRC6040072004/Product_49501/ProductWholeViewImage.jpg" TargetMode="External"/><Relationship Id="rId245" Type="http://schemas.openxmlformats.org/officeDocument/2006/relationships/hyperlink" Target="http://docs.napams.org/NapamsDocuments/NAFRC13695902016/Product_57667/ProductFrontViewImage.jpg" TargetMode="External"/><Relationship Id="rId246" Type="http://schemas.openxmlformats.org/officeDocument/2006/relationships/hyperlink" Target="http://docs.napams.org/NapamsDocuments/NAFRC13695902016/Product_57667/ProductWholeViewImage.jpg" TargetMode="External"/><Relationship Id="rId247" Type="http://schemas.openxmlformats.org/officeDocument/2006/relationships/hyperlink" Target="http://docs.napams.org/NapamsDocuments/NAFRC13257932016/Product_65925/ProductFrontViewImage.jpg" TargetMode="External"/><Relationship Id="rId248" Type="http://schemas.openxmlformats.org/officeDocument/2006/relationships/hyperlink" Target="http://docs.napams.org/NapamsDocuments/NAFRC13257932016/Product_65925/ProductWholeViewImage.jpg" TargetMode="External"/><Relationship Id="rId249" Type="http://schemas.openxmlformats.org/officeDocument/2006/relationships/hyperlink" Target="http://docs.napams.org/NapamsDocuments/NAFRC11244172013/Product_58424/ProductFrontViewImage.jpg" TargetMode="External"/><Relationship Id="rId250" Type="http://schemas.openxmlformats.org/officeDocument/2006/relationships/hyperlink" Target="http://docs.napams.org/NapamsDocuments/NAFRC11244172013/Product_58424/ProductWholeViewImage.jpg" TargetMode="External"/><Relationship Id="rId251" Type="http://schemas.openxmlformats.org/officeDocument/2006/relationships/hyperlink" Target="http://docs.napams.org/NapamsDocuments/NAFRCI/06042015/Product_129475/ProductFrontViewImage.jpg" TargetMode="External"/><Relationship Id="rId252" Type="http://schemas.openxmlformats.org/officeDocument/2006/relationships/hyperlink" Target="http://docs.napams.org/NapamsDocuments/NAFRCI/06042015/Product_129475/ProductWholeViewImage.jpg" TargetMode="External"/><Relationship Id="rId253" Type="http://schemas.openxmlformats.org/officeDocument/2006/relationships/hyperlink" Target="http://docs.napams.org/NapamsDocuments/NAFRCI/06042015/Product_129727/ProductFrontViewImage.jpg" TargetMode="External"/><Relationship Id="rId254" Type="http://schemas.openxmlformats.org/officeDocument/2006/relationships/hyperlink" Target="http://docs.napams.org/NapamsDocuments/NAFRCI/06042015/Product_129727/ProductWholeViewImage.jpg" TargetMode="External"/><Relationship Id="rId255" Type="http://schemas.openxmlformats.org/officeDocument/2006/relationships/hyperlink" Target="http://docs.napams.org/NapamsDocuments/NAFRCI/06042015/Product_129733/ProductFrontViewImage.jpg" TargetMode="External"/><Relationship Id="rId256" Type="http://schemas.openxmlformats.org/officeDocument/2006/relationships/hyperlink" Target="http://docs.napams.org/NapamsDocuments/NAFRCI/06042015/Product_129733/ProductWholeViewImage.pdf" TargetMode="External"/><Relationship Id="rId257" Type="http://schemas.openxmlformats.org/officeDocument/2006/relationships/hyperlink" Target="http://docs.napams.org/NapamsDocuments/NAFRCI/06042015/Product_129736/ProductFrontViewImage.jpg" TargetMode="External"/><Relationship Id="rId258" Type="http://schemas.openxmlformats.org/officeDocument/2006/relationships/hyperlink" Target="http://docs.napams.org/NapamsDocuments/NAFRCI/06042015/Product_129736/ProductWholeViewImage.pdf" TargetMode="External"/><Relationship Id="rId259" Type="http://schemas.openxmlformats.org/officeDocument/2006/relationships/hyperlink" Target="http://docs.napams.org/NapamsDocuments/NAFRCI/06042015/Product_129742/ProductFrontViewImage.jpg" TargetMode="External"/><Relationship Id="rId260" Type="http://schemas.openxmlformats.org/officeDocument/2006/relationships/hyperlink" Target="http://docs.napams.org/NapamsDocuments/NAFRCI/06042015/Product_129742/ProductWholeViewImage.pdf" TargetMode="External"/><Relationship Id="rId261" Type="http://schemas.openxmlformats.org/officeDocument/2006/relationships/hyperlink" Target="http://docs.napams.org/NapamsDocuments/NAFRCI/06042015/Product_129747/ProductFrontViewImage.jpg" TargetMode="External"/><Relationship Id="rId262" Type="http://schemas.openxmlformats.org/officeDocument/2006/relationships/hyperlink" Target="http://docs.napams.org/NapamsDocuments/NAFRCI/06042015/Product_129747/ProductWholeViewImage.jpg" TargetMode="External"/><Relationship Id="rId263" Type="http://schemas.openxmlformats.org/officeDocument/2006/relationships/hyperlink" Target="http://docs.napams.org/NapamsDocuments/NAFRC.9634312011/Product_66395/ProductFrontViewImage.jpg" TargetMode="External"/><Relationship Id="rId264" Type="http://schemas.openxmlformats.org/officeDocument/2006/relationships/hyperlink" Target="http://docs.napams.org/NapamsDocuments/NAFRC.9634312011/Product_66395/ProductWholeViewImage.jpg" TargetMode="External"/><Relationship Id="rId265" Type="http://schemas.openxmlformats.org/officeDocument/2006/relationships/hyperlink" Target="http://docs.napams.org/NapamsDocuments/NAF6505912006/Product_71724/ProductFrontViewImage.jpg" TargetMode="External"/><Relationship Id="rId266" Type="http://schemas.openxmlformats.org/officeDocument/2006/relationships/hyperlink" Target="http://docs.napams.org/NapamsDocuments/NAF6505912006/Product_71724/ProductWholeViewImage.jpg" TargetMode="External"/><Relationship Id="rId267" Type="http://schemas.openxmlformats.org/officeDocument/2006/relationships/hyperlink" Target="http://docs.napams.org/NapamsDocuments/NAF6420042005/Product_82548/ProductFrontViewImage.jpg" TargetMode="External"/><Relationship Id="rId268" Type="http://schemas.openxmlformats.org/officeDocument/2006/relationships/hyperlink" Target="http://docs.napams.org/NapamsDocuments/NAF6420042005/Product_82548/ProductWholeViewImage.jpg" TargetMode="External"/><Relationship Id="rId269" Type="http://schemas.openxmlformats.org/officeDocument/2006/relationships/hyperlink" Target="http://docs.napams.org/NapamsDocuments/NAF10819142012/Product_110715/ProductFrontViewImage.jpg" TargetMode="External"/><Relationship Id="rId270" Type="http://schemas.openxmlformats.org/officeDocument/2006/relationships/hyperlink" Target="http://docs.napams.org/NapamsDocuments/NAF10819142012/Product_110715/ProductWholeViewImage.jpg" TargetMode="External"/><Relationship Id="rId271" Type="http://schemas.openxmlformats.org/officeDocument/2006/relationships/hyperlink" Target="http://docs.napams.org/NapamsDocuments/NAF6278352005/Product_73285/ProductFrontViewImage.jpg" TargetMode="External"/><Relationship Id="rId272" Type="http://schemas.openxmlformats.org/officeDocument/2006/relationships/hyperlink" Target="http://docs.napams.org/NapamsDocuments/NAF6278352005/Product_73285/ProductWholeViewImage.jpg" TargetMode="External"/><Relationship Id="rId273" Type="http://schemas.openxmlformats.org/officeDocument/2006/relationships/hyperlink" Target="http://docs.napams.org/NapamsDocuments/NAFRC4137142001/Product_87563/ProductFrontViewImage.jpg" TargetMode="External"/><Relationship Id="rId274" Type="http://schemas.openxmlformats.org/officeDocument/2006/relationships/hyperlink" Target="http://docs.napams.org/NapamsDocuments/NAFRC4137142001/Product_87563/ProductWholeViewImage.jpg" TargetMode="External"/><Relationship Id="rId275" Type="http://schemas.openxmlformats.org/officeDocument/2006/relationships/hyperlink" Target="http://docs.napams.org/NapamsDocuments/NAFRC4137142001/Product_87583/ProductFrontViewImage.jpg" TargetMode="External"/><Relationship Id="rId276" Type="http://schemas.openxmlformats.org/officeDocument/2006/relationships/hyperlink" Target="http://docs.napams.org/NapamsDocuments/NAFRC4137142001/Product_87583/ProductWholeViewImage.jpg" TargetMode="External"/><Relationship Id="rId277" Type="http://schemas.openxmlformats.org/officeDocument/2006/relationships/hyperlink" Target="http://docs.napams.org/NapamsDocuments/NAFRC13695902016/Product_71791/ProductFrontViewImage.jpg" TargetMode="External"/><Relationship Id="rId278" Type="http://schemas.openxmlformats.org/officeDocument/2006/relationships/hyperlink" Target="http://docs.napams.org/NapamsDocuments/NAFRC13695902016/Product_71791/ProductWholeViewImage.jpg" TargetMode="External"/><Relationship Id="rId279" Type="http://schemas.openxmlformats.org/officeDocument/2006/relationships/hyperlink" Target="http://docs.napams.org/NapamsDocuments/NAFRC13695902016/Product_71794/ProductFrontViewImage.jpg" TargetMode="External"/><Relationship Id="rId280" Type="http://schemas.openxmlformats.org/officeDocument/2006/relationships/hyperlink" Target="http://docs.napams.org/NapamsDocuments/NAFRC13695902016/Product_71794/ProductWholeViewImage.jpg" TargetMode="External"/><Relationship Id="rId281" Type="http://schemas.openxmlformats.org/officeDocument/2006/relationships/hyperlink" Target="http://docs.napams.org/NapamsDocuments/NAFRC13695902016/Product_71796/ProductFrontViewImage.jpg" TargetMode="External"/><Relationship Id="rId282" Type="http://schemas.openxmlformats.org/officeDocument/2006/relationships/hyperlink" Target="http://docs.napams.org/NapamsDocuments/NAFRC13695902016/Product_71796/ProductWholeViewImage.jpg" TargetMode="External"/><Relationship Id="rId283" Type="http://schemas.openxmlformats.org/officeDocument/2006/relationships/hyperlink" Target="http://docs.napams.org/NapamsDocuments/NAFRC13695902016/Product_71797/ProductFrontViewImage.jpg" TargetMode="External"/><Relationship Id="rId284" Type="http://schemas.openxmlformats.org/officeDocument/2006/relationships/hyperlink" Target="http://docs.napams.org/NapamsDocuments/NAFRC13695902016/Product_71797/ProductWholeViewImage.jpg" TargetMode="External"/><Relationship Id="rId285" Type="http://schemas.openxmlformats.org/officeDocument/2006/relationships/hyperlink" Target="http://docs.napams.org/NapamsDocuments/NAFRC13695902016/Product_71714/ProductFrontViewImage.jpg" TargetMode="External"/><Relationship Id="rId286" Type="http://schemas.openxmlformats.org/officeDocument/2006/relationships/hyperlink" Target="http://docs.napams.org/NapamsDocuments/NAFRC13695902016/Product_71714/ProductWholeViewImage.jpg" TargetMode="External"/><Relationship Id="rId287" Type="http://schemas.openxmlformats.org/officeDocument/2006/relationships/hyperlink" Target="http://docs.napams.org/NapamsDocuments/NAF46644392002/Product_59216/ProductFrontViewImage.jpg" TargetMode="External"/><Relationship Id="rId288" Type="http://schemas.openxmlformats.org/officeDocument/2006/relationships/hyperlink" Target="http://docs.napams.org/NapamsDocuments/NAF46644392002/Product_59216/ProductWholeViewImage.jpg" TargetMode="External"/><Relationship Id="rId289" Type="http://schemas.openxmlformats.org/officeDocument/2006/relationships/hyperlink" Target="http://docs.napams.org/NapamsDocuments/NAF2039501992/Product_62772/ProductFrontViewImage.jpg" TargetMode="External"/><Relationship Id="rId290" Type="http://schemas.openxmlformats.org/officeDocument/2006/relationships/hyperlink" Target="http://docs.napams.org/NapamsDocuments/NAF2039501992/Product_62772/ProductWholeViewImage.jpg" TargetMode="External"/><Relationship Id="rId291" Type="http://schemas.openxmlformats.org/officeDocument/2006/relationships/hyperlink" Target="http://docs.napams.org/NapamsDocuments/NAF2039501992/Product_62804/ProductFrontViewImage.jpg" TargetMode="External"/><Relationship Id="rId292" Type="http://schemas.openxmlformats.org/officeDocument/2006/relationships/hyperlink" Target="http://docs.napams.org/NapamsDocuments/NAF2039501992/Product_62804/ProductWholeViewImage.jpg" TargetMode="External"/><Relationship Id="rId293" Type="http://schemas.openxmlformats.org/officeDocument/2006/relationships/hyperlink" Target="http://docs.napams.org/NapamsDocuments/NAF1124021988/Product_74465/ProductFrontViewImage.jpg" TargetMode="External"/><Relationship Id="rId294" Type="http://schemas.openxmlformats.org/officeDocument/2006/relationships/hyperlink" Target="http://docs.napams.org/NapamsDocuments/NAF1124021988/Product_74465/ProductWholeViewImage.jpg" TargetMode="External"/><Relationship Id="rId295" Type="http://schemas.openxmlformats.org/officeDocument/2006/relationships/hyperlink" Target="http://docs.napams.org/NapamsDocuments/NAFRC13257932016/Product_78061/ProductFrontViewImage.jpg" TargetMode="External"/><Relationship Id="rId296" Type="http://schemas.openxmlformats.org/officeDocument/2006/relationships/hyperlink" Target="http://docs.napams.org/NapamsDocuments/NAFRC13257932016/Product_78061/ProductWholeViewImage.jpg" TargetMode="External"/><Relationship Id="rId297" Type="http://schemas.openxmlformats.org/officeDocument/2006/relationships/hyperlink" Target="http://docs.napams.org/NapamsDocuments/NAFRC13257932016/Product_78063/ProductFrontViewImage.jpg" TargetMode="External"/><Relationship Id="rId298" Type="http://schemas.openxmlformats.org/officeDocument/2006/relationships/hyperlink" Target="http://docs.napams.org/NapamsDocuments/NAFRC13257932016/Product_78063/ProductWholeViewImage.jpg" TargetMode="External"/><Relationship Id="rId299" Type="http://schemas.openxmlformats.org/officeDocument/2006/relationships/hyperlink" Target="http://docs.napams.org/NapamsDocuments/NAFRCI/06042015/Product_134208/ProductFrontViewImage.jpg" TargetMode="External"/><Relationship Id="rId300" Type="http://schemas.openxmlformats.org/officeDocument/2006/relationships/hyperlink" Target="http://docs.napams.org/NapamsDocuments/NAFRCI/06042015/Product_134208/ProductWholeViewImage.jpg" TargetMode="External"/><Relationship Id="rId301" Type="http://schemas.openxmlformats.org/officeDocument/2006/relationships/hyperlink" Target="http://docs.napams.org/NapamsDocuments/NAFRCI/06042015/Product_134209/ProductFrontViewImage.jpg" TargetMode="External"/><Relationship Id="rId302" Type="http://schemas.openxmlformats.org/officeDocument/2006/relationships/hyperlink" Target="http://docs.napams.org/NapamsDocuments/NAFRCI/06042015/Product_134209/ProductWholeViewImage.jpg" TargetMode="External"/><Relationship Id="rId303" Type="http://schemas.openxmlformats.org/officeDocument/2006/relationships/hyperlink" Target="http://docs.napams.org/NapamsDocuments/NAF346181998/Product_103943/ProductFrontViewImage.jpg" TargetMode="External"/><Relationship Id="rId304" Type="http://schemas.openxmlformats.org/officeDocument/2006/relationships/hyperlink" Target="http://docs.napams.org/NapamsDocuments/NAF346181998/Product_103943/ProductWholeViewImage.jpg" TargetMode="External"/><Relationship Id="rId305" Type="http://schemas.openxmlformats.org/officeDocument/2006/relationships/hyperlink" Target="http://docs.napams.org/NapamsDocuments/NAF3250741997/Product_58209/ProductFrontViewImage.jpg" TargetMode="External"/><Relationship Id="rId306" Type="http://schemas.openxmlformats.org/officeDocument/2006/relationships/hyperlink" Target="http://docs.napams.org/NapamsDocuments/NAF3250741997/Product_58209/ProductWholeViewImage.jpg" TargetMode="External"/><Relationship Id="rId307" Type="http://schemas.openxmlformats.org/officeDocument/2006/relationships/hyperlink" Target="http://docs.napams.org/NapamsDocuments/NAF15588672019/Product_112674/ProductFrontViewImage.jpg" TargetMode="External"/><Relationship Id="rId308" Type="http://schemas.openxmlformats.org/officeDocument/2006/relationships/hyperlink" Target="http://docs.napams.org/NapamsDocuments/NAF15588672019/Product_112674/ProductWholeViewImage.jpg" TargetMode="External"/><Relationship Id="rId309" Type="http://schemas.openxmlformats.org/officeDocument/2006/relationships/hyperlink" Target="http://docs.napams.org/NapamsDocuments/NAF15588672019/Product_112702/ProductFrontViewImage.jpg" TargetMode="External"/><Relationship Id="rId310" Type="http://schemas.openxmlformats.org/officeDocument/2006/relationships/hyperlink" Target="http://docs.napams.org/NapamsDocuments/NAF15588672019/Product_112702/ProductWholeViewImage.jpg" TargetMode="External"/><Relationship Id="rId311" Type="http://schemas.openxmlformats.org/officeDocument/2006/relationships/hyperlink" Target="http://docs.napams.org/NapamsDocuments/NAF15588672019/Product_112704/ProductFrontViewImage.jpg" TargetMode="External"/><Relationship Id="rId312" Type="http://schemas.openxmlformats.org/officeDocument/2006/relationships/hyperlink" Target="http://docs.napams.org/NapamsDocuments/NAF15588672019/Product_112704/ProductWholeViewImage.jpg" TargetMode="External"/><Relationship Id="rId313" Type="http://schemas.openxmlformats.org/officeDocument/2006/relationships/hyperlink" Target="http://docs.napams.org/NapamsDocuments/NAF15588672019/Product_112705/ProductFrontViewImage.jpg" TargetMode="External"/><Relationship Id="rId314" Type="http://schemas.openxmlformats.org/officeDocument/2006/relationships/hyperlink" Target="http://docs.napams.org/NapamsDocuments/NAF15588672019/Product_112705/ProductWholeViewImage.jpg" TargetMode="External"/><Relationship Id="rId315" Type="http://schemas.openxmlformats.org/officeDocument/2006/relationships/hyperlink" Target="http://docs.napams.org/NapamsDocuments/NAF15588672019/Product_116143/ProductFrontViewImage.jpg" TargetMode="External"/><Relationship Id="rId316" Type="http://schemas.openxmlformats.org/officeDocument/2006/relationships/hyperlink" Target="http://docs.napams.org/NapamsDocuments/NAF15588672019/Product_116143/ProductWholeViewImage.jpg" TargetMode="External"/><Relationship Id="rId317" Type="http://schemas.openxmlformats.org/officeDocument/2006/relationships/hyperlink" Target="http://docs.napams.org/NapamsDocuments/NAF1124021988/Product_74497/ProductFrontViewImage.jpg" TargetMode="External"/><Relationship Id="rId318" Type="http://schemas.openxmlformats.org/officeDocument/2006/relationships/hyperlink" Target="http://docs.napams.org/NapamsDocuments/NAF1124021988/Product_74497/ProductWholeViewImage.jpg" TargetMode="External"/><Relationship Id="rId319" Type="http://schemas.openxmlformats.org/officeDocument/2006/relationships/hyperlink" Target="http://docs.napams.org/NapamsDocuments/NAFRC13257932016/Product_78053/ProductFrontViewImage.jpg" TargetMode="External"/><Relationship Id="rId320" Type="http://schemas.openxmlformats.org/officeDocument/2006/relationships/hyperlink" Target="http://docs.napams.org/NapamsDocuments/NAFRC13257932016/Product_78053/ProductWholeViewImage.jpg" TargetMode="External"/><Relationship Id="rId321" Type="http://schemas.openxmlformats.org/officeDocument/2006/relationships/hyperlink" Target="http://docs.napams.org/NapamsDocuments/NAF8673212010/Product_69826/ProductFrontViewImage.jpg" TargetMode="External"/><Relationship Id="rId322" Type="http://schemas.openxmlformats.org/officeDocument/2006/relationships/hyperlink" Target="http://docs.napams.org/NapamsDocuments/NAF8673212010/Product_69826/ProductWholeViewImage.jpg" TargetMode="External"/><Relationship Id="rId323" Type="http://schemas.openxmlformats.org/officeDocument/2006/relationships/hyperlink" Target="http://docs.napams.org/NapamsDocuments/NAF4301502001/Product_71106/ProductFrontViewImage.jpg" TargetMode="External"/><Relationship Id="rId324" Type="http://schemas.openxmlformats.org/officeDocument/2006/relationships/hyperlink" Target="http://docs.napams.org/NapamsDocuments/NAF4301502001/Product_71106/ProductWholeViewImage.jpg" TargetMode="External"/><Relationship Id="rId325" Type="http://schemas.openxmlformats.org/officeDocument/2006/relationships/hyperlink" Target="http://docs.napams.org/NapamsDocuments/NAF4301502001/Product_71107/ProductFrontViewImage.jpg" TargetMode="External"/><Relationship Id="rId326" Type="http://schemas.openxmlformats.org/officeDocument/2006/relationships/hyperlink" Target="http://docs.napams.org/NapamsDocuments/NAF4301502001/Product_71107/ProductWholeViewImage.jpg" TargetMode="External"/><Relationship Id="rId327" Type="http://schemas.openxmlformats.org/officeDocument/2006/relationships/hyperlink" Target="http://docs.napams.org/NapamsDocuments/NAF4301502001/Product_71137/ProductFrontViewImage.jpg" TargetMode="External"/><Relationship Id="rId328" Type="http://schemas.openxmlformats.org/officeDocument/2006/relationships/hyperlink" Target="http://docs.napams.org/NapamsDocuments/NAF4301502001/Product_71137/ProductWholeViewImage.jpg" TargetMode="External"/><Relationship Id="rId329" Type="http://schemas.openxmlformats.org/officeDocument/2006/relationships/hyperlink" Target="http://docs.napams.org/NapamsDocuments/NAF4301502001/Product_71138/ProductFrontViewImage.jpg" TargetMode="External"/><Relationship Id="rId330" Type="http://schemas.openxmlformats.org/officeDocument/2006/relationships/hyperlink" Target="http://docs.napams.org/NapamsDocuments/NAF4301502001/Product_71138/ProductWholeViewImage.jpg" TargetMode="External"/><Relationship Id="rId331" Type="http://schemas.openxmlformats.org/officeDocument/2006/relationships/hyperlink" Target="http://docs.napams.org/NapamsDocuments/NAF16959112020/Product_160063/ProductFrontViewImage.jpg" TargetMode="External"/><Relationship Id="rId332" Type="http://schemas.openxmlformats.org/officeDocument/2006/relationships/hyperlink" Target="http://docs.napams.org/NapamsDocuments/NAF16959112020/Product_160063/ProductWholeViewImage.jpg" TargetMode="External"/><Relationship Id="rId333" Type="http://schemas.openxmlformats.org/officeDocument/2006/relationships/hyperlink" Target="http://docs.napams.org/NapamsDocuments/NAF16959112020/Product_160065/ProductFrontViewImage.jpg" TargetMode="External"/><Relationship Id="rId334" Type="http://schemas.openxmlformats.org/officeDocument/2006/relationships/hyperlink" Target="http://docs.napams.org/NapamsDocuments/NAF16959112020/Product_160065/ProductWholeViewImage.jpg" TargetMode="External"/><Relationship Id="rId335" Type="http://schemas.openxmlformats.org/officeDocument/2006/relationships/hyperlink" Target="http://docs.napams.org/NapamsDocuments/NAF4301502001/Product_71139/ProductFrontViewImage.jpg" TargetMode="External"/><Relationship Id="rId336" Type="http://schemas.openxmlformats.org/officeDocument/2006/relationships/hyperlink" Target="http://docs.napams.org/NapamsDocuments/NAF4301502001/Product_71139/ProductWholeViewImage.jpg" TargetMode="External"/><Relationship Id="rId337" Type="http://schemas.openxmlformats.org/officeDocument/2006/relationships/hyperlink" Target="http://docs.napams.org/NapamsDocuments/NAFRC.2576091994/Product_137329/ProductFrontViewImage.jpg" TargetMode="External"/><Relationship Id="rId338" Type="http://schemas.openxmlformats.org/officeDocument/2006/relationships/hyperlink" Target="http://docs.napams.org/NapamsDocuments/NAFRC.2576091994/Product_137329/ProductWholeViewImage.jpg" TargetMode="External"/><Relationship Id="rId339" Type="http://schemas.openxmlformats.org/officeDocument/2006/relationships/hyperlink" Target="http://docs.napams.org/NapamsDocuments/NAF16959112020/Product_159374/ProductFrontViewImage.jpg" TargetMode="External"/><Relationship Id="rId340" Type="http://schemas.openxmlformats.org/officeDocument/2006/relationships/hyperlink" Target="http://docs.napams.org/NapamsDocuments/NAF16959112020/Product_159374/ProductWholeViewImage.jpg" TargetMode="External"/><Relationship Id="rId341" Type="http://schemas.openxmlformats.org/officeDocument/2006/relationships/hyperlink" Target="http://docs.napams.org/NapamsDocuments/NAFRC.2576091994/Product_137350/ProductFrontViewImage.jpg" TargetMode="External"/><Relationship Id="rId342" Type="http://schemas.openxmlformats.org/officeDocument/2006/relationships/hyperlink" Target="http://docs.napams.org/NapamsDocuments/NAFRC.2576091994/Product_137350/ProductWholeViewImage.jpg" TargetMode="External"/><Relationship Id="rId343" Type="http://schemas.openxmlformats.org/officeDocument/2006/relationships/hyperlink" Target="http://docs.napams.org/NapamsDocuments/NAFRC.2576091994/Product_67583/ProductFrontViewImage.jpg" TargetMode="External"/><Relationship Id="rId344" Type="http://schemas.openxmlformats.org/officeDocument/2006/relationships/hyperlink" Target="http://docs.napams.org/NapamsDocuments/NAFRC.2576091994/Product_67583/ProductWholeViewImage.jpg" TargetMode="External"/><Relationship Id="rId345" Type="http://schemas.openxmlformats.org/officeDocument/2006/relationships/hyperlink" Target="http://docs.napams.org/NapamsDocuments/NAF10391552012/Product_177547/ProductFrontViewImage.jpg" TargetMode="External"/><Relationship Id="rId346" Type="http://schemas.openxmlformats.org/officeDocument/2006/relationships/hyperlink" Target="http://docs.napams.org/NapamsDocuments/NAF10391552012/Product_177547/ProductWholeViewImage.jpg" TargetMode="External"/><Relationship Id="rId347" Type="http://schemas.openxmlformats.org/officeDocument/2006/relationships/hyperlink" Target="http://docs.napams.org/NapamsDocuments/NAF13432912016/Product_177418/ProductFrontViewImage.jpg" TargetMode="External"/><Relationship Id="rId348" Type="http://schemas.openxmlformats.org/officeDocument/2006/relationships/hyperlink" Target="http://docs.napams.org/NapamsDocuments/NAF13432912016/Product_177418/ProductWholeViewImage.jpg" TargetMode="External"/><Relationship Id="rId349" Type="http://schemas.openxmlformats.org/officeDocument/2006/relationships/hyperlink" Target="http://docs.napams.org/NapamsDocuments/NAF4059082001/Product_168578/ProductFrontViewImage.jpg" TargetMode="External"/><Relationship Id="rId350" Type="http://schemas.openxmlformats.org/officeDocument/2006/relationships/hyperlink" Target="http://docs.napams.org/NapamsDocuments/NAF4059082001/Product_168578/ProductWholeViewImage.jpg" TargetMode="External"/><Relationship Id="rId351" Type="http://schemas.openxmlformats.org/officeDocument/2006/relationships/hyperlink" Target="http://docs.napams.org/NapamsDocuments/NAF4059082001/Product_170640/ProductFrontViewImage.jpg" TargetMode="External"/><Relationship Id="rId352" Type="http://schemas.openxmlformats.org/officeDocument/2006/relationships/hyperlink" Target="http://docs.napams.org/NapamsDocuments/NAF4059082001/Product_170640/ProductWholeViewImage.jpg" TargetMode="External"/><Relationship Id="rId353" Type="http://schemas.openxmlformats.org/officeDocument/2006/relationships/hyperlink" Target="http://docs.napams.org/NapamsDocuments/NAFRC.2576091994/Product_67684/ProductFrontViewImage.jpg" TargetMode="External"/><Relationship Id="rId354" Type="http://schemas.openxmlformats.org/officeDocument/2006/relationships/hyperlink" Target="http://docs.napams.org/NapamsDocuments/NAFRC.2576091994/Product_67684/ProductWholeViewImage.jpg" TargetMode="External"/><Relationship Id="rId355" Type="http://schemas.openxmlformats.org/officeDocument/2006/relationships/hyperlink" Target="http://docs.napams.org/NapamsDocuments/NAF16959112020/Product_159381/ProductFrontViewImage.jpg" TargetMode="External"/><Relationship Id="rId356" Type="http://schemas.openxmlformats.org/officeDocument/2006/relationships/hyperlink" Target="http://docs.napams.org/NapamsDocuments/NAF16959112020/Product_159381/ProductWholeViewImage.jpg" TargetMode="External"/><Relationship Id="rId357" Type="http://schemas.openxmlformats.org/officeDocument/2006/relationships/hyperlink" Target="http://docs.napams.org/NapamsDocuments/NAF16959112020/Product_160006/ProductFrontViewImage.jpg" TargetMode="External"/><Relationship Id="rId358" Type="http://schemas.openxmlformats.org/officeDocument/2006/relationships/hyperlink" Target="http://docs.napams.org/NapamsDocuments/NAF16959112020/Product_160006/ProductWholeViewImage.jpg" TargetMode="External"/><Relationship Id="rId359" Type="http://schemas.openxmlformats.org/officeDocument/2006/relationships/hyperlink" Target="http://docs.napams.org/NapamsDocuments/NAF3000511996/Product_126143/ProductFrontViewImage.jpg" TargetMode="External"/><Relationship Id="rId360" Type="http://schemas.openxmlformats.org/officeDocument/2006/relationships/hyperlink" Target="http://docs.napams.org/NapamsDocuments/NAF3000511996/Product_126143/ProductWholeViewImage.jpg" TargetMode="External"/><Relationship Id="rId361" Type="http://schemas.openxmlformats.org/officeDocument/2006/relationships/hyperlink" Target="http://docs.napams.org/NapamsDocuments/NAFRC-2722361995/Product_166832/ProductFrontViewImage.pdf" TargetMode="External"/><Relationship Id="rId362" Type="http://schemas.openxmlformats.org/officeDocument/2006/relationships/hyperlink" Target="http://docs.napams.org/NapamsDocuments/NAFRC-2722361995/Product_166832/ProductWholeViewImage.pdf" TargetMode="External"/><Relationship Id="rId363" Type="http://schemas.openxmlformats.org/officeDocument/2006/relationships/hyperlink" Target="http://docs.napams.org/NapamsDocuments/NAF2558831994/Product_189191/ProductFrontViewImage.jpg" TargetMode="External"/><Relationship Id="rId364" Type="http://schemas.openxmlformats.org/officeDocument/2006/relationships/hyperlink" Target="http://docs.napams.org/NapamsDocuments/NAF2558831994/Product_189191/ProductWholeViewImage.jpg" TargetMode="External"/><Relationship Id="rId365" Type="http://schemas.openxmlformats.org/officeDocument/2006/relationships/hyperlink" Target="http://docs.napams.org/NapamsDocuments/NAFRC4097952001/Product_167292/ProductFrontViewImage.jpg" TargetMode="External"/><Relationship Id="rId366" Type="http://schemas.openxmlformats.org/officeDocument/2006/relationships/hyperlink" Target="http://docs.napams.org/NapamsDocuments/NAFRC4097952001/Product_167292/ProductWholeViewImage.jpg" TargetMode="External"/><Relationship Id="rId367" Type="http://schemas.openxmlformats.org/officeDocument/2006/relationships/hyperlink" Target="http://docs.napams.org/NapamsDocuments/NAF6248982005/Product_87185/ProductFrontViewImage.jpg" TargetMode="External"/><Relationship Id="rId368" Type="http://schemas.openxmlformats.org/officeDocument/2006/relationships/hyperlink" Target="http://docs.napams.org/NapamsDocuments/NAF6248982005/Product_87185/ProductWholeViewImage.jpg" TargetMode="External"/><Relationship Id="rId369" Type="http://schemas.openxmlformats.org/officeDocument/2006/relationships/hyperlink" Target="http://docs.napams.org/NapamsDocuments/NAF6248982005/Product_87747/ProductFrontViewImage.jpg" TargetMode="External"/><Relationship Id="rId370" Type="http://schemas.openxmlformats.org/officeDocument/2006/relationships/hyperlink" Target="http://docs.napams.org/NapamsDocuments/NAF6248982005/Product_87747/ProductWholeViewImage.jpg" TargetMode="External"/><Relationship Id="rId371" Type="http://schemas.openxmlformats.org/officeDocument/2006/relationships/hyperlink" Target="http://docs.napams.org/NapamsDocuments/NAF29046952019/Product_77246/ProductFrontViewImage.jpg" TargetMode="External"/><Relationship Id="rId372" Type="http://schemas.openxmlformats.org/officeDocument/2006/relationships/hyperlink" Target="http://docs.napams.org/NapamsDocuments/NAF29046952019/Product_77246/ProductWholeViewImage.jpg" TargetMode="External"/><Relationship Id="rId373" Type="http://schemas.openxmlformats.org/officeDocument/2006/relationships/hyperlink" Target="http://docs.napams.org/NapamsDocuments/NAF29046952019/Product_77248/ProductFrontViewImage.jpg" TargetMode="External"/><Relationship Id="rId374" Type="http://schemas.openxmlformats.org/officeDocument/2006/relationships/hyperlink" Target="http://docs.napams.org/NapamsDocuments/NAF29046952019/Product_77248/ProductWholeViewImage.jpg" TargetMode="External"/><Relationship Id="rId375" Type="http://schemas.openxmlformats.org/officeDocument/2006/relationships/hyperlink" Target="http://docs.napams.org/NapamsDocuments/NAF29046952019/Product_77249/ProductFrontViewImage.jpg" TargetMode="External"/><Relationship Id="rId376" Type="http://schemas.openxmlformats.org/officeDocument/2006/relationships/hyperlink" Target="http://docs.napams.org/NapamsDocuments/NAF29046952019/Product_77249/ProductWholeViewImage.jpg" TargetMode="External"/><Relationship Id="rId377" Type="http://schemas.openxmlformats.org/officeDocument/2006/relationships/hyperlink" Target="http://docs.napams.org/NapamsDocuments/NAF29046952019/Product_77251/ProductFrontViewImage.jpg" TargetMode="External"/><Relationship Id="rId378" Type="http://schemas.openxmlformats.org/officeDocument/2006/relationships/hyperlink" Target="http://docs.napams.org/NapamsDocuments/NAF29046952019/Product_77251/ProductWholeViewImage.jpg" TargetMode="External"/><Relationship Id="rId379" Type="http://schemas.openxmlformats.org/officeDocument/2006/relationships/hyperlink" Target="http://docs.napams.org/NapamsDocuments/NAF13591302016/Product_158358/ProductFrontViewImage.JPG" TargetMode="External"/><Relationship Id="rId380" Type="http://schemas.openxmlformats.org/officeDocument/2006/relationships/hyperlink" Target="http://docs.napams.org/NapamsDocuments/NAF13591302016/Product_158358/ProductWholeViewImage.JPG" TargetMode="External"/><Relationship Id="rId381" Type="http://schemas.openxmlformats.org/officeDocument/2006/relationships/hyperlink" Target="http://docs.napams.org/NapamsDocuments/NAF13591302016/Product_158360/ProductFrontViewImage.JPG" TargetMode="External"/><Relationship Id="rId382" Type="http://schemas.openxmlformats.org/officeDocument/2006/relationships/hyperlink" Target="http://docs.napams.org/NapamsDocuments/NAF13591302016/Product_158360/ProductWholeViewImage.JPG" TargetMode="External"/><Relationship Id="rId383" Type="http://schemas.openxmlformats.org/officeDocument/2006/relationships/hyperlink" Target="http://docs.napams.org/NapamsDocuments/NAF13591302016/Product_158361/ProductFrontViewImage.JPG" TargetMode="External"/><Relationship Id="rId384" Type="http://schemas.openxmlformats.org/officeDocument/2006/relationships/hyperlink" Target="http://docs.napams.org/NapamsDocuments/NAF13591302016/Product_158361/ProductWholeViewImage.JPG" TargetMode="External"/><Relationship Id="rId385" Type="http://schemas.openxmlformats.org/officeDocument/2006/relationships/hyperlink" Target="http://docs.napams.org/NapamsDocuments/NAF4059082001/Product_168491/ProductFrontViewImage.jpg" TargetMode="External"/><Relationship Id="rId386" Type="http://schemas.openxmlformats.org/officeDocument/2006/relationships/hyperlink" Target="http://docs.napams.org/NapamsDocuments/NAF4059082001/Product_168491/ProductWholeViewImage.jpg" TargetMode="External"/><Relationship Id="rId387" Type="http://schemas.openxmlformats.org/officeDocument/2006/relationships/hyperlink" Target="http://docs.napams.org/NapamsDocuments/NAF4059082001/Product_168510/ProductFrontViewImage.jpg" TargetMode="External"/><Relationship Id="rId388" Type="http://schemas.openxmlformats.org/officeDocument/2006/relationships/hyperlink" Target="http://docs.napams.org/NapamsDocuments/NAF4059082001/Product_168510/ProductWholeViewImage.jpg" TargetMode="External"/><Relationship Id="rId389" Type="http://schemas.openxmlformats.org/officeDocument/2006/relationships/hyperlink" Target="http://docs.napams.org/NapamsDocuments/NAF10728192012/Product_124041/ProductFrontViewImage.jpg" TargetMode="External"/><Relationship Id="rId390" Type="http://schemas.openxmlformats.org/officeDocument/2006/relationships/hyperlink" Target="http://docs.napams.org/NapamsDocuments/NAF10728192012/Product_124041/ProductWholeViewImage.jpg" TargetMode="External"/><Relationship Id="rId391" Type="http://schemas.openxmlformats.org/officeDocument/2006/relationships/hyperlink" Target="http://docs.napams.org/NapamsDocuments/NAF10728192012/Product_124092/ProductFrontViewImage.jpg" TargetMode="External"/><Relationship Id="rId392" Type="http://schemas.openxmlformats.org/officeDocument/2006/relationships/hyperlink" Target="http://docs.napams.org/NapamsDocuments/NAF10728192012/Product_124092/ProductWholeViewImage.jpg" TargetMode="External"/><Relationship Id="rId393" Type="http://schemas.openxmlformats.org/officeDocument/2006/relationships/hyperlink" Target="http://docs.napams.org/NapamsDocuments/NAF10728192012/Product_124097/ProductFrontViewImage.jpg" TargetMode="External"/><Relationship Id="rId394" Type="http://schemas.openxmlformats.org/officeDocument/2006/relationships/hyperlink" Target="http://docs.napams.org/NapamsDocuments/NAF10728192012/Product_124097/ProductWholeViewImage.jpg" TargetMode="External"/><Relationship Id="rId395" Type="http://schemas.openxmlformats.org/officeDocument/2006/relationships/hyperlink" Target="http://docs.napams.org/NapamsDocuments/NAF6108482004/Product_179367/ProductFrontViewImage.jpeg" TargetMode="External"/><Relationship Id="rId396" Type="http://schemas.openxmlformats.org/officeDocument/2006/relationships/hyperlink" Target="http://docs.napams.org/NapamsDocuments/NAF6108482004/Product_179367/ProductWholeViewImage.jpeg" TargetMode="External"/><Relationship Id="rId397" Type="http://schemas.openxmlformats.org/officeDocument/2006/relationships/hyperlink" Target="http://docs.napams.org/NapamsDocuments/NAF10728192012/Product_124099/ProductFrontViewImage.jpg" TargetMode="External"/><Relationship Id="rId398" Type="http://schemas.openxmlformats.org/officeDocument/2006/relationships/hyperlink" Target="http://docs.napams.org/NapamsDocuments/NAF10728192012/Product_124099/ProductWholeViewImage.jpg" TargetMode="External"/><Relationship Id="rId399" Type="http://schemas.openxmlformats.org/officeDocument/2006/relationships/hyperlink" Target="http://docs.napams.org/NapamsDocuments/NAF6108482004/Product_181773/ProductFrontViewImage.jpeg" TargetMode="External"/><Relationship Id="rId400" Type="http://schemas.openxmlformats.org/officeDocument/2006/relationships/hyperlink" Target="http://docs.napams.org/NapamsDocuments/NAF6108482004/Product_181773/ProductWholeViewImage.jpeg" TargetMode="External"/><Relationship Id="rId401" Type="http://schemas.openxmlformats.org/officeDocument/2006/relationships/hyperlink" Target="http://docs.napams.org/NapamsDocuments/NAF6108482004/Product_97404/ProductFrontViewImage.jpg" TargetMode="External"/><Relationship Id="rId402" Type="http://schemas.openxmlformats.org/officeDocument/2006/relationships/hyperlink" Target="http://docs.napams.org/NapamsDocuments/NAF6108482004/Product_97404/ProductWholeViewImage.jpg" TargetMode="External"/><Relationship Id="rId403" Type="http://schemas.openxmlformats.org/officeDocument/2006/relationships/hyperlink" Target="http://docs.napams.org/NapamsDocuments/NAFRC13440172016/Product_182016/ProductFrontViewImage.jpg" TargetMode="External"/><Relationship Id="rId404" Type="http://schemas.openxmlformats.org/officeDocument/2006/relationships/hyperlink" Target="http://docs.napams.org/NapamsDocuments/NAFRC13440172016/Product_182016/ProductWholeViewImage.jpg" TargetMode="External"/><Relationship Id="rId405" Type="http://schemas.openxmlformats.org/officeDocument/2006/relationships/hyperlink" Target="http://docs.napams.org/NapamsDocuments/NAF29046952019/Product_77250/ProductFrontViewImage.jpg" TargetMode="External"/><Relationship Id="rId406" Type="http://schemas.openxmlformats.org/officeDocument/2006/relationships/hyperlink" Target="http://docs.napams.org/NapamsDocuments/NAF29046952019/Product_77250/ProductWholeViewImage.jpg" TargetMode="External"/><Relationship Id="rId407" Type="http://schemas.openxmlformats.org/officeDocument/2006/relationships/hyperlink" Target="http://docs.napams.org/NapamsDocuments/NAF29046952019/Product_77252/ProductFrontViewImage.jpg" TargetMode="External"/><Relationship Id="rId408" Type="http://schemas.openxmlformats.org/officeDocument/2006/relationships/hyperlink" Target="http://docs.napams.org/NapamsDocuments/NAF29046952019/Product_77252/ProductWholeViewImage.jpg" TargetMode="External"/><Relationship Id="rId409" Type="http://schemas.openxmlformats.org/officeDocument/2006/relationships/hyperlink" Target="http://docs.napams.org/NapamsDocuments/NAF29046952019/Product_77255/ProductFrontViewImage.jpg" TargetMode="External"/><Relationship Id="rId410" Type="http://schemas.openxmlformats.org/officeDocument/2006/relationships/hyperlink" Target="http://docs.napams.org/NapamsDocuments/NAF29046952019/Product_77255/ProductWholeViewImage.jpg" TargetMode="External"/><Relationship Id="rId411" Type="http://schemas.openxmlformats.org/officeDocument/2006/relationships/hyperlink" Target="http://docs.napams.org/NapamsDocuments/NAF8673212010/Product_69827/ProductFrontViewImage.jpg" TargetMode="External"/><Relationship Id="rId412" Type="http://schemas.openxmlformats.org/officeDocument/2006/relationships/hyperlink" Target="http://docs.napams.org/NapamsDocuments/NAF8673212010/Product_69827/ProductWholeViewImage.jpg" TargetMode="External"/><Relationship Id="rId413" Type="http://schemas.openxmlformats.org/officeDocument/2006/relationships/hyperlink" Target="http://docs.napams.org/NapamsDocuments/NAFRC3707531999/Product_190591/ProductFrontViewImage.pdf" TargetMode="External"/><Relationship Id="rId414" Type="http://schemas.openxmlformats.org/officeDocument/2006/relationships/hyperlink" Target="http://docs.napams.org/NapamsDocuments/NAFRC3707531999/Product_190591/ProductWholeViewImage.pdf" TargetMode="External"/><Relationship Id="rId415" Type="http://schemas.openxmlformats.org/officeDocument/2006/relationships/hyperlink" Target="http://docs.napams.org/NapamsDocuments/NAFRC13257932016/Product_78057/ProductFrontViewImage.jpg" TargetMode="External"/><Relationship Id="rId416" Type="http://schemas.openxmlformats.org/officeDocument/2006/relationships/hyperlink" Target="http://docs.napams.org/NapamsDocuments/NAFRC13257932016/Product_78057/ProductWholeViewImage.jpg" TargetMode="External"/><Relationship Id="rId417" Type="http://schemas.openxmlformats.org/officeDocument/2006/relationships/hyperlink" Target="http://docs.napams.org/NapamsDocuments/NAFRC6067932004/Product_190356/ProductFrontViewImage.jpeg" TargetMode="External"/><Relationship Id="rId418" Type="http://schemas.openxmlformats.org/officeDocument/2006/relationships/hyperlink" Target="http://docs.napams.org/NapamsDocuments/NAFRC6067932004/Product_190356/ProductWholeViewImage.jpeg" TargetMode="External"/><Relationship Id="rId419" Type="http://schemas.openxmlformats.org/officeDocument/2006/relationships/hyperlink" Target="http://docs.napams.org/NapamsDocuments/NAFRC6493082006/Product_189600/ProductFrontViewImage.pdf" TargetMode="External"/><Relationship Id="rId420" Type="http://schemas.openxmlformats.org/officeDocument/2006/relationships/hyperlink" Target="http://docs.napams.org/NapamsDocuments/NAFRC6493082006/Product_189600/ProductWholeViewImage.jpg" TargetMode="External"/><Relationship Id="rId421" Type="http://schemas.openxmlformats.org/officeDocument/2006/relationships/hyperlink" Target="http://docs.napams.org/NapamsDocuments/NAF15222962018/Product_64239/ProductFrontViewImage.jpg" TargetMode="External"/><Relationship Id="rId422" Type="http://schemas.openxmlformats.org/officeDocument/2006/relationships/hyperlink" Target="http://docs.napams.org/NapamsDocuments/NAF15222962018/Product_64239/ProductWholeViewImage.jpg" TargetMode="External"/><Relationship Id="rId423" Type="http://schemas.openxmlformats.org/officeDocument/2006/relationships/hyperlink" Target="http://docs.napams.org/NapamsDocuments/NAF9580572011/Product_126434/ProductFrontViewImage.jpg" TargetMode="External"/><Relationship Id="rId424" Type="http://schemas.openxmlformats.org/officeDocument/2006/relationships/hyperlink" Target="http://docs.napams.org/NapamsDocuments/NAF9580572011/Product_126434/ProductWholeViewImage.jpg" TargetMode="External"/><Relationship Id="rId425" Type="http://schemas.openxmlformats.org/officeDocument/2006/relationships/hyperlink" Target="http://docs.napams.org/NapamsDocuments/NAFRC13257932016/Product_179096/ProductFrontViewImage.jpg" TargetMode="External"/><Relationship Id="rId426" Type="http://schemas.openxmlformats.org/officeDocument/2006/relationships/hyperlink" Target="http://docs.napams.org/NapamsDocuments/NAFRC13257932016/Product_179096/ProductWholeViewImage.jpg" TargetMode="External"/><Relationship Id="rId427" Type="http://schemas.openxmlformats.org/officeDocument/2006/relationships/hyperlink" Target="http://docs.napams.org/NapamsDocuments/NAF16959112020/Product_187824/ProductFrontViewImage.jpg" TargetMode="External"/><Relationship Id="rId428" Type="http://schemas.openxmlformats.org/officeDocument/2006/relationships/hyperlink" Target="http://docs.napams.org/NapamsDocuments/NAF16959112020/Product_187824/ProductWholeViewImage.jpg" TargetMode="External"/><Relationship Id="rId429" Type="http://schemas.openxmlformats.org/officeDocument/2006/relationships/hyperlink" Target="http://docs.napams.org/NapamsDocuments/NAFRC10358192012/Product_110756/ProductFrontViewImage.JPG" TargetMode="External"/><Relationship Id="rId430" Type="http://schemas.openxmlformats.org/officeDocument/2006/relationships/hyperlink" Target="http://docs.napams.org/NapamsDocuments/NAFRC10358192012/Product_110756/ProductWholeViewImage.JPG" TargetMode="External"/><Relationship Id="rId431" Type="http://schemas.openxmlformats.org/officeDocument/2006/relationships/hyperlink" Target="http://docs.napams.org/NapamsDocuments/NAF29046952019/Product_77256/ProductFrontViewImage.jpg" TargetMode="External"/><Relationship Id="rId432" Type="http://schemas.openxmlformats.org/officeDocument/2006/relationships/hyperlink" Target="http://docs.napams.org/NapamsDocuments/NAF29046952019/Product_77256/ProductWholeViewImage.jpg" TargetMode="External"/><Relationship Id="rId433" Type="http://schemas.openxmlformats.org/officeDocument/2006/relationships/hyperlink" Target="http://docs.napams.org/NapamsDocuments/NAFRC9875202011/Product_74899/ProductFrontViewImage.jpg" TargetMode="External"/><Relationship Id="rId434" Type="http://schemas.openxmlformats.org/officeDocument/2006/relationships/hyperlink" Target="http://docs.napams.org/NapamsDocuments/NAFRC9875202011/Product_74899/ProductWholeViewImage.jpg" TargetMode="External"/><Relationship Id="rId435" Type="http://schemas.openxmlformats.org/officeDocument/2006/relationships/hyperlink" Target="http://docs.napams.org/NapamsDocuments/NAFRC9875202011/Product_74908/ProductFrontViewImage.jpg" TargetMode="External"/><Relationship Id="rId436" Type="http://schemas.openxmlformats.org/officeDocument/2006/relationships/hyperlink" Target="http://docs.napams.org/NapamsDocuments/NAFRC9875202011/Product_74908/ProductWholeViewImage.jpg" TargetMode="External"/><Relationship Id="rId437" Type="http://schemas.openxmlformats.org/officeDocument/2006/relationships/hyperlink" Target="http://docs.napams.org/NapamsDocuments/NAFRC9875202011/Product_74912/ProductFrontViewImage.jpg" TargetMode="External"/><Relationship Id="rId438" Type="http://schemas.openxmlformats.org/officeDocument/2006/relationships/hyperlink" Target="http://docs.napams.org/NapamsDocuments/NAFRC9875202011/Product_74912/ProductWholeViewImage.jpg" TargetMode="External"/><Relationship Id="rId439" Type="http://schemas.openxmlformats.org/officeDocument/2006/relationships/hyperlink" Target="http://docs.napams.org/NapamsDocuments/NAF6278352005/Product_192339/ProductFrontViewImage.jpg" TargetMode="External"/><Relationship Id="rId440" Type="http://schemas.openxmlformats.org/officeDocument/2006/relationships/hyperlink" Target="http://docs.napams.org/NapamsDocuments/NAF6278352005/Product_192339/ProductWholeViewImage.jpg" TargetMode="External"/><Relationship Id="rId441" Type="http://schemas.openxmlformats.org/officeDocument/2006/relationships/hyperlink" Target="http://docs.napams.org/NapamsDocuments/NAF6278352005/Product_192421/ProductFrontViewImage.jpg" TargetMode="External"/><Relationship Id="rId442" Type="http://schemas.openxmlformats.org/officeDocument/2006/relationships/hyperlink" Target="http://docs.napams.org/NapamsDocuments/NAF6278352005/Product_192421/ProductWholeViewImage.jpg" TargetMode="External"/><Relationship Id="rId443" Type="http://schemas.openxmlformats.org/officeDocument/2006/relationships/hyperlink" Target="http://docs.napams.org/NapamsDocuments/NAF13226302016/Product_99658/ProductFrontViewImage.jpg" TargetMode="External"/><Relationship Id="rId444" Type="http://schemas.openxmlformats.org/officeDocument/2006/relationships/hyperlink" Target="http://docs.napams.org/NapamsDocuments/NAF13226302016/Product_99658/ProductWholeViewImage.jpg" TargetMode="External"/><Relationship Id="rId445" Type="http://schemas.openxmlformats.org/officeDocument/2006/relationships/hyperlink" Target="http://docs.napams.org/NapamsDocuments/NAFRC6067932004/Product_190347/ProductFrontViewImage.jpg" TargetMode="External"/><Relationship Id="rId446" Type="http://schemas.openxmlformats.org/officeDocument/2006/relationships/hyperlink" Target="http://docs.napams.org/NapamsDocuments/NAFRC6067932004/Product_190347/ProductWholeViewImage.jpeg" TargetMode="External"/><Relationship Id="rId447" Type="http://schemas.openxmlformats.org/officeDocument/2006/relationships/hyperlink" Target="http://docs.napams.org/NapamsDocuments/NAFRC15619212019/Product_139175/ProductFrontViewImage.jpg" TargetMode="External"/><Relationship Id="rId448" Type="http://schemas.openxmlformats.org/officeDocument/2006/relationships/hyperlink" Target="http://docs.napams.org/NapamsDocuments/NAFRC15619212019/Product_139175/ProductWholeViewImage.jpg" TargetMode="External"/><Relationship Id="rId449" Type="http://schemas.openxmlformats.org/officeDocument/2006/relationships/hyperlink" Target="http://docs.napams.org/NapamsDocuments/NAFRC7702902003/Product_71115/ProductFrontViewImage.jpg" TargetMode="External"/><Relationship Id="rId450" Type="http://schemas.openxmlformats.org/officeDocument/2006/relationships/hyperlink" Target="http://docs.napams.org/NapamsDocuments/NAFRC7702902003/Product_71115/ProductWholeViewImage.jpg" TargetMode="External"/><Relationship Id="rId451" Type="http://schemas.openxmlformats.org/officeDocument/2006/relationships/hyperlink" Target="http://docs.napams.org/NapamsDocuments/NAF14523932017/Product_228576/ProductFrontViewImage.jpeg" TargetMode="External"/><Relationship Id="rId452" Type="http://schemas.openxmlformats.org/officeDocument/2006/relationships/hyperlink" Target="http://docs.napams.org/NapamsDocuments/NAF14523932017/Product_228576/ProductWholeViewImage.jpeg" TargetMode="External"/><Relationship Id="rId453" Type="http://schemas.openxmlformats.org/officeDocument/2006/relationships/hyperlink" Target="http://docs.napams.org/NapamsDocuments/NAF0012010/Product_208652/ProductFrontViewImage.jpg" TargetMode="External"/><Relationship Id="rId454" Type="http://schemas.openxmlformats.org/officeDocument/2006/relationships/hyperlink" Target="http://docs.napams.org/NapamsDocuments/NAF0012010/Product_208652/ProductWholeViewImage.jpg" TargetMode="External"/><Relationship Id="rId455" Type="http://schemas.openxmlformats.org/officeDocument/2006/relationships/hyperlink" Target="http://docs.napams.org/NapamsDocuments/NAF10646452012/Product_209209/ProductFrontViewImage.JPG" TargetMode="External"/><Relationship Id="rId456" Type="http://schemas.openxmlformats.org/officeDocument/2006/relationships/hyperlink" Target="http://docs.napams.org/NapamsDocuments/NAF10646452012/Product_209209/ProductWholeViewImage.JPG" TargetMode="External"/><Relationship Id="rId457" Type="http://schemas.openxmlformats.org/officeDocument/2006/relationships/hyperlink" Target="http://docs.napams.org/NapamsDocuments/NAF0012010/Product_208695/ProductFrontViewImage.jpg" TargetMode="External"/><Relationship Id="rId458" Type="http://schemas.openxmlformats.org/officeDocument/2006/relationships/hyperlink" Target="http://docs.napams.org/NapamsDocuments/NAF0012010/Product_208695/ProductWholeViewImage.jpg" TargetMode="External"/><Relationship Id="rId459" Type="http://schemas.openxmlformats.org/officeDocument/2006/relationships/hyperlink" Target="http://docs.napams.org/NapamsDocuments/NAFRc10432362012/Product_200257/ProductFrontViewImage.jpg" TargetMode="External"/><Relationship Id="rId460" Type="http://schemas.openxmlformats.org/officeDocument/2006/relationships/hyperlink" Target="http://docs.napams.org/NapamsDocuments/NAFRc10432362012/Product_200257/ProductWholeViewImage.jpg" TargetMode="External"/><Relationship Id="rId461" Type="http://schemas.openxmlformats.org/officeDocument/2006/relationships/hyperlink" Target="http://docs.napams.org/NapamsDocuments/NAFRc10432362012/Product_200261/ProductFrontViewImage.jpg" TargetMode="External"/><Relationship Id="rId462" Type="http://schemas.openxmlformats.org/officeDocument/2006/relationships/hyperlink" Target="http://docs.napams.org/NapamsDocuments/NAFRc10432362012/Product_200261/ProductWholeViewImage.jpg" TargetMode="External"/><Relationship Id="rId463" Type="http://schemas.openxmlformats.org/officeDocument/2006/relationships/hyperlink" Target="http://docs.napams.org/NapamsDocuments/NAF0012010/Product_208656/ProductFrontViewImage.jpg" TargetMode="External"/><Relationship Id="rId464" Type="http://schemas.openxmlformats.org/officeDocument/2006/relationships/hyperlink" Target="http://docs.napams.org/NapamsDocuments/NAF0012010/Product_208656/ProductWholeViewImage.jpg" TargetMode="External"/><Relationship Id="rId465" Type="http://schemas.openxmlformats.org/officeDocument/2006/relationships/hyperlink" Target="http://docs.napams.org/NapamsDocuments/NAF188200732021/Product_236816/ProductFrontViewImage.jpg" TargetMode="External"/><Relationship Id="rId466" Type="http://schemas.openxmlformats.org/officeDocument/2006/relationships/hyperlink" Target="http://docs.napams.org/NapamsDocuments/NAF188200732021/Product_236816/ProductWholeViewImage.jpg" TargetMode="External"/><Relationship Id="rId467" Type="http://schemas.openxmlformats.org/officeDocument/2006/relationships/hyperlink" Target="http://docs.napams.org/NapamsDocuments/NAFRC8070602011/Product_127323/ProductFrontViewImage.jpg" TargetMode="External"/><Relationship Id="rId468" Type="http://schemas.openxmlformats.org/officeDocument/2006/relationships/hyperlink" Target="http://docs.napams.org/NapamsDocuments/NAFRC8070602011/Product_127323/ProductWholeViewImage.jpg" TargetMode="External"/><Relationship Id="rId469" Type="http://schemas.openxmlformats.org/officeDocument/2006/relationships/hyperlink" Target="http://docs.napams.org/NapamsDocuments/NAFRC8070602011/Product_133749/ProductFrontViewImage.jpg" TargetMode="External"/><Relationship Id="rId470" Type="http://schemas.openxmlformats.org/officeDocument/2006/relationships/hyperlink" Target="http://docs.napams.org/NapamsDocuments/NAFRC8070602011/Product_133749/ProductWholeViewImage.jpg" TargetMode="External"/><Relationship Id="rId471" Type="http://schemas.openxmlformats.org/officeDocument/2006/relationships/hyperlink" Target="http://docs.napams.org/NapamsDocuments/NAF17801862021/Product_205461/ProductFrontViewImage.jpg" TargetMode="External"/><Relationship Id="rId472" Type="http://schemas.openxmlformats.org/officeDocument/2006/relationships/hyperlink" Target="http://docs.napams.org/NapamsDocuments/NAF17801862021/Product_205461/ProductWholeViewImage.jpeg" TargetMode="External"/><Relationship Id="rId473" Type="http://schemas.openxmlformats.org/officeDocument/2006/relationships/hyperlink" Target="http://docs.napams.org/NapamsDocuments/NAF17801862021/Product_205461/ProductFrontViewImage.jpeg" TargetMode="External"/><Relationship Id="rId474" Type="http://schemas.openxmlformats.org/officeDocument/2006/relationships/hyperlink" Target="http://docs.napams.org/NapamsDocuments/NAF17801862021/Product_205461/ProductWholeViewImage.jpeg" TargetMode="External"/><Relationship Id="rId475" Type="http://schemas.openxmlformats.org/officeDocument/2006/relationships/hyperlink" Target="http://docs.napams.org/NapamsDocuments/NAFRC17171262020/Product_230783/ProductFrontViewImage.jpg" TargetMode="External"/><Relationship Id="rId476" Type="http://schemas.openxmlformats.org/officeDocument/2006/relationships/hyperlink" Target="http://docs.napams.org/NapamsDocuments/NAFRC17171262020/Product_230783/ProductWholeViewImage.jpg" TargetMode="External"/><Relationship Id="rId477" Type="http://schemas.openxmlformats.org/officeDocument/2006/relationships/hyperlink" Target="http://docs.napams.org/NapamsDocuments/NAFRC17171262020/Product_231857/ProductFrontViewImage.jpg" TargetMode="External"/><Relationship Id="rId478" Type="http://schemas.openxmlformats.org/officeDocument/2006/relationships/hyperlink" Target="http://docs.napams.org/NapamsDocuments/NAFRC17171262020/Product_231857/ProductWholeViewImage.jpg" TargetMode="External"/><Relationship Id="rId479" Type="http://schemas.openxmlformats.org/officeDocument/2006/relationships/hyperlink" Target="http://docs.napams.org/NapamsDocuments/NAFRC17171262020/Product_232406/ProductFrontViewImage.jpg" TargetMode="External"/><Relationship Id="rId480" Type="http://schemas.openxmlformats.org/officeDocument/2006/relationships/hyperlink" Target="http://docs.napams.org/NapamsDocuments/NAFRC17171262020/Product_232406/ProductWholeViewImage.jpg" TargetMode="External"/><Relationship Id="rId481" Type="http://schemas.openxmlformats.org/officeDocument/2006/relationships/hyperlink" Target="http://docs.napams.org/NapamsDocuments/NAFRC17171262020/Product_238755/ProductFrontViewImage.jpg" TargetMode="External"/><Relationship Id="rId482" Type="http://schemas.openxmlformats.org/officeDocument/2006/relationships/hyperlink" Target="http://docs.napams.org/NapamsDocuments/NAFRC17171262020/Product_238755/ProductWholeViewImage.jpg" TargetMode="External"/><Relationship Id="rId483" Type="http://schemas.openxmlformats.org/officeDocument/2006/relationships/hyperlink" Target="http://docs.napams.org/NapamsDocuments/NAF13452132016/Product_74705/ProductFrontViewImage.jpg" TargetMode="External"/><Relationship Id="rId484" Type="http://schemas.openxmlformats.org/officeDocument/2006/relationships/hyperlink" Target="http://docs.napams.org/NapamsDocuments/NAF13452132016/Product_74705/ProductWholeViewImage.jpg" TargetMode="External"/><Relationship Id="rId485" Type="http://schemas.openxmlformats.org/officeDocument/2006/relationships/hyperlink" Target="http://docs.napams.org/NapamsDocuments/NAF13452132016/Product_74711/ProductFrontViewImage.jpg" TargetMode="External"/><Relationship Id="rId486" Type="http://schemas.openxmlformats.org/officeDocument/2006/relationships/hyperlink" Target="http://docs.napams.org/NapamsDocuments/NAF13452132016/Product_74711/ProductWholeViewImage.jpg" TargetMode="External"/><Relationship Id="rId487" Type="http://schemas.openxmlformats.org/officeDocument/2006/relationships/hyperlink" Target="http://docs.napams.org/NapamsDocuments/NAF8673212010/Product_69822/ProductFrontViewImage.jpg" TargetMode="External"/><Relationship Id="rId488" Type="http://schemas.openxmlformats.org/officeDocument/2006/relationships/hyperlink" Target="http://docs.napams.org/NapamsDocuments/NAF8673212010/Product_69822/ProductWholeViewImage.jpg" TargetMode="External"/><Relationship Id="rId489" Type="http://schemas.openxmlformats.org/officeDocument/2006/relationships/hyperlink" Target="http://docs.napams.org/NapamsDocuments/NAFRC618941983/Product_78086/ProductFrontViewImage.jpg" TargetMode="External"/><Relationship Id="rId490" Type="http://schemas.openxmlformats.org/officeDocument/2006/relationships/hyperlink" Target="http://docs.napams.org/NapamsDocuments/NAFRC618941983/Product_78086/ProductWholeViewImage.jpg" TargetMode="External"/><Relationship Id="rId491" Type="http://schemas.openxmlformats.org/officeDocument/2006/relationships/hyperlink" Target="http://docs.napams.org/NapamsDocuments/NAFRC618941983/Product_78112/ProductFrontViewImage.jpg" TargetMode="External"/><Relationship Id="rId492" Type="http://schemas.openxmlformats.org/officeDocument/2006/relationships/hyperlink" Target="http://docs.napams.org/NapamsDocuments/NAFRC618941983/Product_78112/ProductWholeViewImage.jpg" TargetMode="External"/><Relationship Id="rId493" Type="http://schemas.openxmlformats.org/officeDocument/2006/relationships/hyperlink" Target="http://docs.napams.org/NapamsDocuments/NAFRC618941983/Product_78113/ProductFrontViewImage.jpg" TargetMode="External"/><Relationship Id="rId494" Type="http://schemas.openxmlformats.org/officeDocument/2006/relationships/hyperlink" Target="http://docs.napams.org/NapamsDocuments/NAFRC618941983/Product_78113/ProductWholeViewImage.jpg" TargetMode="External"/><Relationship Id="rId495" Type="http://schemas.openxmlformats.org/officeDocument/2006/relationships/hyperlink" Target="http://docs.napams.org/NapamsDocuments/NAF16787802020/Product_206832/ProductFrontViewImage.jpeg" TargetMode="External"/><Relationship Id="rId496" Type="http://schemas.openxmlformats.org/officeDocument/2006/relationships/hyperlink" Target="http://docs.napams.org/NapamsDocuments/NAF16787802020/Product_206832/ProductWholeViewImage.jpeg" TargetMode="External"/><Relationship Id="rId497" Type="http://schemas.openxmlformats.org/officeDocument/2006/relationships/hyperlink" Target="http://docs.napams.org/NapamsDocuments/NAFRC8070602011/Product_133697/ProductFrontViewImage.jpg" TargetMode="External"/><Relationship Id="rId498" Type="http://schemas.openxmlformats.org/officeDocument/2006/relationships/hyperlink" Target="http://docs.napams.org/NapamsDocuments/NAFRC8070602011/Product_133697/ProductWholeViewImage.jpg" TargetMode="External"/><Relationship Id="rId499" Type="http://schemas.openxmlformats.org/officeDocument/2006/relationships/hyperlink" Target="http://docs.napams.org/NapamsDocuments/NAF14694692018/Product_179524/ProductFrontViewImage.jpg" TargetMode="External"/><Relationship Id="rId500" Type="http://schemas.openxmlformats.org/officeDocument/2006/relationships/hyperlink" Target="http://docs.napams.org/NapamsDocuments/NAF14694692018/Product_179524/ProductWholeViewImage.JPG" TargetMode="External"/><Relationship Id="rId501" Type="http://schemas.openxmlformats.org/officeDocument/2006/relationships/hyperlink" Target="http://docs.napams.org/NapamsDocuments/NAFRC17171262020/Product_229174/ProductFrontViewImage.jpeg" TargetMode="External"/><Relationship Id="rId502" Type="http://schemas.openxmlformats.org/officeDocument/2006/relationships/hyperlink" Target="http://docs.napams.org/NapamsDocuments/NAFRC17171262020/Product_229174/ProductWholeViewImage.jpeg" TargetMode="External"/><Relationship Id="rId503" Type="http://schemas.openxmlformats.org/officeDocument/2006/relationships/hyperlink" Target="http://docs.napams.org/NapamsDocuments/NAF12917302015/Product_253477/ProductFrontViewImage.jpg" TargetMode="External"/><Relationship Id="rId504" Type="http://schemas.openxmlformats.org/officeDocument/2006/relationships/hyperlink" Target="http://docs.napams.org/NapamsDocuments/NAF12917302015/Product_253477/ProductWholeViewImage.jpg" TargetMode="External"/><Relationship Id="rId505" Type="http://schemas.openxmlformats.org/officeDocument/2006/relationships/hyperlink" Target="http://docs.napams.org/NapamsDocuments/NAFRC18247232020/Product_220172/ProductFrontViewImage.jpeg" TargetMode="External"/><Relationship Id="rId506" Type="http://schemas.openxmlformats.org/officeDocument/2006/relationships/hyperlink" Target="http://docs.napams.org/NapamsDocuments/NAFRC18247232020/Product_220172/ProductWholeViewImage.jpeg" TargetMode="External"/><Relationship Id="rId507" Type="http://schemas.openxmlformats.org/officeDocument/2006/relationships/hyperlink" Target="http://docs.napams.org/NapamsDocuments/NAF10452912012/Medical%20DeviceProduct_47919/Product%20Front%20View%20Image.jpg" TargetMode="External"/><Relationship Id="rId508" Type="http://schemas.openxmlformats.org/officeDocument/2006/relationships/hyperlink" Target="http://docs.napams.org/NapamsDocuments/NAF10452912012/Medical%20DeviceProduct_47919/Product%20Whole%20View%20Image.jpg" TargetMode="External"/><Relationship Id="rId509" Type="http://schemas.openxmlformats.org/officeDocument/2006/relationships/hyperlink" Target="http://docs.napams.org/NapamsDocuments/NAFRC11483842013/Product_168960/ProductFrontViewImage.JPG" TargetMode="External"/><Relationship Id="rId510" Type="http://schemas.openxmlformats.org/officeDocument/2006/relationships/hyperlink" Target="http://docs.napams.org/NapamsDocuments/NAFRC11483842013/Product_168960/ProductWholeViewImage.JPG" TargetMode="External"/><Relationship Id="rId511" Type="http://schemas.openxmlformats.org/officeDocument/2006/relationships/hyperlink" Target="http://docs.napams.org/NapamsDocuments/NAFRC15787542019/Product_224894/ProductFrontViewImage.jpg" TargetMode="External"/><Relationship Id="rId512" Type="http://schemas.openxmlformats.org/officeDocument/2006/relationships/hyperlink" Target="http://docs.napams.org/NapamsDocuments/NAFRC15787542019/Product_224894/ProductWholeViewImage.jpg" TargetMode="External"/><Relationship Id="rId513" Type="http://schemas.openxmlformats.org/officeDocument/2006/relationships/hyperlink" Target="http://docs.napams.org/NapamsDocuments/NAFRC11785702021/Product_234814/ProductFrontViewImage.jpg" TargetMode="External"/><Relationship Id="rId514" Type="http://schemas.openxmlformats.org/officeDocument/2006/relationships/hyperlink" Target="http://docs.napams.org/NapamsDocuments/NAFRC11785702021/Product_234814/ProductWholeViewImage.jpg" TargetMode="External"/><Relationship Id="rId515" Type="http://schemas.openxmlformats.org/officeDocument/2006/relationships/hyperlink" Target="http://docs.napams.org/NapamsDocuments/NAFBN24395152016/Product_182264/ProductFrontViewImage.jpeg" TargetMode="External"/><Relationship Id="rId516" Type="http://schemas.openxmlformats.org/officeDocument/2006/relationships/hyperlink" Target="http://docs.napams.org/NapamsDocuments/NAFBN24395152016/Product_182264/ProductWholeViewImage.jpeg" TargetMode="External"/><Relationship Id="rId517" Type="http://schemas.openxmlformats.org/officeDocument/2006/relationships/hyperlink" Target="http://docs.napams.org/NapamsDocuments/NAFrc%20900092014/Medical%20DeviceProduct_51832/Product%20Front%20View%20Image.jpeg" TargetMode="External"/><Relationship Id="rId518" Type="http://schemas.openxmlformats.org/officeDocument/2006/relationships/hyperlink" Target="http://docs.napams.org/NapamsDocuments/NAFrc900092014/Product_51832/ProductWholeViewImage.jpg" TargetMode="External"/><Relationship Id="rId519" Type="http://schemas.openxmlformats.org/officeDocument/2006/relationships/hyperlink" Target="http://docs.napams.org/NapamsDocuments/NAF775271985/Product_206692/ProductFrontViewImage.jpg" TargetMode="External"/><Relationship Id="rId520" Type="http://schemas.openxmlformats.org/officeDocument/2006/relationships/hyperlink" Target="http://docs.napams.org/NapamsDocuments/NAF775271985/Product_206692/ProductWholeViewImage.jpg" TargetMode="External"/><Relationship Id="rId521" Type="http://schemas.openxmlformats.org/officeDocument/2006/relationships/hyperlink" Target="http://docs.napams.org/NapamsDocuments/NAF10391552012/Product_265885/ProductFrontViewImage.jpg" TargetMode="External"/><Relationship Id="rId522" Type="http://schemas.openxmlformats.org/officeDocument/2006/relationships/hyperlink" Target="http://docs.napams.org/NapamsDocuments/NAF10391552012/Product_265885/ProductWholeViewImage.jpg" TargetMode="External"/><Relationship Id="rId523" Type="http://schemas.openxmlformats.org/officeDocument/2006/relationships/hyperlink" Target="http://docs.napams.org/NapamsDocuments/NAFRC11244172013/Product_97033/ProductFrontViewImage.pdf" TargetMode="External"/><Relationship Id="rId524" Type="http://schemas.openxmlformats.org/officeDocument/2006/relationships/hyperlink" Target="http://docs.napams.org/NapamsDocuments/NAFRC11244172013/Product_97033/ProductWholeViewImage.pdf" TargetMode="External"/><Relationship Id="rId525" Type="http://schemas.openxmlformats.org/officeDocument/2006/relationships/hyperlink" Target="http://docs.napams.org/NapamsDocuments/NAF10841432012/Product_259606/ProductFrontViewImage.jpg" TargetMode="External"/><Relationship Id="rId526" Type="http://schemas.openxmlformats.org/officeDocument/2006/relationships/hyperlink" Target="http://docs.napams.org/NapamsDocuments/NAF10841432012/Product_259606/ProductWholeViewImage.jpg" TargetMode="External"/><Relationship Id="rId527" Type="http://schemas.openxmlformats.org/officeDocument/2006/relationships/hyperlink" Target="http://docs.napams.org/NapamsDocuments/NAFRC.N0.14802072022/Product_241384/ProductFrontViewImage.jpg" TargetMode="External"/><Relationship Id="rId528" Type="http://schemas.openxmlformats.org/officeDocument/2006/relationships/hyperlink" Target="http://docs.napams.org/NapamsDocuments/NAFRC.N0.14802072022/Product_241384/ProductWholeViewImage.jpg" TargetMode="External"/><Relationship Id="rId529" Type="http://schemas.openxmlformats.org/officeDocument/2006/relationships/hyperlink" Target="http://docs.napams.org/NapamsDocuments/NAFBC-4853572003/Product_193360/ProductFrontViewImage.jpg" TargetMode="External"/><Relationship Id="rId530" Type="http://schemas.openxmlformats.org/officeDocument/2006/relationships/hyperlink" Target="http://docs.napams.org/NapamsDocuments/NAFBC-4853572003/Product_193360/ProductWholeViewImage.jpg" TargetMode="External"/><Relationship Id="rId531" Type="http://schemas.openxmlformats.org/officeDocument/2006/relationships/hyperlink" Target="http://docs.napams.org/NapamsDocuments/NAF7647932008/Product_219270/ProductFrontViewImage.jpg" TargetMode="External"/><Relationship Id="rId532" Type="http://schemas.openxmlformats.org/officeDocument/2006/relationships/hyperlink" Target="http://docs.napams.org/NapamsDocuments/NAF7647932008/Product_219270/ProductWholeViewImage.jpg" TargetMode="External"/><Relationship Id="rId533" Type="http://schemas.openxmlformats.org/officeDocument/2006/relationships/hyperlink" Target="http://docs.napams.org/NapamsDocuments/NAF7647932008/Product_219688/ProductFrontViewImage.jpg" TargetMode="External"/><Relationship Id="rId534" Type="http://schemas.openxmlformats.org/officeDocument/2006/relationships/hyperlink" Target="http://docs.napams.org/NapamsDocuments/NAF7647932008/Product_219688/ProductWholeViewImage.jpg" TargetMode="External"/><Relationship Id="rId535" Type="http://schemas.openxmlformats.org/officeDocument/2006/relationships/hyperlink" Target="http://docs.napams.org/NapamsDocuments/NAFRC16078962019/Product_195188/ProductFrontViewImage.jpg" TargetMode="External"/><Relationship Id="rId536" Type="http://schemas.openxmlformats.org/officeDocument/2006/relationships/hyperlink" Target="http://docs.napams.org/NapamsDocuments/NAFRC16078962019/Product_195188/ProductWholeViewImage.jpg" TargetMode="External"/><Relationship Id="rId537" Type="http://schemas.openxmlformats.org/officeDocument/2006/relationships/hyperlink" Target="http://docs.napams.org/NapamsDocuments/NAFRC12089312014/Product_255242/ProductFrontViewImage.jpg" TargetMode="External"/><Relationship Id="rId538" Type="http://schemas.openxmlformats.org/officeDocument/2006/relationships/hyperlink" Target="http://docs.napams.org/NapamsDocuments/NAFRC12089312014/Product_255242/ProductWholeViewImage.jpg" TargetMode="External"/><Relationship Id="rId539" Type="http://schemas.openxmlformats.org/officeDocument/2006/relationships/hyperlink" Target="http://docs.napams.org/NapamsDocuments/NAF14523932017/Product_280718/ProductFrontViewImage.jpg" TargetMode="External"/><Relationship Id="rId540" Type="http://schemas.openxmlformats.org/officeDocument/2006/relationships/hyperlink" Target="http://docs.napams.org/NapamsDocuments/NAF14523932017/Product_280718/ProductWholeViewImage.jpg" TargetMode="External"/><Relationship Id="rId541" Type="http://schemas.openxmlformats.org/officeDocument/2006/relationships/hyperlink" Target="http://docs.napams.org/NapamsDocuments/NAFRC9058342010/Product_242584/ProductFrontViewImage.jpg" TargetMode="External"/><Relationship Id="rId542" Type="http://schemas.openxmlformats.org/officeDocument/2006/relationships/hyperlink" Target="http://docs.napams.org/NapamsDocuments/NAFRC9058342010/Product_242584/ProductWholeViewImage.jpg" TargetMode="External"/><Relationship Id="rId543" Type="http://schemas.openxmlformats.org/officeDocument/2006/relationships/hyperlink" Target="http://docs.napams.org/NapamsDocuments/NAFRC12089312014/Product_255235/ProductFrontViewImage.jpg" TargetMode="External"/><Relationship Id="rId544" Type="http://schemas.openxmlformats.org/officeDocument/2006/relationships/hyperlink" Target="http://docs.napams.org/NapamsDocuments/NAFRC12089312014/Product_255235/ProductWholeViewImage.jpg" TargetMode="External"/><Relationship Id="rId545" Type="http://schemas.openxmlformats.org/officeDocument/2006/relationships/hyperlink" Target="http://docs.napams.org/NapamsDocuments/NAFRC12089312014/Product_255240/ProductFrontViewImage.jpg" TargetMode="External"/><Relationship Id="rId546" Type="http://schemas.openxmlformats.org/officeDocument/2006/relationships/hyperlink" Target="http://docs.napams.org/NapamsDocuments/NAFRC12089312014/Product_255240/ProductWholeViewImage.jpg" TargetMode="External"/><Relationship Id="rId547" Type="http://schemas.openxmlformats.org/officeDocument/2006/relationships/hyperlink" Target="http://docs.napams.org/NapamsDocuments/NAF18173172021/Product_253491/ProductFrontViewImage.jpg" TargetMode="External"/><Relationship Id="rId548" Type="http://schemas.openxmlformats.org/officeDocument/2006/relationships/hyperlink" Target="http://docs.napams.org/NapamsDocuments/NAF18173172021/Product_253491/ProductWholeViewImage.jpg" TargetMode="External"/><Relationship Id="rId549" Type="http://schemas.openxmlformats.org/officeDocument/2006/relationships/hyperlink" Target="http://docs.napams.org/NapamsDocuments/NAFRC9058342010/Product_242583/ProductFrontViewImage.jpg" TargetMode="External"/><Relationship Id="rId550" Type="http://schemas.openxmlformats.org/officeDocument/2006/relationships/hyperlink" Target="http://docs.napams.org/NapamsDocuments/NAFRC9058342010/Product_242583/ProductWholeViewImage.jpg" TargetMode="External"/><Relationship Id="rId551" Type="http://schemas.openxmlformats.org/officeDocument/2006/relationships/hyperlink" Target="http://docs.napams.org/NapamsDocuments/NAF1124021988/Product_158507/ProductFrontViewImage.jpg" TargetMode="External"/><Relationship Id="rId552" Type="http://schemas.openxmlformats.org/officeDocument/2006/relationships/hyperlink" Target="http://docs.napams.org/NapamsDocuments/NAF1124021988/Product_158507/ProductWholeViewImage.jpg" TargetMode="External"/><Relationship Id="rId553" Type="http://schemas.openxmlformats.org/officeDocument/2006/relationships/hyperlink" Target="http://docs.napams.org/NapamsDocuments/NAF1124021988/Product_158503/ProductFrontViewImage.jpg" TargetMode="External"/><Relationship Id="rId554" Type="http://schemas.openxmlformats.org/officeDocument/2006/relationships/hyperlink" Target="http://docs.napams.org/NapamsDocuments/NAF1124021988/Product_158503/ProductWholeViewImage.jpg" TargetMode="External"/><Relationship Id="rId555" Type="http://schemas.openxmlformats.org/officeDocument/2006/relationships/hyperlink" Target="http://docs.napams.org/NapamsDocuments/NAF10476652012/Product_235411/ProductFrontViewImage.jpg" TargetMode="External"/><Relationship Id="rId556" Type="http://schemas.openxmlformats.org/officeDocument/2006/relationships/hyperlink" Target="http://docs.napams.org/NapamsDocuments/NAF10476652012/Product_235411/ProductWholeViewImage.jpg" TargetMode="External"/><Relationship Id="rId557" Type="http://schemas.openxmlformats.org/officeDocument/2006/relationships/hyperlink" Target="http://docs.napams.org/NapamsDocuments/NAF10476652012/Product_239931/ProductFrontViewImage.jpg" TargetMode="External"/><Relationship Id="rId558" Type="http://schemas.openxmlformats.org/officeDocument/2006/relationships/hyperlink" Target="http://docs.napams.org/NapamsDocuments/NAF10476652012/Product_239931/ProductWholeViewImage.jpg" TargetMode="External"/><Relationship Id="rId559" Type="http://schemas.openxmlformats.org/officeDocument/2006/relationships/hyperlink" Target="http://docs.napams.org/NapamsDocuments/NAFRC4675592002/Product_286038/ProductFrontViewImage.jpg" TargetMode="External"/><Relationship Id="rId560" Type="http://schemas.openxmlformats.org/officeDocument/2006/relationships/hyperlink" Target="http://docs.napams.org/NapamsDocuments/NAFRC4675592002/Product_286038/ProductWholeViewImage.jpg" TargetMode="External"/><Relationship Id="rId561" Type="http://schemas.openxmlformats.org/officeDocument/2006/relationships/hyperlink" Target="http://docs.napams.org/NapamsDocuments/NAFRC4675592002/Product_286066/ProductFrontViewImage.jpg" TargetMode="External"/><Relationship Id="rId562" Type="http://schemas.openxmlformats.org/officeDocument/2006/relationships/hyperlink" Target="http://docs.napams.org/NapamsDocuments/NAFRC4675592002/Product_286066/ProductWholeViewImage.jpg" TargetMode="External"/><Relationship Id="rId563" Type="http://schemas.openxmlformats.org/officeDocument/2006/relationships/hyperlink" Target="http://docs.napams.org/NapamsDocuments/NAF15488602018/Product_186086/ProductFrontViewImage.jpg" TargetMode="External"/><Relationship Id="rId564" Type="http://schemas.openxmlformats.org/officeDocument/2006/relationships/hyperlink" Target="http://docs.napams.org/NapamsDocuments/NAF15488602018/Product_186086/ProductWholeViewImage.jpg" TargetMode="External"/><Relationship Id="rId565" Type="http://schemas.openxmlformats.org/officeDocument/2006/relationships/hyperlink" Target="http://docs.napams.org/NapamsDocuments/NAF10452912012/Product_162734/ProductFrontViewImage.jpeg" TargetMode="External"/><Relationship Id="rId566" Type="http://schemas.openxmlformats.org/officeDocument/2006/relationships/hyperlink" Target="http://docs.napams.org/NapamsDocuments/NAF10452912012/Product_162734/ProductWholeViewImage.jpeg" TargetMode="External"/><Relationship Id="rId567" Type="http://schemas.openxmlformats.org/officeDocument/2006/relationships/hyperlink" Target="http://docs.napams.org/NapamsDocuments/NAF14554172017/Product_207794/ProductFrontViewImage.jpg" TargetMode="External"/><Relationship Id="rId568" Type="http://schemas.openxmlformats.org/officeDocument/2006/relationships/hyperlink" Target="http://docs.napams.org/NapamsDocuments/NAF14554172017/Product_207794/ProductWholeViewImage.jpg" TargetMode="External"/><Relationship Id="rId569" Type="http://schemas.openxmlformats.org/officeDocument/2006/relationships/hyperlink" Target="http://docs.napams.org/NapamsDocuments/NAF14554172017/Product_207799/ProductFrontViewImage.jpg" TargetMode="External"/><Relationship Id="rId570" Type="http://schemas.openxmlformats.org/officeDocument/2006/relationships/hyperlink" Target="http://docs.napams.org/NapamsDocuments/NAF14554172017/Product_207799/ProductWholeViewImage.jpg" TargetMode="External"/><Relationship Id="rId571" Type="http://schemas.openxmlformats.org/officeDocument/2006/relationships/hyperlink" Target="http://docs.napams.org/NapamsDocuments/NAF10391552012/Product_319118/ProductFrontViewImage.jpg" TargetMode="External"/><Relationship Id="rId572" Type="http://schemas.openxmlformats.org/officeDocument/2006/relationships/hyperlink" Target="http://docs.napams.org/NapamsDocuments/NAF10391552012/Product_319118/ProductWholeViewImage.jpg" TargetMode="External"/><Relationship Id="rId573" Type="http://schemas.openxmlformats.org/officeDocument/2006/relationships/hyperlink" Target="http://docs.napams.org/NapamsDocuments/NAF6241922005/Product_327056/ProductFrontViewImage.jpg" TargetMode="External"/><Relationship Id="rId574" Type="http://schemas.openxmlformats.org/officeDocument/2006/relationships/hyperlink" Target="http://docs.napams.org/NapamsDocuments/NAF6241922005/Product_327056/ProductWholeViewImage.jpg" TargetMode="External"/><Relationship Id="rId575" Type="http://schemas.openxmlformats.org/officeDocument/2006/relationships/hyperlink" Target="http://docs.napams.org/NapamsDocuments/NAF6248982005/Product_117540/ProductFrontViewImage.jpg" TargetMode="External"/><Relationship Id="rId576" Type="http://schemas.openxmlformats.org/officeDocument/2006/relationships/hyperlink" Target="http://docs.napams.org/NapamsDocuments/NAF6248982005/Product_117540/ProductWholeViewImage.jpg" TargetMode="External"/><Relationship Id="rId577" Type="http://schemas.openxmlformats.org/officeDocument/2006/relationships/hyperlink" Target="http://docs.napams.org/NapamsDocuments/NAF6248982005/Product_117688/ProductFrontViewImage.jpg" TargetMode="External"/><Relationship Id="rId578" Type="http://schemas.openxmlformats.org/officeDocument/2006/relationships/hyperlink" Target="http://docs.napams.org/NapamsDocuments/NAF6248982005/Product_117688/ProductWholeViewImage.jpg" TargetMode="External"/><Relationship Id="rId579" Type="http://schemas.openxmlformats.org/officeDocument/2006/relationships/hyperlink" Target="http://docs.napams.org/NapamsDocuments/NAF30041522000/Product_264346/ProductFrontViewImage.jpg" TargetMode="External"/><Relationship Id="rId580" Type="http://schemas.openxmlformats.org/officeDocument/2006/relationships/hyperlink" Target="http://docs.napams.org/NapamsDocuments/NAF30041522000/Product_264346/ProductWholeViewImage.jpg" TargetMode="External"/><Relationship Id="rId581" Type="http://schemas.openxmlformats.org/officeDocument/2006/relationships/hyperlink" Target="http://docs.napams.org/NapamsDocuments/NAF9580572011/Product_282083/ProductFrontViewImage.jpg" TargetMode="External"/><Relationship Id="rId582" Type="http://schemas.openxmlformats.org/officeDocument/2006/relationships/hyperlink" Target="http://docs.napams.org/NapamsDocuments/NAF9580572011/Product_282083/ProductWholeViewImage.jpg" TargetMode="External"/><Relationship Id="rId583" Type="http://schemas.openxmlformats.org/officeDocument/2006/relationships/hyperlink" Target="http://docs.napams.org/NapamsDocuments/NAFRC8070602011/Product_102027/ProductFrontViewImage.jpg" TargetMode="External"/><Relationship Id="rId584" Type="http://schemas.openxmlformats.org/officeDocument/2006/relationships/hyperlink" Target="http://docs.napams.org/NapamsDocuments/NAFRC8070602011/Product_102027/ProductWholeViewImage.pdf" TargetMode="External"/><Relationship Id="rId585" Type="http://schemas.openxmlformats.org/officeDocument/2006/relationships/hyperlink" Target="http://docs.napams.org/NapamsDocuments/NAFRC10392152012/Product_160920/ProductFrontViewImage.jpg" TargetMode="External"/><Relationship Id="rId586" Type="http://schemas.openxmlformats.org/officeDocument/2006/relationships/hyperlink" Target="http://docs.napams.org/NapamsDocuments/NAFRC10392152012/Product_160920/ProductWholeViewImage.jpg" TargetMode="External"/><Relationship Id="rId587" Type="http://schemas.openxmlformats.org/officeDocument/2006/relationships/hyperlink" Target="http://docs.napams.org/NapamsDocuments/NAFRC12580832015/Product_346608/ProductFrontViewImage.jpg" TargetMode="External"/><Relationship Id="rId588" Type="http://schemas.openxmlformats.org/officeDocument/2006/relationships/hyperlink" Target="http://docs.napams.org/NapamsDocuments/NAFRC12580832015/Product_346608/ProductWholeViewImage.jpg" TargetMode="External"/><Relationship Id="rId589" Type="http://schemas.openxmlformats.org/officeDocument/2006/relationships/hyperlink" Target="http://docs.napams.org/NapamsDocuments/NAFRC8070602011/Product_101917/ProductFrontViewImage.jpg" TargetMode="External"/><Relationship Id="rId590" Type="http://schemas.openxmlformats.org/officeDocument/2006/relationships/hyperlink" Target="http://docs.napams.org/NapamsDocuments/NAFRC8070602011/Product_101917/ProductWholeViewImage.jpg" TargetMode="External"/><Relationship Id="rId591" Type="http://schemas.openxmlformats.org/officeDocument/2006/relationships/hyperlink" Target="http://docs.napams.org/NapamsDocuments/NAF3120121997/Product_217660/ProductFrontViewImage.jpg" TargetMode="External"/><Relationship Id="rId592" Type="http://schemas.openxmlformats.org/officeDocument/2006/relationships/hyperlink" Target="http://docs.napams.org/NapamsDocuments/NAF3120121997/Product_217660/ProductWholeViewImage.pdf" TargetMode="External"/><Relationship Id="rId593" Type="http://schemas.openxmlformats.org/officeDocument/2006/relationships/hyperlink" Target="http://docs.napams.org/NapamsDocuments/NAF15488602018/Product_242094/ProductFrontViewImage.jpg" TargetMode="External"/><Relationship Id="rId594" Type="http://schemas.openxmlformats.org/officeDocument/2006/relationships/hyperlink" Target="http://docs.napams.org/NapamsDocuments/NAF15488602018/Product_242094/ProductWholeViewImage.jpg" TargetMode="External"/><Relationship Id="rId595" Type="http://schemas.openxmlformats.org/officeDocument/2006/relationships/hyperlink" Target="http://docs.napams.org/NapamsDocuments/NAF15488602018/Product_351891/ProductFrontViewImage.jpg" TargetMode="External"/><Relationship Id="rId596" Type="http://schemas.openxmlformats.org/officeDocument/2006/relationships/hyperlink" Target="http://docs.napams.org/NapamsDocuments/NAF15488602018/Product_351891/ProductWholeViewImag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9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>
        <v>1</v>
      </c>
      <c r="B2" t="s">
        <v>12</v>
      </c>
      <c r="C2" t="s">
        <v>310</v>
      </c>
      <c r="D2">
        <v>404235</v>
      </c>
      <c r="E2" t="s">
        <v>607</v>
      </c>
      <c r="F2" t="s">
        <v>902</v>
      </c>
      <c r="G2" t="s">
        <v>1142</v>
      </c>
      <c r="H2" t="s">
        <v>1143</v>
      </c>
      <c r="I2" s="2" t="s">
        <v>1254</v>
      </c>
      <c r="J2" s="2" t="s">
        <v>1551</v>
      </c>
      <c r="K2">
        <f>HYPERLINK("downloaded_images\A3-101325_front.jpeg", "A3-101325_front.jpeg")</f>
        <v>0</v>
      </c>
      <c r="L2">
        <f>HYPERLINK("downloaded_images\A3-101325_whole.jpeg", "A3-101325_whole.jpeg")</f>
        <v>0</v>
      </c>
    </row>
    <row r="3" spans="1:12">
      <c r="A3">
        <v>2</v>
      </c>
      <c r="B3" t="s">
        <v>13</v>
      </c>
      <c r="C3" t="s">
        <v>311</v>
      </c>
      <c r="D3">
        <v>271299</v>
      </c>
      <c r="E3" t="s">
        <v>608</v>
      </c>
      <c r="F3" t="s">
        <v>903</v>
      </c>
      <c r="G3" t="s">
        <v>1142</v>
      </c>
      <c r="H3" t="s">
        <v>1144</v>
      </c>
      <c r="I3" s="2" t="s">
        <v>1255</v>
      </c>
      <c r="J3" s="2" t="s">
        <v>1552</v>
      </c>
      <c r="K3">
        <f>HYPERLINK("downloaded_images\A3-101328_front.jpeg", "A3-101328_front.jpeg")</f>
        <v>0</v>
      </c>
      <c r="L3">
        <f>HYPERLINK("downloaded_images\A3-101328_whole.jpeg", "A3-101328_whole.jpeg")</f>
        <v>0</v>
      </c>
    </row>
    <row r="4" spans="1:12">
      <c r="A4">
        <v>3</v>
      </c>
      <c r="B4" t="s">
        <v>14</v>
      </c>
      <c r="C4" t="s">
        <v>312</v>
      </c>
      <c r="D4">
        <v>271306</v>
      </c>
      <c r="E4" t="s">
        <v>609</v>
      </c>
      <c r="F4" t="s">
        <v>904</v>
      </c>
      <c r="G4" t="s">
        <v>1142</v>
      </c>
      <c r="H4" t="s">
        <v>1144</v>
      </c>
      <c r="I4" s="2" t="s">
        <v>1256</v>
      </c>
      <c r="J4" s="2" t="s">
        <v>1553</v>
      </c>
      <c r="K4">
        <f>HYPERLINK("downloaded_images\A3-101329_front.jpeg", "A3-101329_front.jpeg")</f>
        <v>0</v>
      </c>
      <c r="L4">
        <f>HYPERLINK("downloaded_images\A3-101329_whole.jpeg", "A3-101329_whole.jpeg")</f>
        <v>0</v>
      </c>
    </row>
    <row r="5" spans="1:12">
      <c r="A5">
        <v>4</v>
      </c>
      <c r="B5" t="s">
        <v>15</v>
      </c>
      <c r="C5" t="s">
        <v>313</v>
      </c>
      <c r="D5">
        <v>303348</v>
      </c>
      <c r="E5" t="s">
        <v>610</v>
      </c>
      <c r="F5" t="s">
        <v>905</v>
      </c>
      <c r="G5" t="s">
        <v>1142</v>
      </c>
      <c r="H5" t="s">
        <v>1145</v>
      </c>
      <c r="I5" s="2" t="s">
        <v>1257</v>
      </c>
      <c r="J5" s="2" t="s">
        <v>1554</v>
      </c>
      <c r="K5">
        <f>HYPERLINK("downloaded_images\A3-101338_front.jpeg", "A3-101338_front.jpeg")</f>
        <v>0</v>
      </c>
      <c r="L5">
        <f>HYPERLINK("downloaded_images\A3-101338_whole.jpeg", "A3-101338_whole.jpeg")</f>
        <v>0</v>
      </c>
    </row>
    <row r="6" spans="1:12">
      <c r="A6">
        <v>5</v>
      </c>
      <c r="B6" t="s">
        <v>16</v>
      </c>
      <c r="C6" t="s">
        <v>314</v>
      </c>
      <c r="D6">
        <v>388866</v>
      </c>
      <c r="E6" t="s">
        <v>611</v>
      </c>
      <c r="F6" t="s">
        <v>906</v>
      </c>
      <c r="G6" t="s">
        <v>1142</v>
      </c>
      <c r="H6" t="s">
        <v>1146</v>
      </c>
      <c r="I6" s="2" t="s">
        <v>1258</v>
      </c>
      <c r="J6" s="2" t="s">
        <v>1555</v>
      </c>
      <c r="K6">
        <f>HYPERLINK("downloaded_images\A3-101345_front.jpeg", "A3-101345_front.jpeg")</f>
        <v>0</v>
      </c>
      <c r="L6">
        <f>HYPERLINK("downloaded_images\A3-101345_whole.jpeg", "A3-101345_whole.jpeg")</f>
        <v>0</v>
      </c>
    </row>
    <row r="7" spans="1:12">
      <c r="A7">
        <v>6</v>
      </c>
      <c r="B7" t="s">
        <v>17</v>
      </c>
      <c r="C7" t="s">
        <v>315</v>
      </c>
      <c r="D7">
        <v>389153</v>
      </c>
      <c r="E7" t="s">
        <v>612</v>
      </c>
      <c r="F7" t="s">
        <v>907</v>
      </c>
      <c r="G7" t="s">
        <v>1142</v>
      </c>
      <c r="H7" t="s">
        <v>1146</v>
      </c>
      <c r="I7" s="2" t="s">
        <v>1259</v>
      </c>
      <c r="J7" s="2" t="s">
        <v>1556</v>
      </c>
      <c r="K7">
        <f>HYPERLINK("downloaded_images\A3-101349_front.jpeg", "A3-101349_front.jpeg")</f>
        <v>0</v>
      </c>
      <c r="L7">
        <f>HYPERLINK("downloaded_images\A3-101349_whole.jpeg", "A3-101349_whole.jpeg")</f>
        <v>0</v>
      </c>
    </row>
    <row r="8" spans="1:12">
      <c r="A8">
        <v>7</v>
      </c>
      <c r="B8" t="s">
        <v>18</v>
      </c>
      <c r="C8" t="s">
        <v>316</v>
      </c>
      <c r="D8">
        <v>389179</v>
      </c>
      <c r="E8" t="s">
        <v>613</v>
      </c>
      <c r="F8" t="s">
        <v>908</v>
      </c>
      <c r="G8" t="s">
        <v>1142</v>
      </c>
      <c r="H8" t="s">
        <v>1146</v>
      </c>
      <c r="I8" s="2" t="s">
        <v>1260</v>
      </c>
      <c r="J8" s="2" t="s">
        <v>1557</v>
      </c>
      <c r="K8">
        <f>HYPERLINK("downloaded_images\A3-101351_front.jpeg", "A3-101351_front.jpeg")</f>
        <v>0</v>
      </c>
      <c r="L8">
        <f>HYPERLINK("downloaded_images\A3-101351_whole.jpeg", "A3-101351_whole.jpeg")</f>
        <v>0</v>
      </c>
    </row>
    <row r="9" spans="1:12">
      <c r="A9">
        <v>8</v>
      </c>
      <c r="B9" t="s">
        <v>19</v>
      </c>
      <c r="C9" t="s">
        <v>317</v>
      </c>
      <c r="D9">
        <v>399655</v>
      </c>
      <c r="E9" t="s">
        <v>614</v>
      </c>
      <c r="F9" t="s">
        <v>909</v>
      </c>
      <c r="G9" t="s">
        <v>1142</v>
      </c>
      <c r="H9" t="s">
        <v>1147</v>
      </c>
      <c r="I9" s="2" t="s">
        <v>1261</v>
      </c>
      <c r="J9" s="2" t="s">
        <v>1558</v>
      </c>
      <c r="K9">
        <f>HYPERLINK("downloaded_images\A3-101354_front.jpeg", "A3-101354_front.jpeg")</f>
        <v>0</v>
      </c>
      <c r="L9">
        <f>HYPERLINK("downloaded_images\A3-101354_whole.jpeg", "A3-101354_whole.jpeg")</f>
        <v>0</v>
      </c>
    </row>
    <row r="10" spans="1:12">
      <c r="A10">
        <v>9</v>
      </c>
      <c r="B10" t="s">
        <v>20</v>
      </c>
      <c r="C10" t="s">
        <v>318</v>
      </c>
      <c r="D10">
        <v>410934</v>
      </c>
      <c r="E10" t="s">
        <v>615</v>
      </c>
      <c r="F10" t="s">
        <v>910</v>
      </c>
      <c r="G10" t="s">
        <v>1142</v>
      </c>
      <c r="H10" t="s">
        <v>1148</v>
      </c>
      <c r="I10" s="2" t="s">
        <v>1262</v>
      </c>
      <c r="J10" s="2" t="s">
        <v>1559</v>
      </c>
      <c r="K10">
        <f>HYPERLINK("downloaded_images\A3-101358_front.jpeg", "A3-101358_front.jpeg")</f>
        <v>0</v>
      </c>
      <c r="L10">
        <f>HYPERLINK("downloaded_images\A3-101358_whole.jpeg", "A3-101358_whole.jpeg")</f>
        <v>0</v>
      </c>
    </row>
    <row r="11" spans="1:12">
      <c r="A11">
        <v>10</v>
      </c>
      <c r="B11" t="s">
        <v>21</v>
      </c>
      <c r="C11" t="s">
        <v>319</v>
      </c>
      <c r="D11">
        <v>262205</v>
      </c>
      <c r="E11" t="s">
        <v>616</v>
      </c>
      <c r="F11" t="s">
        <v>911</v>
      </c>
      <c r="G11" t="s">
        <v>1142</v>
      </c>
      <c r="H11" t="s">
        <v>1149</v>
      </c>
      <c r="I11" s="2" t="s">
        <v>1263</v>
      </c>
      <c r="J11" s="2" t="s">
        <v>1560</v>
      </c>
      <c r="K11">
        <f>HYPERLINK("downloaded_images\A3-101361_front.jpeg", "A3-101361_front.jpeg")</f>
        <v>0</v>
      </c>
      <c r="L11">
        <f>HYPERLINK("downloaded_images\A3-101361_whole.jpeg", "A3-101361_whole.jpeg")</f>
        <v>0</v>
      </c>
    </row>
    <row r="12" spans="1:12">
      <c r="A12">
        <v>11</v>
      </c>
      <c r="B12" t="s">
        <v>22</v>
      </c>
      <c r="C12" t="s">
        <v>320</v>
      </c>
      <c r="D12">
        <v>459385</v>
      </c>
      <c r="E12" t="s">
        <v>617</v>
      </c>
      <c r="F12" t="s">
        <v>912</v>
      </c>
      <c r="G12" t="s">
        <v>1142</v>
      </c>
      <c r="H12" t="s">
        <v>1150</v>
      </c>
      <c r="I12" s="2" t="s">
        <v>1264</v>
      </c>
      <c r="J12" s="2" t="s">
        <v>1561</v>
      </c>
      <c r="K12">
        <f>HYPERLINK("downloaded_images\A3-101373_front.jpeg", "A3-101373_front.jpeg")</f>
        <v>0</v>
      </c>
      <c r="L12">
        <f>HYPERLINK("downloaded_images\A3-101373_whole.jpeg", "A3-101373_whole.jpeg")</f>
        <v>0</v>
      </c>
    </row>
    <row r="13" spans="1:12">
      <c r="A13">
        <v>12</v>
      </c>
      <c r="B13" t="s">
        <v>23</v>
      </c>
      <c r="C13" t="s">
        <v>321</v>
      </c>
      <c r="D13">
        <v>303567</v>
      </c>
      <c r="E13" t="s">
        <v>618</v>
      </c>
      <c r="F13" t="s">
        <v>913</v>
      </c>
      <c r="G13" t="s">
        <v>1142</v>
      </c>
      <c r="H13" t="s">
        <v>1145</v>
      </c>
      <c r="I13" s="2" t="s">
        <v>1265</v>
      </c>
      <c r="J13" s="2" t="s">
        <v>1562</v>
      </c>
      <c r="K13">
        <f>HYPERLINK("downloaded_images\A3-101393_front.jpeg", "A3-101393_front.jpeg")</f>
        <v>0</v>
      </c>
      <c r="L13">
        <f>HYPERLINK("downloaded_images\A3-101393_whole.jpeg", "A3-101393_whole.jpeg")</f>
        <v>0</v>
      </c>
    </row>
    <row r="14" spans="1:12">
      <c r="A14">
        <v>13</v>
      </c>
      <c r="B14" t="s">
        <v>24</v>
      </c>
      <c r="C14" t="s">
        <v>322</v>
      </c>
      <c r="D14">
        <v>387134</v>
      </c>
      <c r="E14" t="s">
        <v>619</v>
      </c>
      <c r="F14" t="s">
        <v>914</v>
      </c>
      <c r="G14" t="s">
        <v>1142</v>
      </c>
      <c r="H14" t="s">
        <v>1151</v>
      </c>
      <c r="I14" s="2" t="s">
        <v>1266</v>
      </c>
      <c r="J14" s="2" t="s">
        <v>1563</v>
      </c>
      <c r="K14">
        <f>HYPERLINK("downloaded_images\A3-101396_front.jpeg", "A3-101396_front.jpeg")</f>
        <v>0</v>
      </c>
      <c r="L14">
        <f>HYPERLINK("downloaded_images\A3-101396_whole.jpeg", "A3-101396_whole.jpeg")</f>
        <v>0</v>
      </c>
    </row>
    <row r="15" spans="1:12">
      <c r="A15">
        <v>14</v>
      </c>
      <c r="B15" t="s">
        <v>25</v>
      </c>
      <c r="C15" t="s">
        <v>323</v>
      </c>
      <c r="D15">
        <v>387145</v>
      </c>
      <c r="E15" t="s">
        <v>620</v>
      </c>
      <c r="F15" t="s">
        <v>915</v>
      </c>
      <c r="G15" t="s">
        <v>1142</v>
      </c>
      <c r="H15" t="s">
        <v>1151</v>
      </c>
      <c r="I15" s="2" t="s">
        <v>1267</v>
      </c>
      <c r="J15" s="2" t="s">
        <v>1564</v>
      </c>
      <c r="K15">
        <f>HYPERLINK("downloaded_images\A3-101397_front.jpeg", "A3-101397_front.jpeg")</f>
        <v>0</v>
      </c>
      <c r="L15">
        <f>HYPERLINK("downloaded_images\A3-101397_whole.jpeg", "A3-101397_whole.jpeg")</f>
        <v>0</v>
      </c>
    </row>
    <row r="16" spans="1:12">
      <c r="A16">
        <v>15</v>
      </c>
      <c r="B16" t="s">
        <v>26</v>
      </c>
      <c r="C16" t="s">
        <v>324</v>
      </c>
      <c r="D16">
        <v>319069</v>
      </c>
      <c r="E16" t="s">
        <v>621</v>
      </c>
      <c r="F16" t="s">
        <v>916</v>
      </c>
      <c r="G16" t="s">
        <v>1142</v>
      </c>
      <c r="H16" t="s">
        <v>1152</v>
      </c>
      <c r="I16" s="2" t="s">
        <v>1268</v>
      </c>
      <c r="J16" s="2" t="s">
        <v>1565</v>
      </c>
      <c r="K16">
        <f>HYPERLINK("downloaded_images\A3-101414_front.jpeg", "A3-101414_front.jpeg")</f>
        <v>0</v>
      </c>
      <c r="L16">
        <f>HYPERLINK("downloaded_images\A3-101414_whole.jpeg", "A3-101414_whole.jpeg")</f>
        <v>0</v>
      </c>
    </row>
    <row r="17" spans="1:12">
      <c r="A17">
        <v>16</v>
      </c>
      <c r="B17" t="s">
        <v>27</v>
      </c>
      <c r="C17" t="s">
        <v>325</v>
      </c>
      <c r="D17">
        <v>427176</v>
      </c>
      <c r="E17" t="s">
        <v>622</v>
      </c>
      <c r="F17" t="s">
        <v>917</v>
      </c>
      <c r="G17" t="s">
        <v>1142</v>
      </c>
      <c r="H17" t="s">
        <v>1153</v>
      </c>
      <c r="I17" s="2" t="s">
        <v>1269</v>
      </c>
      <c r="J17" s="2" t="s">
        <v>1566</v>
      </c>
      <c r="K17">
        <f>HYPERLINK("downloaded_images\A3-101417_front.jpeg", "A3-101417_front.jpeg")</f>
        <v>0</v>
      </c>
      <c r="L17">
        <f>HYPERLINK("downloaded_images\A3-101417_whole.jpeg", "A3-101417_whole.jpeg")</f>
        <v>0</v>
      </c>
    </row>
    <row r="18" spans="1:12">
      <c r="A18">
        <v>17</v>
      </c>
      <c r="B18" t="s">
        <v>28</v>
      </c>
      <c r="C18" t="s">
        <v>326</v>
      </c>
      <c r="D18">
        <v>427716</v>
      </c>
      <c r="E18" t="s">
        <v>623</v>
      </c>
      <c r="F18" t="s">
        <v>918</v>
      </c>
      <c r="G18" t="s">
        <v>1142</v>
      </c>
      <c r="H18" t="s">
        <v>1153</v>
      </c>
      <c r="I18" s="2" t="s">
        <v>1270</v>
      </c>
      <c r="J18" s="2" t="s">
        <v>1567</v>
      </c>
      <c r="K18">
        <f>HYPERLINK("downloaded_images\A3-101418_front.jpeg", "A3-101418_front.jpeg")</f>
        <v>0</v>
      </c>
      <c r="L18">
        <f>HYPERLINK("downloaded_images\A3-101418_whole.jpeg", "A3-101418_whole.jpeg")</f>
        <v>0</v>
      </c>
    </row>
    <row r="19" spans="1:12">
      <c r="A19">
        <v>18</v>
      </c>
      <c r="B19" t="s">
        <v>29</v>
      </c>
      <c r="C19" t="s">
        <v>326</v>
      </c>
      <c r="D19">
        <v>427716</v>
      </c>
      <c r="E19" t="s">
        <v>623</v>
      </c>
      <c r="F19" t="s">
        <v>918</v>
      </c>
      <c r="G19" t="s">
        <v>1142</v>
      </c>
      <c r="H19" t="s">
        <v>1153</v>
      </c>
      <c r="I19" s="2" t="s">
        <v>1270</v>
      </c>
      <c r="J19" s="2" t="s">
        <v>1567</v>
      </c>
      <c r="K19">
        <f>HYPERLINK("downloaded_images\A3-101418_front.jpeg", "A3-101418_front.jpeg")</f>
        <v>0</v>
      </c>
      <c r="L19">
        <f>HYPERLINK("downloaded_images\A3-101418_whole.jpeg", "A3-101418_whole.jpeg")</f>
        <v>0</v>
      </c>
    </row>
    <row r="20" spans="1:12">
      <c r="A20">
        <v>19</v>
      </c>
      <c r="B20" t="s">
        <v>30</v>
      </c>
      <c r="C20" t="s">
        <v>327</v>
      </c>
      <c r="D20">
        <v>462416</v>
      </c>
      <c r="E20" t="s">
        <v>624</v>
      </c>
      <c r="F20" t="s">
        <v>919</v>
      </c>
      <c r="G20" t="s">
        <v>1142</v>
      </c>
      <c r="H20" t="s">
        <v>1154</v>
      </c>
      <c r="I20" s="2" t="s">
        <v>1271</v>
      </c>
      <c r="J20" s="2" t="s">
        <v>1568</v>
      </c>
      <c r="K20">
        <f>HYPERLINK("downloaded_images\A3-101430_front.jpeg", "A3-101430_front.jpeg")</f>
        <v>0</v>
      </c>
      <c r="L20">
        <f>HYPERLINK("downloaded_images\A3-101430_whole.jpeg", "A3-101430_whole.jpeg")</f>
        <v>0</v>
      </c>
    </row>
    <row r="21" spans="1:12">
      <c r="A21">
        <v>20</v>
      </c>
      <c r="B21" t="s">
        <v>31</v>
      </c>
      <c r="C21" t="s">
        <v>328</v>
      </c>
      <c r="D21">
        <v>443737</v>
      </c>
      <c r="E21" t="s">
        <v>625</v>
      </c>
      <c r="F21" t="s">
        <v>920</v>
      </c>
      <c r="G21" t="s">
        <v>1142</v>
      </c>
      <c r="H21" t="s">
        <v>1155</v>
      </c>
      <c r="I21" s="2" t="s">
        <v>1272</v>
      </c>
      <c r="J21" s="2" t="s">
        <v>1569</v>
      </c>
      <c r="K21">
        <f>HYPERLINK("downloaded_images\A3-101439_front.jpeg", "A3-101439_front.jpeg")</f>
        <v>0</v>
      </c>
      <c r="L21">
        <f>HYPERLINK("downloaded_images\A3-101439_whole.jpeg", "A3-101439_whole.jpeg")</f>
        <v>0</v>
      </c>
    </row>
    <row r="22" spans="1:12">
      <c r="A22">
        <v>21</v>
      </c>
      <c r="B22" t="s">
        <v>32</v>
      </c>
      <c r="C22" t="s">
        <v>329</v>
      </c>
      <c r="D22">
        <v>434953</v>
      </c>
      <c r="E22" t="s">
        <v>626</v>
      </c>
      <c r="F22" t="s">
        <v>921</v>
      </c>
      <c r="G22" t="s">
        <v>1142</v>
      </c>
      <c r="H22" t="s">
        <v>1156</v>
      </c>
      <c r="I22" s="2" t="s">
        <v>1273</v>
      </c>
      <c r="J22" s="2" t="s">
        <v>1570</v>
      </c>
      <c r="K22">
        <f>HYPERLINK("downloaded_images\A3-101446_front.jpeg", "A3-101446_front.jpeg")</f>
        <v>0</v>
      </c>
      <c r="L22">
        <f>HYPERLINK("downloaded_images\A3-101446_whole.jpeg", "A3-101446_whole.jpeg")</f>
        <v>0</v>
      </c>
    </row>
    <row r="23" spans="1:12">
      <c r="A23">
        <v>22</v>
      </c>
      <c r="B23" t="s">
        <v>33</v>
      </c>
      <c r="C23" t="s">
        <v>330</v>
      </c>
      <c r="D23">
        <v>421875</v>
      </c>
      <c r="E23" t="s">
        <v>627</v>
      </c>
      <c r="G23" t="s">
        <v>1142</v>
      </c>
      <c r="H23" t="s">
        <v>1157</v>
      </c>
      <c r="I23" s="2" t="s">
        <v>1274</v>
      </c>
      <c r="J23" s="2" t="s">
        <v>1571</v>
      </c>
      <c r="K23">
        <f>HYPERLINK("downloaded_images\O3-6989_front.jpeg", "O3-6989_front.jpeg")</f>
        <v>0</v>
      </c>
      <c r="L23">
        <f>HYPERLINK("downloaded_images\O3-6989_whole.jpeg", "O3-6989_whole.jpeg")</f>
        <v>0</v>
      </c>
    </row>
    <row r="24" spans="1:12">
      <c r="A24">
        <v>23</v>
      </c>
      <c r="B24" t="s">
        <v>34</v>
      </c>
      <c r="C24" t="s">
        <v>331</v>
      </c>
      <c r="D24">
        <v>421877</v>
      </c>
      <c r="E24" t="s">
        <v>628</v>
      </c>
      <c r="G24" t="s">
        <v>1142</v>
      </c>
      <c r="H24" t="s">
        <v>1157</v>
      </c>
      <c r="I24" s="2" t="s">
        <v>1275</v>
      </c>
      <c r="J24" s="2" t="s">
        <v>1572</v>
      </c>
      <c r="K24">
        <f>HYPERLINK("downloaded_images\O3-6993_front.jpeg", "O3-6993_front.jpeg")</f>
        <v>0</v>
      </c>
      <c r="L24">
        <f>HYPERLINK("downloaded_images\O3-6993_whole.jpeg", "O3-6993_whole.jpeg")</f>
        <v>0</v>
      </c>
    </row>
    <row r="25" spans="1:12">
      <c r="A25">
        <v>24</v>
      </c>
      <c r="B25" t="s">
        <v>35</v>
      </c>
      <c r="C25" t="s">
        <v>332</v>
      </c>
      <c r="D25">
        <v>128932</v>
      </c>
      <c r="E25" t="s">
        <v>629</v>
      </c>
      <c r="F25" t="s">
        <v>922</v>
      </c>
      <c r="G25" t="s">
        <v>1142</v>
      </c>
      <c r="H25" t="s">
        <v>1158</v>
      </c>
      <c r="I25" s="2" t="s">
        <v>1276</v>
      </c>
      <c r="J25" s="2" t="s">
        <v>1573</v>
      </c>
      <c r="K25">
        <f>HYPERLINK("downloaded_images\03-0541_front.jpeg", "03-0541_front.jpeg")</f>
        <v>0</v>
      </c>
      <c r="L25">
        <f>HYPERLINK("downloaded_images\03-0541_whole.jpeg", "03-0541_whole.jpeg")</f>
        <v>0</v>
      </c>
    </row>
    <row r="26" spans="1:12">
      <c r="A26">
        <v>25</v>
      </c>
      <c r="B26" t="s">
        <v>36</v>
      </c>
      <c r="C26" t="s">
        <v>333</v>
      </c>
      <c r="D26">
        <v>128911</v>
      </c>
      <c r="E26" t="s">
        <v>630</v>
      </c>
      <c r="F26" t="s">
        <v>923</v>
      </c>
      <c r="G26" t="s">
        <v>1142</v>
      </c>
      <c r="H26" t="s">
        <v>1158</v>
      </c>
      <c r="I26" s="2" t="s">
        <v>1277</v>
      </c>
      <c r="J26" s="2" t="s">
        <v>1574</v>
      </c>
      <c r="K26">
        <f>HYPERLINK("downloaded_images\03-0542_front.jpeg", "03-0542_front.jpeg")</f>
        <v>0</v>
      </c>
      <c r="L26">
        <f>HYPERLINK("downloaded_images\03-0542_whole.jpeg", "03-0542_whole.jpeg")</f>
        <v>0</v>
      </c>
    </row>
    <row r="27" spans="1:12">
      <c r="A27">
        <v>26</v>
      </c>
      <c r="B27" t="s">
        <v>37</v>
      </c>
      <c r="C27" t="s">
        <v>334</v>
      </c>
      <c r="D27">
        <v>111929</v>
      </c>
      <c r="E27" t="s">
        <v>631</v>
      </c>
      <c r="F27" t="s">
        <v>924</v>
      </c>
      <c r="G27" t="s">
        <v>1142</v>
      </c>
      <c r="H27" t="s">
        <v>1159</v>
      </c>
      <c r="I27" s="2" t="s">
        <v>1278</v>
      </c>
      <c r="J27" s="2" t="s">
        <v>1575</v>
      </c>
      <c r="K27">
        <f>HYPERLINK("downloaded_images\03-0609_front.jpeg", "03-0609_front.jpeg")</f>
        <v>0</v>
      </c>
      <c r="L27">
        <f>HYPERLINK("downloaded_images\03-0609_whole.jpeg", "03-0609_whole.jpeg")</f>
        <v>0</v>
      </c>
    </row>
    <row r="28" spans="1:12">
      <c r="A28">
        <v>27</v>
      </c>
      <c r="B28" t="s">
        <v>38</v>
      </c>
      <c r="C28" t="s">
        <v>335</v>
      </c>
      <c r="D28">
        <v>95848</v>
      </c>
      <c r="E28" t="s">
        <v>632</v>
      </c>
      <c r="F28" t="s">
        <v>925</v>
      </c>
      <c r="G28" t="s">
        <v>1142</v>
      </c>
      <c r="H28" t="s">
        <v>1160</v>
      </c>
      <c r="I28" s="2" t="s">
        <v>1279</v>
      </c>
      <c r="J28" s="2" t="s">
        <v>1576</v>
      </c>
      <c r="K28">
        <f>HYPERLINK("downloaded_images\03-0766_front.jpeg", "03-0766_front.jpeg")</f>
        <v>0</v>
      </c>
      <c r="L28">
        <f>HYPERLINK("downloaded_images\03-0766_whole.jpeg", "03-0766_whole.jpeg")</f>
        <v>0</v>
      </c>
    </row>
    <row r="29" spans="1:12">
      <c r="A29">
        <v>28</v>
      </c>
      <c r="B29" t="s">
        <v>39</v>
      </c>
      <c r="C29" t="s">
        <v>336</v>
      </c>
      <c r="D29">
        <v>95863</v>
      </c>
      <c r="E29" t="s">
        <v>633</v>
      </c>
      <c r="F29" t="s">
        <v>925</v>
      </c>
      <c r="G29" t="s">
        <v>1142</v>
      </c>
      <c r="H29" t="s">
        <v>1160</v>
      </c>
      <c r="I29" s="2" t="s">
        <v>1280</v>
      </c>
      <c r="J29" s="2" t="s">
        <v>1577</v>
      </c>
      <c r="K29">
        <f>HYPERLINK("downloaded_images\03-0767_front.jpeg", "03-0767_front.jpeg")</f>
        <v>0</v>
      </c>
      <c r="L29">
        <f>HYPERLINK("downloaded_images\03-0767_whole.jpeg", "03-0767_whole.jpeg")</f>
        <v>0</v>
      </c>
    </row>
    <row r="30" spans="1:12">
      <c r="A30">
        <v>29</v>
      </c>
      <c r="B30" t="s">
        <v>40</v>
      </c>
      <c r="C30" t="s">
        <v>337</v>
      </c>
      <c r="D30">
        <v>399947</v>
      </c>
      <c r="E30" t="s">
        <v>634</v>
      </c>
      <c r="F30" t="s">
        <v>926</v>
      </c>
      <c r="G30" t="s">
        <v>1142</v>
      </c>
      <c r="H30" t="s">
        <v>1161</v>
      </c>
      <c r="I30" s="2" t="s">
        <v>1281</v>
      </c>
      <c r="J30" s="2" t="s">
        <v>1578</v>
      </c>
      <c r="K30">
        <f>HYPERLINK("downloaded_images\03-1011_front.jpeg", "03-1011_front.jpeg")</f>
        <v>0</v>
      </c>
      <c r="L30">
        <f>HYPERLINK("downloaded_images\03-1011_whole.jpeg", "03-1011_whole.jpeg")</f>
        <v>0</v>
      </c>
    </row>
    <row r="31" spans="1:12">
      <c r="A31">
        <v>30</v>
      </c>
      <c r="B31" t="s">
        <v>41</v>
      </c>
      <c r="C31" t="s">
        <v>338</v>
      </c>
      <c r="D31">
        <v>81652</v>
      </c>
      <c r="E31" t="s">
        <v>635</v>
      </c>
      <c r="F31" t="s">
        <v>927</v>
      </c>
      <c r="G31" t="s">
        <v>1142</v>
      </c>
      <c r="H31" t="s">
        <v>1158</v>
      </c>
      <c r="I31" s="2" t="s">
        <v>1282</v>
      </c>
      <c r="J31" s="2" t="s">
        <v>1579</v>
      </c>
      <c r="K31">
        <f>HYPERLINK("downloaded_images\03-1064_front.jpeg", "03-1064_front.jpeg")</f>
        <v>0</v>
      </c>
      <c r="L31">
        <f>HYPERLINK("downloaded_images\03-1064_whole.jpeg", "03-1064_whole.jpeg")</f>
        <v>0</v>
      </c>
    </row>
    <row r="32" spans="1:12">
      <c r="A32">
        <v>31</v>
      </c>
      <c r="B32" t="s">
        <v>42</v>
      </c>
      <c r="C32" t="s">
        <v>339</v>
      </c>
      <c r="D32">
        <v>96089</v>
      </c>
      <c r="E32" t="s">
        <v>636</v>
      </c>
      <c r="F32" t="s">
        <v>928</v>
      </c>
      <c r="G32" t="s">
        <v>1142</v>
      </c>
      <c r="H32" t="s">
        <v>1159</v>
      </c>
      <c r="I32" s="2" t="s">
        <v>1283</v>
      </c>
      <c r="J32" s="2" t="s">
        <v>1580</v>
      </c>
      <c r="K32">
        <f>HYPERLINK("downloaded_images\03-1107_front.jpeg", "03-1107_front.jpeg")</f>
        <v>0</v>
      </c>
      <c r="L32">
        <f>HYPERLINK("downloaded_images\03-1107_whole.jpeg", "03-1107_whole.jpeg")</f>
        <v>0</v>
      </c>
    </row>
    <row r="33" spans="1:12">
      <c r="A33">
        <v>32</v>
      </c>
      <c r="B33" t="s">
        <v>43</v>
      </c>
      <c r="C33" t="s">
        <v>340</v>
      </c>
      <c r="D33">
        <v>366121</v>
      </c>
      <c r="E33" t="s">
        <v>637</v>
      </c>
      <c r="F33" t="s">
        <v>929</v>
      </c>
      <c r="G33" t="s">
        <v>1142</v>
      </c>
      <c r="H33" t="s">
        <v>1162</v>
      </c>
      <c r="I33" s="2" t="s">
        <v>1284</v>
      </c>
      <c r="J33" s="2" t="s">
        <v>1581</v>
      </c>
      <c r="K33">
        <f>HYPERLINK("downloaded_images\03-1148_front.jpeg", "03-1148_front.jpeg")</f>
        <v>0</v>
      </c>
      <c r="L33">
        <f>HYPERLINK("downloaded_images\03-1148_whole.jpeg", "03-1148_whole.jpeg")</f>
        <v>0</v>
      </c>
    </row>
    <row r="34" spans="1:12">
      <c r="A34">
        <v>33</v>
      </c>
      <c r="B34" t="s">
        <v>44</v>
      </c>
      <c r="C34" t="s">
        <v>341</v>
      </c>
      <c r="D34">
        <v>90191</v>
      </c>
      <c r="E34" t="s">
        <v>638</v>
      </c>
      <c r="F34" t="s">
        <v>930</v>
      </c>
      <c r="G34" t="s">
        <v>1142</v>
      </c>
      <c r="H34" t="s">
        <v>1158</v>
      </c>
      <c r="I34" s="2" t="s">
        <v>1285</v>
      </c>
      <c r="J34" s="2" t="s">
        <v>1582</v>
      </c>
      <c r="K34">
        <f>HYPERLINK("downloaded_images\03-1197_front.jpeg", "03-1197_front.jpeg")</f>
        <v>0</v>
      </c>
      <c r="L34">
        <f>HYPERLINK("downloaded_images\03-1197_whole.jpeg", "03-1197_whole.jpeg")</f>
        <v>0</v>
      </c>
    </row>
    <row r="35" spans="1:12">
      <c r="A35">
        <v>34</v>
      </c>
      <c r="B35" t="s">
        <v>45</v>
      </c>
      <c r="C35" t="s">
        <v>342</v>
      </c>
      <c r="D35">
        <v>90189</v>
      </c>
      <c r="E35" t="s">
        <v>639</v>
      </c>
      <c r="F35" t="s">
        <v>931</v>
      </c>
      <c r="G35" t="s">
        <v>1142</v>
      </c>
      <c r="H35" t="s">
        <v>1158</v>
      </c>
      <c r="I35" s="2" t="s">
        <v>1286</v>
      </c>
      <c r="J35" s="2" t="s">
        <v>1583</v>
      </c>
      <c r="K35">
        <f>HYPERLINK("downloaded_images\03-1198_front.jpeg", "03-1198_front.jpeg")</f>
        <v>0</v>
      </c>
      <c r="L35">
        <f>HYPERLINK("downloaded_images\03-1198_whole.jpeg", "03-1198_whole.jpeg")</f>
        <v>0</v>
      </c>
    </row>
    <row r="36" spans="1:12">
      <c r="A36">
        <v>35</v>
      </c>
      <c r="B36" t="s">
        <v>46</v>
      </c>
      <c r="C36" t="s">
        <v>343</v>
      </c>
      <c r="D36">
        <v>214786</v>
      </c>
      <c r="E36" t="s">
        <v>640</v>
      </c>
      <c r="F36" t="s">
        <v>932</v>
      </c>
      <c r="G36" t="s">
        <v>1142</v>
      </c>
      <c r="H36" t="s">
        <v>1163</v>
      </c>
      <c r="I36" s="2" t="s">
        <v>1287</v>
      </c>
      <c r="J36" s="2" t="s">
        <v>1584</v>
      </c>
      <c r="K36">
        <f>HYPERLINK("downloaded_images\03-1279_front.jpeg", "03-1279_front.jpeg")</f>
        <v>0</v>
      </c>
      <c r="L36">
        <f>HYPERLINK("downloaded_images\03-1279_whole.jpeg", "03-1279_whole.jpeg")</f>
        <v>0</v>
      </c>
    </row>
    <row r="37" spans="1:12">
      <c r="A37">
        <v>36</v>
      </c>
      <c r="B37" t="s">
        <v>47</v>
      </c>
      <c r="C37" t="s">
        <v>344</v>
      </c>
      <c r="D37">
        <v>170126</v>
      </c>
      <c r="E37" t="s">
        <v>641</v>
      </c>
      <c r="F37" t="s">
        <v>933</v>
      </c>
      <c r="G37" t="s">
        <v>1142</v>
      </c>
      <c r="H37" t="s">
        <v>1164</v>
      </c>
      <c r="I37" s="2" t="s">
        <v>1288</v>
      </c>
      <c r="J37" s="2" t="s">
        <v>1585</v>
      </c>
      <c r="K37">
        <f>HYPERLINK("downloaded_images\03-1286_front.jpeg", "03-1286_front.jpeg")</f>
        <v>0</v>
      </c>
      <c r="L37">
        <f>HYPERLINK("downloaded_images\03-1286_whole.jpeg", "03-1286_whole.jpeg")</f>
        <v>0</v>
      </c>
    </row>
    <row r="38" spans="1:12">
      <c r="A38">
        <v>37</v>
      </c>
      <c r="B38" t="s">
        <v>48</v>
      </c>
      <c r="C38" t="s">
        <v>345</v>
      </c>
      <c r="D38">
        <v>170768</v>
      </c>
      <c r="E38" t="s">
        <v>642</v>
      </c>
      <c r="F38" t="s">
        <v>934</v>
      </c>
      <c r="G38" t="s">
        <v>1142</v>
      </c>
      <c r="H38" t="s">
        <v>1164</v>
      </c>
      <c r="I38" s="2" t="s">
        <v>1289</v>
      </c>
      <c r="J38" s="2" t="s">
        <v>1586</v>
      </c>
      <c r="K38">
        <f>HYPERLINK("downloaded_images\03-1297_front.jpeg", "03-1297_front.jpeg")</f>
        <v>0</v>
      </c>
      <c r="L38">
        <f>HYPERLINK("downloaded_images\03-1297_whole.jpeg", "03-1297_whole.jpeg")</f>
        <v>0</v>
      </c>
    </row>
    <row r="39" spans="1:12">
      <c r="A39">
        <v>38</v>
      </c>
      <c r="B39" t="s">
        <v>49</v>
      </c>
      <c r="C39" t="s">
        <v>346</v>
      </c>
      <c r="D39">
        <v>170807</v>
      </c>
      <c r="E39" t="s">
        <v>643</v>
      </c>
      <c r="F39" t="s">
        <v>935</v>
      </c>
      <c r="G39" t="s">
        <v>1142</v>
      </c>
      <c r="H39" t="s">
        <v>1164</v>
      </c>
      <c r="I39" s="2" t="s">
        <v>1290</v>
      </c>
      <c r="J39" s="2" t="s">
        <v>1587</v>
      </c>
      <c r="K39">
        <f>HYPERLINK("downloaded_images\03-1298_front.jpeg", "03-1298_front.jpeg")</f>
        <v>0</v>
      </c>
      <c r="L39">
        <f>HYPERLINK("downloaded_images\03-1298_whole.jpeg", "03-1298_whole.jpeg")</f>
        <v>0</v>
      </c>
    </row>
    <row r="40" spans="1:12">
      <c r="A40">
        <v>39</v>
      </c>
      <c r="B40" t="s">
        <v>50</v>
      </c>
      <c r="C40" t="s">
        <v>347</v>
      </c>
      <c r="D40">
        <v>111804</v>
      </c>
      <c r="E40" t="s">
        <v>644</v>
      </c>
      <c r="F40" t="s">
        <v>936</v>
      </c>
      <c r="G40" t="s">
        <v>1142</v>
      </c>
      <c r="H40" t="s">
        <v>1159</v>
      </c>
      <c r="I40" s="2" t="s">
        <v>1291</v>
      </c>
      <c r="J40" s="2" t="s">
        <v>1588</v>
      </c>
      <c r="K40">
        <f>HYPERLINK("downloaded_images\03-1318_front.jpeg", "03-1318_front.jpeg")</f>
        <v>0</v>
      </c>
      <c r="L40">
        <f>HYPERLINK("downloaded_images\03-1318_whole.jpeg", "03-1318_whole.jpeg")</f>
        <v>0</v>
      </c>
    </row>
    <row r="41" spans="1:12">
      <c r="A41">
        <v>40</v>
      </c>
      <c r="B41" t="s">
        <v>51</v>
      </c>
      <c r="C41" t="s">
        <v>348</v>
      </c>
      <c r="D41">
        <v>85374</v>
      </c>
      <c r="E41" t="s">
        <v>645</v>
      </c>
      <c r="F41" t="s">
        <v>937</v>
      </c>
      <c r="G41" t="s">
        <v>1142</v>
      </c>
      <c r="H41" t="s">
        <v>1165</v>
      </c>
      <c r="I41" s="2" t="s">
        <v>1292</v>
      </c>
      <c r="J41" s="2" t="s">
        <v>1589</v>
      </c>
      <c r="K41">
        <f>HYPERLINK("downloaded_images\A3-100029_front.jpeg", "A3-100029_front.jpeg")</f>
        <v>0</v>
      </c>
      <c r="L41">
        <f>HYPERLINK("downloaded_images\A3-100029_whole.jpeg", "A3-100029_whole.jpeg")</f>
        <v>0</v>
      </c>
    </row>
    <row r="42" spans="1:12">
      <c r="A42">
        <v>41</v>
      </c>
      <c r="B42" t="s">
        <v>52</v>
      </c>
      <c r="C42" t="s">
        <v>349</v>
      </c>
      <c r="D42">
        <v>88022</v>
      </c>
      <c r="E42" t="s">
        <v>646</v>
      </c>
      <c r="F42" t="s">
        <v>646</v>
      </c>
      <c r="G42" t="s">
        <v>1142</v>
      </c>
      <c r="H42" t="s">
        <v>1166</v>
      </c>
      <c r="I42" s="2" t="s">
        <v>1293</v>
      </c>
      <c r="J42" s="2" t="s">
        <v>1590</v>
      </c>
      <c r="K42">
        <f>HYPERLINK("downloaded_images\A3-100030_front.jpeg", "A3-100030_front.jpeg")</f>
        <v>0</v>
      </c>
      <c r="L42">
        <f>HYPERLINK("downloaded_images\A3-100030_whole.jpeg", "A3-100030_whole.jpeg")</f>
        <v>0</v>
      </c>
    </row>
    <row r="43" spans="1:12">
      <c r="A43">
        <v>42</v>
      </c>
      <c r="B43" t="s">
        <v>53</v>
      </c>
      <c r="C43" t="s">
        <v>350</v>
      </c>
      <c r="D43">
        <v>88403</v>
      </c>
      <c r="E43" t="s">
        <v>647</v>
      </c>
      <c r="F43" t="s">
        <v>938</v>
      </c>
      <c r="G43" t="s">
        <v>1142</v>
      </c>
      <c r="H43" t="s">
        <v>1165</v>
      </c>
      <c r="I43" s="2" t="s">
        <v>1294</v>
      </c>
      <c r="J43" s="2" t="s">
        <v>1591</v>
      </c>
      <c r="K43">
        <f>HYPERLINK("downloaded_images\A3-100031_front.jpeg", "A3-100031_front.jpeg")</f>
        <v>0</v>
      </c>
      <c r="L43">
        <f>HYPERLINK("downloaded_images\A3-100031_whole.jpeg", "A3-100031_whole.jpeg")</f>
        <v>0</v>
      </c>
    </row>
    <row r="44" spans="1:12">
      <c r="A44">
        <v>43</v>
      </c>
      <c r="B44" t="s">
        <v>54</v>
      </c>
      <c r="C44" t="s">
        <v>351</v>
      </c>
      <c r="D44">
        <v>84675</v>
      </c>
      <c r="E44" t="s">
        <v>648</v>
      </c>
      <c r="F44" t="s">
        <v>939</v>
      </c>
      <c r="G44" t="s">
        <v>1142</v>
      </c>
      <c r="H44" t="s">
        <v>1167</v>
      </c>
      <c r="I44" s="2" t="s">
        <v>1295</v>
      </c>
      <c r="J44" s="2" t="s">
        <v>1592</v>
      </c>
      <c r="K44">
        <f>HYPERLINK("downloaded_images\A3-100033_front.jpeg", "A3-100033_front.jpeg")</f>
        <v>0</v>
      </c>
      <c r="L44">
        <f>HYPERLINK("downloaded_images\A3-100033_whole.jpeg", "A3-100033_whole.jpeg")</f>
        <v>0</v>
      </c>
    </row>
    <row r="45" spans="1:12">
      <c r="A45">
        <v>44</v>
      </c>
      <c r="B45" t="s">
        <v>55</v>
      </c>
      <c r="C45" t="s">
        <v>352</v>
      </c>
      <c r="D45">
        <v>84681</v>
      </c>
      <c r="E45" t="s">
        <v>649</v>
      </c>
      <c r="F45" t="s">
        <v>940</v>
      </c>
      <c r="G45" t="s">
        <v>1142</v>
      </c>
      <c r="H45" t="s">
        <v>1167</v>
      </c>
      <c r="I45" s="2" t="s">
        <v>1296</v>
      </c>
      <c r="J45" s="2" t="s">
        <v>1593</v>
      </c>
      <c r="K45">
        <f>HYPERLINK("downloaded_images\A3-100034_front.jpeg", "A3-100034_front.jpeg")</f>
        <v>0</v>
      </c>
      <c r="L45">
        <f>HYPERLINK("downloaded_images\A3-100034_whole.jpeg", "A3-100034_whole.jpeg")</f>
        <v>0</v>
      </c>
    </row>
    <row r="46" spans="1:12">
      <c r="A46">
        <v>45</v>
      </c>
      <c r="B46" t="s">
        <v>56</v>
      </c>
      <c r="C46" t="s">
        <v>353</v>
      </c>
      <c r="D46">
        <v>89986</v>
      </c>
      <c r="E46" t="s">
        <v>650</v>
      </c>
      <c r="F46" t="s">
        <v>941</v>
      </c>
      <c r="G46" t="s">
        <v>1142</v>
      </c>
      <c r="H46" t="s">
        <v>1166</v>
      </c>
      <c r="I46" s="2" t="s">
        <v>1297</v>
      </c>
      <c r="J46" s="2" t="s">
        <v>1594</v>
      </c>
      <c r="K46">
        <f>HYPERLINK("downloaded_images\A3-100037_front.jpeg", "A3-100037_front.jpeg")</f>
        <v>0</v>
      </c>
      <c r="L46">
        <f>HYPERLINK("downloaded_images\A3-100037_whole.jpeg", "A3-100037_whole.jpeg")</f>
        <v>0</v>
      </c>
    </row>
    <row r="47" spans="1:12">
      <c r="A47">
        <v>46</v>
      </c>
      <c r="B47" t="s">
        <v>57</v>
      </c>
      <c r="C47" t="s">
        <v>354</v>
      </c>
      <c r="D47">
        <v>90109</v>
      </c>
      <c r="E47" t="s">
        <v>651</v>
      </c>
      <c r="F47" t="s">
        <v>942</v>
      </c>
      <c r="G47" t="s">
        <v>1142</v>
      </c>
      <c r="H47" t="s">
        <v>1166</v>
      </c>
      <c r="I47" s="2" t="s">
        <v>1298</v>
      </c>
      <c r="J47" s="2" t="s">
        <v>1595</v>
      </c>
      <c r="K47">
        <f>HYPERLINK("downloaded_images\A3-100038_front.jpeg", "A3-100038_front.jpeg")</f>
        <v>0</v>
      </c>
      <c r="L47">
        <f>HYPERLINK("downloaded_images\A3-100038_whole.jpeg", "A3-100038_whole.jpeg")</f>
        <v>0</v>
      </c>
    </row>
    <row r="48" spans="1:12">
      <c r="A48">
        <v>47</v>
      </c>
      <c r="B48" t="s">
        <v>58</v>
      </c>
      <c r="C48" t="s">
        <v>355</v>
      </c>
      <c r="D48">
        <v>101182</v>
      </c>
      <c r="E48" t="s">
        <v>652</v>
      </c>
      <c r="F48" t="s">
        <v>943</v>
      </c>
      <c r="G48" t="s">
        <v>1142</v>
      </c>
      <c r="H48" t="s">
        <v>1158</v>
      </c>
      <c r="I48" s="2" t="s">
        <v>1299</v>
      </c>
      <c r="J48" s="2" t="s">
        <v>1596</v>
      </c>
      <c r="K48">
        <f>HYPERLINK("downloaded_images\A3-100056_front.jpeg", "A3-100056_front.jpeg")</f>
        <v>0</v>
      </c>
      <c r="L48">
        <f>HYPERLINK("downloaded_images\A3-100056_whole.jpeg", "A3-100056_whole.jpeg")</f>
        <v>0</v>
      </c>
    </row>
    <row r="49" spans="1:12">
      <c r="A49">
        <v>48</v>
      </c>
      <c r="B49" t="s">
        <v>59</v>
      </c>
      <c r="C49" t="s">
        <v>356</v>
      </c>
      <c r="D49">
        <v>100854</v>
      </c>
      <c r="E49" t="s">
        <v>653</v>
      </c>
      <c r="F49" t="s">
        <v>944</v>
      </c>
      <c r="G49" t="s">
        <v>1142</v>
      </c>
      <c r="H49" t="s">
        <v>1168</v>
      </c>
      <c r="I49" s="2" t="s">
        <v>1300</v>
      </c>
      <c r="J49" s="2" t="s">
        <v>1597</v>
      </c>
      <c r="K49">
        <f>HYPERLINK("downloaded_images\A3-100059_front.jpeg", "A3-100059_front.jpeg")</f>
        <v>0</v>
      </c>
      <c r="L49">
        <f>HYPERLINK("downloaded_images\A3-100059_whole.jpeg", "A3-100059_whole.jpeg")</f>
        <v>0</v>
      </c>
    </row>
    <row r="50" spans="1:12">
      <c r="A50">
        <v>49</v>
      </c>
      <c r="B50" t="s">
        <v>60</v>
      </c>
      <c r="C50" t="s">
        <v>357</v>
      </c>
      <c r="D50">
        <v>96038</v>
      </c>
      <c r="E50" t="s">
        <v>654</v>
      </c>
      <c r="F50" t="s">
        <v>945</v>
      </c>
      <c r="G50" t="s">
        <v>1142</v>
      </c>
      <c r="H50" t="s">
        <v>1169</v>
      </c>
      <c r="I50" s="2" t="s">
        <v>1301</v>
      </c>
      <c r="J50" s="2" t="s">
        <v>1598</v>
      </c>
      <c r="K50">
        <f>HYPERLINK("downloaded_images\A3-100073_front.jpeg", "A3-100073_front.jpeg")</f>
        <v>0</v>
      </c>
      <c r="L50">
        <f>HYPERLINK("downloaded_images\A3-100073_whole.jpeg", "A3-100073_whole.jpeg")</f>
        <v>0</v>
      </c>
    </row>
    <row r="51" spans="1:12">
      <c r="A51">
        <v>50</v>
      </c>
      <c r="B51" t="s">
        <v>61</v>
      </c>
      <c r="C51" t="s">
        <v>358</v>
      </c>
      <c r="D51">
        <v>90133</v>
      </c>
      <c r="E51" t="s">
        <v>655</v>
      </c>
      <c r="F51" t="s">
        <v>655</v>
      </c>
      <c r="G51" t="s">
        <v>1142</v>
      </c>
      <c r="H51" t="s">
        <v>1166</v>
      </c>
      <c r="I51" s="2" t="s">
        <v>1302</v>
      </c>
      <c r="J51" s="2" t="s">
        <v>1599</v>
      </c>
      <c r="K51">
        <f>HYPERLINK("downloaded_images\A3-100081_front.jpeg", "A3-100081_front.jpeg")</f>
        <v>0</v>
      </c>
      <c r="L51">
        <f>HYPERLINK("downloaded_images\A3-100081_whole.jpeg", "A3-100081_whole.jpeg")</f>
        <v>0</v>
      </c>
    </row>
    <row r="52" spans="1:12">
      <c r="A52">
        <v>51</v>
      </c>
      <c r="B52" t="s">
        <v>62</v>
      </c>
      <c r="C52" t="s">
        <v>359</v>
      </c>
      <c r="D52">
        <v>95782</v>
      </c>
      <c r="E52" t="s">
        <v>656</v>
      </c>
      <c r="F52" t="s">
        <v>656</v>
      </c>
      <c r="G52" t="s">
        <v>1142</v>
      </c>
      <c r="H52" t="s">
        <v>1166</v>
      </c>
      <c r="I52" s="2" t="s">
        <v>1303</v>
      </c>
      <c r="J52" s="2" t="s">
        <v>1600</v>
      </c>
      <c r="K52">
        <f>HYPERLINK("downloaded_images\A3-100082_front.jpeg", "A3-100082_front.jpeg")</f>
        <v>0</v>
      </c>
      <c r="L52">
        <f>HYPERLINK("downloaded_images\A3-100082_whole.jpeg", "A3-100082_whole.jpeg")</f>
        <v>0</v>
      </c>
    </row>
    <row r="53" spans="1:12">
      <c r="A53">
        <v>52</v>
      </c>
      <c r="B53" t="s">
        <v>63</v>
      </c>
      <c r="C53" t="s">
        <v>360</v>
      </c>
      <c r="D53">
        <v>95794</v>
      </c>
      <c r="E53" t="s">
        <v>657</v>
      </c>
      <c r="F53" t="s">
        <v>946</v>
      </c>
      <c r="G53" t="s">
        <v>1142</v>
      </c>
      <c r="H53" t="s">
        <v>1166</v>
      </c>
      <c r="I53" s="2" t="s">
        <v>1304</v>
      </c>
      <c r="J53" s="2" t="s">
        <v>1601</v>
      </c>
      <c r="K53">
        <f>HYPERLINK("downloaded_images\A3-100083_front.jpeg", "A3-100083_front.jpeg")</f>
        <v>0</v>
      </c>
      <c r="L53">
        <f>HYPERLINK("downloaded_images\A3-100083_whole.jpeg", "A3-100083_whole.jpeg")</f>
        <v>0</v>
      </c>
    </row>
    <row r="54" spans="1:12">
      <c r="A54">
        <v>53</v>
      </c>
      <c r="B54" t="s">
        <v>64</v>
      </c>
      <c r="C54" t="s">
        <v>361</v>
      </c>
      <c r="D54">
        <v>95966</v>
      </c>
      <c r="E54" t="s">
        <v>658</v>
      </c>
      <c r="F54" t="s">
        <v>947</v>
      </c>
      <c r="G54" t="s">
        <v>1142</v>
      </c>
      <c r="H54" t="s">
        <v>1170</v>
      </c>
      <c r="I54" s="2" t="s">
        <v>1305</v>
      </c>
      <c r="J54" s="2" t="s">
        <v>1602</v>
      </c>
      <c r="K54">
        <f>HYPERLINK("downloaded_images\A3-100084_front.jpeg", "A3-100084_front.jpeg")</f>
        <v>0</v>
      </c>
      <c r="L54">
        <f>HYPERLINK("downloaded_images\A3-100084_whole.jpeg", "A3-100084_whole.jpeg")</f>
        <v>0</v>
      </c>
    </row>
    <row r="55" spans="1:12">
      <c r="A55">
        <v>54</v>
      </c>
      <c r="B55" t="s">
        <v>65</v>
      </c>
      <c r="C55" t="s">
        <v>362</v>
      </c>
      <c r="D55">
        <v>95967</v>
      </c>
      <c r="E55" t="s">
        <v>659</v>
      </c>
      <c r="F55" t="s">
        <v>947</v>
      </c>
      <c r="G55" t="s">
        <v>1142</v>
      </c>
      <c r="H55" t="s">
        <v>1170</v>
      </c>
      <c r="I55" s="2" t="s">
        <v>1306</v>
      </c>
      <c r="J55" s="2" t="s">
        <v>1603</v>
      </c>
      <c r="K55">
        <f>HYPERLINK("downloaded_images\A3-100085_front.jpeg", "A3-100085_front.jpeg")</f>
        <v>0</v>
      </c>
      <c r="L55">
        <f>HYPERLINK("downloaded_images\A3-100085_whole.jpeg", "A3-100085_whole.jpeg")</f>
        <v>0</v>
      </c>
    </row>
    <row r="56" spans="1:12">
      <c r="A56">
        <v>55</v>
      </c>
      <c r="B56" t="s">
        <v>66</v>
      </c>
      <c r="C56" t="s">
        <v>363</v>
      </c>
      <c r="D56">
        <v>95968</v>
      </c>
      <c r="E56" t="s">
        <v>660</v>
      </c>
      <c r="F56" t="s">
        <v>947</v>
      </c>
      <c r="G56" t="s">
        <v>1142</v>
      </c>
      <c r="H56" t="s">
        <v>1170</v>
      </c>
      <c r="I56" s="2" t="s">
        <v>1307</v>
      </c>
      <c r="J56" s="2" t="s">
        <v>1604</v>
      </c>
      <c r="K56">
        <f>HYPERLINK("downloaded_images\A3-100086_front.jpeg", "A3-100086_front.jpeg")</f>
        <v>0</v>
      </c>
      <c r="L56">
        <f>HYPERLINK("downloaded_images\A3-100086_whole.jpeg", "A3-100086_whole.jpeg")</f>
        <v>0</v>
      </c>
    </row>
    <row r="57" spans="1:12">
      <c r="A57">
        <v>56</v>
      </c>
      <c r="B57" t="s">
        <v>67</v>
      </c>
      <c r="C57" t="s">
        <v>364</v>
      </c>
      <c r="D57">
        <v>95969</v>
      </c>
      <c r="E57" t="s">
        <v>661</v>
      </c>
      <c r="F57" t="s">
        <v>947</v>
      </c>
      <c r="G57" t="s">
        <v>1142</v>
      </c>
      <c r="H57" t="s">
        <v>1170</v>
      </c>
      <c r="I57" s="2" t="s">
        <v>1308</v>
      </c>
      <c r="J57" s="2" t="s">
        <v>1605</v>
      </c>
      <c r="K57">
        <f>HYPERLINK("downloaded_images\A3-100087_front.jpeg", "A3-100087_front.jpeg")</f>
        <v>0</v>
      </c>
      <c r="L57">
        <f>HYPERLINK("downloaded_images\A3-100087_whole.jpeg", "A3-100087_whole.jpeg")</f>
        <v>0</v>
      </c>
    </row>
    <row r="58" spans="1:12">
      <c r="A58">
        <v>57</v>
      </c>
      <c r="B58" t="s">
        <v>68</v>
      </c>
      <c r="C58" t="s">
        <v>365</v>
      </c>
      <c r="D58">
        <v>95971</v>
      </c>
      <c r="E58" t="s">
        <v>662</v>
      </c>
      <c r="F58" t="s">
        <v>947</v>
      </c>
      <c r="G58" t="s">
        <v>1142</v>
      </c>
      <c r="H58" t="s">
        <v>1170</v>
      </c>
      <c r="I58" s="2" t="s">
        <v>1309</v>
      </c>
      <c r="J58" s="2" t="s">
        <v>1606</v>
      </c>
      <c r="K58">
        <f>HYPERLINK("downloaded_images\A3-100088_front.jpeg", "A3-100088_front.jpeg")</f>
        <v>0</v>
      </c>
      <c r="L58">
        <f>HYPERLINK("downloaded_images\A3-100088_whole.jpeg", "A3-100088_whole.jpeg")</f>
        <v>0</v>
      </c>
    </row>
    <row r="59" spans="1:12">
      <c r="A59">
        <v>58</v>
      </c>
      <c r="B59" t="s">
        <v>69</v>
      </c>
      <c r="C59" t="s">
        <v>366</v>
      </c>
      <c r="D59">
        <v>95972</v>
      </c>
      <c r="E59" t="s">
        <v>663</v>
      </c>
      <c r="F59" t="s">
        <v>948</v>
      </c>
      <c r="G59" t="s">
        <v>1142</v>
      </c>
      <c r="H59" t="s">
        <v>1170</v>
      </c>
      <c r="I59" s="2" t="s">
        <v>1310</v>
      </c>
      <c r="J59" s="2" t="s">
        <v>1607</v>
      </c>
      <c r="K59">
        <f>HYPERLINK("downloaded_images\A3-100089_front.jpeg", "A3-100089_front.jpeg")</f>
        <v>0</v>
      </c>
      <c r="L59">
        <f>HYPERLINK("downloaded_images\A3-100089_whole.jpeg", "A3-100089_whole.jpeg")</f>
        <v>0</v>
      </c>
    </row>
    <row r="60" spans="1:12">
      <c r="A60">
        <v>59</v>
      </c>
      <c r="B60" t="s">
        <v>70</v>
      </c>
      <c r="C60" t="s">
        <v>367</v>
      </c>
      <c r="D60">
        <v>95973</v>
      </c>
      <c r="E60" t="s">
        <v>664</v>
      </c>
      <c r="F60" t="s">
        <v>949</v>
      </c>
      <c r="G60" t="s">
        <v>1142</v>
      </c>
      <c r="H60" t="s">
        <v>1170</v>
      </c>
      <c r="I60" s="2" t="s">
        <v>1311</v>
      </c>
      <c r="J60" s="2" t="s">
        <v>1608</v>
      </c>
      <c r="K60">
        <f>HYPERLINK("downloaded_images\A3-100090_front.jpeg", "A3-100090_front.jpeg")</f>
        <v>0</v>
      </c>
      <c r="L60">
        <f>HYPERLINK("downloaded_images\A3-100090_whole.jpeg", "A3-100090_whole.jpeg")</f>
        <v>0</v>
      </c>
    </row>
    <row r="61" spans="1:12">
      <c r="A61">
        <v>60</v>
      </c>
      <c r="B61" t="s">
        <v>71</v>
      </c>
      <c r="C61" t="s">
        <v>368</v>
      </c>
      <c r="D61">
        <v>95974</v>
      </c>
      <c r="E61" t="s">
        <v>665</v>
      </c>
      <c r="F61" t="s">
        <v>947</v>
      </c>
      <c r="G61" t="s">
        <v>1142</v>
      </c>
      <c r="H61" t="s">
        <v>1170</v>
      </c>
      <c r="I61" s="2" t="s">
        <v>1312</v>
      </c>
      <c r="J61" s="2" t="s">
        <v>1609</v>
      </c>
      <c r="K61">
        <f>HYPERLINK("downloaded_images\A3-100091_front.jpeg", "A3-100091_front.jpeg")</f>
        <v>0</v>
      </c>
      <c r="L61">
        <f>HYPERLINK("downloaded_images\A3-100091_whole.jpeg", "A3-100091_whole.jpeg")</f>
        <v>0</v>
      </c>
    </row>
    <row r="62" spans="1:12">
      <c r="A62">
        <v>61</v>
      </c>
      <c r="B62" t="s">
        <v>72</v>
      </c>
      <c r="C62" t="s">
        <v>369</v>
      </c>
      <c r="D62">
        <v>95975</v>
      </c>
      <c r="E62" t="s">
        <v>666</v>
      </c>
      <c r="F62" t="s">
        <v>947</v>
      </c>
      <c r="G62" t="s">
        <v>1142</v>
      </c>
      <c r="H62" t="s">
        <v>1170</v>
      </c>
      <c r="I62" s="2" t="s">
        <v>1313</v>
      </c>
      <c r="J62" s="2" t="s">
        <v>1610</v>
      </c>
      <c r="K62">
        <f>HYPERLINK("downloaded_images\A3-100092_front.jpeg", "A3-100092_front.jpeg")</f>
        <v>0</v>
      </c>
      <c r="L62">
        <f>HYPERLINK("downloaded_images\A3-100092_whole.jpeg", "A3-100092_whole.jpeg")</f>
        <v>0</v>
      </c>
    </row>
    <row r="63" spans="1:12">
      <c r="A63">
        <v>62</v>
      </c>
      <c r="B63" t="s">
        <v>73</v>
      </c>
      <c r="C63" t="s">
        <v>370</v>
      </c>
      <c r="D63">
        <v>97369</v>
      </c>
      <c r="E63" t="s">
        <v>667</v>
      </c>
      <c r="F63" t="s">
        <v>950</v>
      </c>
      <c r="G63" t="s">
        <v>1142</v>
      </c>
      <c r="H63" t="s">
        <v>1170</v>
      </c>
      <c r="I63" s="2" t="s">
        <v>1314</v>
      </c>
      <c r="J63" s="2" t="s">
        <v>1611</v>
      </c>
      <c r="K63">
        <f>HYPERLINK("downloaded_images\A3-100093_front.jpeg", "A3-100093_front.jpeg")</f>
        <v>0</v>
      </c>
      <c r="L63">
        <f>HYPERLINK("downloaded_images\A3-100093_whole.jpeg", "A3-100093_whole.jpeg")</f>
        <v>0</v>
      </c>
    </row>
    <row r="64" spans="1:12">
      <c r="A64">
        <v>63</v>
      </c>
      <c r="B64" t="s">
        <v>74</v>
      </c>
      <c r="C64" t="s">
        <v>371</v>
      </c>
      <c r="D64">
        <v>97371</v>
      </c>
      <c r="E64" t="s">
        <v>668</v>
      </c>
      <c r="F64" t="s">
        <v>951</v>
      </c>
      <c r="G64" t="s">
        <v>1142</v>
      </c>
      <c r="H64" t="s">
        <v>1170</v>
      </c>
      <c r="I64" s="2" t="s">
        <v>1315</v>
      </c>
      <c r="J64" s="2" t="s">
        <v>1612</v>
      </c>
      <c r="K64">
        <f>HYPERLINK("downloaded_images\A3-100094_front.jpeg", "A3-100094_front.jpeg")</f>
        <v>0</v>
      </c>
      <c r="L64">
        <f>HYPERLINK("downloaded_images\A3-100094_whole.jpeg", "A3-100094_whole.jpeg")</f>
        <v>0</v>
      </c>
    </row>
    <row r="65" spans="1:12">
      <c r="A65">
        <v>64</v>
      </c>
      <c r="B65" t="s">
        <v>75</v>
      </c>
      <c r="C65" t="s">
        <v>372</v>
      </c>
      <c r="D65">
        <v>97374</v>
      </c>
      <c r="E65" t="s">
        <v>669</v>
      </c>
      <c r="F65" t="s">
        <v>952</v>
      </c>
      <c r="G65" t="s">
        <v>1142</v>
      </c>
      <c r="H65" t="s">
        <v>1170</v>
      </c>
      <c r="I65" s="2" t="s">
        <v>1316</v>
      </c>
      <c r="J65" s="2" t="s">
        <v>1613</v>
      </c>
      <c r="K65">
        <f>HYPERLINK("downloaded_images\A3-100095_front.jpeg", "A3-100095_front.jpeg")</f>
        <v>0</v>
      </c>
      <c r="L65">
        <f>HYPERLINK("downloaded_images\A3-100095_whole.jpeg", "A3-100095_whole.jpeg")</f>
        <v>0</v>
      </c>
    </row>
    <row r="66" spans="1:12">
      <c r="A66">
        <v>65</v>
      </c>
      <c r="B66" t="s">
        <v>76</v>
      </c>
      <c r="C66" t="s">
        <v>373</v>
      </c>
      <c r="D66">
        <v>97376</v>
      </c>
      <c r="E66" t="s">
        <v>670</v>
      </c>
      <c r="F66" t="s">
        <v>953</v>
      </c>
      <c r="G66" t="s">
        <v>1142</v>
      </c>
      <c r="H66" t="s">
        <v>1170</v>
      </c>
      <c r="I66" s="2" t="s">
        <v>1317</v>
      </c>
      <c r="J66" s="2" t="s">
        <v>1614</v>
      </c>
      <c r="K66">
        <f>HYPERLINK("downloaded_images\A3-100096_front.jpeg", "A3-100096_front.jpeg")</f>
        <v>0</v>
      </c>
      <c r="L66">
        <f>HYPERLINK("downloaded_images\A3-100096_whole.jpeg", "A3-100096_whole.jpeg")</f>
        <v>0</v>
      </c>
    </row>
    <row r="67" spans="1:12">
      <c r="A67">
        <v>66</v>
      </c>
      <c r="B67" t="s">
        <v>77</v>
      </c>
      <c r="C67" t="s">
        <v>374</v>
      </c>
      <c r="D67">
        <v>97379</v>
      </c>
      <c r="E67" t="s">
        <v>671</v>
      </c>
      <c r="F67" t="s">
        <v>954</v>
      </c>
      <c r="G67" t="s">
        <v>1142</v>
      </c>
      <c r="H67" t="s">
        <v>1170</v>
      </c>
      <c r="I67" s="2" t="s">
        <v>1318</v>
      </c>
      <c r="J67" s="2" t="s">
        <v>1615</v>
      </c>
      <c r="K67">
        <f>HYPERLINK("downloaded_images\A3-100097_front.jpeg", "A3-100097_front.jpeg")</f>
        <v>0</v>
      </c>
      <c r="L67">
        <f>HYPERLINK("downloaded_images\A3-100097_whole.jpeg", "A3-100097_whole.jpeg")</f>
        <v>0</v>
      </c>
    </row>
    <row r="68" spans="1:12">
      <c r="A68">
        <v>67</v>
      </c>
      <c r="B68" t="s">
        <v>78</v>
      </c>
      <c r="C68" t="s">
        <v>375</v>
      </c>
      <c r="D68">
        <v>97380</v>
      </c>
      <c r="E68" t="s">
        <v>672</v>
      </c>
      <c r="F68" t="s">
        <v>955</v>
      </c>
      <c r="G68" t="s">
        <v>1142</v>
      </c>
      <c r="H68" t="s">
        <v>1170</v>
      </c>
      <c r="I68" s="2" t="s">
        <v>1319</v>
      </c>
      <c r="J68" s="2" t="s">
        <v>1616</v>
      </c>
      <c r="K68">
        <f>HYPERLINK("downloaded_images\A3-100098_front.jpeg", "A3-100098_front.jpeg")</f>
        <v>0</v>
      </c>
      <c r="L68">
        <f>HYPERLINK("downloaded_images\A3-100098_whole.jpeg", "A3-100098_whole.jpeg")</f>
        <v>0</v>
      </c>
    </row>
    <row r="69" spans="1:12">
      <c r="A69">
        <v>68</v>
      </c>
      <c r="B69" t="s">
        <v>79</v>
      </c>
      <c r="C69" t="s">
        <v>376</v>
      </c>
      <c r="D69">
        <v>97383</v>
      </c>
      <c r="E69" t="s">
        <v>673</v>
      </c>
      <c r="F69" t="s">
        <v>956</v>
      </c>
      <c r="G69" t="s">
        <v>1142</v>
      </c>
      <c r="H69" t="s">
        <v>1170</v>
      </c>
      <c r="I69" s="2" t="s">
        <v>1320</v>
      </c>
      <c r="J69" s="2" t="s">
        <v>1617</v>
      </c>
      <c r="K69">
        <f>HYPERLINK("downloaded_images\A3-100099_front.jpeg", "A3-100099_front.jpeg")</f>
        <v>0</v>
      </c>
      <c r="L69">
        <f>HYPERLINK("downloaded_images\A3-100099_whole.jpeg", "A3-100099_whole.jpeg")</f>
        <v>0</v>
      </c>
    </row>
    <row r="70" spans="1:12">
      <c r="A70">
        <v>69</v>
      </c>
      <c r="B70" t="s">
        <v>80</v>
      </c>
      <c r="C70" t="s">
        <v>377</v>
      </c>
      <c r="D70">
        <v>97385</v>
      </c>
      <c r="E70" t="s">
        <v>674</v>
      </c>
      <c r="F70" t="s">
        <v>957</v>
      </c>
      <c r="G70" t="s">
        <v>1142</v>
      </c>
      <c r="H70" t="s">
        <v>1170</v>
      </c>
      <c r="I70" s="2" t="s">
        <v>1321</v>
      </c>
      <c r="J70" s="2" t="s">
        <v>1618</v>
      </c>
      <c r="K70">
        <f>HYPERLINK("downloaded_images\A3-100100_front.jpeg", "A3-100100_front.jpeg")</f>
        <v>0</v>
      </c>
      <c r="L70">
        <f>HYPERLINK("downloaded_images\A3-100100_whole.jpeg", "A3-100100_whole.jpeg")</f>
        <v>0</v>
      </c>
    </row>
    <row r="71" spans="1:12">
      <c r="A71">
        <v>70</v>
      </c>
      <c r="B71" t="s">
        <v>81</v>
      </c>
      <c r="C71" t="s">
        <v>378</v>
      </c>
      <c r="D71">
        <v>97387</v>
      </c>
      <c r="E71" t="s">
        <v>675</v>
      </c>
      <c r="F71" t="s">
        <v>958</v>
      </c>
      <c r="G71" t="s">
        <v>1142</v>
      </c>
      <c r="H71" t="s">
        <v>1170</v>
      </c>
      <c r="I71" s="2" t="s">
        <v>1322</v>
      </c>
      <c r="J71" s="2" t="s">
        <v>1619</v>
      </c>
      <c r="K71">
        <f>HYPERLINK("downloaded_images\A3-100101_front.jpeg", "A3-100101_front.jpeg")</f>
        <v>0</v>
      </c>
      <c r="L71">
        <f>HYPERLINK("downloaded_images\A3-100101_whole.jpeg", "A3-100101_whole.jpeg")</f>
        <v>0</v>
      </c>
    </row>
    <row r="72" spans="1:12">
      <c r="A72">
        <v>71</v>
      </c>
      <c r="B72" t="s">
        <v>82</v>
      </c>
      <c r="C72" t="s">
        <v>379</v>
      </c>
      <c r="D72">
        <v>97388</v>
      </c>
      <c r="E72" t="s">
        <v>676</v>
      </c>
      <c r="F72" t="s">
        <v>959</v>
      </c>
      <c r="G72" t="s">
        <v>1142</v>
      </c>
      <c r="H72" t="s">
        <v>1170</v>
      </c>
      <c r="I72" s="2" t="s">
        <v>1323</v>
      </c>
      <c r="J72" s="2" t="s">
        <v>1620</v>
      </c>
      <c r="K72">
        <f>HYPERLINK("downloaded_images\A3-100102_front.jpeg", "A3-100102_front.jpeg")</f>
        <v>0</v>
      </c>
      <c r="L72">
        <f>HYPERLINK("downloaded_images\A3-100102_whole.jpeg", "A3-100102_whole.jpeg")</f>
        <v>0</v>
      </c>
    </row>
    <row r="73" spans="1:12">
      <c r="A73">
        <v>72</v>
      </c>
      <c r="B73" t="s">
        <v>83</v>
      </c>
      <c r="C73" t="s">
        <v>380</v>
      </c>
      <c r="D73">
        <v>97389</v>
      </c>
      <c r="E73" t="s">
        <v>677</v>
      </c>
      <c r="F73" t="s">
        <v>960</v>
      </c>
      <c r="G73" t="s">
        <v>1142</v>
      </c>
      <c r="H73" t="s">
        <v>1170</v>
      </c>
      <c r="I73" s="2" t="s">
        <v>1324</v>
      </c>
      <c r="J73" s="2" t="s">
        <v>1621</v>
      </c>
      <c r="K73">
        <f>HYPERLINK("downloaded_images\A3-100103_front.jpeg", "A3-100103_front.jpeg")</f>
        <v>0</v>
      </c>
      <c r="L73">
        <f>HYPERLINK("downloaded_images\A3-100103_whole.jpeg", "A3-100103_whole.jpeg")</f>
        <v>0</v>
      </c>
    </row>
    <row r="74" spans="1:12">
      <c r="A74">
        <v>73</v>
      </c>
      <c r="B74" t="s">
        <v>84</v>
      </c>
      <c r="C74" t="s">
        <v>381</v>
      </c>
      <c r="D74">
        <v>100715</v>
      </c>
      <c r="E74" t="s">
        <v>678</v>
      </c>
      <c r="F74" t="s">
        <v>961</v>
      </c>
      <c r="G74" t="s">
        <v>1142</v>
      </c>
      <c r="H74" t="s">
        <v>1166</v>
      </c>
      <c r="I74" s="2" t="s">
        <v>1325</v>
      </c>
      <c r="J74" s="2" t="s">
        <v>1622</v>
      </c>
      <c r="K74">
        <f>HYPERLINK("downloaded_images\A3-100104_front.jpeg", "A3-100104_front.jpeg")</f>
        <v>0</v>
      </c>
      <c r="L74">
        <f>HYPERLINK("downloaded_images\A3-100104_whole.jpeg", "A3-100104_whole.jpeg")</f>
        <v>0</v>
      </c>
    </row>
    <row r="75" spans="1:12">
      <c r="A75">
        <v>74</v>
      </c>
      <c r="B75" t="s">
        <v>85</v>
      </c>
      <c r="C75" t="s">
        <v>382</v>
      </c>
      <c r="D75">
        <v>100725</v>
      </c>
      <c r="E75" t="s">
        <v>679</v>
      </c>
      <c r="F75" t="s">
        <v>961</v>
      </c>
      <c r="G75" t="s">
        <v>1142</v>
      </c>
      <c r="H75" t="s">
        <v>1166</v>
      </c>
      <c r="I75" s="2" t="s">
        <v>1326</v>
      </c>
      <c r="J75" s="2" t="s">
        <v>1623</v>
      </c>
      <c r="K75">
        <f>HYPERLINK("downloaded_images\A3-100105_front.jpeg", "A3-100105_front.jpeg")</f>
        <v>0</v>
      </c>
      <c r="L75">
        <f>HYPERLINK("downloaded_images\A3-100105_whole.jpeg", "A3-100105_whole.jpeg")</f>
        <v>0</v>
      </c>
    </row>
    <row r="76" spans="1:12">
      <c r="A76">
        <v>75</v>
      </c>
      <c r="B76" t="s">
        <v>86</v>
      </c>
      <c r="C76" t="s">
        <v>383</v>
      </c>
      <c r="D76">
        <v>85375</v>
      </c>
      <c r="E76" t="s">
        <v>680</v>
      </c>
      <c r="F76" t="s">
        <v>962</v>
      </c>
      <c r="G76" t="s">
        <v>1142</v>
      </c>
      <c r="H76" t="s">
        <v>1165</v>
      </c>
      <c r="I76" s="2" t="s">
        <v>1327</v>
      </c>
      <c r="J76" s="2" t="s">
        <v>1624</v>
      </c>
      <c r="K76">
        <f>HYPERLINK("downloaded_images\A3-100106_front.jpeg", "A3-100106_front.jpeg")</f>
        <v>0</v>
      </c>
      <c r="L76">
        <f>HYPERLINK("downloaded_images\A3-100106_whole.jpeg", "A3-100106_whole.jpeg")</f>
        <v>0</v>
      </c>
    </row>
    <row r="77" spans="1:12">
      <c r="A77">
        <v>76</v>
      </c>
      <c r="B77" t="s">
        <v>87</v>
      </c>
      <c r="C77" t="s">
        <v>384</v>
      </c>
      <c r="D77">
        <v>100566</v>
      </c>
      <c r="E77" t="s">
        <v>681</v>
      </c>
      <c r="F77" t="s">
        <v>963</v>
      </c>
      <c r="G77" t="s">
        <v>1142</v>
      </c>
      <c r="H77" t="s">
        <v>1171</v>
      </c>
      <c r="I77" s="2" t="s">
        <v>1328</v>
      </c>
      <c r="J77" s="2" t="s">
        <v>1625</v>
      </c>
      <c r="K77">
        <f>HYPERLINK("downloaded_images\A3-100110_front.jpeg", "A3-100110_front.jpeg")</f>
        <v>0</v>
      </c>
      <c r="L77">
        <f>HYPERLINK("downloaded_images\A3-100110_whole.jpeg", "A3-100110_whole.jpeg")</f>
        <v>0</v>
      </c>
    </row>
    <row r="78" spans="1:12">
      <c r="A78">
        <v>77</v>
      </c>
      <c r="B78" t="s">
        <v>88</v>
      </c>
      <c r="C78" t="s">
        <v>385</v>
      </c>
      <c r="D78">
        <v>100567</v>
      </c>
      <c r="E78" t="s">
        <v>682</v>
      </c>
      <c r="F78" t="s">
        <v>964</v>
      </c>
      <c r="G78" t="s">
        <v>1142</v>
      </c>
      <c r="H78" t="s">
        <v>1171</v>
      </c>
      <c r="I78" s="2" t="s">
        <v>1329</v>
      </c>
      <c r="J78" s="2" t="s">
        <v>1626</v>
      </c>
      <c r="K78">
        <f>HYPERLINK("downloaded_images\A3-100111_front.jpeg", "A3-100111_front.jpeg")</f>
        <v>0</v>
      </c>
      <c r="L78">
        <f>HYPERLINK("downloaded_images\A3-100111_whole.jpeg", "A3-100111_whole.jpeg")</f>
        <v>0</v>
      </c>
    </row>
    <row r="79" spans="1:12">
      <c r="A79">
        <v>78</v>
      </c>
      <c r="B79" t="s">
        <v>89</v>
      </c>
      <c r="C79" t="s">
        <v>386</v>
      </c>
      <c r="D79">
        <v>95107</v>
      </c>
      <c r="E79" t="s">
        <v>683</v>
      </c>
      <c r="F79" t="s">
        <v>965</v>
      </c>
      <c r="G79" t="s">
        <v>1142</v>
      </c>
      <c r="H79" t="s">
        <v>1172</v>
      </c>
      <c r="I79" s="2" t="s">
        <v>1330</v>
      </c>
      <c r="J79" s="2" t="s">
        <v>1627</v>
      </c>
      <c r="K79">
        <f>HYPERLINK("downloaded_images\A3-100112_front.jpeg", "A3-100112_front.jpeg")</f>
        <v>0</v>
      </c>
      <c r="L79">
        <f>HYPERLINK("downloaded_images\A3-100112_whole.jpeg", "A3-100112_whole.jpeg")</f>
        <v>0</v>
      </c>
    </row>
    <row r="80" spans="1:12">
      <c r="A80">
        <v>79</v>
      </c>
      <c r="B80" t="s">
        <v>90</v>
      </c>
      <c r="C80" t="s">
        <v>387</v>
      </c>
      <c r="D80">
        <v>101268</v>
      </c>
      <c r="E80" t="s">
        <v>684</v>
      </c>
      <c r="F80" t="s">
        <v>966</v>
      </c>
      <c r="G80" t="s">
        <v>1142</v>
      </c>
      <c r="H80" t="s">
        <v>1173</v>
      </c>
      <c r="I80" s="2" t="s">
        <v>1331</v>
      </c>
      <c r="J80" s="2" t="s">
        <v>1628</v>
      </c>
      <c r="K80">
        <f>HYPERLINK("downloaded_images\A3-100113_front.jpeg", "A3-100113_front.jpeg")</f>
        <v>0</v>
      </c>
      <c r="L80">
        <f>HYPERLINK("downloaded_images\A3-100113_whole.jpeg", "A3-100113_whole.jpeg")</f>
        <v>0</v>
      </c>
    </row>
    <row r="81" spans="1:12">
      <c r="A81">
        <v>80</v>
      </c>
      <c r="B81" t="s">
        <v>91</v>
      </c>
      <c r="C81" t="s">
        <v>388</v>
      </c>
      <c r="D81">
        <v>97247</v>
      </c>
      <c r="E81" t="s">
        <v>685</v>
      </c>
      <c r="F81" t="s">
        <v>967</v>
      </c>
      <c r="G81" t="s">
        <v>1142</v>
      </c>
      <c r="H81" t="s">
        <v>1170</v>
      </c>
      <c r="I81" s="2" t="s">
        <v>1332</v>
      </c>
      <c r="J81" s="2" t="s">
        <v>1629</v>
      </c>
      <c r="K81">
        <f>HYPERLINK("downloaded_images\A3-100114_front.jpeg", "A3-100114_front.jpeg")</f>
        <v>0</v>
      </c>
      <c r="L81">
        <f>HYPERLINK("downloaded_images\A3-100114_whole.jpeg", "A3-100114_whole.jpeg")</f>
        <v>0</v>
      </c>
    </row>
    <row r="82" spans="1:12">
      <c r="A82">
        <v>81</v>
      </c>
      <c r="B82" t="s">
        <v>92</v>
      </c>
      <c r="C82" t="s">
        <v>389</v>
      </c>
      <c r="D82">
        <v>97248</v>
      </c>
      <c r="E82" t="s">
        <v>686</v>
      </c>
      <c r="F82" t="s">
        <v>947</v>
      </c>
      <c r="G82" t="s">
        <v>1142</v>
      </c>
      <c r="H82" t="s">
        <v>1170</v>
      </c>
      <c r="I82" s="2" t="s">
        <v>1333</v>
      </c>
      <c r="J82" s="2" t="s">
        <v>1630</v>
      </c>
      <c r="K82">
        <f>HYPERLINK("downloaded_images\A3-100115_front.jpeg", "A3-100115_front.jpeg")</f>
        <v>0</v>
      </c>
      <c r="L82">
        <f>HYPERLINK("downloaded_images\A3-100115_whole.jpeg", "A3-100115_whole.jpeg")</f>
        <v>0</v>
      </c>
    </row>
    <row r="83" spans="1:12">
      <c r="A83">
        <v>82</v>
      </c>
      <c r="B83" t="s">
        <v>93</v>
      </c>
      <c r="C83" t="s">
        <v>390</v>
      </c>
      <c r="D83">
        <v>97252</v>
      </c>
      <c r="E83" t="s">
        <v>687</v>
      </c>
      <c r="F83" t="s">
        <v>947</v>
      </c>
      <c r="G83" t="s">
        <v>1142</v>
      </c>
      <c r="H83" t="s">
        <v>1170</v>
      </c>
      <c r="I83" s="2" t="s">
        <v>1334</v>
      </c>
      <c r="J83" s="2" t="s">
        <v>1631</v>
      </c>
      <c r="K83">
        <f>HYPERLINK("downloaded_images\A3-100118_front.jpeg", "A3-100118_front.jpeg")</f>
        <v>0</v>
      </c>
      <c r="L83">
        <f>HYPERLINK("downloaded_images\A3-100118_whole.jpeg", "A3-100118_whole.jpeg")</f>
        <v>0</v>
      </c>
    </row>
    <row r="84" spans="1:12">
      <c r="A84">
        <v>83</v>
      </c>
      <c r="B84" t="s">
        <v>94</v>
      </c>
      <c r="C84" t="s">
        <v>391</v>
      </c>
      <c r="D84">
        <v>97253</v>
      </c>
      <c r="E84" t="s">
        <v>688</v>
      </c>
      <c r="F84" t="s">
        <v>947</v>
      </c>
      <c r="G84" t="s">
        <v>1142</v>
      </c>
      <c r="H84" t="s">
        <v>1170</v>
      </c>
      <c r="I84" s="2" t="s">
        <v>1335</v>
      </c>
      <c r="J84" s="2" t="s">
        <v>1632</v>
      </c>
      <c r="K84">
        <f>HYPERLINK("downloaded_images\A3-100119_front.jpeg", "A3-100119_front.jpeg")</f>
        <v>0</v>
      </c>
      <c r="L84">
        <f>HYPERLINK("downloaded_images\A3-100119_whole.jpeg", "A3-100119_whole.jpeg")</f>
        <v>0</v>
      </c>
    </row>
    <row r="85" spans="1:12">
      <c r="A85">
        <v>84</v>
      </c>
      <c r="B85" t="s">
        <v>95</v>
      </c>
      <c r="C85" t="s">
        <v>392</v>
      </c>
      <c r="D85">
        <v>97255</v>
      </c>
      <c r="E85" t="s">
        <v>689</v>
      </c>
      <c r="F85" t="s">
        <v>968</v>
      </c>
      <c r="G85" t="s">
        <v>1142</v>
      </c>
      <c r="H85" t="s">
        <v>1170</v>
      </c>
      <c r="I85" s="2" t="s">
        <v>1336</v>
      </c>
      <c r="J85" s="2" t="s">
        <v>1633</v>
      </c>
      <c r="K85">
        <f>HYPERLINK("downloaded_images\A3-100120_front.jpeg", "A3-100120_front.jpeg")</f>
        <v>0</v>
      </c>
      <c r="L85">
        <f>HYPERLINK("downloaded_images\A3-100120_whole.jpeg", "A3-100120_whole.jpeg")</f>
        <v>0</v>
      </c>
    </row>
    <row r="86" spans="1:12">
      <c r="A86">
        <v>85</v>
      </c>
      <c r="B86" t="s">
        <v>96</v>
      </c>
      <c r="C86" t="s">
        <v>393</v>
      </c>
      <c r="D86">
        <v>97260</v>
      </c>
      <c r="E86" t="s">
        <v>690</v>
      </c>
      <c r="F86" t="s">
        <v>690</v>
      </c>
      <c r="G86" t="s">
        <v>1142</v>
      </c>
      <c r="H86" t="s">
        <v>1170</v>
      </c>
      <c r="I86" s="2" t="s">
        <v>1337</v>
      </c>
      <c r="J86" s="2" t="s">
        <v>1634</v>
      </c>
      <c r="K86">
        <f>HYPERLINK("downloaded_images\A3-100121_front.jpeg", "A3-100121_front.jpeg")</f>
        <v>0</v>
      </c>
      <c r="L86">
        <f>HYPERLINK("downloaded_images\A3-100121_whole.jpeg", "A3-100121_whole.jpeg")</f>
        <v>0</v>
      </c>
    </row>
    <row r="87" spans="1:12">
      <c r="A87">
        <v>86</v>
      </c>
      <c r="B87" t="s">
        <v>97</v>
      </c>
      <c r="C87" t="s">
        <v>394</v>
      </c>
      <c r="D87">
        <v>97262</v>
      </c>
      <c r="E87" t="s">
        <v>691</v>
      </c>
      <c r="F87" t="s">
        <v>969</v>
      </c>
      <c r="G87" t="s">
        <v>1142</v>
      </c>
      <c r="H87" t="s">
        <v>1170</v>
      </c>
      <c r="I87" s="2" t="s">
        <v>1338</v>
      </c>
      <c r="J87" s="2" t="s">
        <v>1635</v>
      </c>
      <c r="K87">
        <f>HYPERLINK("downloaded_images\A3-100122_front.jpeg", "A3-100122_front.jpeg")</f>
        <v>0</v>
      </c>
      <c r="L87">
        <f>HYPERLINK("downloaded_images\A3-100122_whole.jpeg", "A3-100122_whole.jpeg")</f>
        <v>0</v>
      </c>
    </row>
    <row r="88" spans="1:12">
      <c r="A88">
        <v>87</v>
      </c>
      <c r="B88" t="s">
        <v>98</v>
      </c>
      <c r="C88" t="s">
        <v>395</v>
      </c>
      <c r="D88">
        <v>97370</v>
      </c>
      <c r="E88" t="s">
        <v>692</v>
      </c>
      <c r="F88" t="s">
        <v>970</v>
      </c>
      <c r="G88" t="s">
        <v>1142</v>
      </c>
      <c r="H88" t="s">
        <v>1170</v>
      </c>
      <c r="I88" s="2" t="s">
        <v>1339</v>
      </c>
      <c r="J88" s="2" t="s">
        <v>1636</v>
      </c>
      <c r="K88">
        <f>HYPERLINK("downloaded_images\A3-100123_front.jpeg", "A3-100123_front.jpeg")</f>
        <v>0</v>
      </c>
      <c r="L88">
        <f>HYPERLINK("downloaded_images\A3-100123_whole.jpeg", "A3-100123_whole.jpeg")</f>
        <v>0</v>
      </c>
    </row>
    <row r="89" spans="1:12">
      <c r="A89">
        <v>88</v>
      </c>
      <c r="B89" t="s">
        <v>99</v>
      </c>
      <c r="C89" t="s">
        <v>396</v>
      </c>
      <c r="D89">
        <v>97375</v>
      </c>
      <c r="E89" t="s">
        <v>693</v>
      </c>
      <c r="F89" t="s">
        <v>971</v>
      </c>
      <c r="G89" t="s">
        <v>1142</v>
      </c>
      <c r="H89" t="s">
        <v>1170</v>
      </c>
      <c r="I89" s="2" t="s">
        <v>1340</v>
      </c>
      <c r="J89" s="2" t="s">
        <v>1637</v>
      </c>
      <c r="K89">
        <f>HYPERLINK("downloaded_images\A3-100124_front.jpeg", "A3-100124_front.jpeg")</f>
        <v>0</v>
      </c>
      <c r="L89">
        <f>HYPERLINK("downloaded_images\A3-100124_whole.jpeg", "A3-100124_whole.jpeg")</f>
        <v>0</v>
      </c>
    </row>
    <row r="90" spans="1:12">
      <c r="A90">
        <v>89</v>
      </c>
      <c r="B90" t="s">
        <v>100</v>
      </c>
      <c r="C90" t="s">
        <v>397</v>
      </c>
      <c r="D90">
        <v>97382</v>
      </c>
      <c r="E90" t="s">
        <v>694</v>
      </c>
      <c r="F90" t="s">
        <v>972</v>
      </c>
      <c r="G90" t="s">
        <v>1142</v>
      </c>
      <c r="H90" t="s">
        <v>1170</v>
      </c>
      <c r="I90" s="2" t="s">
        <v>1341</v>
      </c>
      <c r="J90" s="2" t="s">
        <v>1638</v>
      </c>
      <c r="K90">
        <f>HYPERLINK("downloaded_images\A3-100125_front.jpeg", "A3-100125_front.jpeg")</f>
        <v>0</v>
      </c>
      <c r="L90">
        <f>HYPERLINK("downloaded_images\A3-100125_whole.jpeg", "A3-100125_whole.jpeg")</f>
        <v>0</v>
      </c>
    </row>
    <row r="91" spans="1:12">
      <c r="A91">
        <v>90</v>
      </c>
      <c r="B91" t="s">
        <v>101</v>
      </c>
      <c r="C91" t="s">
        <v>398</v>
      </c>
      <c r="D91">
        <v>97384</v>
      </c>
      <c r="E91" t="s">
        <v>695</v>
      </c>
      <c r="F91" t="s">
        <v>695</v>
      </c>
      <c r="G91" t="s">
        <v>1142</v>
      </c>
      <c r="H91" t="s">
        <v>1170</v>
      </c>
      <c r="I91" s="2" t="s">
        <v>1342</v>
      </c>
      <c r="J91" s="2" t="s">
        <v>1639</v>
      </c>
      <c r="K91">
        <f>HYPERLINK("downloaded_images\A3-100126_front.jpeg", "A3-100126_front.jpeg")</f>
        <v>0</v>
      </c>
      <c r="L91">
        <f>HYPERLINK("downloaded_images\A3-100126_whole.jpeg", "A3-100126_whole.jpeg")</f>
        <v>0</v>
      </c>
    </row>
    <row r="92" spans="1:12">
      <c r="A92">
        <v>91</v>
      </c>
      <c r="B92" t="s">
        <v>102</v>
      </c>
      <c r="C92" t="s">
        <v>399</v>
      </c>
      <c r="D92">
        <v>97391</v>
      </c>
      <c r="E92" t="s">
        <v>696</v>
      </c>
      <c r="F92" t="s">
        <v>973</v>
      </c>
      <c r="G92" t="s">
        <v>1142</v>
      </c>
      <c r="H92" t="s">
        <v>1170</v>
      </c>
      <c r="I92" s="2" t="s">
        <v>1343</v>
      </c>
      <c r="J92" s="2" t="s">
        <v>1640</v>
      </c>
      <c r="K92">
        <f>HYPERLINK("downloaded_images\A3-100127_front.jpeg", "A3-100127_front.jpeg")</f>
        <v>0</v>
      </c>
      <c r="L92">
        <f>HYPERLINK("downloaded_images\A3-100127_whole.jpeg", "A3-100127_whole.jpeg")</f>
        <v>0</v>
      </c>
    </row>
    <row r="93" spans="1:12">
      <c r="A93">
        <v>92</v>
      </c>
      <c r="B93" t="s">
        <v>103</v>
      </c>
      <c r="C93" t="s">
        <v>400</v>
      </c>
      <c r="D93">
        <v>100008</v>
      </c>
      <c r="E93" t="s">
        <v>697</v>
      </c>
      <c r="G93" t="s">
        <v>1142</v>
      </c>
      <c r="H93" t="s">
        <v>1174</v>
      </c>
      <c r="I93" s="2" t="s">
        <v>1344</v>
      </c>
      <c r="J93" s="2" t="s">
        <v>1641</v>
      </c>
      <c r="K93">
        <f>HYPERLINK("downloaded_images\A3-100128_front.jpeg", "A3-100128_front.jpeg")</f>
        <v>0</v>
      </c>
      <c r="L93">
        <f>HYPERLINK("downloaded_images\A3-100128_whole.jpeg", "A3-100128_whole.jpeg")</f>
        <v>0</v>
      </c>
    </row>
    <row r="94" spans="1:12">
      <c r="A94">
        <v>93</v>
      </c>
      <c r="B94" t="s">
        <v>104</v>
      </c>
      <c r="C94" t="s">
        <v>401</v>
      </c>
      <c r="D94">
        <v>100031</v>
      </c>
      <c r="E94" t="s">
        <v>698</v>
      </c>
      <c r="G94" t="s">
        <v>1142</v>
      </c>
      <c r="H94" t="s">
        <v>1174</v>
      </c>
      <c r="I94" s="2" t="s">
        <v>1345</v>
      </c>
      <c r="J94" s="2" t="s">
        <v>1642</v>
      </c>
      <c r="K94">
        <f>HYPERLINK("downloaded_images\A3-100129_front.jpeg", "A3-100129_front.jpeg")</f>
        <v>0</v>
      </c>
      <c r="L94">
        <f>HYPERLINK("downloaded_images\A3-100129_whole.jpeg", "A3-100129_whole.jpeg")</f>
        <v>0</v>
      </c>
    </row>
    <row r="95" spans="1:12">
      <c r="A95">
        <v>94</v>
      </c>
      <c r="B95" t="s">
        <v>105</v>
      </c>
      <c r="C95" t="s">
        <v>402</v>
      </c>
      <c r="D95">
        <v>100032</v>
      </c>
      <c r="E95" t="s">
        <v>699</v>
      </c>
      <c r="G95" t="s">
        <v>1142</v>
      </c>
      <c r="H95" t="s">
        <v>1174</v>
      </c>
      <c r="I95" s="2" t="s">
        <v>1346</v>
      </c>
      <c r="J95" s="2" t="s">
        <v>1643</v>
      </c>
      <c r="K95">
        <f>HYPERLINK("downloaded_images\A3-100130_front.jpeg", "A3-100130_front.jpeg")</f>
        <v>0</v>
      </c>
      <c r="L95">
        <f>HYPERLINK("downloaded_images\A3-100130_whole.jpeg", "A3-100130_whole.jpeg")</f>
        <v>0</v>
      </c>
    </row>
    <row r="96" spans="1:12">
      <c r="A96">
        <v>95</v>
      </c>
      <c r="B96" t="s">
        <v>106</v>
      </c>
      <c r="C96" t="s">
        <v>403</v>
      </c>
      <c r="D96">
        <v>100033</v>
      </c>
      <c r="E96" t="s">
        <v>700</v>
      </c>
      <c r="G96" t="s">
        <v>1142</v>
      </c>
      <c r="H96" t="s">
        <v>1174</v>
      </c>
      <c r="I96" s="2" t="s">
        <v>1347</v>
      </c>
      <c r="J96" s="2" t="s">
        <v>1644</v>
      </c>
      <c r="K96">
        <f>HYPERLINK("downloaded_images\A3-100131_front.jpeg", "A3-100131_front.jpeg")</f>
        <v>0</v>
      </c>
      <c r="L96">
        <f>HYPERLINK("downloaded_images\A3-100131_whole.jpeg", "A3-100131_whole.jpeg")</f>
        <v>0</v>
      </c>
    </row>
    <row r="97" spans="1:12">
      <c r="A97">
        <v>96</v>
      </c>
      <c r="B97" t="s">
        <v>107</v>
      </c>
      <c r="C97" t="s">
        <v>404</v>
      </c>
      <c r="D97">
        <v>100034</v>
      </c>
      <c r="E97" t="s">
        <v>701</v>
      </c>
      <c r="G97" t="s">
        <v>1142</v>
      </c>
      <c r="H97" t="s">
        <v>1174</v>
      </c>
      <c r="I97" s="2" t="s">
        <v>1348</v>
      </c>
      <c r="J97" s="2" t="s">
        <v>1645</v>
      </c>
      <c r="K97">
        <f>HYPERLINK("downloaded_images\A3-100132_front.jpeg", "A3-100132_front.jpeg")</f>
        <v>0</v>
      </c>
      <c r="L97">
        <f>HYPERLINK("downloaded_images\A3-100132_whole.jpeg", "A3-100132_whole.jpeg")</f>
        <v>0</v>
      </c>
    </row>
    <row r="98" spans="1:12">
      <c r="A98">
        <v>97</v>
      </c>
      <c r="B98" t="s">
        <v>108</v>
      </c>
      <c r="C98" t="s">
        <v>405</v>
      </c>
      <c r="D98">
        <v>103367</v>
      </c>
      <c r="E98" t="s">
        <v>702</v>
      </c>
      <c r="F98" t="s">
        <v>974</v>
      </c>
      <c r="G98" t="s">
        <v>1142</v>
      </c>
      <c r="H98" t="s">
        <v>1175</v>
      </c>
      <c r="I98" s="2" t="s">
        <v>1349</v>
      </c>
      <c r="J98" s="2" t="s">
        <v>1646</v>
      </c>
      <c r="K98">
        <f>HYPERLINK("downloaded_images\A3-100134_front.jpeg", "A3-100134_front.jpeg")</f>
        <v>0</v>
      </c>
      <c r="L98">
        <f>HYPERLINK("downloaded_images\A3-100134_whole.jpeg", "A3-100134_whole.jpeg")</f>
        <v>0</v>
      </c>
    </row>
    <row r="99" spans="1:12">
      <c r="A99">
        <v>98</v>
      </c>
      <c r="B99" t="s">
        <v>109</v>
      </c>
      <c r="C99" t="s">
        <v>406</v>
      </c>
      <c r="D99">
        <v>103368</v>
      </c>
      <c r="E99" t="s">
        <v>703</v>
      </c>
      <c r="F99" t="s">
        <v>975</v>
      </c>
      <c r="G99" t="s">
        <v>1142</v>
      </c>
      <c r="H99" t="s">
        <v>1175</v>
      </c>
      <c r="I99" s="2" t="s">
        <v>1350</v>
      </c>
      <c r="J99" s="2" t="s">
        <v>1647</v>
      </c>
      <c r="K99">
        <f>HYPERLINK("downloaded_images\A3-100135_front.jpeg", "A3-100135_front.jpeg")</f>
        <v>0</v>
      </c>
      <c r="L99">
        <f>HYPERLINK("downloaded_images\A3-100135_whole.jpeg", "A3-100135_whole.jpeg")</f>
        <v>0</v>
      </c>
    </row>
    <row r="100" spans="1:12">
      <c r="A100">
        <v>99</v>
      </c>
      <c r="B100" t="s">
        <v>110</v>
      </c>
      <c r="C100" t="s">
        <v>407</v>
      </c>
      <c r="D100">
        <v>97901</v>
      </c>
      <c r="E100" t="s">
        <v>704</v>
      </c>
      <c r="F100" t="s">
        <v>976</v>
      </c>
      <c r="G100" t="s">
        <v>1142</v>
      </c>
      <c r="H100" t="s">
        <v>1176</v>
      </c>
      <c r="I100" s="2" t="s">
        <v>1351</v>
      </c>
      <c r="J100" s="2" t="s">
        <v>1648</v>
      </c>
      <c r="K100">
        <f>HYPERLINK("downloaded_images\A3-100143_front.jpeg", "A3-100143_front.jpeg")</f>
        <v>0</v>
      </c>
      <c r="L100">
        <f>HYPERLINK("downloaded_images\A3-100143_whole.jpeg", "A3-100143_whole.jpeg")</f>
        <v>0</v>
      </c>
    </row>
    <row r="101" spans="1:12">
      <c r="A101">
        <v>100</v>
      </c>
      <c r="B101" t="s">
        <v>111</v>
      </c>
      <c r="C101" t="s">
        <v>408</v>
      </c>
      <c r="D101">
        <v>87996</v>
      </c>
      <c r="E101" t="s">
        <v>705</v>
      </c>
      <c r="F101" t="s">
        <v>977</v>
      </c>
      <c r="G101" t="s">
        <v>1142</v>
      </c>
      <c r="H101" t="s">
        <v>1175</v>
      </c>
      <c r="I101" s="2" t="s">
        <v>1352</v>
      </c>
      <c r="J101" s="2" t="s">
        <v>1649</v>
      </c>
      <c r="K101">
        <f>HYPERLINK("downloaded_images\A3-100145_front.jpeg", "A3-100145_front.jpeg")</f>
        <v>0</v>
      </c>
      <c r="L101">
        <f>HYPERLINK("downloaded_images\A3-100145_whole.jpeg", "A3-100145_whole.jpeg")</f>
        <v>0</v>
      </c>
    </row>
    <row r="102" spans="1:12">
      <c r="A102">
        <v>101</v>
      </c>
      <c r="B102" t="s">
        <v>112</v>
      </c>
      <c r="C102" t="s">
        <v>409</v>
      </c>
      <c r="D102">
        <v>97381</v>
      </c>
      <c r="E102" t="s">
        <v>706</v>
      </c>
      <c r="F102" t="s">
        <v>947</v>
      </c>
      <c r="G102" t="s">
        <v>1142</v>
      </c>
      <c r="H102" t="s">
        <v>1170</v>
      </c>
      <c r="I102" s="2" t="s">
        <v>1353</v>
      </c>
      <c r="J102" s="2" t="s">
        <v>1650</v>
      </c>
      <c r="K102">
        <f>HYPERLINK("downloaded_images\A3-100147_front.jpeg", "A3-100147_front.jpeg")</f>
        <v>0</v>
      </c>
      <c r="L102">
        <f>HYPERLINK("downloaded_images\A3-100147_whole.jpeg", "A3-100147_whole.jpeg")</f>
        <v>0</v>
      </c>
    </row>
    <row r="103" spans="1:12">
      <c r="A103">
        <v>102</v>
      </c>
      <c r="B103" t="s">
        <v>113</v>
      </c>
      <c r="C103" t="s">
        <v>410</v>
      </c>
      <c r="D103">
        <v>97373</v>
      </c>
      <c r="E103" t="s">
        <v>707</v>
      </c>
      <c r="F103" t="s">
        <v>978</v>
      </c>
      <c r="G103" t="s">
        <v>1142</v>
      </c>
      <c r="H103" t="s">
        <v>1170</v>
      </c>
      <c r="I103" s="2" t="s">
        <v>1354</v>
      </c>
      <c r="J103" s="2" t="s">
        <v>1651</v>
      </c>
      <c r="K103">
        <f>HYPERLINK("downloaded_images\A3-100148_front.jpeg", "A3-100148_front.jpeg")</f>
        <v>0</v>
      </c>
      <c r="L103">
        <f>HYPERLINK("downloaded_images\A3-100148_whole.jpeg", "A3-100148_whole.jpeg")</f>
        <v>0</v>
      </c>
    </row>
    <row r="104" spans="1:12">
      <c r="A104">
        <v>103</v>
      </c>
      <c r="B104" t="s">
        <v>114</v>
      </c>
      <c r="C104" t="s">
        <v>411</v>
      </c>
      <c r="D104">
        <v>97372</v>
      </c>
      <c r="E104" t="s">
        <v>708</v>
      </c>
      <c r="F104" t="s">
        <v>979</v>
      </c>
      <c r="G104" t="s">
        <v>1142</v>
      </c>
      <c r="H104" t="s">
        <v>1170</v>
      </c>
      <c r="I104" s="2" t="s">
        <v>1355</v>
      </c>
      <c r="J104" s="2" t="s">
        <v>1652</v>
      </c>
      <c r="K104">
        <f>HYPERLINK("downloaded_images\A3-100149_front.jpeg", "A3-100149_front.jpeg")</f>
        <v>0</v>
      </c>
      <c r="L104">
        <f>HYPERLINK("downloaded_images\A3-100149_whole.jpeg", "A3-100149_whole.jpeg")</f>
        <v>0</v>
      </c>
    </row>
    <row r="105" spans="1:12">
      <c r="A105">
        <v>104</v>
      </c>
      <c r="B105" t="s">
        <v>115</v>
      </c>
      <c r="C105" t="s">
        <v>412</v>
      </c>
      <c r="D105">
        <v>119413</v>
      </c>
      <c r="E105" t="s">
        <v>709</v>
      </c>
      <c r="G105" t="s">
        <v>1142</v>
      </c>
      <c r="H105" t="s">
        <v>1174</v>
      </c>
      <c r="I105" s="2" t="s">
        <v>1356</v>
      </c>
      <c r="J105" s="2" t="s">
        <v>1653</v>
      </c>
      <c r="K105">
        <f>HYPERLINK("downloaded_images\A3-100153_front.jpeg", "A3-100153_front.jpeg")</f>
        <v>0</v>
      </c>
      <c r="L105">
        <f>HYPERLINK("downloaded_images\A3-100153_whole.jpeg", "A3-100153_whole.jpeg")</f>
        <v>0</v>
      </c>
    </row>
    <row r="106" spans="1:12">
      <c r="A106">
        <v>105</v>
      </c>
      <c r="B106" t="s">
        <v>116</v>
      </c>
      <c r="C106" t="s">
        <v>413</v>
      </c>
      <c r="D106">
        <v>108906</v>
      </c>
      <c r="E106" t="s">
        <v>710</v>
      </c>
      <c r="F106" t="s">
        <v>980</v>
      </c>
      <c r="G106" t="s">
        <v>1142</v>
      </c>
      <c r="H106" t="s">
        <v>1177</v>
      </c>
      <c r="I106" s="2" t="s">
        <v>1357</v>
      </c>
      <c r="J106" s="2" t="s">
        <v>1654</v>
      </c>
      <c r="K106">
        <f>HYPERLINK("downloaded_images\A3-100159_front.jpeg", "A3-100159_front.jpeg")</f>
        <v>0</v>
      </c>
      <c r="L106">
        <f>HYPERLINK("downloaded_images\A3-100159_whole.jpeg", "A3-100159_whole.jpeg")</f>
        <v>0</v>
      </c>
    </row>
    <row r="107" spans="1:12">
      <c r="A107">
        <v>106</v>
      </c>
      <c r="B107" t="s">
        <v>117</v>
      </c>
      <c r="C107" t="s">
        <v>414</v>
      </c>
      <c r="D107">
        <v>103290</v>
      </c>
      <c r="E107" t="s">
        <v>711</v>
      </c>
      <c r="F107" t="s">
        <v>981</v>
      </c>
      <c r="G107" t="s">
        <v>1142</v>
      </c>
      <c r="H107" t="s">
        <v>1178</v>
      </c>
      <c r="I107" s="2" t="s">
        <v>1358</v>
      </c>
      <c r="J107" s="2" t="s">
        <v>1655</v>
      </c>
      <c r="K107">
        <f>HYPERLINK("downloaded_images\A3-100160_front.jpeg", "A3-100160_front.jpeg")</f>
        <v>0</v>
      </c>
      <c r="L107">
        <f>HYPERLINK("downloaded_images\A3-100160_whole.jpeg", "A3-100160_whole.jpeg")</f>
        <v>0</v>
      </c>
    </row>
    <row r="108" spans="1:12">
      <c r="A108">
        <v>107</v>
      </c>
      <c r="B108" t="s">
        <v>118</v>
      </c>
      <c r="C108" t="s">
        <v>415</v>
      </c>
      <c r="D108">
        <v>101322</v>
      </c>
      <c r="E108" t="s">
        <v>712</v>
      </c>
      <c r="F108" t="s">
        <v>982</v>
      </c>
      <c r="G108" t="s">
        <v>1142</v>
      </c>
      <c r="H108" t="s">
        <v>1179</v>
      </c>
      <c r="I108" s="2" t="s">
        <v>1359</v>
      </c>
      <c r="J108" s="2" t="s">
        <v>1656</v>
      </c>
      <c r="K108">
        <f>HYPERLINK("downloaded_images\A3-100167_front.jpeg", "A3-100167_front.jpeg")</f>
        <v>0</v>
      </c>
      <c r="L108">
        <f>HYPERLINK("downloaded_images\A3-100167_whole.jpeg", "A3-100167_whole.jpeg")</f>
        <v>0</v>
      </c>
    </row>
    <row r="109" spans="1:12">
      <c r="A109">
        <v>108</v>
      </c>
      <c r="B109" t="s">
        <v>119</v>
      </c>
      <c r="C109" t="s">
        <v>416</v>
      </c>
      <c r="D109">
        <v>87994</v>
      </c>
      <c r="E109" t="s">
        <v>713</v>
      </c>
      <c r="F109" t="s">
        <v>983</v>
      </c>
      <c r="G109" t="s">
        <v>1142</v>
      </c>
      <c r="H109" t="s">
        <v>1175</v>
      </c>
      <c r="I109" s="2" t="s">
        <v>1360</v>
      </c>
      <c r="J109" s="2" t="s">
        <v>1657</v>
      </c>
      <c r="K109">
        <f>HYPERLINK("downloaded_images\A3-100168_front.jpeg", "A3-100168_front.jpeg")</f>
        <v>0</v>
      </c>
      <c r="L109">
        <f>HYPERLINK("downloaded_images\A3-100168_whole.jpeg", "A3-100168_whole.jpeg")</f>
        <v>0</v>
      </c>
    </row>
    <row r="110" spans="1:12">
      <c r="A110">
        <v>109</v>
      </c>
      <c r="B110" t="s">
        <v>120</v>
      </c>
      <c r="C110" t="s">
        <v>417</v>
      </c>
      <c r="D110">
        <v>87998</v>
      </c>
      <c r="E110" t="s">
        <v>714</v>
      </c>
      <c r="F110" t="s">
        <v>984</v>
      </c>
      <c r="G110" t="s">
        <v>1142</v>
      </c>
      <c r="H110" t="s">
        <v>1175</v>
      </c>
      <c r="I110" s="2" t="s">
        <v>1361</v>
      </c>
      <c r="J110" s="2" t="s">
        <v>1658</v>
      </c>
      <c r="K110">
        <f>HYPERLINK("downloaded_images\A3-100169_front.jpeg", "A3-100169_front.jpeg")</f>
        <v>0</v>
      </c>
      <c r="L110">
        <f>HYPERLINK("downloaded_images\A3-100169_whole.jpeg", "A3-100169_whole.jpeg")</f>
        <v>0</v>
      </c>
    </row>
    <row r="111" spans="1:12">
      <c r="A111">
        <v>110</v>
      </c>
      <c r="B111" t="s">
        <v>121</v>
      </c>
      <c r="C111" t="s">
        <v>418</v>
      </c>
      <c r="D111">
        <v>103152</v>
      </c>
      <c r="E111" t="s">
        <v>715</v>
      </c>
      <c r="F111" t="s">
        <v>985</v>
      </c>
      <c r="G111" t="s">
        <v>1142</v>
      </c>
      <c r="H111" t="s">
        <v>1180</v>
      </c>
      <c r="I111" s="2" t="s">
        <v>1362</v>
      </c>
      <c r="J111" s="2" t="s">
        <v>1659</v>
      </c>
      <c r="K111">
        <f>HYPERLINK("downloaded_images\A3-100177_front.jpeg", "A3-100177_front.jpeg")</f>
        <v>0</v>
      </c>
      <c r="L111">
        <f>HYPERLINK("downloaded_images\A3-100177_whole.jpeg", "A3-100177_whole.jpeg")</f>
        <v>0</v>
      </c>
    </row>
    <row r="112" spans="1:12">
      <c r="A112">
        <v>111</v>
      </c>
      <c r="B112" t="s">
        <v>122</v>
      </c>
      <c r="C112" t="s">
        <v>419</v>
      </c>
      <c r="D112">
        <v>103165</v>
      </c>
      <c r="E112" t="s">
        <v>716</v>
      </c>
      <c r="F112" t="s">
        <v>986</v>
      </c>
      <c r="G112" t="s">
        <v>1142</v>
      </c>
      <c r="H112" t="s">
        <v>1180</v>
      </c>
      <c r="I112" s="2" t="s">
        <v>1363</v>
      </c>
      <c r="J112" s="2" t="s">
        <v>1660</v>
      </c>
      <c r="K112">
        <f>HYPERLINK("downloaded_images\A3-100178_front.jpeg", "A3-100178_front.jpeg")</f>
        <v>0</v>
      </c>
      <c r="L112">
        <f>HYPERLINK("downloaded_images\A3-100178_whole.jpeg", "A3-100178_whole.jpeg")</f>
        <v>0</v>
      </c>
    </row>
    <row r="113" spans="1:12">
      <c r="A113">
        <v>112</v>
      </c>
      <c r="B113" t="s">
        <v>123</v>
      </c>
      <c r="C113" t="s">
        <v>420</v>
      </c>
      <c r="D113">
        <v>105577</v>
      </c>
      <c r="E113" t="s">
        <v>717</v>
      </c>
      <c r="F113" t="s">
        <v>987</v>
      </c>
      <c r="G113" t="s">
        <v>1142</v>
      </c>
      <c r="H113" t="s">
        <v>1180</v>
      </c>
      <c r="I113" s="2" t="s">
        <v>1364</v>
      </c>
      <c r="J113" s="2" t="s">
        <v>1661</v>
      </c>
      <c r="K113">
        <f>HYPERLINK("downloaded_images\A3-100179_front.jpeg", "A3-100179_front.jpeg")</f>
        <v>0</v>
      </c>
      <c r="L113">
        <f>HYPERLINK("downloaded_images\A3-100179_whole.jpeg", "A3-100179_whole.jpeg")</f>
        <v>0</v>
      </c>
    </row>
    <row r="114" spans="1:12">
      <c r="A114">
        <v>113</v>
      </c>
      <c r="B114" t="s">
        <v>124</v>
      </c>
      <c r="C114" t="s">
        <v>421</v>
      </c>
      <c r="D114">
        <v>111743</v>
      </c>
      <c r="E114" t="s">
        <v>718</v>
      </c>
      <c r="F114" t="s">
        <v>988</v>
      </c>
      <c r="G114" t="s">
        <v>1142</v>
      </c>
      <c r="H114" t="s">
        <v>1181</v>
      </c>
      <c r="I114" s="2" t="s">
        <v>1365</v>
      </c>
      <c r="J114" s="2" t="s">
        <v>1662</v>
      </c>
      <c r="K114">
        <f>HYPERLINK("downloaded_images\A3-100187_front.jpeg", "A3-100187_front.jpeg")</f>
        <v>0</v>
      </c>
      <c r="L114">
        <f>HYPERLINK("downloaded_images\A3-100187_whole.jpeg", "A3-100187_whole.jpeg")</f>
        <v>0</v>
      </c>
    </row>
    <row r="115" spans="1:12">
      <c r="A115">
        <v>114</v>
      </c>
      <c r="B115" t="s">
        <v>125</v>
      </c>
      <c r="C115" t="s">
        <v>422</v>
      </c>
      <c r="D115">
        <v>103683</v>
      </c>
      <c r="E115" t="s">
        <v>719</v>
      </c>
      <c r="F115" t="s">
        <v>989</v>
      </c>
      <c r="G115" t="s">
        <v>1142</v>
      </c>
      <c r="H115" t="s">
        <v>1166</v>
      </c>
      <c r="I115" s="2" t="s">
        <v>1366</v>
      </c>
      <c r="J115" s="2" t="s">
        <v>1663</v>
      </c>
      <c r="K115">
        <f>HYPERLINK("downloaded_images\A3-100188_front.jpeg", "A3-100188_front.jpeg")</f>
        <v>0</v>
      </c>
      <c r="L115">
        <f>HYPERLINK("downloaded_images\A3-100188_whole.jpeg", "A3-100188_whole.jpeg")</f>
        <v>0</v>
      </c>
    </row>
    <row r="116" spans="1:12">
      <c r="A116">
        <v>115</v>
      </c>
      <c r="B116" t="s">
        <v>126</v>
      </c>
      <c r="C116" t="s">
        <v>423</v>
      </c>
      <c r="D116">
        <v>103774</v>
      </c>
      <c r="E116" t="s">
        <v>720</v>
      </c>
      <c r="F116" t="s">
        <v>990</v>
      </c>
      <c r="G116" t="s">
        <v>1142</v>
      </c>
      <c r="H116" t="s">
        <v>1166</v>
      </c>
      <c r="I116" s="2" t="s">
        <v>1367</v>
      </c>
      <c r="J116" s="2" t="s">
        <v>1664</v>
      </c>
      <c r="K116">
        <f>HYPERLINK("downloaded_images\A3-100189_front.jpeg", "A3-100189_front.jpeg")</f>
        <v>0</v>
      </c>
      <c r="L116">
        <f>HYPERLINK("downloaded_images\A3-100189_whole.jpeg", "A3-100189_whole.jpeg")</f>
        <v>0</v>
      </c>
    </row>
    <row r="117" spans="1:12">
      <c r="A117">
        <v>116</v>
      </c>
      <c r="B117" t="s">
        <v>127</v>
      </c>
      <c r="C117" t="s">
        <v>424</v>
      </c>
      <c r="D117">
        <v>82040</v>
      </c>
      <c r="E117" t="s">
        <v>721</v>
      </c>
      <c r="F117" t="s">
        <v>991</v>
      </c>
      <c r="G117" t="s">
        <v>1142</v>
      </c>
      <c r="H117" t="s">
        <v>1182</v>
      </c>
      <c r="I117" s="2" t="s">
        <v>1368</v>
      </c>
      <c r="J117" s="2" t="s">
        <v>1665</v>
      </c>
      <c r="K117">
        <f>HYPERLINK("downloaded_images\A3-100192_front.jpeg", "A3-100192_front.jpeg")</f>
        <v>0</v>
      </c>
      <c r="L117">
        <f>HYPERLINK("downloaded_images\A3-100192_whole.jpeg", "A3-100192_whole.jpeg")</f>
        <v>0</v>
      </c>
    </row>
    <row r="118" spans="1:12">
      <c r="A118">
        <v>117</v>
      </c>
      <c r="B118" t="s">
        <v>128</v>
      </c>
      <c r="C118" t="s">
        <v>425</v>
      </c>
      <c r="D118">
        <v>85431</v>
      </c>
      <c r="E118" t="s">
        <v>722</v>
      </c>
      <c r="F118" t="s">
        <v>992</v>
      </c>
      <c r="G118" t="s">
        <v>1142</v>
      </c>
      <c r="H118" t="s">
        <v>1183</v>
      </c>
      <c r="I118" s="2" t="s">
        <v>1369</v>
      </c>
      <c r="J118" s="2" t="s">
        <v>1666</v>
      </c>
      <c r="K118">
        <f>HYPERLINK("downloaded_images\A3-100193_front.jpeg", "A3-100193_front.jpeg")</f>
        <v>0</v>
      </c>
      <c r="L118">
        <f>HYPERLINK("downloaded_images\A3-100193_whole.jpeg", "A3-100193_whole.jpeg")</f>
        <v>0</v>
      </c>
    </row>
    <row r="119" spans="1:12">
      <c r="A119">
        <v>118</v>
      </c>
      <c r="B119" t="s">
        <v>129</v>
      </c>
      <c r="C119" t="s">
        <v>426</v>
      </c>
      <c r="D119">
        <v>106086</v>
      </c>
      <c r="E119" t="s">
        <v>723</v>
      </c>
      <c r="F119" t="s">
        <v>993</v>
      </c>
      <c r="G119" t="s">
        <v>1142</v>
      </c>
      <c r="H119" t="s">
        <v>1159</v>
      </c>
      <c r="I119" s="2" t="s">
        <v>1370</v>
      </c>
      <c r="J119" s="2" t="s">
        <v>1667</v>
      </c>
      <c r="K119">
        <f>HYPERLINK("downloaded_images\A3-100201_front.jpeg", "A3-100201_front.jpeg")</f>
        <v>0</v>
      </c>
      <c r="L119">
        <f>HYPERLINK("downloaded_images\A3-100201_whole.jpeg", "A3-100201_whole.jpeg")</f>
        <v>0</v>
      </c>
    </row>
    <row r="120" spans="1:12">
      <c r="A120">
        <v>119</v>
      </c>
      <c r="B120" t="s">
        <v>130</v>
      </c>
      <c r="C120" t="s">
        <v>427</v>
      </c>
      <c r="D120">
        <v>106033</v>
      </c>
      <c r="E120" t="s">
        <v>724</v>
      </c>
      <c r="F120" t="s">
        <v>994</v>
      </c>
      <c r="G120" t="s">
        <v>1142</v>
      </c>
      <c r="H120" t="s">
        <v>1159</v>
      </c>
      <c r="I120" s="2" t="s">
        <v>1371</v>
      </c>
      <c r="J120" s="2" t="s">
        <v>1668</v>
      </c>
      <c r="K120">
        <f>HYPERLINK("downloaded_images\A3-100207_front.jpeg", "A3-100207_front.jpeg")</f>
        <v>0</v>
      </c>
      <c r="L120">
        <f>HYPERLINK("downloaded_images\A3-100207_whole.jpeg", "A3-100207_whole.jpeg")</f>
        <v>0</v>
      </c>
    </row>
    <row r="121" spans="1:12">
      <c r="A121">
        <v>120</v>
      </c>
      <c r="B121" t="s">
        <v>131</v>
      </c>
      <c r="C121" t="s">
        <v>428</v>
      </c>
      <c r="D121">
        <v>106061</v>
      </c>
      <c r="E121" t="s">
        <v>725</v>
      </c>
      <c r="F121" t="s">
        <v>919</v>
      </c>
      <c r="G121" t="s">
        <v>1142</v>
      </c>
      <c r="H121" t="s">
        <v>1159</v>
      </c>
      <c r="I121" s="2" t="s">
        <v>1372</v>
      </c>
      <c r="J121" s="2" t="s">
        <v>1669</v>
      </c>
      <c r="K121">
        <f>HYPERLINK("downloaded_images\A3-100208_front.jpeg", "A3-100208_front.jpeg")</f>
        <v>0</v>
      </c>
      <c r="L121">
        <f>HYPERLINK("downloaded_images\A3-100208_whole.jpeg", "A3-100208_whole.jpeg")</f>
        <v>0</v>
      </c>
    </row>
    <row r="122" spans="1:12">
      <c r="A122">
        <v>121</v>
      </c>
      <c r="B122" t="s">
        <v>132</v>
      </c>
      <c r="C122" t="s">
        <v>429</v>
      </c>
      <c r="D122">
        <v>106068</v>
      </c>
      <c r="E122" t="s">
        <v>726</v>
      </c>
      <c r="F122" t="s">
        <v>995</v>
      </c>
      <c r="G122" t="s">
        <v>1142</v>
      </c>
      <c r="H122" t="s">
        <v>1159</v>
      </c>
      <c r="I122" s="2" t="s">
        <v>1373</v>
      </c>
      <c r="J122" s="2" t="s">
        <v>1670</v>
      </c>
      <c r="K122">
        <f>HYPERLINK("downloaded_images\A3-100209_front.jpeg", "A3-100209_front.jpeg")</f>
        <v>0</v>
      </c>
      <c r="L122">
        <f>HYPERLINK("downloaded_images\A3-100209_whole.jpeg", "A3-100209_whole.jpeg")</f>
        <v>0</v>
      </c>
    </row>
    <row r="123" spans="1:12">
      <c r="A123">
        <v>122</v>
      </c>
      <c r="B123" t="s">
        <v>133</v>
      </c>
      <c r="C123" t="s">
        <v>430</v>
      </c>
      <c r="D123">
        <v>78882</v>
      </c>
      <c r="E123" t="s">
        <v>727</v>
      </c>
      <c r="F123" t="s">
        <v>996</v>
      </c>
      <c r="G123" t="s">
        <v>1142</v>
      </c>
      <c r="H123" t="s">
        <v>1182</v>
      </c>
      <c r="I123" s="2" t="s">
        <v>1374</v>
      </c>
      <c r="J123" s="2" t="s">
        <v>1671</v>
      </c>
      <c r="K123">
        <f>HYPERLINK("downloaded_images\A3-100223_front.jpeg", "A3-100223_front.jpeg")</f>
        <v>0</v>
      </c>
      <c r="L123">
        <f>HYPERLINK("downloaded_images\A3-100223_whole.jpeg", "A3-100223_whole.jpeg")</f>
        <v>0</v>
      </c>
    </row>
    <row r="124" spans="1:12">
      <c r="A124">
        <v>123</v>
      </c>
      <c r="B124" t="s">
        <v>134</v>
      </c>
      <c r="C124" t="s">
        <v>431</v>
      </c>
      <c r="D124">
        <v>87999</v>
      </c>
      <c r="E124" t="s">
        <v>728</v>
      </c>
      <c r="F124" t="s">
        <v>997</v>
      </c>
      <c r="G124" t="s">
        <v>1142</v>
      </c>
      <c r="H124" t="s">
        <v>1175</v>
      </c>
      <c r="I124" s="2" t="s">
        <v>1375</v>
      </c>
      <c r="J124" s="2" t="s">
        <v>1672</v>
      </c>
      <c r="K124">
        <f>HYPERLINK("downloaded_images\A3-100232_front.jpeg", "A3-100232_front.jpeg")</f>
        <v>0</v>
      </c>
      <c r="L124">
        <f>HYPERLINK("downloaded_images\A3-100232_whole.jpeg", "A3-100232_whole.jpeg")</f>
        <v>0</v>
      </c>
    </row>
    <row r="125" spans="1:12">
      <c r="A125">
        <v>124</v>
      </c>
      <c r="B125" t="s">
        <v>135</v>
      </c>
      <c r="C125" t="s">
        <v>432</v>
      </c>
      <c r="D125">
        <v>97243</v>
      </c>
      <c r="E125" t="s">
        <v>729</v>
      </c>
      <c r="F125" t="s">
        <v>998</v>
      </c>
      <c r="G125" t="s">
        <v>1142</v>
      </c>
      <c r="H125" t="s">
        <v>1170</v>
      </c>
      <c r="I125" s="2" t="s">
        <v>1376</v>
      </c>
      <c r="J125" s="2" t="s">
        <v>1673</v>
      </c>
      <c r="K125">
        <f>HYPERLINK("downloaded_images\A3-100243_front.jpeg", "A3-100243_front.jpeg")</f>
        <v>0</v>
      </c>
      <c r="L125">
        <f>HYPERLINK("downloaded_images\A3-100243_whole.jpeg", "A3-100243_whole.jpeg")</f>
        <v>0</v>
      </c>
    </row>
    <row r="126" spans="1:12">
      <c r="A126">
        <v>125</v>
      </c>
      <c r="B126" t="s">
        <v>136</v>
      </c>
      <c r="C126" t="s">
        <v>433</v>
      </c>
      <c r="D126">
        <v>88980</v>
      </c>
      <c r="E126" t="s">
        <v>730</v>
      </c>
      <c r="F126" t="s">
        <v>999</v>
      </c>
      <c r="G126" t="s">
        <v>1142</v>
      </c>
      <c r="H126" t="s">
        <v>1184</v>
      </c>
      <c r="I126" s="2" t="s">
        <v>1377</v>
      </c>
      <c r="J126" s="2" t="s">
        <v>1674</v>
      </c>
      <c r="K126">
        <f>HYPERLINK("downloaded_images\A3-100253_front.jpeg", "A3-100253_front.jpeg")</f>
        <v>0</v>
      </c>
      <c r="L126">
        <f>HYPERLINK("downloaded_images\A3-100253_whole.jpeg", "A3-100253_whole.jpeg")</f>
        <v>0</v>
      </c>
    </row>
    <row r="127" spans="1:12">
      <c r="A127">
        <v>126</v>
      </c>
      <c r="B127" t="s">
        <v>137</v>
      </c>
      <c r="C127" t="s">
        <v>434</v>
      </c>
      <c r="D127">
        <v>161266</v>
      </c>
      <c r="E127" t="s">
        <v>731</v>
      </c>
      <c r="F127" t="s">
        <v>1000</v>
      </c>
      <c r="G127" t="s">
        <v>1142</v>
      </c>
      <c r="H127" t="s">
        <v>1185</v>
      </c>
      <c r="I127" s="2" t="s">
        <v>1378</v>
      </c>
      <c r="J127" s="2" t="s">
        <v>1675</v>
      </c>
      <c r="K127">
        <f>HYPERLINK("downloaded_images\A3-100261_front.jpeg", "A3-100261_front.jpeg")</f>
        <v>0</v>
      </c>
      <c r="L127">
        <f>HYPERLINK("downloaded_images\A3-100261_whole.jpeg", "A3-100261_whole.jpeg")</f>
        <v>0</v>
      </c>
    </row>
    <row r="128" spans="1:12">
      <c r="A128">
        <v>127</v>
      </c>
      <c r="B128" t="s">
        <v>138</v>
      </c>
      <c r="C128" t="s">
        <v>435</v>
      </c>
      <c r="D128">
        <v>161519</v>
      </c>
      <c r="E128" t="s">
        <v>732</v>
      </c>
      <c r="F128" t="s">
        <v>1000</v>
      </c>
      <c r="G128" t="s">
        <v>1142</v>
      </c>
      <c r="H128" t="s">
        <v>1185</v>
      </c>
      <c r="I128" s="2" t="s">
        <v>1379</v>
      </c>
      <c r="J128" s="2" t="s">
        <v>1676</v>
      </c>
      <c r="K128">
        <f>HYPERLINK("downloaded_images\A3-100262_front.jpeg", "A3-100262_front.jpeg")</f>
        <v>0</v>
      </c>
      <c r="L128">
        <f>HYPERLINK("downloaded_images\A3-100262_whole.jpeg", "A3-100262_whole.jpeg")</f>
        <v>0</v>
      </c>
    </row>
    <row r="129" spans="1:12">
      <c r="A129">
        <v>128</v>
      </c>
      <c r="B129" t="s">
        <v>139</v>
      </c>
      <c r="C129" t="s">
        <v>436</v>
      </c>
      <c r="D129">
        <v>161525</v>
      </c>
      <c r="E129" t="s">
        <v>733</v>
      </c>
      <c r="F129" t="s">
        <v>1000</v>
      </c>
      <c r="G129" t="s">
        <v>1142</v>
      </c>
      <c r="H129" t="s">
        <v>1185</v>
      </c>
      <c r="I129" s="2" t="s">
        <v>1380</v>
      </c>
      <c r="J129" s="2" t="s">
        <v>1677</v>
      </c>
      <c r="K129">
        <f>HYPERLINK("downloaded_images\A3-100263_front.jpeg", "A3-100263_front.jpeg")</f>
        <v>0</v>
      </c>
      <c r="L129">
        <f>HYPERLINK("downloaded_images\A3-100263_whole.jpeg", "A3-100263_whole.jpeg")</f>
        <v>0</v>
      </c>
    </row>
    <row r="130" spans="1:12">
      <c r="A130">
        <v>129</v>
      </c>
      <c r="B130" t="s">
        <v>140</v>
      </c>
      <c r="C130" t="s">
        <v>437</v>
      </c>
      <c r="D130">
        <v>161528</v>
      </c>
      <c r="E130" t="s">
        <v>734</v>
      </c>
      <c r="F130" t="s">
        <v>1000</v>
      </c>
      <c r="G130" t="s">
        <v>1142</v>
      </c>
      <c r="H130" t="s">
        <v>1185</v>
      </c>
      <c r="I130" s="2" t="s">
        <v>1381</v>
      </c>
      <c r="J130" s="2" t="s">
        <v>1678</v>
      </c>
      <c r="K130">
        <f>HYPERLINK("downloaded_images\A3-100264_front.jpeg", "A3-100264_front.jpeg")</f>
        <v>0</v>
      </c>
      <c r="L130">
        <f>HYPERLINK("downloaded_images\A3-100264_whole.jpeg", "A3-100264_whole.jpeg")</f>
        <v>0</v>
      </c>
    </row>
    <row r="131" spans="1:12">
      <c r="A131">
        <v>130</v>
      </c>
      <c r="B131" t="s">
        <v>141</v>
      </c>
      <c r="C131" t="s">
        <v>438</v>
      </c>
      <c r="D131">
        <v>161534</v>
      </c>
      <c r="E131" t="s">
        <v>735</v>
      </c>
      <c r="F131" t="s">
        <v>1000</v>
      </c>
      <c r="G131" t="s">
        <v>1142</v>
      </c>
      <c r="H131" t="s">
        <v>1185</v>
      </c>
      <c r="I131" s="2" t="s">
        <v>1382</v>
      </c>
      <c r="J131" s="2" t="s">
        <v>1679</v>
      </c>
      <c r="K131">
        <f>HYPERLINK("downloaded_images\A3-100265_front.jpeg", "A3-100265_front.jpeg")</f>
        <v>0</v>
      </c>
      <c r="L131">
        <f>HYPERLINK("downloaded_images\A3-100265_whole.jpeg", "A3-100265_whole.jpeg")</f>
        <v>0</v>
      </c>
    </row>
    <row r="132" spans="1:12">
      <c r="A132">
        <v>131</v>
      </c>
      <c r="B132" t="s">
        <v>142</v>
      </c>
      <c r="C132" t="s">
        <v>439</v>
      </c>
      <c r="D132">
        <v>161539</v>
      </c>
      <c r="E132" t="s">
        <v>736</v>
      </c>
      <c r="F132" t="s">
        <v>1000</v>
      </c>
      <c r="G132" t="s">
        <v>1142</v>
      </c>
      <c r="H132" t="s">
        <v>1185</v>
      </c>
      <c r="I132" s="2" t="s">
        <v>1383</v>
      </c>
      <c r="J132" s="2" t="s">
        <v>1680</v>
      </c>
      <c r="K132">
        <f>HYPERLINK("downloaded_images\A3-100266_front.jpeg", "A3-100266_front.jpeg")</f>
        <v>0</v>
      </c>
      <c r="L132">
        <f>HYPERLINK("downloaded_images\A3-100266_whole.jpeg", "A3-100266_whole.jpeg")</f>
        <v>0</v>
      </c>
    </row>
    <row r="133" spans="1:12">
      <c r="A133">
        <v>132</v>
      </c>
      <c r="B133" t="s">
        <v>143</v>
      </c>
      <c r="C133" t="s">
        <v>440</v>
      </c>
      <c r="D133">
        <v>97877</v>
      </c>
      <c r="E133" t="s">
        <v>737</v>
      </c>
      <c r="F133" t="s">
        <v>1001</v>
      </c>
      <c r="G133" t="s">
        <v>1142</v>
      </c>
      <c r="H133" t="s">
        <v>1186</v>
      </c>
      <c r="I133" s="2" t="s">
        <v>1384</v>
      </c>
      <c r="J133" s="2" t="s">
        <v>1681</v>
      </c>
      <c r="K133">
        <f>HYPERLINK("downloaded_images\A3-100268_front.jpeg", "A3-100268_front.jpeg")</f>
        <v>0</v>
      </c>
      <c r="L133">
        <f>HYPERLINK("downloaded_images\A3-100268_whole.jpeg", "A3-100268_whole.jpeg")</f>
        <v>0</v>
      </c>
    </row>
    <row r="134" spans="1:12">
      <c r="A134">
        <v>133</v>
      </c>
      <c r="B134" t="s">
        <v>144</v>
      </c>
      <c r="C134" t="s">
        <v>441</v>
      </c>
      <c r="D134">
        <v>103292</v>
      </c>
      <c r="E134" t="s">
        <v>738</v>
      </c>
      <c r="F134" t="s">
        <v>1002</v>
      </c>
      <c r="G134" t="s">
        <v>1142</v>
      </c>
      <c r="H134" t="s">
        <v>1178</v>
      </c>
      <c r="I134" s="2" t="s">
        <v>1385</v>
      </c>
      <c r="J134" s="2" t="s">
        <v>1682</v>
      </c>
      <c r="K134">
        <f>HYPERLINK("downloaded_images\A3-100279_front.jpeg", "A3-100279_front.jpeg")</f>
        <v>0</v>
      </c>
      <c r="L134">
        <f>HYPERLINK("downloaded_images\A3-100279_whole.jpeg", "A3-100279_whole.jpeg")</f>
        <v>0</v>
      </c>
    </row>
    <row r="135" spans="1:12">
      <c r="A135">
        <v>134</v>
      </c>
      <c r="B135" t="s">
        <v>145</v>
      </c>
      <c r="C135" t="s">
        <v>442</v>
      </c>
      <c r="D135">
        <v>114122</v>
      </c>
      <c r="E135" t="s">
        <v>739</v>
      </c>
      <c r="F135" t="s">
        <v>1003</v>
      </c>
      <c r="G135" t="s">
        <v>1142</v>
      </c>
      <c r="H135" t="s">
        <v>1167</v>
      </c>
      <c r="I135" s="2" t="s">
        <v>1386</v>
      </c>
      <c r="J135" s="2" t="s">
        <v>1683</v>
      </c>
      <c r="K135">
        <f>HYPERLINK("downloaded_images\A3-100281_front.jpeg", "A3-100281_front.jpeg")</f>
        <v>0</v>
      </c>
      <c r="L135">
        <f>HYPERLINK("downloaded_images\A3-100281_whole.jpeg", "A3-100281_whole.jpeg")</f>
        <v>0</v>
      </c>
    </row>
    <row r="136" spans="1:12">
      <c r="A136">
        <v>135</v>
      </c>
      <c r="B136" t="s">
        <v>146</v>
      </c>
      <c r="C136" t="s">
        <v>443</v>
      </c>
      <c r="D136">
        <v>142325</v>
      </c>
      <c r="E136" t="s">
        <v>740</v>
      </c>
      <c r="F136" t="s">
        <v>936</v>
      </c>
      <c r="G136" t="s">
        <v>1142</v>
      </c>
      <c r="H136" t="s">
        <v>1187</v>
      </c>
      <c r="I136" s="2" t="s">
        <v>1387</v>
      </c>
      <c r="J136" s="2" t="s">
        <v>1684</v>
      </c>
      <c r="K136">
        <f>HYPERLINK("downloaded_images\A3-100301_front.jpeg", "A3-100301_front.jpeg")</f>
        <v>0</v>
      </c>
      <c r="L136">
        <f>HYPERLINK("downloaded_images\A3-100301_whole.jpeg", "A3-100301_whole.jpeg")</f>
        <v>0</v>
      </c>
    </row>
    <row r="137" spans="1:12">
      <c r="A137">
        <v>136</v>
      </c>
      <c r="B137" t="s">
        <v>147</v>
      </c>
      <c r="C137" t="s">
        <v>444</v>
      </c>
      <c r="D137">
        <v>104853</v>
      </c>
      <c r="E137" t="s">
        <v>741</v>
      </c>
      <c r="F137" t="s">
        <v>1004</v>
      </c>
      <c r="G137" t="s">
        <v>1142</v>
      </c>
      <c r="H137" t="s">
        <v>1188</v>
      </c>
      <c r="I137" s="2" t="s">
        <v>1388</v>
      </c>
      <c r="J137" s="2" t="s">
        <v>1685</v>
      </c>
      <c r="K137">
        <f>HYPERLINK("downloaded_images\A3-100305_front.jpeg", "A3-100305_front.jpeg")</f>
        <v>0</v>
      </c>
      <c r="L137">
        <f>HYPERLINK("downloaded_images\A3-100305_whole.jpeg", "A3-100305_whole.jpeg")</f>
        <v>0</v>
      </c>
    </row>
    <row r="138" spans="1:12">
      <c r="A138">
        <v>137</v>
      </c>
      <c r="B138" t="s">
        <v>148</v>
      </c>
      <c r="C138" t="s">
        <v>445</v>
      </c>
      <c r="D138">
        <v>119144</v>
      </c>
      <c r="E138" t="s">
        <v>742</v>
      </c>
      <c r="F138" t="s">
        <v>1005</v>
      </c>
      <c r="G138" t="s">
        <v>1142</v>
      </c>
      <c r="H138" t="s">
        <v>1189</v>
      </c>
      <c r="I138" s="2" t="s">
        <v>1389</v>
      </c>
      <c r="J138" s="2" t="s">
        <v>1686</v>
      </c>
      <c r="K138">
        <f>HYPERLINK("downloaded_images\A3-100310_front.jpeg", "A3-100310_front.jpeg")</f>
        <v>0</v>
      </c>
      <c r="L138">
        <f>HYPERLINK("downloaded_images\A3-100310_whole.jpeg", "A3-100310_whole.jpeg")</f>
        <v>0</v>
      </c>
    </row>
    <row r="139" spans="1:12">
      <c r="A139">
        <v>138</v>
      </c>
      <c r="B139" t="s">
        <v>149</v>
      </c>
      <c r="C139" t="s">
        <v>446</v>
      </c>
      <c r="D139">
        <v>119164</v>
      </c>
      <c r="E139" t="s">
        <v>743</v>
      </c>
      <c r="F139" t="s">
        <v>1006</v>
      </c>
      <c r="G139" t="s">
        <v>1142</v>
      </c>
      <c r="H139" t="s">
        <v>1189</v>
      </c>
      <c r="I139" s="2" t="s">
        <v>1390</v>
      </c>
      <c r="J139" s="2" t="s">
        <v>1687</v>
      </c>
      <c r="K139">
        <f>HYPERLINK("downloaded_images\A3-100311_front.jpeg", "A3-100311_front.jpeg")</f>
        <v>0</v>
      </c>
      <c r="L139">
        <f>HYPERLINK("downloaded_images\A3-100311_whole.jpeg", "A3-100311_whole.jpeg")</f>
        <v>0</v>
      </c>
    </row>
    <row r="140" spans="1:12">
      <c r="A140">
        <v>139</v>
      </c>
      <c r="B140" t="s">
        <v>150</v>
      </c>
      <c r="C140" t="s">
        <v>447</v>
      </c>
      <c r="D140">
        <v>103359</v>
      </c>
      <c r="E140" t="s">
        <v>744</v>
      </c>
      <c r="F140" t="s">
        <v>1007</v>
      </c>
      <c r="G140" t="s">
        <v>1142</v>
      </c>
      <c r="H140" t="s">
        <v>1175</v>
      </c>
      <c r="I140" s="2" t="s">
        <v>1391</v>
      </c>
      <c r="J140" s="2" t="s">
        <v>1688</v>
      </c>
      <c r="K140">
        <f>HYPERLINK("downloaded_images\A3-100331_front.jpeg", "A3-100331_front.jpeg")</f>
        <v>0</v>
      </c>
      <c r="L140">
        <f>HYPERLINK("downloaded_images\A3-100331_whole.jpeg", "A3-100331_whole.jpeg")</f>
        <v>0</v>
      </c>
    </row>
    <row r="141" spans="1:12">
      <c r="A141">
        <v>140</v>
      </c>
      <c r="B141" t="s">
        <v>151</v>
      </c>
      <c r="C141" t="s">
        <v>448</v>
      </c>
      <c r="D141">
        <v>103362</v>
      </c>
      <c r="E141" t="s">
        <v>745</v>
      </c>
      <c r="F141" t="s">
        <v>1008</v>
      </c>
      <c r="G141" t="s">
        <v>1142</v>
      </c>
      <c r="H141" t="s">
        <v>1175</v>
      </c>
      <c r="I141" s="2" t="s">
        <v>1392</v>
      </c>
      <c r="J141" s="2" t="s">
        <v>1689</v>
      </c>
      <c r="K141">
        <f>HYPERLINK("downloaded_images\A3-100332_front.jpeg", "A3-100332_front.jpeg")</f>
        <v>0</v>
      </c>
      <c r="L141">
        <f>HYPERLINK("downloaded_images\A3-100332_whole.jpeg", "A3-100332_whole.jpeg")</f>
        <v>0</v>
      </c>
    </row>
    <row r="142" spans="1:12">
      <c r="A142">
        <v>141</v>
      </c>
      <c r="B142" t="s">
        <v>152</v>
      </c>
      <c r="C142" t="s">
        <v>449</v>
      </c>
      <c r="D142">
        <v>103364</v>
      </c>
      <c r="E142" t="s">
        <v>746</v>
      </c>
      <c r="F142" t="s">
        <v>1009</v>
      </c>
      <c r="G142" t="s">
        <v>1142</v>
      </c>
      <c r="H142" t="s">
        <v>1175</v>
      </c>
      <c r="I142" s="2" t="s">
        <v>1393</v>
      </c>
      <c r="J142" s="2" t="s">
        <v>1690</v>
      </c>
      <c r="K142">
        <f>HYPERLINK("downloaded_images\A3-100333_front.jpeg", "A3-100333_front.jpeg")</f>
        <v>0</v>
      </c>
      <c r="L142">
        <f>HYPERLINK("downloaded_images\A3-100333_whole.jpeg", "A3-100333_whole.jpeg")</f>
        <v>0</v>
      </c>
    </row>
    <row r="143" spans="1:12">
      <c r="A143">
        <v>142</v>
      </c>
      <c r="B143" t="s">
        <v>153</v>
      </c>
      <c r="C143" t="s">
        <v>450</v>
      </c>
      <c r="D143">
        <v>103365</v>
      </c>
      <c r="E143" t="s">
        <v>746</v>
      </c>
      <c r="F143" t="s">
        <v>1009</v>
      </c>
      <c r="G143" t="s">
        <v>1142</v>
      </c>
      <c r="H143" t="s">
        <v>1175</v>
      </c>
      <c r="I143" s="2" t="s">
        <v>1394</v>
      </c>
      <c r="J143" s="2" t="s">
        <v>1691</v>
      </c>
      <c r="K143">
        <f>HYPERLINK("downloaded_images\A3-100334_front.jpeg", "A3-100334_front.jpeg")</f>
        <v>0</v>
      </c>
      <c r="L143">
        <f>HYPERLINK("downloaded_images\A3-100334_whole.jpeg", "A3-100334_whole.jpeg")</f>
        <v>0</v>
      </c>
    </row>
    <row r="144" spans="1:12">
      <c r="A144">
        <v>143</v>
      </c>
      <c r="B144" t="s">
        <v>154</v>
      </c>
      <c r="C144" t="s">
        <v>451</v>
      </c>
      <c r="D144">
        <v>103282</v>
      </c>
      <c r="E144" t="s">
        <v>747</v>
      </c>
      <c r="F144" t="s">
        <v>1010</v>
      </c>
      <c r="G144" t="s">
        <v>1142</v>
      </c>
      <c r="H144" t="s">
        <v>1175</v>
      </c>
      <c r="I144" s="2" t="s">
        <v>1395</v>
      </c>
      <c r="J144" s="2" t="s">
        <v>1692</v>
      </c>
      <c r="K144">
        <f>HYPERLINK("downloaded_images\A3-100340_front.jpeg", "A3-100340_front.jpeg")</f>
        <v>0</v>
      </c>
      <c r="L144">
        <f>HYPERLINK("downloaded_images\A3-100340_whole.jpeg", "A3-100340_whole.jpeg")</f>
        <v>0</v>
      </c>
    </row>
    <row r="145" spans="1:12">
      <c r="A145">
        <v>144</v>
      </c>
      <c r="B145" t="s">
        <v>155</v>
      </c>
      <c r="C145" t="s">
        <v>452</v>
      </c>
      <c r="D145">
        <v>89936</v>
      </c>
      <c r="E145" t="s">
        <v>748</v>
      </c>
      <c r="F145" t="s">
        <v>1011</v>
      </c>
      <c r="G145" t="s">
        <v>1142</v>
      </c>
      <c r="H145" t="s">
        <v>1190</v>
      </c>
      <c r="I145" s="2" t="s">
        <v>1396</v>
      </c>
      <c r="J145" s="2" t="s">
        <v>1693</v>
      </c>
      <c r="K145">
        <f>HYPERLINK("downloaded_images\A3-100342_front.jpeg", "A3-100342_front.jpeg")</f>
        <v>0</v>
      </c>
      <c r="L145">
        <f>HYPERLINK("downloaded_images\A3-100342_whole.jpeg", "A3-100342_whole.jpeg")</f>
        <v>0</v>
      </c>
    </row>
    <row r="146" spans="1:12">
      <c r="A146">
        <v>145</v>
      </c>
      <c r="B146" t="s">
        <v>156</v>
      </c>
      <c r="C146" t="s">
        <v>453</v>
      </c>
      <c r="D146">
        <v>93650</v>
      </c>
      <c r="E146" t="s">
        <v>749</v>
      </c>
      <c r="F146" t="s">
        <v>1012</v>
      </c>
      <c r="G146" t="s">
        <v>1142</v>
      </c>
      <c r="H146" t="s">
        <v>1158</v>
      </c>
      <c r="I146" s="2" t="s">
        <v>1397</v>
      </c>
      <c r="J146" s="2" t="s">
        <v>1694</v>
      </c>
      <c r="K146">
        <f>HYPERLINK("downloaded_images\A3-100347_front.jpeg", "A3-100347_front.jpeg")</f>
        <v>0</v>
      </c>
      <c r="L146">
        <f>HYPERLINK("downloaded_images\A3-100347_whole.jpeg", "A3-100347_whole.jpeg")</f>
        <v>0</v>
      </c>
    </row>
    <row r="147" spans="1:12">
      <c r="A147">
        <v>146</v>
      </c>
      <c r="B147" t="s">
        <v>157</v>
      </c>
      <c r="C147" t="s">
        <v>454</v>
      </c>
      <c r="D147">
        <v>93693</v>
      </c>
      <c r="E147" t="s">
        <v>750</v>
      </c>
      <c r="F147" t="s">
        <v>1013</v>
      </c>
      <c r="G147" t="s">
        <v>1142</v>
      </c>
      <c r="H147" t="s">
        <v>1158</v>
      </c>
      <c r="I147" s="2" t="s">
        <v>1398</v>
      </c>
      <c r="J147" s="2" t="s">
        <v>1695</v>
      </c>
      <c r="K147">
        <f>HYPERLINK("downloaded_images\A3-100348_front.jpeg", "A3-100348_front.jpeg")</f>
        <v>0</v>
      </c>
      <c r="L147">
        <f>HYPERLINK("downloaded_images\A3-100348_whole.jpeg", "A3-100348_whole.jpeg")</f>
        <v>0</v>
      </c>
    </row>
    <row r="148" spans="1:12">
      <c r="A148">
        <v>147</v>
      </c>
      <c r="B148" t="s">
        <v>158</v>
      </c>
      <c r="C148" t="s">
        <v>455</v>
      </c>
      <c r="D148">
        <v>106034</v>
      </c>
      <c r="E148" t="s">
        <v>751</v>
      </c>
      <c r="F148" t="s">
        <v>1014</v>
      </c>
      <c r="G148" t="s">
        <v>1142</v>
      </c>
      <c r="H148" t="s">
        <v>1159</v>
      </c>
      <c r="I148" s="2" t="s">
        <v>1399</v>
      </c>
      <c r="J148" s="2" t="s">
        <v>1696</v>
      </c>
      <c r="K148">
        <f>HYPERLINK("downloaded_images\A3-100349_front.jpeg", "A3-100349_front.jpeg")</f>
        <v>0</v>
      </c>
      <c r="L148">
        <f>HYPERLINK("downloaded_images\A3-100349_whole.jpeg", "A3-100349_whole.jpeg")</f>
        <v>0</v>
      </c>
    </row>
    <row r="149" spans="1:12">
      <c r="A149">
        <v>148</v>
      </c>
      <c r="B149" t="s">
        <v>159</v>
      </c>
      <c r="C149" t="s">
        <v>456</v>
      </c>
      <c r="D149">
        <v>109633</v>
      </c>
      <c r="E149" t="s">
        <v>752</v>
      </c>
      <c r="F149" t="s">
        <v>1015</v>
      </c>
      <c r="G149" t="s">
        <v>1142</v>
      </c>
      <c r="H149" t="s">
        <v>1170</v>
      </c>
      <c r="I149" s="2" t="s">
        <v>1400</v>
      </c>
      <c r="J149" s="2" t="s">
        <v>1697</v>
      </c>
      <c r="K149">
        <f>HYPERLINK("downloaded_images\A3-100366_front.jpeg", "A3-100366_front.jpeg")</f>
        <v>0</v>
      </c>
      <c r="L149">
        <f>HYPERLINK("downloaded_images\A3-100366_whole.jpeg", "A3-100366_whole.jpeg")</f>
        <v>0</v>
      </c>
    </row>
    <row r="150" spans="1:12">
      <c r="A150">
        <v>149</v>
      </c>
      <c r="B150" t="s">
        <v>160</v>
      </c>
      <c r="C150" t="s">
        <v>457</v>
      </c>
      <c r="D150">
        <v>109635</v>
      </c>
      <c r="E150" t="s">
        <v>753</v>
      </c>
      <c r="F150" t="s">
        <v>1016</v>
      </c>
      <c r="G150" t="s">
        <v>1142</v>
      </c>
      <c r="H150" t="s">
        <v>1170</v>
      </c>
      <c r="I150" s="2" t="s">
        <v>1401</v>
      </c>
      <c r="J150" s="2" t="s">
        <v>1698</v>
      </c>
      <c r="K150">
        <f>HYPERLINK("downloaded_images\A3-100367_front.jpeg", "A3-100367_front.jpeg")</f>
        <v>0</v>
      </c>
      <c r="L150">
        <f>HYPERLINK("downloaded_images\A3-100367_whole.jpeg", "A3-100367_whole.jpeg")</f>
        <v>0</v>
      </c>
    </row>
    <row r="151" spans="1:12">
      <c r="A151">
        <v>150</v>
      </c>
      <c r="B151" t="s">
        <v>161</v>
      </c>
      <c r="C151" t="s">
        <v>458</v>
      </c>
      <c r="D151">
        <v>166121</v>
      </c>
      <c r="E151" t="s">
        <v>754</v>
      </c>
      <c r="F151" t="s">
        <v>1017</v>
      </c>
      <c r="G151" t="s">
        <v>1142</v>
      </c>
      <c r="H151" t="s">
        <v>1185</v>
      </c>
      <c r="I151" s="2" t="s">
        <v>1402</v>
      </c>
      <c r="J151" s="2" t="s">
        <v>1699</v>
      </c>
      <c r="K151">
        <f>HYPERLINK("downloaded_images\A3-100383_front.jpeg", "A3-100383_front.jpeg")</f>
        <v>0</v>
      </c>
      <c r="L151">
        <f>HYPERLINK("downloaded_images\A3-100383_whole.jpeg", "A3-100383_whole.jpeg")</f>
        <v>0</v>
      </c>
    </row>
    <row r="152" spans="1:12">
      <c r="A152">
        <v>151</v>
      </c>
      <c r="B152" t="s">
        <v>162</v>
      </c>
      <c r="C152" t="s">
        <v>459</v>
      </c>
      <c r="D152">
        <v>166122</v>
      </c>
      <c r="E152" t="s">
        <v>755</v>
      </c>
      <c r="F152" t="s">
        <v>1017</v>
      </c>
      <c r="G152" t="s">
        <v>1142</v>
      </c>
      <c r="H152" t="s">
        <v>1185</v>
      </c>
      <c r="I152" s="2" t="s">
        <v>1403</v>
      </c>
      <c r="J152" s="2" t="s">
        <v>1700</v>
      </c>
      <c r="K152">
        <f>HYPERLINK("downloaded_images\A3-100384_front.jpeg", "A3-100384_front.jpeg")</f>
        <v>0</v>
      </c>
      <c r="L152">
        <f>HYPERLINK("downloaded_images\A3-100384_whole.jpeg", "A3-100384_whole.jpeg")</f>
        <v>0</v>
      </c>
    </row>
    <row r="153" spans="1:12">
      <c r="A153">
        <v>152</v>
      </c>
      <c r="B153" t="s">
        <v>163</v>
      </c>
      <c r="C153" t="s">
        <v>460</v>
      </c>
      <c r="D153">
        <v>135534</v>
      </c>
      <c r="E153" t="s">
        <v>756</v>
      </c>
      <c r="F153" t="s">
        <v>1018</v>
      </c>
      <c r="G153" t="s">
        <v>1142</v>
      </c>
      <c r="H153" t="s">
        <v>1191</v>
      </c>
      <c r="I153" s="2" t="s">
        <v>1404</v>
      </c>
      <c r="J153" s="2" t="s">
        <v>1701</v>
      </c>
      <c r="K153">
        <f>HYPERLINK("downloaded_images\A3-100394_front.jpeg", "A3-100394_front.jpeg")</f>
        <v>0</v>
      </c>
      <c r="L153">
        <f>HYPERLINK("downloaded_images\A3-100394_whole.jpeg", "A3-100394_whole.jpeg")</f>
        <v>0</v>
      </c>
    </row>
    <row r="154" spans="1:12">
      <c r="A154">
        <v>153</v>
      </c>
      <c r="B154" t="s">
        <v>164</v>
      </c>
      <c r="C154" t="s">
        <v>461</v>
      </c>
      <c r="D154">
        <v>88704</v>
      </c>
      <c r="E154" t="s">
        <v>757</v>
      </c>
      <c r="G154" t="s">
        <v>1142</v>
      </c>
      <c r="H154" t="s">
        <v>1192</v>
      </c>
      <c r="I154" s="2" t="s">
        <v>1405</v>
      </c>
      <c r="J154" s="2" t="s">
        <v>1702</v>
      </c>
      <c r="K154">
        <f>HYPERLINK("downloaded_images\A3-100401_front.jpeg", "A3-100401_front.jpeg")</f>
        <v>0</v>
      </c>
      <c r="L154">
        <f>HYPERLINK("downloaded_images\A3-100401_whole.jpeg", "A3-100401_whole.jpeg")</f>
        <v>0</v>
      </c>
    </row>
    <row r="155" spans="1:12">
      <c r="A155">
        <v>154</v>
      </c>
      <c r="B155" t="s">
        <v>165</v>
      </c>
      <c r="C155" t="s">
        <v>462</v>
      </c>
      <c r="D155">
        <v>144300</v>
      </c>
      <c r="E155" t="s">
        <v>758</v>
      </c>
      <c r="F155" t="s">
        <v>1019</v>
      </c>
      <c r="G155" t="s">
        <v>1142</v>
      </c>
      <c r="H155" t="s">
        <v>1193</v>
      </c>
      <c r="I155" s="2" t="s">
        <v>1406</v>
      </c>
      <c r="J155" s="2" t="s">
        <v>1703</v>
      </c>
      <c r="K155">
        <f>HYPERLINK("downloaded_images\A3-100402_front.jpeg", "A3-100402_front.jpeg")</f>
        <v>0</v>
      </c>
      <c r="L155">
        <f>HYPERLINK("downloaded_images\A3-100402_whole.jpeg", "A3-100402_whole.jpeg")</f>
        <v>0</v>
      </c>
    </row>
    <row r="156" spans="1:12">
      <c r="A156">
        <v>155</v>
      </c>
      <c r="B156" t="s">
        <v>166</v>
      </c>
      <c r="C156" t="s">
        <v>463</v>
      </c>
      <c r="D156">
        <v>144328</v>
      </c>
      <c r="E156" t="s">
        <v>759</v>
      </c>
      <c r="F156" t="s">
        <v>1020</v>
      </c>
      <c r="G156" t="s">
        <v>1142</v>
      </c>
      <c r="H156" t="s">
        <v>1193</v>
      </c>
      <c r="I156" s="2" t="s">
        <v>1407</v>
      </c>
      <c r="J156" s="2" t="s">
        <v>1704</v>
      </c>
      <c r="K156">
        <f>HYPERLINK("downloaded_images\A3-100411_front.jpeg", "A3-100411_front.jpeg")</f>
        <v>0</v>
      </c>
      <c r="L156">
        <f>HYPERLINK("downloaded_images\A3-100411_whole.jpeg", "A3-100411_whole.jpeg")</f>
        <v>0</v>
      </c>
    </row>
    <row r="157" spans="1:12">
      <c r="A157">
        <v>156</v>
      </c>
      <c r="B157" t="s">
        <v>167</v>
      </c>
      <c r="C157" t="s">
        <v>464</v>
      </c>
      <c r="D157">
        <v>144330</v>
      </c>
      <c r="E157" t="s">
        <v>760</v>
      </c>
      <c r="F157" t="s">
        <v>1021</v>
      </c>
      <c r="G157" t="s">
        <v>1142</v>
      </c>
      <c r="H157" t="s">
        <v>1193</v>
      </c>
      <c r="I157" s="2" t="s">
        <v>1408</v>
      </c>
      <c r="J157" s="2" t="s">
        <v>1705</v>
      </c>
      <c r="K157">
        <f>HYPERLINK("downloaded_images\A3-100412_front.jpeg", "A3-100412_front.jpeg")</f>
        <v>0</v>
      </c>
      <c r="L157">
        <f>HYPERLINK("downloaded_images\A3-100412_whole.jpeg", "A3-100412_whole.jpeg")</f>
        <v>0</v>
      </c>
    </row>
    <row r="158" spans="1:12">
      <c r="A158">
        <v>157</v>
      </c>
      <c r="B158" t="s">
        <v>168</v>
      </c>
      <c r="C158" t="s">
        <v>465</v>
      </c>
      <c r="D158">
        <v>144331</v>
      </c>
      <c r="E158" t="s">
        <v>761</v>
      </c>
      <c r="F158" t="s">
        <v>1022</v>
      </c>
      <c r="G158" t="s">
        <v>1142</v>
      </c>
      <c r="H158" t="s">
        <v>1193</v>
      </c>
      <c r="I158" s="2" t="s">
        <v>1409</v>
      </c>
      <c r="J158" s="2" t="s">
        <v>1706</v>
      </c>
      <c r="K158">
        <f>HYPERLINK("downloaded_images\A3-100413_front.jpeg", "A3-100413_front.jpeg")</f>
        <v>0</v>
      </c>
      <c r="L158">
        <f>HYPERLINK("downloaded_images\A3-100413_whole.jpeg", "A3-100413_whole.jpeg")</f>
        <v>0</v>
      </c>
    </row>
    <row r="159" spans="1:12">
      <c r="A159">
        <v>158</v>
      </c>
      <c r="B159" t="s">
        <v>169</v>
      </c>
      <c r="C159" t="s">
        <v>466</v>
      </c>
      <c r="D159">
        <v>147803</v>
      </c>
      <c r="E159" t="s">
        <v>762</v>
      </c>
      <c r="F159" t="s">
        <v>1023</v>
      </c>
      <c r="G159" t="s">
        <v>1142</v>
      </c>
      <c r="H159" t="s">
        <v>1193</v>
      </c>
      <c r="I159" s="2" t="s">
        <v>1410</v>
      </c>
      <c r="J159" s="2" t="s">
        <v>1707</v>
      </c>
      <c r="K159">
        <f>HYPERLINK("downloaded_images\A3-100414_front.jpeg", "A3-100414_front.jpeg")</f>
        <v>0</v>
      </c>
      <c r="L159">
        <f>HYPERLINK("downloaded_images\A3-100414_whole.jpeg", "A3-100414_whole.jpeg")</f>
        <v>0</v>
      </c>
    </row>
    <row r="160" spans="1:12">
      <c r="A160">
        <v>159</v>
      </c>
      <c r="B160" t="s">
        <v>170</v>
      </c>
      <c r="C160" t="s">
        <v>467</v>
      </c>
      <c r="D160">
        <v>106066</v>
      </c>
      <c r="E160" t="s">
        <v>763</v>
      </c>
      <c r="F160" t="s">
        <v>1024</v>
      </c>
      <c r="G160" t="s">
        <v>1142</v>
      </c>
      <c r="H160" t="s">
        <v>1159</v>
      </c>
      <c r="I160" s="2" t="s">
        <v>1411</v>
      </c>
      <c r="J160" s="2" t="s">
        <v>1708</v>
      </c>
      <c r="K160">
        <f>HYPERLINK("downloaded_images\A3-100417_front.jpeg", "A3-100417_front.jpeg")</f>
        <v>0</v>
      </c>
      <c r="L160">
        <f>HYPERLINK("downloaded_images\A3-100417_whole.jpeg", "A3-100417_whole.jpeg")</f>
        <v>0</v>
      </c>
    </row>
    <row r="161" spans="1:12">
      <c r="A161">
        <v>160</v>
      </c>
      <c r="B161" t="s">
        <v>171</v>
      </c>
      <c r="C161" t="s">
        <v>468</v>
      </c>
      <c r="D161">
        <v>109625</v>
      </c>
      <c r="E161" t="s">
        <v>764</v>
      </c>
      <c r="F161" t="s">
        <v>1025</v>
      </c>
      <c r="G161" t="s">
        <v>1142</v>
      </c>
      <c r="H161" t="s">
        <v>1170</v>
      </c>
      <c r="I161" s="2" t="s">
        <v>1412</v>
      </c>
      <c r="J161" s="2" t="s">
        <v>1709</v>
      </c>
      <c r="K161">
        <f>HYPERLINK("downloaded_images\A3-100428_front.jpeg", "A3-100428_front.jpeg")</f>
        <v>0</v>
      </c>
      <c r="L161">
        <f>HYPERLINK("downloaded_images\A3-100428_whole.jpeg", "A3-100428_whole.jpeg")</f>
        <v>0</v>
      </c>
    </row>
    <row r="162" spans="1:12">
      <c r="A162">
        <v>161</v>
      </c>
      <c r="B162" t="s">
        <v>172</v>
      </c>
      <c r="C162" t="s">
        <v>469</v>
      </c>
      <c r="D162">
        <v>101393</v>
      </c>
      <c r="E162" t="s">
        <v>765</v>
      </c>
      <c r="F162" t="s">
        <v>903</v>
      </c>
      <c r="G162" t="s">
        <v>1142</v>
      </c>
      <c r="H162" t="s">
        <v>1194</v>
      </c>
      <c r="I162" s="2" t="s">
        <v>1413</v>
      </c>
      <c r="J162" s="2" t="s">
        <v>1710</v>
      </c>
      <c r="K162">
        <f>HYPERLINK("downloaded_images\A3-100434_front.jpeg", "A3-100434_front.jpeg")</f>
        <v>0</v>
      </c>
      <c r="L162">
        <f>HYPERLINK("downloaded_images\A3-100434_whole.jpeg", "A3-100434_whole.jpeg")</f>
        <v>0</v>
      </c>
    </row>
    <row r="163" spans="1:12">
      <c r="A163">
        <v>162</v>
      </c>
      <c r="B163" t="s">
        <v>173</v>
      </c>
      <c r="C163" t="s">
        <v>470</v>
      </c>
      <c r="D163">
        <v>102674</v>
      </c>
      <c r="E163" t="s">
        <v>766</v>
      </c>
      <c r="F163" t="s">
        <v>1026</v>
      </c>
      <c r="G163" t="s">
        <v>1142</v>
      </c>
      <c r="H163" t="s">
        <v>1195</v>
      </c>
      <c r="I163" s="2" t="s">
        <v>1414</v>
      </c>
      <c r="J163" s="2" t="s">
        <v>1711</v>
      </c>
      <c r="K163">
        <f>HYPERLINK("downloaded_images\A3-100444_front.jpeg", "A3-100444_front.jpeg")</f>
        <v>0</v>
      </c>
      <c r="L163">
        <f>HYPERLINK("downloaded_images\A3-100444_whole.jpeg", "A3-100444_whole.jpeg")</f>
        <v>0</v>
      </c>
    </row>
    <row r="164" spans="1:12">
      <c r="A164">
        <v>163</v>
      </c>
      <c r="B164" t="s">
        <v>174</v>
      </c>
      <c r="C164" t="s">
        <v>471</v>
      </c>
      <c r="D164">
        <v>102675</v>
      </c>
      <c r="E164" t="s">
        <v>767</v>
      </c>
      <c r="F164" t="s">
        <v>935</v>
      </c>
      <c r="G164" t="s">
        <v>1142</v>
      </c>
      <c r="H164" t="s">
        <v>1195</v>
      </c>
      <c r="I164" s="2" t="s">
        <v>1415</v>
      </c>
      <c r="J164" s="2" t="s">
        <v>1712</v>
      </c>
      <c r="K164">
        <f>HYPERLINK("downloaded_images\A3-100445_front.jpeg", "A3-100445_front.jpeg")</f>
        <v>0</v>
      </c>
      <c r="L164">
        <f>HYPERLINK("downloaded_images\A3-100445_whole.jpeg", "A3-100445_whole.jpeg")</f>
        <v>0</v>
      </c>
    </row>
    <row r="165" spans="1:12">
      <c r="A165">
        <v>164</v>
      </c>
      <c r="B165" t="s">
        <v>175</v>
      </c>
      <c r="C165" t="s">
        <v>472</v>
      </c>
      <c r="D165">
        <v>102705</v>
      </c>
      <c r="E165" t="s">
        <v>768</v>
      </c>
      <c r="F165" t="s">
        <v>1027</v>
      </c>
      <c r="G165" t="s">
        <v>1142</v>
      </c>
      <c r="H165" t="s">
        <v>1195</v>
      </c>
      <c r="I165" s="2" t="s">
        <v>1416</v>
      </c>
      <c r="J165" s="2" t="s">
        <v>1713</v>
      </c>
      <c r="K165">
        <f>HYPERLINK("downloaded_images\A3-100446_front.jpeg", "A3-100446_front.jpeg")</f>
        <v>0</v>
      </c>
      <c r="L165">
        <f>HYPERLINK("downloaded_images\A3-100446_whole.jpeg", "A3-100446_whole.jpeg")</f>
        <v>0</v>
      </c>
    </row>
    <row r="166" spans="1:12">
      <c r="A166">
        <v>165</v>
      </c>
      <c r="B166" t="s">
        <v>176</v>
      </c>
      <c r="C166" t="s">
        <v>473</v>
      </c>
      <c r="D166">
        <v>102706</v>
      </c>
      <c r="E166" t="s">
        <v>769</v>
      </c>
      <c r="F166" t="s">
        <v>1028</v>
      </c>
      <c r="G166" t="s">
        <v>1142</v>
      </c>
      <c r="H166" t="s">
        <v>1195</v>
      </c>
      <c r="I166" s="2" t="s">
        <v>1417</v>
      </c>
      <c r="J166" s="2" t="s">
        <v>1714</v>
      </c>
      <c r="K166">
        <f>HYPERLINK("downloaded_images\A3-100447_front.jpeg", "A3-100447_front.jpeg")</f>
        <v>0</v>
      </c>
      <c r="L166">
        <f>HYPERLINK("downloaded_images\A3-100447_whole.jpeg", "A3-100447_whole.jpeg")</f>
        <v>0</v>
      </c>
    </row>
    <row r="167" spans="1:12">
      <c r="A167">
        <v>166</v>
      </c>
      <c r="B167" t="s">
        <v>177</v>
      </c>
      <c r="C167" t="s">
        <v>474</v>
      </c>
      <c r="D167">
        <v>192583</v>
      </c>
      <c r="E167" t="s">
        <v>770</v>
      </c>
      <c r="F167" t="s">
        <v>995</v>
      </c>
      <c r="G167" t="s">
        <v>1142</v>
      </c>
      <c r="H167" t="s">
        <v>1196</v>
      </c>
      <c r="I167" s="2" t="s">
        <v>1418</v>
      </c>
      <c r="J167" s="2" t="s">
        <v>1715</v>
      </c>
      <c r="K167">
        <f>HYPERLINK("downloaded_images\A3-100465_front.jpeg", "A3-100465_front.jpeg")</f>
        <v>0</v>
      </c>
      <c r="L167">
        <f>HYPERLINK("downloaded_images\A3-100465_whole.jpeg", "A3-100465_whole.jpeg")</f>
        <v>0</v>
      </c>
    </row>
    <row r="168" spans="1:12">
      <c r="A168">
        <v>167</v>
      </c>
      <c r="B168" t="s">
        <v>178</v>
      </c>
      <c r="C168" t="s">
        <v>475</v>
      </c>
      <c r="D168">
        <v>192585</v>
      </c>
      <c r="E168" t="s">
        <v>771</v>
      </c>
      <c r="F168" t="s">
        <v>1029</v>
      </c>
      <c r="G168" t="s">
        <v>1142</v>
      </c>
      <c r="H168" t="s">
        <v>1196</v>
      </c>
      <c r="I168" s="2" t="s">
        <v>1419</v>
      </c>
      <c r="J168" s="2" t="s">
        <v>1716</v>
      </c>
      <c r="K168">
        <f>HYPERLINK("downloaded_images\A3-100466_front.jpeg", "A3-100466_front.jpeg")</f>
        <v>0</v>
      </c>
      <c r="L168">
        <f>HYPERLINK("downloaded_images\A3-100466_whole.jpeg", "A3-100466_whole.jpeg")</f>
        <v>0</v>
      </c>
    </row>
    <row r="169" spans="1:12">
      <c r="A169">
        <v>168</v>
      </c>
      <c r="B169" t="s">
        <v>179</v>
      </c>
      <c r="C169" t="s">
        <v>476</v>
      </c>
      <c r="D169">
        <v>102707</v>
      </c>
      <c r="E169" t="s">
        <v>772</v>
      </c>
      <c r="F169" t="s">
        <v>1030</v>
      </c>
      <c r="G169" t="s">
        <v>1142</v>
      </c>
      <c r="H169" t="s">
        <v>1195</v>
      </c>
      <c r="I169" s="2" t="s">
        <v>1420</v>
      </c>
      <c r="J169" s="2" t="s">
        <v>1717</v>
      </c>
      <c r="K169">
        <f>HYPERLINK("downloaded_images\A3-100468_front.jpeg", "A3-100468_front.jpeg")</f>
        <v>0</v>
      </c>
      <c r="L169">
        <f>HYPERLINK("downloaded_images\A3-100468_whole.jpeg", "A3-100468_whole.jpeg")</f>
        <v>0</v>
      </c>
    </row>
    <row r="170" spans="1:12">
      <c r="A170">
        <v>169</v>
      </c>
      <c r="B170" t="s">
        <v>180</v>
      </c>
      <c r="C170" t="s">
        <v>477</v>
      </c>
      <c r="D170">
        <v>169327</v>
      </c>
      <c r="E170" t="s">
        <v>773</v>
      </c>
      <c r="F170" t="s">
        <v>1031</v>
      </c>
      <c r="G170" t="s">
        <v>1142</v>
      </c>
      <c r="H170" t="s">
        <v>1197</v>
      </c>
      <c r="I170" s="2" t="s">
        <v>1421</v>
      </c>
      <c r="J170" s="2" t="s">
        <v>1718</v>
      </c>
      <c r="K170">
        <f>HYPERLINK("downloaded_images\A3-100473_front.jpeg", "A3-100473_front.jpeg")</f>
        <v>0</v>
      </c>
      <c r="L170">
        <f>HYPERLINK("downloaded_images\A3-100473_whole.jpeg", "A3-100473_whole.jpeg")</f>
        <v>0</v>
      </c>
    </row>
    <row r="171" spans="1:12">
      <c r="A171">
        <v>170</v>
      </c>
      <c r="B171" t="s">
        <v>181</v>
      </c>
      <c r="C171" t="s">
        <v>478</v>
      </c>
      <c r="D171">
        <v>191860</v>
      </c>
      <c r="E171" t="s">
        <v>774</v>
      </c>
      <c r="F171" t="s">
        <v>1032</v>
      </c>
      <c r="G171" t="s">
        <v>1142</v>
      </c>
      <c r="H171" t="s">
        <v>1196</v>
      </c>
      <c r="I171" s="2" t="s">
        <v>1422</v>
      </c>
      <c r="J171" s="2" t="s">
        <v>1719</v>
      </c>
      <c r="K171">
        <f>HYPERLINK("downloaded_images\A3-100476_front.jpeg", "A3-100476_front.jpeg")</f>
        <v>0</v>
      </c>
      <c r="L171">
        <f>HYPERLINK("downloaded_images\A3-100476_whole.jpeg", "A3-100476_whole.jpeg")</f>
        <v>0</v>
      </c>
    </row>
    <row r="172" spans="1:12">
      <c r="A172">
        <v>171</v>
      </c>
      <c r="B172" t="s">
        <v>182</v>
      </c>
      <c r="C172" t="s">
        <v>479</v>
      </c>
      <c r="D172">
        <v>169348</v>
      </c>
      <c r="E172" t="s">
        <v>775</v>
      </c>
      <c r="F172" t="s">
        <v>1033</v>
      </c>
      <c r="G172" t="s">
        <v>1142</v>
      </c>
      <c r="H172" t="s">
        <v>1197</v>
      </c>
      <c r="I172" s="2" t="s">
        <v>1423</v>
      </c>
      <c r="J172" s="2" t="s">
        <v>1720</v>
      </c>
      <c r="K172">
        <f>HYPERLINK("downloaded_images\A3-100480_front.jpeg", "A3-100480_front.jpeg")</f>
        <v>0</v>
      </c>
      <c r="L172">
        <f>HYPERLINK("downloaded_images\A3-100480_whole.jpeg", "A3-100480_whole.jpeg")</f>
        <v>0</v>
      </c>
    </row>
    <row r="173" spans="1:12">
      <c r="A173">
        <v>172</v>
      </c>
      <c r="B173" t="s">
        <v>183</v>
      </c>
      <c r="C173" t="s">
        <v>480</v>
      </c>
      <c r="D173">
        <v>99140</v>
      </c>
      <c r="E173" t="s">
        <v>776</v>
      </c>
      <c r="F173" t="s">
        <v>1034</v>
      </c>
      <c r="G173" t="s">
        <v>1142</v>
      </c>
      <c r="H173" t="s">
        <v>1197</v>
      </c>
      <c r="I173" s="2" t="s">
        <v>1424</v>
      </c>
      <c r="J173" s="2" t="s">
        <v>1721</v>
      </c>
      <c r="K173">
        <f>HYPERLINK("downloaded_images\A3-100482_front.jpeg", "A3-100482_front.jpeg")</f>
        <v>0</v>
      </c>
      <c r="L173">
        <f>HYPERLINK("downloaded_images\A3-100482_whole.jpeg", "A3-100482_whole.jpeg")</f>
        <v>0</v>
      </c>
    </row>
    <row r="174" spans="1:12">
      <c r="A174">
        <v>173</v>
      </c>
      <c r="B174" t="s">
        <v>184</v>
      </c>
      <c r="C174" t="s">
        <v>481</v>
      </c>
      <c r="D174">
        <v>210860</v>
      </c>
      <c r="E174" t="s">
        <v>777</v>
      </c>
      <c r="F174" t="s">
        <v>1035</v>
      </c>
      <c r="G174" t="s">
        <v>1142</v>
      </c>
      <c r="H174" t="s">
        <v>1198</v>
      </c>
      <c r="I174" s="2" t="s">
        <v>1425</v>
      </c>
      <c r="J174" s="2" t="s">
        <v>1722</v>
      </c>
      <c r="K174">
        <f>HYPERLINK("downloaded_images\A3-100483_front.jpeg", "A3-100483_front.jpeg")</f>
        <v>0</v>
      </c>
      <c r="L174">
        <f>HYPERLINK("downloaded_images\A3-100483_whole.jpeg", "A3-100483_whole.jpeg")</f>
        <v>0</v>
      </c>
    </row>
    <row r="175" spans="1:12">
      <c r="A175">
        <v>174</v>
      </c>
      <c r="B175" t="s">
        <v>185</v>
      </c>
      <c r="C175" t="s">
        <v>482</v>
      </c>
      <c r="D175">
        <v>210719</v>
      </c>
      <c r="E175" t="s">
        <v>778</v>
      </c>
      <c r="F175" t="s">
        <v>988</v>
      </c>
      <c r="G175" t="s">
        <v>1142</v>
      </c>
      <c r="H175" t="s">
        <v>1199</v>
      </c>
      <c r="I175" s="2" t="s">
        <v>1426</v>
      </c>
      <c r="J175" s="2" t="s">
        <v>1723</v>
      </c>
      <c r="K175">
        <f>HYPERLINK("downloaded_images\A3-100487_front.jpeg", "A3-100487_front.jpeg")</f>
        <v>0</v>
      </c>
      <c r="L175">
        <f>HYPERLINK("downloaded_images\A3-100487_whole.jpeg", "A3-100487_whole.jpeg")</f>
        <v>0</v>
      </c>
    </row>
    <row r="176" spans="1:12">
      <c r="A176">
        <v>175</v>
      </c>
      <c r="B176" t="s">
        <v>186</v>
      </c>
      <c r="C176" t="s">
        <v>483</v>
      </c>
      <c r="D176">
        <v>201459</v>
      </c>
      <c r="E176" t="s">
        <v>779</v>
      </c>
      <c r="F176" t="s">
        <v>1036</v>
      </c>
      <c r="G176" t="s">
        <v>1142</v>
      </c>
      <c r="H176" t="s">
        <v>1200</v>
      </c>
      <c r="I176" s="2" t="s">
        <v>1427</v>
      </c>
      <c r="J176" s="2" t="s">
        <v>1724</v>
      </c>
      <c r="K176">
        <f>HYPERLINK("downloaded_images\A3-100490_front.jpeg", "A3-100490_front.jpeg")</f>
        <v>0</v>
      </c>
      <c r="L176">
        <f>HYPERLINK("downloaded_images\A3-100490_whole.jpeg", "A3-100490_whole.jpeg")</f>
        <v>0</v>
      </c>
    </row>
    <row r="177" spans="1:12">
      <c r="A177">
        <v>176</v>
      </c>
      <c r="B177" t="s">
        <v>187</v>
      </c>
      <c r="C177" t="s">
        <v>484</v>
      </c>
      <c r="D177">
        <v>203650</v>
      </c>
      <c r="E177" t="s">
        <v>780</v>
      </c>
      <c r="F177" t="s">
        <v>1037</v>
      </c>
      <c r="G177" t="s">
        <v>1142</v>
      </c>
      <c r="H177" t="s">
        <v>1200</v>
      </c>
      <c r="I177" s="2" t="s">
        <v>1428</v>
      </c>
      <c r="J177" s="2" t="s">
        <v>1725</v>
      </c>
      <c r="K177">
        <f>HYPERLINK("downloaded_images\A3-100495_front.jpeg", "A3-100495_front.jpeg")</f>
        <v>0</v>
      </c>
      <c r="L177">
        <f>HYPERLINK("downloaded_images\A3-100495_whole.jpeg", "A3-100495_whole.jpeg")</f>
        <v>0</v>
      </c>
    </row>
    <row r="178" spans="1:12">
      <c r="A178">
        <v>177</v>
      </c>
      <c r="B178" t="s">
        <v>188</v>
      </c>
      <c r="C178" t="s">
        <v>485</v>
      </c>
      <c r="D178">
        <v>99250</v>
      </c>
      <c r="E178" t="s">
        <v>781</v>
      </c>
      <c r="F178" t="s">
        <v>1038</v>
      </c>
      <c r="G178" t="s">
        <v>1142</v>
      </c>
      <c r="H178" t="s">
        <v>1197</v>
      </c>
      <c r="I178" s="2" t="s">
        <v>1429</v>
      </c>
      <c r="J178" s="2" t="s">
        <v>1726</v>
      </c>
      <c r="K178">
        <f>HYPERLINK("downloaded_images\A3-100498_front.jpeg", "A3-100498_front.jpeg")</f>
        <v>0</v>
      </c>
      <c r="L178">
        <f>HYPERLINK("downloaded_images\A3-100498_whole.jpeg", "A3-100498_whole.jpeg")</f>
        <v>0</v>
      </c>
    </row>
    <row r="179" spans="1:12">
      <c r="A179">
        <v>178</v>
      </c>
      <c r="B179" t="s">
        <v>189</v>
      </c>
      <c r="C179" t="s">
        <v>486</v>
      </c>
      <c r="D179">
        <v>191867</v>
      </c>
      <c r="E179" t="s">
        <v>782</v>
      </c>
      <c r="F179" t="s">
        <v>1039</v>
      </c>
      <c r="G179" t="s">
        <v>1142</v>
      </c>
      <c r="H179" t="s">
        <v>1196</v>
      </c>
      <c r="I179" s="2" t="s">
        <v>1430</v>
      </c>
      <c r="J179" s="2" t="s">
        <v>1727</v>
      </c>
      <c r="K179">
        <f>HYPERLINK("downloaded_images\A3-100499_front.jpeg", "A3-100499_front.jpeg")</f>
        <v>0</v>
      </c>
      <c r="L179">
        <f>HYPERLINK("downloaded_images\A3-100499_whole.jpeg", "A3-100499_whole.jpeg")</f>
        <v>0</v>
      </c>
    </row>
    <row r="180" spans="1:12">
      <c r="A180">
        <v>179</v>
      </c>
      <c r="B180" t="s">
        <v>190</v>
      </c>
      <c r="C180" t="s">
        <v>487</v>
      </c>
      <c r="D180">
        <v>192520</v>
      </c>
      <c r="E180" t="s">
        <v>783</v>
      </c>
      <c r="F180" t="s">
        <v>1040</v>
      </c>
      <c r="G180" t="s">
        <v>1142</v>
      </c>
      <c r="H180" t="s">
        <v>1196</v>
      </c>
      <c r="I180" s="2" t="s">
        <v>1431</v>
      </c>
      <c r="J180" s="2" t="s">
        <v>1728</v>
      </c>
      <c r="K180">
        <f>HYPERLINK("downloaded_images\A3-100503_front.jpeg", "A3-100503_front.jpeg")</f>
        <v>0</v>
      </c>
      <c r="L180">
        <f>HYPERLINK("downloaded_images\A3-100503_whole.jpeg", "A3-100503_whole.jpeg")</f>
        <v>0</v>
      </c>
    </row>
    <row r="181" spans="1:12">
      <c r="A181">
        <v>180</v>
      </c>
      <c r="B181" t="s">
        <v>191</v>
      </c>
      <c r="C181" t="s">
        <v>488</v>
      </c>
      <c r="D181">
        <v>157887</v>
      </c>
      <c r="E181" t="s">
        <v>784</v>
      </c>
      <c r="F181" t="s">
        <v>1041</v>
      </c>
      <c r="G181" t="s">
        <v>1142</v>
      </c>
      <c r="H181" t="s">
        <v>1201</v>
      </c>
      <c r="I181" s="2" t="s">
        <v>1432</v>
      </c>
      <c r="J181" s="2" t="s">
        <v>1729</v>
      </c>
      <c r="K181">
        <f>HYPERLINK("downloaded_images\A3-100508_front.jpeg", "A3-100508_front.jpeg")</f>
        <v>0</v>
      </c>
      <c r="L181">
        <f>HYPERLINK("downloaded_images\A3-100508_whole.jpeg", "A3-100508_whole.jpeg")</f>
        <v>0</v>
      </c>
    </row>
    <row r="182" spans="1:12">
      <c r="A182">
        <v>181</v>
      </c>
      <c r="B182" t="s">
        <v>192</v>
      </c>
      <c r="C182" t="s">
        <v>489</v>
      </c>
      <c r="D182">
        <v>199612</v>
      </c>
      <c r="E182" t="s">
        <v>785</v>
      </c>
      <c r="F182" t="s">
        <v>1042</v>
      </c>
      <c r="G182" t="s">
        <v>1142</v>
      </c>
      <c r="H182" t="s">
        <v>1202</v>
      </c>
      <c r="I182" s="2" t="s">
        <v>1433</v>
      </c>
      <c r="J182" s="2" t="s">
        <v>1730</v>
      </c>
      <c r="K182">
        <f>HYPERLINK("downloaded_images\A3-100523_front.jpeg", "A3-100523_front.jpeg")</f>
        <v>0</v>
      </c>
      <c r="L182">
        <f>HYPERLINK("downloaded_images\A3-100523_whole.jpeg", "A3-100523_whole.jpeg")</f>
        <v>0</v>
      </c>
    </row>
    <row r="183" spans="1:12">
      <c r="A183">
        <v>182</v>
      </c>
      <c r="B183" t="s">
        <v>193</v>
      </c>
      <c r="C183" t="s">
        <v>490</v>
      </c>
      <c r="D183">
        <v>223295</v>
      </c>
      <c r="E183" t="s">
        <v>786</v>
      </c>
      <c r="F183" t="s">
        <v>1043</v>
      </c>
      <c r="G183" t="s">
        <v>1142</v>
      </c>
      <c r="H183" t="s">
        <v>1203</v>
      </c>
      <c r="I183" s="2" t="s">
        <v>1434</v>
      </c>
      <c r="J183" s="2" t="s">
        <v>1731</v>
      </c>
      <c r="K183">
        <f>HYPERLINK("downloaded_images\A3-100531_front.jpeg", "A3-100531_front.jpeg")</f>
        <v>0</v>
      </c>
      <c r="L183">
        <f>HYPERLINK("downloaded_images\A3-100531_whole.jpeg", "A3-100531_whole.jpeg")</f>
        <v>0</v>
      </c>
    </row>
    <row r="184" spans="1:12">
      <c r="A184">
        <v>183</v>
      </c>
      <c r="B184" t="s">
        <v>194</v>
      </c>
      <c r="C184" t="s">
        <v>491</v>
      </c>
      <c r="D184">
        <v>200097</v>
      </c>
      <c r="E184" t="s">
        <v>787</v>
      </c>
      <c r="F184" t="s">
        <v>1044</v>
      </c>
      <c r="G184" t="s">
        <v>1142</v>
      </c>
      <c r="H184" t="s">
        <v>1204</v>
      </c>
      <c r="I184" s="2" t="s">
        <v>1435</v>
      </c>
      <c r="J184" s="2" t="s">
        <v>1732</v>
      </c>
      <c r="K184">
        <f>HYPERLINK("downloaded_images\A3-100534_front.jpeg", "A3-100534_front.jpeg")</f>
        <v>0</v>
      </c>
      <c r="L184">
        <f>HYPERLINK("downloaded_images\A3-100534_whole.jpeg", "A3-100534_whole.jpeg")</f>
        <v>0</v>
      </c>
    </row>
    <row r="185" spans="1:12">
      <c r="A185">
        <v>184</v>
      </c>
      <c r="B185" t="s">
        <v>195</v>
      </c>
      <c r="C185" t="s">
        <v>492</v>
      </c>
      <c r="D185">
        <v>118763</v>
      </c>
      <c r="E185" t="s">
        <v>788</v>
      </c>
      <c r="F185" t="s">
        <v>1045</v>
      </c>
      <c r="G185" t="s">
        <v>1142</v>
      </c>
      <c r="H185" t="s">
        <v>1205</v>
      </c>
      <c r="I185" s="2" t="s">
        <v>1436</v>
      </c>
      <c r="J185" s="2" t="s">
        <v>1733</v>
      </c>
      <c r="K185">
        <f>HYPERLINK("downloaded_images\A3-100538_front.jpeg", "A3-100538_front.jpeg")</f>
        <v>0</v>
      </c>
      <c r="L185">
        <f>HYPERLINK("downloaded_images\A3-100538_whole.jpeg", "A3-100538_whole.jpeg")</f>
        <v>0</v>
      </c>
    </row>
    <row r="186" spans="1:12">
      <c r="A186">
        <v>185</v>
      </c>
      <c r="B186" t="s">
        <v>196</v>
      </c>
      <c r="C186" t="s">
        <v>493</v>
      </c>
      <c r="D186">
        <v>119329</v>
      </c>
      <c r="E186" t="s">
        <v>789</v>
      </c>
      <c r="F186" t="s">
        <v>1046</v>
      </c>
      <c r="G186" t="s">
        <v>1142</v>
      </c>
      <c r="H186" t="s">
        <v>1205</v>
      </c>
      <c r="I186" s="2" t="s">
        <v>1437</v>
      </c>
      <c r="J186" s="2" t="s">
        <v>1734</v>
      </c>
      <c r="K186">
        <f>HYPERLINK("downloaded_images\A3-100539_front.jpeg", "A3-100539_front.jpeg")</f>
        <v>0</v>
      </c>
      <c r="L186">
        <f>HYPERLINK("downloaded_images\A3-100539_whole.jpeg", "A3-100539_whole.jpeg")</f>
        <v>0</v>
      </c>
    </row>
    <row r="187" spans="1:12">
      <c r="A187">
        <v>186</v>
      </c>
      <c r="B187" t="s">
        <v>197</v>
      </c>
      <c r="C187" t="s">
        <v>494</v>
      </c>
      <c r="D187">
        <v>108815</v>
      </c>
      <c r="E187" t="s">
        <v>790</v>
      </c>
      <c r="F187" t="s">
        <v>1027</v>
      </c>
      <c r="G187" t="s">
        <v>1142</v>
      </c>
      <c r="H187" t="s">
        <v>1206</v>
      </c>
      <c r="I187" s="2" t="s">
        <v>1438</v>
      </c>
      <c r="J187" s="2" t="s">
        <v>1735</v>
      </c>
      <c r="K187">
        <f>HYPERLINK("downloaded_images\A3-100542_front.jpeg", "A3-100542_front.jpeg")</f>
        <v>0</v>
      </c>
      <c r="L187">
        <f>HYPERLINK("downloaded_images\A3-100542_whole.jpeg", "A3-100542_whole.jpeg")</f>
        <v>0</v>
      </c>
    </row>
    <row r="188" spans="1:12">
      <c r="A188">
        <v>187</v>
      </c>
      <c r="B188" t="s">
        <v>198</v>
      </c>
      <c r="C188" t="s">
        <v>495</v>
      </c>
      <c r="D188">
        <v>108817</v>
      </c>
      <c r="E188" t="s">
        <v>791</v>
      </c>
      <c r="F188" t="s">
        <v>1047</v>
      </c>
      <c r="G188" t="s">
        <v>1142</v>
      </c>
      <c r="H188" t="s">
        <v>1206</v>
      </c>
      <c r="I188" s="2" t="s">
        <v>1439</v>
      </c>
      <c r="J188" s="2" t="s">
        <v>1736</v>
      </c>
      <c r="K188">
        <f>HYPERLINK("downloaded_images\A3-100543_front.jpeg", "A3-100543_front.jpeg")</f>
        <v>0</v>
      </c>
      <c r="L188">
        <f>HYPERLINK("downloaded_images\A3-100543_whole.jpeg", "A3-100543_whole.jpeg")</f>
        <v>0</v>
      </c>
    </row>
    <row r="189" spans="1:12">
      <c r="A189">
        <v>188</v>
      </c>
      <c r="B189" t="s">
        <v>199</v>
      </c>
      <c r="C189" t="s">
        <v>496</v>
      </c>
      <c r="D189">
        <v>108818</v>
      </c>
      <c r="E189" t="s">
        <v>792</v>
      </c>
      <c r="F189" t="s">
        <v>1048</v>
      </c>
      <c r="G189" t="s">
        <v>1142</v>
      </c>
      <c r="H189" t="s">
        <v>1206</v>
      </c>
      <c r="I189" s="2" t="s">
        <v>1440</v>
      </c>
      <c r="J189" s="2" t="s">
        <v>1737</v>
      </c>
      <c r="K189">
        <f>HYPERLINK("downloaded_images\A3-100544_front.jpeg", "A3-100544_front.jpeg")</f>
        <v>0</v>
      </c>
      <c r="L189">
        <f>HYPERLINK("downloaded_images\A3-100544_whole.jpeg", "A3-100544_whole.jpeg")</f>
        <v>0</v>
      </c>
    </row>
    <row r="190" spans="1:12">
      <c r="A190">
        <v>189</v>
      </c>
      <c r="B190" t="s">
        <v>200</v>
      </c>
      <c r="C190" t="s">
        <v>497</v>
      </c>
      <c r="D190">
        <v>108820</v>
      </c>
      <c r="E190" t="s">
        <v>793</v>
      </c>
      <c r="F190" t="s">
        <v>1049</v>
      </c>
      <c r="G190" t="s">
        <v>1142</v>
      </c>
      <c r="H190" t="s">
        <v>1206</v>
      </c>
      <c r="I190" s="2" t="s">
        <v>1441</v>
      </c>
      <c r="J190" s="2" t="s">
        <v>1738</v>
      </c>
      <c r="K190">
        <f>HYPERLINK("downloaded_images\A3-100545_front.jpeg", "A3-100545_front.jpeg")</f>
        <v>0</v>
      </c>
      <c r="L190">
        <f>HYPERLINK("downloaded_images\A3-100545_whole.jpeg", "A3-100545_whole.jpeg")</f>
        <v>0</v>
      </c>
    </row>
    <row r="191" spans="1:12">
      <c r="A191">
        <v>190</v>
      </c>
      <c r="B191" t="s">
        <v>201</v>
      </c>
      <c r="C191" t="s">
        <v>498</v>
      </c>
      <c r="D191">
        <v>190808</v>
      </c>
      <c r="E191" t="s">
        <v>794</v>
      </c>
      <c r="F191" t="s">
        <v>1050</v>
      </c>
      <c r="G191" t="s">
        <v>1142</v>
      </c>
      <c r="H191" t="s">
        <v>1207</v>
      </c>
      <c r="I191" s="2" t="s">
        <v>1442</v>
      </c>
      <c r="J191" s="2" t="s">
        <v>1739</v>
      </c>
      <c r="K191">
        <f>HYPERLINK("downloaded_images\A3-100546_front.jpeg", "A3-100546_front.jpeg")</f>
        <v>0</v>
      </c>
      <c r="L191">
        <f>HYPERLINK("downloaded_images\A3-100546_whole.jpeg", "A3-100546_whole.jpeg")</f>
        <v>0</v>
      </c>
    </row>
    <row r="192" spans="1:12">
      <c r="A192">
        <v>191</v>
      </c>
      <c r="B192" t="s">
        <v>202</v>
      </c>
      <c r="C192" t="s">
        <v>499</v>
      </c>
      <c r="D192">
        <v>190810</v>
      </c>
      <c r="E192" t="s">
        <v>795</v>
      </c>
      <c r="F192" t="s">
        <v>1051</v>
      </c>
      <c r="G192" t="s">
        <v>1142</v>
      </c>
      <c r="H192" t="s">
        <v>1207</v>
      </c>
      <c r="I192" s="2" t="s">
        <v>1443</v>
      </c>
      <c r="J192" s="2" t="s">
        <v>1740</v>
      </c>
      <c r="K192">
        <f>HYPERLINK("downloaded_images\A3-100547_front.jpeg", "A3-100547_front.jpeg")</f>
        <v>0</v>
      </c>
      <c r="L192">
        <f>HYPERLINK("downloaded_images\A3-100547_whole.jpeg", "A3-100547_whole.jpeg")</f>
        <v>0</v>
      </c>
    </row>
    <row r="193" spans="1:12">
      <c r="A193">
        <v>192</v>
      </c>
      <c r="B193" t="s">
        <v>203</v>
      </c>
      <c r="C193" t="s">
        <v>500</v>
      </c>
      <c r="D193">
        <v>190811</v>
      </c>
      <c r="E193" t="s">
        <v>796</v>
      </c>
      <c r="F193" t="s">
        <v>1052</v>
      </c>
      <c r="G193" t="s">
        <v>1142</v>
      </c>
      <c r="H193" t="s">
        <v>1207</v>
      </c>
      <c r="I193" s="2" t="s">
        <v>1444</v>
      </c>
      <c r="J193" s="2" t="s">
        <v>1741</v>
      </c>
      <c r="K193">
        <f>HYPERLINK("downloaded_images\A3-100548_front.jpeg", "A3-100548_front.jpeg")</f>
        <v>0</v>
      </c>
      <c r="L193">
        <f>HYPERLINK("downloaded_images\A3-100548_whole.jpeg", "A3-100548_whole.jpeg")</f>
        <v>0</v>
      </c>
    </row>
    <row r="194" spans="1:12">
      <c r="A194">
        <v>193</v>
      </c>
      <c r="B194" t="s">
        <v>204</v>
      </c>
      <c r="C194" t="s">
        <v>501</v>
      </c>
      <c r="D194">
        <v>201352</v>
      </c>
      <c r="E194" t="s">
        <v>797</v>
      </c>
      <c r="F194" t="s">
        <v>1053</v>
      </c>
      <c r="G194" t="s">
        <v>1142</v>
      </c>
      <c r="H194" t="s">
        <v>1200</v>
      </c>
      <c r="I194" s="2" t="s">
        <v>1445</v>
      </c>
      <c r="J194" s="2" t="s">
        <v>1742</v>
      </c>
      <c r="K194">
        <f>HYPERLINK("downloaded_images\A3-100550_front.jpeg", "A3-100550_front.jpeg")</f>
        <v>0</v>
      </c>
      <c r="L194">
        <f>HYPERLINK("downloaded_images\A3-100550_whole.jpeg", "A3-100550_whole.jpeg")</f>
        <v>0</v>
      </c>
    </row>
    <row r="195" spans="1:12">
      <c r="A195">
        <v>194</v>
      </c>
      <c r="B195" t="s">
        <v>205</v>
      </c>
      <c r="C195" t="s">
        <v>502</v>
      </c>
      <c r="D195">
        <v>201377</v>
      </c>
      <c r="E195" t="s">
        <v>798</v>
      </c>
      <c r="F195" t="s">
        <v>1054</v>
      </c>
      <c r="G195" t="s">
        <v>1142</v>
      </c>
      <c r="H195" t="s">
        <v>1200</v>
      </c>
      <c r="I195" s="2" t="s">
        <v>1446</v>
      </c>
      <c r="J195" s="2" t="s">
        <v>1743</v>
      </c>
      <c r="K195">
        <f>HYPERLINK("downloaded_images\A3-100552_front.jpeg", "A3-100552_front.jpeg")</f>
        <v>0</v>
      </c>
      <c r="L195">
        <f>HYPERLINK("downloaded_images\A3-100552_whole.jpeg", "A3-100552_whole.jpeg")</f>
        <v>0</v>
      </c>
    </row>
    <row r="196" spans="1:12">
      <c r="A196">
        <v>195</v>
      </c>
      <c r="B196" t="s">
        <v>206</v>
      </c>
      <c r="C196" t="s">
        <v>503</v>
      </c>
      <c r="D196">
        <v>155769</v>
      </c>
      <c r="E196" t="s">
        <v>799</v>
      </c>
      <c r="F196" t="s">
        <v>1020</v>
      </c>
      <c r="G196" t="s">
        <v>1142</v>
      </c>
      <c r="H196" t="s">
        <v>1208</v>
      </c>
      <c r="I196" s="2" t="s">
        <v>1447</v>
      </c>
      <c r="J196" s="2" t="s">
        <v>1744</v>
      </c>
      <c r="K196">
        <f>HYPERLINK("downloaded_images\A3-100555_front.jpeg", "A3-100555_front.jpeg")</f>
        <v>0</v>
      </c>
      <c r="L196">
        <f>HYPERLINK("downloaded_images\A3-100555_whole.jpeg", "A3-100555_whole.jpeg")</f>
        <v>0</v>
      </c>
    </row>
    <row r="197" spans="1:12">
      <c r="A197">
        <v>196</v>
      </c>
      <c r="B197" t="s">
        <v>207</v>
      </c>
      <c r="C197" t="s">
        <v>504</v>
      </c>
      <c r="D197">
        <v>155820</v>
      </c>
      <c r="E197" t="s">
        <v>800</v>
      </c>
      <c r="F197" t="s">
        <v>1055</v>
      </c>
      <c r="G197" t="s">
        <v>1142</v>
      </c>
      <c r="H197" t="s">
        <v>1208</v>
      </c>
      <c r="I197" s="2" t="s">
        <v>1448</v>
      </c>
      <c r="J197" s="2" t="s">
        <v>1745</v>
      </c>
      <c r="K197">
        <f>HYPERLINK("downloaded_images\A3-100556_front.jpeg", "A3-100556_front.jpeg")</f>
        <v>0</v>
      </c>
      <c r="L197">
        <f>HYPERLINK("downloaded_images\A3-100556_whole.jpeg", "A3-100556_whole.jpeg")</f>
        <v>0</v>
      </c>
    </row>
    <row r="198" spans="1:12">
      <c r="A198">
        <v>197</v>
      </c>
      <c r="B198" t="s">
        <v>208</v>
      </c>
      <c r="C198" t="s">
        <v>505</v>
      </c>
      <c r="D198">
        <v>155825</v>
      </c>
      <c r="E198" t="s">
        <v>801</v>
      </c>
      <c r="F198" t="s">
        <v>1056</v>
      </c>
      <c r="G198" t="s">
        <v>1142</v>
      </c>
      <c r="H198" t="s">
        <v>1208</v>
      </c>
      <c r="I198" s="2" t="s">
        <v>1449</v>
      </c>
      <c r="J198" s="2" t="s">
        <v>1746</v>
      </c>
      <c r="K198">
        <f>HYPERLINK("downloaded_images\A3-100557_front.jpeg", "A3-100557_front.jpeg")</f>
        <v>0</v>
      </c>
      <c r="L198">
        <f>HYPERLINK("downloaded_images\A3-100557_whole.jpeg", "A3-100557_whole.jpeg")</f>
        <v>0</v>
      </c>
    </row>
    <row r="199" spans="1:12">
      <c r="A199">
        <v>198</v>
      </c>
      <c r="B199" t="s">
        <v>209</v>
      </c>
      <c r="C199" t="s">
        <v>506</v>
      </c>
      <c r="D199">
        <v>212792</v>
      </c>
      <c r="E199" t="s">
        <v>802</v>
      </c>
      <c r="F199" t="s">
        <v>1057</v>
      </c>
      <c r="G199" t="s">
        <v>1142</v>
      </c>
      <c r="H199" t="s">
        <v>1209</v>
      </c>
      <c r="I199" s="2" t="s">
        <v>1450</v>
      </c>
      <c r="J199" s="2" t="s">
        <v>1747</v>
      </c>
      <c r="K199">
        <f>HYPERLINK("downloaded_images\A3-100559_front.jpeg", "A3-100559_front.jpeg")</f>
        <v>0</v>
      </c>
      <c r="L199">
        <f>HYPERLINK("downloaded_images\A3-100559_whole.jpeg", "A3-100559_whole.jpeg")</f>
        <v>0</v>
      </c>
    </row>
    <row r="200" spans="1:12">
      <c r="A200">
        <v>199</v>
      </c>
      <c r="B200" t="s">
        <v>210</v>
      </c>
      <c r="C200" t="s">
        <v>507</v>
      </c>
      <c r="D200">
        <v>155827</v>
      </c>
      <c r="E200" t="s">
        <v>803</v>
      </c>
      <c r="F200" t="s">
        <v>1058</v>
      </c>
      <c r="G200" t="s">
        <v>1142</v>
      </c>
      <c r="H200" t="s">
        <v>1208</v>
      </c>
      <c r="I200" s="2" t="s">
        <v>1451</v>
      </c>
      <c r="J200" s="2" t="s">
        <v>1748</v>
      </c>
      <c r="K200">
        <f>HYPERLINK("downloaded_images\A3-100560_front.jpeg", "A3-100560_front.jpeg")</f>
        <v>0</v>
      </c>
      <c r="L200">
        <f>HYPERLINK("downloaded_images\A3-100560_whole.jpeg", "A3-100560_whole.jpeg")</f>
        <v>0</v>
      </c>
    </row>
    <row r="201" spans="1:12">
      <c r="A201">
        <v>200</v>
      </c>
      <c r="B201" t="s">
        <v>211</v>
      </c>
      <c r="C201" t="s">
        <v>508</v>
      </c>
      <c r="D201">
        <v>215387</v>
      </c>
      <c r="E201" t="s">
        <v>804</v>
      </c>
      <c r="F201" t="s">
        <v>1059</v>
      </c>
      <c r="G201" t="s">
        <v>1142</v>
      </c>
      <c r="H201" t="s">
        <v>1209</v>
      </c>
      <c r="I201" s="2" t="s">
        <v>1452</v>
      </c>
      <c r="J201" s="2" t="s">
        <v>1749</v>
      </c>
      <c r="K201">
        <f>HYPERLINK("downloaded_images\A3-100564_front.jpeg", "A3-100564_front.jpeg")</f>
        <v>0</v>
      </c>
      <c r="L201">
        <f>HYPERLINK("downloaded_images\A3-100564_whole.jpeg", "A3-100564_whole.jpeg")</f>
        <v>0</v>
      </c>
    </row>
    <row r="202" spans="1:12">
      <c r="A202">
        <v>201</v>
      </c>
      <c r="B202" t="s">
        <v>212</v>
      </c>
      <c r="C202" t="s">
        <v>509</v>
      </c>
      <c r="D202">
        <v>128992</v>
      </c>
      <c r="E202" t="s">
        <v>805</v>
      </c>
      <c r="F202" t="s">
        <v>1060</v>
      </c>
      <c r="G202" t="s">
        <v>1142</v>
      </c>
      <c r="H202" t="s">
        <v>1209</v>
      </c>
      <c r="I202" s="2" t="s">
        <v>1453</v>
      </c>
      <c r="J202" s="2" t="s">
        <v>1750</v>
      </c>
      <c r="K202">
        <f>HYPERLINK("downloaded_images\A3-100565_front.jpeg", "A3-100565_front.jpeg")</f>
        <v>0</v>
      </c>
      <c r="L202">
        <f>HYPERLINK("downloaded_images\A3-100565_whole.jpeg", "A3-100565_whole.jpeg")</f>
        <v>0</v>
      </c>
    </row>
    <row r="203" spans="1:12">
      <c r="A203">
        <v>202</v>
      </c>
      <c r="B203" t="s">
        <v>213</v>
      </c>
      <c r="C203" t="s">
        <v>510</v>
      </c>
      <c r="D203">
        <v>215656</v>
      </c>
      <c r="E203" t="s">
        <v>806</v>
      </c>
      <c r="F203" t="s">
        <v>1061</v>
      </c>
      <c r="G203" t="s">
        <v>1142</v>
      </c>
      <c r="H203" t="s">
        <v>1210</v>
      </c>
      <c r="I203" s="2" t="s">
        <v>1454</v>
      </c>
      <c r="J203" s="2" t="s">
        <v>1751</v>
      </c>
      <c r="K203">
        <f>HYPERLINK("downloaded_images\A3-100566_front.jpeg", "A3-100566_front.jpeg")</f>
        <v>0</v>
      </c>
      <c r="L203">
        <f>HYPERLINK("downloaded_images\A3-100566_whole.jpeg", "A3-100566_whole.jpeg")</f>
        <v>0</v>
      </c>
    </row>
    <row r="204" spans="1:12">
      <c r="A204">
        <v>203</v>
      </c>
      <c r="B204" t="s">
        <v>214</v>
      </c>
      <c r="C204" t="s">
        <v>511</v>
      </c>
      <c r="D204">
        <v>108819</v>
      </c>
      <c r="E204" t="s">
        <v>807</v>
      </c>
      <c r="F204" t="s">
        <v>1062</v>
      </c>
      <c r="G204" t="s">
        <v>1142</v>
      </c>
      <c r="H204" t="s">
        <v>1206</v>
      </c>
      <c r="I204" s="2" t="s">
        <v>1455</v>
      </c>
      <c r="J204" s="2" t="s">
        <v>1752</v>
      </c>
      <c r="K204">
        <f>HYPERLINK("downloaded_images\A3-100569_front.jpeg", "A3-100569_front.jpeg")</f>
        <v>0</v>
      </c>
      <c r="L204">
        <f>HYPERLINK("downloaded_images\A3-100569_whole.jpeg", "A3-100569_whole.jpeg")</f>
        <v>0</v>
      </c>
    </row>
    <row r="205" spans="1:12">
      <c r="A205">
        <v>204</v>
      </c>
      <c r="B205" t="s">
        <v>215</v>
      </c>
      <c r="C205" t="s">
        <v>512</v>
      </c>
      <c r="D205">
        <v>108821</v>
      </c>
      <c r="E205" t="s">
        <v>808</v>
      </c>
      <c r="F205" t="s">
        <v>1063</v>
      </c>
      <c r="G205" t="s">
        <v>1142</v>
      </c>
      <c r="H205" t="s">
        <v>1206</v>
      </c>
      <c r="I205" s="2" t="s">
        <v>1456</v>
      </c>
      <c r="J205" s="2" t="s">
        <v>1753</v>
      </c>
      <c r="K205">
        <f>HYPERLINK("downloaded_images\A3-100570_front.jpeg", "A3-100570_front.jpeg")</f>
        <v>0</v>
      </c>
      <c r="L205">
        <f>HYPERLINK("downloaded_images\A3-100570_whole.jpeg", "A3-100570_whole.jpeg")</f>
        <v>0</v>
      </c>
    </row>
    <row r="206" spans="1:12">
      <c r="A206">
        <v>205</v>
      </c>
      <c r="B206" t="s">
        <v>216</v>
      </c>
      <c r="C206" t="s">
        <v>513</v>
      </c>
      <c r="D206">
        <v>108824</v>
      </c>
      <c r="E206" t="s">
        <v>809</v>
      </c>
      <c r="F206" t="s">
        <v>1064</v>
      </c>
      <c r="G206" t="s">
        <v>1142</v>
      </c>
      <c r="H206" t="s">
        <v>1206</v>
      </c>
      <c r="I206" s="2" t="s">
        <v>1457</v>
      </c>
      <c r="J206" s="2" t="s">
        <v>1754</v>
      </c>
      <c r="K206">
        <f>HYPERLINK("downloaded_images\A3-100575_front.jpeg", "A3-100575_front.jpeg")</f>
        <v>0</v>
      </c>
      <c r="L206">
        <f>HYPERLINK("downloaded_images\A3-100575_whole.jpeg", "A3-100575_whole.jpeg")</f>
        <v>0</v>
      </c>
    </row>
    <row r="207" spans="1:12">
      <c r="A207">
        <v>206</v>
      </c>
      <c r="B207" t="s">
        <v>217</v>
      </c>
      <c r="C207" t="s">
        <v>514</v>
      </c>
      <c r="D207">
        <v>101394</v>
      </c>
      <c r="E207" t="s">
        <v>810</v>
      </c>
      <c r="F207" t="s">
        <v>1028</v>
      </c>
      <c r="G207" t="s">
        <v>1142</v>
      </c>
      <c r="H207" t="s">
        <v>1194</v>
      </c>
      <c r="I207" s="2" t="s">
        <v>1458</v>
      </c>
      <c r="J207" s="2" t="s">
        <v>1755</v>
      </c>
      <c r="K207">
        <f>HYPERLINK("downloaded_images\A3-100576_front.jpeg", "A3-100576_front.jpeg")</f>
        <v>0</v>
      </c>
      <c r="L207">
        <f>HYPERLINK("downloaded_images\A3-100576_whole.jpeg", "A3-100576_whole.jpeg")</f>
        <v>0</v>
      </c>
    </row>
    <row r="208" spans="1:12">
      <c r="A208">
        <v>207</v>
      </c>
      <c r="B208" t="s">
        <v>218</v>
      </c>
      <c r="C208" t="s">
        <v>515</v>
      </c>
      <c r="D208">
        <v>224818</v>
      </c>
      <c r="E208" t="s">
        <v>811</v>
      </c>
      <c r="F208" t="s">
        <v>1065</v>
      </c>
      <c r="G208" t="s">
        <v>1142</v>
      </c>
      <c r="H208" t="s">
        <v>1211</v>
      </c>
      <c r="I208" s="2" t="s">
        <v>1459</v>
      </c>
      <c r="J208" s="2" t="s">
        <v>1756</v>
      </c>
      <c r="K208">
        <f>HYPERLINK("downloaded_images\A3-100577_front.jpeg", "A3-100577_front.jpeg")</f>
        <v>0</v>
      </c>
      <c r="L208">
        <f>HYPERLINK("downloaded_images\A3-100577_whole.jpeg", "A3-100577_whole.jpeg")</f>
        <v>0</v>
      </c>
    </row>
    <row r="209" spans="1:12">
      <c r="A209">
        <v>208</v>
      </c>
      <c r="B209" t="s">
        <v>219</v>
      </c>
      <c r="C209" t="s">
        <v>516</v>
      </c>
      <c r="D209">
        <v>109629</v>
      </c>
      <c r="E209" t="s">
        <v>812</v>
      </c>
      <c r="F209" t="s">
        <v>1066</v>
      </c>
      <c r="G209" t="s">
        <v>1142</v>
      </c>
      <c r="H209" t="s">
        <v>1170</v>
      </c>
      <c r="I209" s="2" t="s">
        <v>1460</v>
      </c>
      <c r="J209" s="2" t="s">
        <v>1757</v>
      </c>
      <c r="K209">
        <f>HYPERLINK("downloaded_images\A3-100581_front.jpeg", "A3-100581_front.jpeg")</f>
        <v>0</v>
      </c>
      <c r="L209">
        <f>HYPERLINK("downloaded_images\A3-100581_whole.jpeg", "A3-100581_whole.jpeg")</f>
        <v>0</v>
      </c>
    </row>
    <row r="210" spans="1:12">
      <c r="A210">
        <v>209</v>
      </c>
      <c r="B210" t="s">
        <v>220</v>
      </c>
      <c r="C210" t="s">
        <v>517</v>
      </c>
      <c r="D210">
        <v>224565</v>
      </c>
      <c r="E210" t="s">
        <v>813</v>
      </c>
      <c r="F210" t="s">
        <v>1067</v>
      </c>
      <c r="G210" t="s">
        <v>1142</v>
      </c>
      <c r="H210" t="s">
        <v>1212</v>
      </c>
      <c r="I210" s="2" t="s">
        <v>1461</v>
      </c>
      <c r="J210" s="2" t="s">
        <v>1758</v>
      </c>
      <c r="K210">
        <f>HYPERLINK("downloaded_images\A3-100585_front.jpeg", "A3-100585_front.jpeg")</f>
        <v>0</v>
      </c>
      <c r="L210">
        <f>HYPERLINK("downloaded_images\A3-100585_whole.jpeg", "A3-100585_whole.jpeg")</f>
        <v>0</v>
      </c>
    </row>
    <row r="211" spans="1:12">
      <c r="A211">
        <v>210</v>
      </c>
      <c r="B211" t="s">
        <v>221</v>
      </c>
      <c r="C211" t="s">
        <v>518</v>
      </c>
      <c r="D211">
        <v>223734</v>
      </c>
      <c r="E211" t="s">
        <v>814</v>
      </c>
      <c r="F211" t="s">
        <v>1068</v>
      </c>
      <c r="G211" t="s">
        <v>1142</v>
      </c>
      <c r="H211" t="s">
        <v>1213</v>
      </c>
      <c r="I211" s="2" t="s">
        <v>1462</v>
      </c>
      <c r="J211" s="2" t="s">
        <v>1759</v>
      </c>
      <c r="K211">
        <f>HYPERLINK("downloaded_images\A3-100593_front.jpeg", "A3-100593_front.jpeg")</f>
        <v>0</v>
      </c>
      <c r="L211">
        <f>HYPERLINK("downloaded_images\A3-100593_whole.jpeg", "A3-100593_whole.jpeg")</f>
        <v>0</v>
      </c>
    </row>
    <row r="212" spans="1:12">
      <c r="A212">
        <v>211</v>
      </c>
      <c r="B212" t="s">
        <v>222</v>
      </c>
      <c r="C212" t="s">
        <v>519</v>
      </c>
      <c r="D212">
        <v>95323</v>
      </c>
      <c r="E212" t="s">
        <v>815</v>
      </c>
      <c r="F212" t="s">
        <v>1043</v>
      </c>
      <c r="G212" t="s">
        <v>1142</v>
      </c>
      <c r="H212" t="s">
        <v>1214</v>
      </c>
      <c r="I212" s="2" t="s">
        <v>1463</v>
      </c>
      <c r="J212" s="2" t="s">
        <v>1760</v>
      </c>
      <c r="K212">
        <f>HYPERLINK("downloaded_images\A3-100599_front.jpeg", "A3-100599_front.jpeg")</f>
        <v>0</v>
      </c>
      <c r="L212">
        <f>HYPERLINK("downloaded_images\A3-100599_whole.jpeg", "A3-100599_whole.jpeg")</f>
        <v>0</v>
      </c>
    </row>
    <row r="213" spans="1:12">
      <c r="A213">
        <v>212</v>
      </c>
      <c r="B213" t="s">
        <v>223</v>
      </c>
      <c r="C213" t="s">
        <v>520</v>
      </c>
      <c r="D213">
        <v>158181</v>
      </c>
      <c r="E213" t="s">
        <v>816</v>
      </c>
      <c r="F213" t="s">
        <v>1069</v>
      </c>
      <c r="G213" t="s">
        <v>1142</v>
      </c>
      <c r="H213" t="s">
        <v>1215</v>
      </c>
      <c r="I213" s="2" t="s">
        <v>1464</v>
      </c>
      <c r="J213" s="2" t="s">
        <v>1761</v>
      </c>
      <c r="K213">
        <f>HYPERLINK("downloaded_images\A3-100600_front.jpeg", "A3-100600_front.jpeg")</f>
        <v>0</v>
      </c>
      <c r="L213">
        <f>HYPERLINK("downloaded_images\A3-100600_whole.jpeg", "A3-100600_whole.jpeg")</f>
        <v>0</v>
      </c>
    </row>
    <row r="214" spans="1:12">
      <c r="A214">
        <v>213</v>
      </c>
      <c r="B214" t="s">
        <v>224</v>
      </c>
      <c r="C214" t="s">
        <v>521</v>
      </c>
      <c r="D214">
        <v>212498</v>
      </c>
      <c r="E214" t="s">
        <v>817</v>
      </c>
      <c r="F214" t="s">
        <v>1070</v>
      </c>
      <c r="G214" t="s">
        <v>1142</v>
      </c>
      <c r="H214" t="s">
        <v>1170</v>
      </c>
      <c r="I214" s="2" t="s">
        <v>1465</v>
      </c>
      <c r="J214" s="2" t="s">
        <v>1762</v>
      </c>
      <c r="K214">
        <f>HYPERLINK("downloaded_images\A3-100611_front.jpeg", "A3-100611_front.jpeg")</f>
        <v>0</v>
      </c>
      <c r="L214">
        <f>HYPERLINK("downloaded_images\A3-100611_whole.jpeg", "A3-100611_whole.jpeg")</f>
        <v>0</v>
      </c>
    </row>
    <row r="215" spans="1:12">
      <c r="A215">
        <v>214</v>
      </c>
      <c r="B215" t="s">
        <v>225</v>
      </c>
      <c r="C215" t="s">
        <v>522</v>
      </c>
      <c r="D215">
        <v>221794</v>
      </c>
      <c r="E215" t="s">
        <v>818</v>
      </c>
      <c r="F215" t="s">
        <v>1071</v>
      </c>
      <c r="G215" t="s">
        <v>1142</v>
      </c>
      <c r="H215" t="s">
        <v>1196</v>
      </c>
      <c r="I215" s="2" t="s">
        <v>1466</v>
      </c>
      <c r="J215" s="2" t="s">
        <v>1763</v>
      </c>
      <c r="K215">
        <f>HYPERLINK("downloaded_images\A3-100613_front.jpeg", "A3-100613_front.jpeg")</f>
        <v>0</v>
      </c>
      <c r="L215">
        <f>HYPERLINK("downloaded_images\A3-100613_whole.jpeg", "A3-100613_whole.jpeg")</f>
        <v>0</v>
      </c>
    </row>
    <row r="216" spans="1:12">
      <c r="A216">
        <v>215</v>
      </c>
      <c r="B216" t="s">
        <v>226</v>
      </c>
      <c r="C216" t="s">
        <v>523</v>
      </c>
      <c r="D216">
        <v>142368</v>
      </c>
      <c r="E216" t="s">
        <v>819</v>
      </c>
      <c r="F216" t="s">
        <v>1072</v>
      </c>
      <c r="G216" t="s">
        <v>1142</v>
      </c>
      <c r="H216" t="s">
        <v>1216</v>
      </c>
      <c r="I216" s="2" t="s">
        <v>1467</v>
      </c>
      <c r="J216" s="2" t="s">
        <v>1764</v>
      </c>
      <c r="K216">
        <f>HYPERLINK("downloaded_images\A3-100617_front.jpeg", "A3-100617_front.jpeg")</f>
        <v>0</v>
      </c>
      <c r="L216">
        <f>HYPERLINK("downloaded_images\A3-100617_whole.jpeg", "A3-100617_whole.jpeg")</f>
        <v>0</v>
      </c>
    </row>
    <row r="217" spans="1:12">
      <c r="A217">
        <v>216</v>
      </c>
      <c r="B217" t="s">
        <v>227</v>
      </c>
      <c r="C217" t="s">
        <v>524</v>
      </c>
      <c r="D217">
        <v>108825</v>
      </c>
      <c r="E217" t="s">
        <v>820</v>
      </c>
      <c r="F217" t="s">
        <v>1073</v>
      </c>
      <c r="G217" t="s">
        <v>1142</v>
      </c>
      <c r="H217" t="s">
        <v>1206</v>
      </c>
      <c r="I217" s="2" t="s">
        <v>1468</v>
      </c>
      <c r="J217" s="2" t="s">
        <v>1765</v>
      </c>
      <c r="K217">
        <f>HYPERLINK("downloaded_images\A3-100638_front.jpeg", "A3-100638_front.jpeg")</f>
        <v>0</v>
      </c>
      <c r="L217">
        <f>HYPERLINK("downloaded_images\A3-100638_whole.jpeg", "A3-100638_whole.jpeg")</f>
        <v>0</v>
      </c>
    </row>
    <row r="218" spans="1:12">
      <c r="A218">
        <v>217</v>
      </c>
      <c r="B218" t="s">
        <v>228</v>
      </c>
      <c r="C218" t="s">
        <v>525</v>
      </c>
      <c r="D218">
        <v>106468</v>
      </c>
      <c r="E218" t="s">
        <v>821</v>
      </c>
      <c r="F218" t="s">
        <v>1074</v>
      </c>
      <c r="G218" t="s">
        <v>1142</v>
      </c>
      <c r="H218" t="s">
        <v>1217</v>
      </c>
      <c r="I218" s="2" t="s">
        <v>1469</v>
      </c>
      <c r="J218" s="2" t="s">
        <v>1766</v>
      </c>
      <c r="K218">
        <f>HYPERLINK("downloaded_images\A3-100640_front.jpeg", "A3-100640_front.jpeg")</f>
        <v>0</v>
      </c>
      <c r="L218">
        <f>HYPERLINK("downloaded_images\A3-100640_whole.jpeg", "A3-100640_whole.jpeg")</f>
        <v>0</v>
      </c>
    </row>
    <row r="219" spans="1:12">
      <c r="A219">
        <v>218</v>
      </c>
      <c r="B219" t="s">
        <v>229</v>
      </c>
      <c r="C219" t="s">
        <v>526</v>
      </c>
      <c r="D219">
        <v>106477</v>
      </c>
      <c r="E219" t="s">
        <v>822</v>
      </c>
      <c r="F219" t="s">
        <v>1075</v>
      </c>
      <c r="G219" t="s">
        <v>1142</v>
      </c>
      <c r="H219" t="s">
        <v>1217</v>
      </c>
      <c r="I219" s="2" t="s">
        <v>1470</v>
      </c>
      <c r="J219" s="2" t="s">
        <v>1767</v>
      </c>
      <c r="K219">
        <f>HYPERLINK("downloaded_images\A3-100641_front.jpeg", "A3-100641_front.jpeg")</f>
        <v>0</v>
      </c>
      <c r="L219">
        <f>HYPERLINK("downloaded_images\A3-100641_whole.jpeg", "A3-100641_whole.jpeg")</f>
        <v>0</v>
      </c>
    </row>
    <row r="220" spans="1:12">
      <c r="A220">
        <v>219</v>
      </c>
      <c r="B220" t="s">
        <v>230</v>
      </c>
      <c r="C220" t="s">
        <v>527</v>
      </c>
      <c r="D220">
        <v>106481</v>
      </c>
      <c r="E220" t="s">
        <v>823</v>
      </c>
      <c r="F220" t="s">
        <v>1076</v>
      </c>
      <c r="G220" t="s">
        <v>1142</v>
      </c>
      <c r="H220" t="s">
        <v>1217</v>
      </c>
      <c r="I220" s="2" t="s">
        <v>1471</v>
      </c>
      <c r="J220" s="2" t="s">
        <v>1768</v>
      </c>
      <c r="K220">
        <f>HYPERLINK("downloaded_images\A3-100642_front.jpeg", "A3-100642_front.jpeg")</f>
        <v>0</v>
      </c>
      <c r="L220">
        <f>HYPERLINK("downloaded_images\A3-100642_whole.jpeg", "A3-100642_whole.jpeg")</f>
        <v>0</v>
      </c>
    </row>
    <row r="221" spans="1:12">
      <c r="A221">
        <v>220</v>
      </c>
      <c r="B221" t="s">
        <v>231</v>
      </c>
      <c r="C221" t="s">
        <v>528</v>
      </c>
      <c r="D221">
        <v>226701</v>
      </c>
      <c r="E221" t="s">
        <v>824</v>
      </c>
      <c r="F221" t="s">
        <v>1077</v>
      </c>
      <c r="G221" t="s">
        <v>1142</v>
      </c>
      <c r="H221" t="s">
        <v>1188</v>
      </c>
      <c r="I221" s="2" t="s">
        <v>1472</v>
      </c>
      <c r="J221" s="2" t="s">
        <v>1769</v>
      </c>
      <c r="K221">
        <f>HYPERLINK("downloaded_images\A3-100652_front.jpeg", "A3-100652_front.jpeg")</f>
        <v>0</v>
      </c>
      <c r="L221">
        <f>HYPERLINK("downloaded_images\A3-100652_whole.jpeg", "A3-100652_whole.jpeg")</f>
        <v>0</v>
      </c>
    </row>
    <row r="222" spans="1:12">
      <c r="A222">
        <v>221</v>
      </c>
      <c r="B222" t="s">
        <v>232</v>
      </c>
      <c r="C222" t="s">
        <v>529</v>
      </c>
      <c r="D222">
        <v>226785</v>
      </c>
      <c r="E222" t="s">
        <v>825</v>
      </c>
      <c r="F222" t="s">
        <v>1078</v>
      </c>
      <c r="G222" t="s">
        <v>1142</v>
      </c>
      <c r="H222" t="s">
        <v>1188</v>
      </c>
      <c r="I222" s="2" t="s">
        <v>1473</v>
      </c>
      <c r="J222" s="2" t="s">
        <v>1770</v>
      </c>
      <c r="K222">
        <f>HYPERLINK("downloaded_images\A3-100653_front.jpeg", "A3-100653_front.jpeg")</f>
        <v>0</v>
      </c>
      <c r="L222">
        <f>HYPERLINK("downloaded_images\A3-100653_whole.jpeg", "A3-100653_whole.jpeg")</f>
        <v>0</v>
      </c>
    </row>
    <row r="223" spans="1:12">
      <c r="A223">
        <v>222</v>
      </c>
      <c r="B223" t="s">
        <v>233</v>
      </c>
      <c r="C223" t="s">
        <v>530</v>
      </c>
      <c r="D223">
        <v>131247</v>
      </c>
      <c r="E223" t="s">
        <v>826</v>
      </c>
      <c r="F223" t="s">
        <v>1079</v>
      </c>
      <c r="G223" t="s">
        <v>1142</v>
      </c>
      <c r="H223" t="s">
        <v>1218</v>
      </c>
      <c r="I223" s="2" t="s">
        <v>1474</v>
      </c>
      <c r="J223" s="2" t="s">
        <v>1771</v>
      </c>
      <c r="K223">
        <f>HYPERLINK("downloaded_images\A3-100662_front.jpeg", "A3-100662_front.jpeg")</f>
        <v>0</v>
      </c>
      <c r="L223">
        <f>HYPERLINK("downloaded_images\A3-100662_whole.jpeg", "A3-100662_whole.jpeg")</f>
        <v>0</v>
      </c>
    </row>
    <row r="224" spans="1:12">
      <c r="A224">
        <v>223</v>
      </c>
      <c r="B224" t="s">
        <v>234</v>
      </c>
      <c r="C224" t="s">
        <v>531</v>
      </c>
      <c r="D224">
        <v>224555</v>
      </c>
      <c r="E224" t="s">
        <v>827</v>
      </c>
      <c r="F224" t="s">
        <v>1080</v>
      </c>
      <c r="G224" t="s">
        <v>1142</v>
      </c>
      <c r="H224" t="s">
        <v>1212</v>
      </c>
      <c r="I224" s="2" t="s">
        <v>1475</v>
      </c>
      <c r="J224" s="2" t="s">
        <v>1772</v>
      </c>
      <c r="K224">
        <f>HYPERLINK("downloaded_images\A3-100664_front.jpeg", "A3-100664_front.jpeg")</f>
        <v>0</v>
      </c>
      <c r="L224">
        <f>HYPERLINK("downloaded_images\A3-100664_whole.jpeg", "A3-100664_whole.jpeg")</f>
        <v>0</v>
      </c>
    </row>
    <row r="225" spans="1:12">
      <c r="A225">
        <v>224</v>
      </c>
      <c r="B225" t="s">
        <v>235</v>
      </c>
      <c r="C225" t="s">
        <v>532</v>
      </c>
      <c r="D225">
        <v>171211</v>
      </c>
      <c r="E225" t="s">
        <v>828</v>
      </c>
      <c r="F225" t="s">
        <v>1081</v>
      </c>
      <c r="G225" t="s">
        <v>1142</v>
      </c>
      <c r="H225" t="s">
        <v>1219</v>
      </c>
      <c r="I225" s="2" t="s">
        <v>1476</v>
      </c>
      <c r="J225" s="2" t="s">
        <v>1773</v>
      </c>
      <c r="K225">
        <f>HYPERLINK("downloaded_images\A3-100676_front.jpeg", "A3-100676_front.jpeg")</f>
        <v>0</v>
      </c>
      <c r="L225">
        <f>HYPERLINK("downloaded_images\A3-100676_whole.jpeg", "A3-100676_whole.jpeg")</f>
        <v>0</v>
      </c>
    </row>
    <row r="226" spans="1:12">
      <c r="A226">
        <v>225</v>
      </c>
      <c r="B226" t="s">
        <v>236</v>
      </c>
      <c r="C226" t="s">
        <v>533</v>
      </c>
      <c r="D226">
        <v>102683</v>
      </c>
      <c r="E226" t="s">
        <v>829</v>
      </c>
      <c r="F226" t="s">
        <v>1082</v>
      </c>
      <c r="G226" t="s">
        <v>1142</v>
      </c>
      <c r="H226" t="s">
        <v>1220</v>
      </c>
      <c r="I226" s="2" t="s">
        <v>1477</v>
      </c>
      <c r="J226" s="2" t="s">
        <v>1774</v>
      </c>
      <c r="K226">
        <f>HYPERLINK("downloaded_images\A3-100697_front.jpeg", "A3-100697_front.jpeg")</f>
        <v>0</v>
      </c>
      <c r="L226">
        <f>HYPERLINK("downloaded_images\A3-100697_whole.jpeg", "A3-100697_whole.jpeg")</f>
        <v>0</v>
      </c>
    </row>
    <row r="227" spans="1:12">
      <c r="A227">
        <v>226</v>
      </c>
      <c r="B227" t="s">
        <v>237</v>
      </c>
      <c r="C227" t="s">
        <v>534</v>
      </c>
      <c r="D227">
        <v>265728</v>
      </c>
      <c r="E227" t="s">
        <v>830</v>
      </c>
      <c r="F227" t="s">
        <v>1083</v>
      </c>
      <c r="G227" t="s">
        <v>1142</v>
      </c>
      <c r="H227" t="s">
        <v>1221</v>
      </c>
      <c r="I227" s="2" t="s">
        <v>1478</v>
      </c>
      <c r="J227" s="2" t="s">
        <v>1775</v>
      </c>
      <c r="K227">
        <f>HYPERLINK("downloaded_images\A3-100699_front.jpeg", "A3-100699_front.jpeg")</f>
        <v>0</v>
      </c>
      <c r="L227">
        <f>HYPERLINK("downloaded_images\A3-100699_whole.jpeg", "A3-100699_whole.jpeg")</f>
        <v>0</v>
      </c>
    </row>
    <row r="228" spans="1:12">
      <c r="A228">
        <v>227</v>
      </c>
      <c r="B228" t="s">
        <v>238</v>
      </c>
      <c r="C228" t="s">
        <v>535</v>
      </c>
      <c r="D228">
        <v>244151</v>
      </c>
      <c r="E228" t="s">
        <v>831</v>
      </c>
      <c r="F228" t="s">
        <v>1068</v>
      </c>
      <c r="G228" t="s">
        <v>1142</v>
      </c>
      <c r="H228" t="s">
        <v>1222</v>
      </c>
      <c r="I228" s="2" t="s">
        <v>1479</v>
      </c>
      <c r="J228" s="2" t="s">
        <v>1776</v>
      </c>
      <c r="K228">
        <f>HYPERLINK("downloaded_images\A3-100711_front.jpeg", "A3-100711_front.jpeg")</f>
        <v>0</v>
      </c>
      <c r="L228">
        <f>HYPERLINK("downloaded_images\A3-100711_whole.jpeg", "A3-100711_whole.jpeg")</f>
        <v>0</v>
      </c>
    </row>
    <row r="229" spans="1:12">
      <c r="A229">
        <v>228</v>
      </c>
      <c r="B229" t="s">
        <v>239</v>
      </c>
      <c r="C229" t="s">
        <v>536</v>
      </c>
      <c r="D229">
        <v>244745</v>
      </c>
      <c r="E229" t="s">
        <v>832</v>
      </c>
      <c r="F229" t="s">
        <v>1084</v>
      </c>
      <c r="G229" t="s">
        <v>1142</v>
      </c>
      <c r="H229" t="s">
        <v>1223</v>
      </c>
      <c r="I229" s="2" t="s">
        <v>1480</v>
      </c>
      <c r="J229" s="2" t="s">
        <v>1777</v>
      </c>
      <c r="K229">
        <f>HYPERLINK("downloaded_images\A3-100713_front.jpeg", "A3-100713_front.jpeg")</f>
        <v>0</v>
      </c>
      <c r="L229">
        <f>HYPERLINK("downloaded_images\A3-100713_whole.jpeg", "A3-100713_whole.jpeg")</f>
        <v>0</v>
      </c>
    </row>
    <row r="230" spans="1:12">
      <c r="A230">
        <v>229</v>
      </c>
      <c r="B230" t="s">
        <v>240</v>
      </c>
      <c r="C230" t="s">
        <v>537</v>
      </c>
      <c r="D230">
        <v>244195</v>
      </c>
      <c r="E230" t="s">
        <v>833</v>
      </c>
      <c r="F230" t="s">
        <v>1034</v>
      </c>
      <c r="G230" t="s">
        <v>1142</v>
      </c>
      <c r="H230" t="s">
        <v>1222</v>
      </c>
      <c r="I230" s="2" t="s">
        <v>1481</v>
      </c>
      <c r="J230" s="2" t="s">
        <v>1778</v>
      </c>
      <c r="K230">
        <f>HYPERLINK("downloaded_images\A3-100727_front.jpeg", "A3-100727_front.jpeg")</f>
        <v>0</v>
      </c>
      <c r="L230">
        <f>HYPERLINK("downloaded_images\A3-100727_whole.jpeg", "A3-100727_whole.jpeg")</f>
        <v>0</v>
      </c>
    </row>
    <row r="231" spans="1:12">
      <c r="A231">
        <v>230</v>
      </c>
      <c r="B231" t="s">
        <v>241</v>
      </c>
      <c r="C231" t="s">
        <v>538</v>
      </c>
      <c r="D231">
        <v>235248</v>
      </c>
      <c r="E231" t="s">
        <v>834</v>
      </c>
      <c r="F231" t="s">
        <v>1085</v>
      </c>
      <c r="G231" t="s">
        <v>1142</v>
      </c>
      <c r="H231" t="s">
        <v>1224</v>
      </c>
      <c r="I231" s="2" t="s">
        <v>1482</v>
      </c>
      <c r="J231" s="2" t="s">
        <v>1779</v>
      </c>
      <c r="K231">
        <f>HYPERLINK("downloaded_images\A3-100729_front.jpeg", "A3-100729_front.jpeg")</f>
        <v>0</v>
      </c>
      <c r="L231">
        <f>HYPERLINK("downloaded_images\A3-100729_whole.jpeg", "A3-100729_whole.jpeg")</f>
        <v>0</v>
      </c>
    </row>
    <row r="232" spans="1:12">
      <c r="A232">
        <v>231</v>
      </c>
      <c r="B232" t="s">
        <v>242</v>
      </c>
      <c r="C232" t="s">
        <v>539</v>
      </c>
      <c r="D232">
        <v>235252</v>
      </c>
      <c r="E232" t="s">
        <v>835</v>
      </c>
      <c r="F232" t="s">
        <v>1086</v>
      </c>
      <c r="G232" t="s">
        <v>1142</v>
      </c>
      <c r="H232" t="s">
        <v>1224</v>
      </c>
      <c r="I232" s="2" t="s">
        <v>1483</v>
      </c>
      <c r="J232" s="2" t="s">
        <v>1780</v>
      </c>
      <c r="K232">
        <f>HYPERLINK("downloaded_images\A3-100731_front.jpeg", "A3-100731_front.jpeg")</f>
        <v>0</v>
      </c>
      <c r="L232">
        <f>HYPERLINK("downloaded_images\A3-100731_whole.jpeg", "A3-100731_whole.jpeg")</f>
        <v>0</v>
      </c>
    </row>
    <row r="233" spans="1:12">
      <c r="A233">
        <v>232</v>
      </c>
      <c r="B233" t="s">
        <v>243</v>
      </c>
      <c r="C233" t="s">
        <v>540</v>
      </c>
      <c r="D233">
        <v>244155</v>
      </c>
      <c r="E233" t="s">
        <v>836</v>
      </c>
      <c r="F233" t="s">
        <v>919</v>
      </c>
      <c r="G233" t="s">
        <v>1142</v>
      </c>
      <c r="H233" t="s">
        <v>1222</v>
      </c>
      <c r="I233" s="2" t="s">
        <v>1484</v>
      </c>
      <c r="J233" s="2" t="s">
        <v>1781</v>
      </c>
      <c r="K233">
        <f>HYPERLINK("downloaded_images\A3-100737_front.jpeg", "A3-100737_front.jpeg")</f>
        <v>0</v>
      </c>
      <c r="L233">
        <f>HYPERLINK("downloaded_images\A3-100737_whole.jpeg", "A3-100737_whole.jpeg")</f>
        <v>0</v>
      </c>
    </row>
    <row r="234" spans="1:12">
      <c r="A234">
        <v>233</v>
      </c>
      <c r="B234" t="s">
        <v>244</v>
      </c>
      <c r="C234" t="s">
        <v>541</v>
      </c>
      <c r="D234">
        <v>274637</v>
      </c>
      <c r="E234" t="s">
        <v>837</v>
      </c>
      <c r="F234" t="s">
        <v>1087</v>
      </c>
      <c r="G234" t="s">
        <v>1142</v>
      </c>
      <c r="H234" t="s">
        <v>1225</v>
      </c>
      <c r="I234" s="2" t="s">
        <v>1485</v>
      </c>
      <c r="J234" s="2" t="s">
        <v>1782</v>
      </c>
      <c r="K234">
        <f>HYPERLINK("downloaded_images\A3-100754_front.jpeg", "A3-100754_front.jpeg")</f>
        <v>0</v>
      </c>
      <c r="L234">
        <f>HYPERLINK("downloaded_images\A3-100754_whole.jpeg", "A3-100754_whole.jpeg")</f>
        <v>0</v>
      </c>
    </row>
    <row r="235" spans="1:12">
      <c r="A235">
        <v>234</v>
      </c>
      <c r="B235" t="s">
        <v>245</v>
      </c>
      <c r="C235" t="s">
        <v>542</v>
      </c>
      <c r="D235">
        <v>159083</v>
      </c>
      <c r="E235" t="s">
        <v>838</v>
      </c>
      <c r="F235" t="s">
        <v>1088</v>
      </c>
      <c r="G235" t="s">
        <v>1142</v>
      </c>
      <c r="H235" t="s">
        <v>1176</v>
      </c>
      <c r="I235" s="2" t="s">
        <v>1486</v>
      </c>
      <c r="J235" s="2" t="s">
        <v>1783</v>
      </c>
      <c r="K235">
        <f>HYPERLINK("downloaded_images\A3-100758_front.jpeg", "A3-100758_front.jpeg")</f>
        <v>0</v>
      </c>
      <c r="L235">
        <f>HYPERLINK("downloaded_images\A3-100758_whole.jpeg", "A3-100758_whole.jpeg")</f>
        <v>0</v>
      </c>
    </row>
    <row r="236" spans="1:12">
      <c r="A236">
        <v>235</v>
      </c>
      <c r="B236" t="s">
        <v>246</v>
      </c>
      <c r="C236" t="s">
        <v>543</v>
      </c>
      <c r="D236">
        <v>165640</v>
      </c>
      <c r="E236" t="s">
        <v>839</v>
      </c>
      <c r="F236" t="s">
        <v>1089</v>
      </c>
      <c r="G236" t="s">
        <v>1142</v>
      </c>
      <c r="H236" t="s">
        <v>1176</v>
      </c>
      <c r="I236" s="2" t="s">
        <v>1487</v>
      </c>
      <c r="J236" s="2" t="s">
        <v>1784</v>
      </c>
      <c r="K236">
        <f>HYPERLINK("downloaded_images\A3-100762_front.jpeg", "A3-100762_front.jpeg")</f>
        <v>0</v>
      </c>
      <c r="L236">
        <f>HYPERLINK("downloaded_images\A3-100762_whole.jpeg", "A3-100762_whole.jpeg")</f>
        <v>0</v>
      </c>
    </row>
    <row r="237" spans="1:12">
      <c r="A237">
        <v>236</v>
      </c>
      <c r="B237" t="s">
        <v>247</v>
      </c>
      <c r="C237" t="s">
        <v>544</v>
      </c>
      <c r="D237">
        <v>240688</v>
      </c>
      <c r="E237" t="s">
        <v>840</v>
      </c>
      <c r="F237" t="s">
        <v>1090</v>
      </c>
      <c r="G237" t="s">
        <v>1142</v>
      </c>
      <c r="H237" t="s">
        <v>1226</v>
      </c>
      <c r="I237" s="2" t="s">
        <v>1488</v>
      </c>
      <c r="J237" s="2" t="s">
        <v>1785</v>
      </c>
      <c r="K237">
        <f>HYPERLINK("downloaded_images\A3-100788_front.jpeg", "A3-100788_front.jpeg")</f>
        <v>0</v>
      </c>
      <c r="L237">
        <f>HYPERLINK("downloaded_images\A3-100788_whole.jpeg", "A3-100788_whole.jpeg")</f>
        <v>0</v>
      </c>
    </row>
    <row r="238" spans="1:12">
      <c r="A238">
        <v>237</v>
      </c>
      <c r="B238" t="s">
        <v>248</v>
      </c>
      <c r="C238" t="s">
        <v>545</v>
      </c>
      <c r="D238">
        <v>240691</v>
      </c>
      <c r="E238" t="s">
        <v>841</v>
      </c>
      <c r="F238" t="s">
        <v>1091</v>
      </c>
      <c r="G238" t="s">
        <v>1142</v>
      </c>
      <c r="H238" t="s">
        <v>1226</v>
      </c>
      <c r="I238" s="2" t="s">
        <v>1489</v>
      </c>
      <c r="J238" s="2" t="s">
        <v>1785</v>
      </c>
      <c r="K238">
        <f>HYPERLINK("downloaded_images\A3-100790_front.jpeg", "A3-100790_front.jpeg")</f>
        <v>0</v>
      </c>
      <c r="L238">
        <f>HYPERLINK("downloaded_images\A3-100790_whole.jpeg", "A3-100790_whole.jpeg")</f>
        <v>0</v>
      </c>
    </row>
    <row r="239" spans="1:12">
      <c r="A239">
        <v>238</v>
      </c>
      <c r="B239" t="s">
        <v>249</v>
      </c>
      <c r="C239" t="s">
        <v>546</v>
      </c>
      <c r="D239">
        <v>268044</v>
      </c>
      <c r="E239" t="s">
        <v>842</v>
      </c>
      <c r="F239" t="s">
        <v>1092</v>
      </c>
      <c r="G239" t="s">
        <v>1142</v>
      </c>
      <c r="H239" t="s">
        <v>1227</v>
      </c>
      <c r="I239" s="2" t="s">
        <v>1490</v>
      </c>
      <c r="J239" s="2" t="s">
        <v>1786</v>
      </c>
      <c r="K239">
        <f>HYPERLINK("downloaded_images\A3-100803_front.jpeg", "A3-100803_front.jpeg")</f>
        <v>0</v>
      </c>
      <c r="L239">
        <f>HYPERLINK("downloaded_images\A3-100803_whole.jpeg", "A3-100803_whole.jpeg")</f>
        <v>0</v>
      </c>
    </row>
    <row r="240" spans="1:12">
      <c r="A240">
        <v>239</v>
      </c>
      <c r="B240" t="s">
        <v>250</v>
      </c>
      <c r="C240" t="s">
        <v>547</v>
      </c>
      <c r="D240">
        <v>269210</v>
      </c>
      <c r="E240" t="s">
        <v>843</v>
      </c>
      <c r="F240" t="s">
        <v>1093</v>
      </c>
      <c r="G240" t="s">
        <v>1142</v>
      </c>
      <c r="H240" t="s">
        <v>1227</v>
      </c>
      <c r="I240" s="2" t="s">
        <v>1491</v>
      </c>
      <c r="J240" s="2" t="s">
        <v>1787</v>
      </c>
      <c r="K240">
        <f>HYPERLINK("downloaded_images\A3-100804_front.jpeg", "A3-100804_front.jpeg")</f>
        <v>0</v>
      </c>
      <c r="L240">
        <f>HYPERLINK("downloaded_images\A3-100804_whole.jpeg", "A3-100804_whole.jpeg")</f>
        <v>0</v>
      </c>
    </row>
    <row r="241" spans="1:12">
      <c r="A241">
        <v>240</v>
      </c>
      <c r="B241" t="s">
        <v>251</v>
      </c>
      <c r="C241" t="s">
        <v>548</v>
      </c>
      <c r="D241">
        <v>269821</v>
      </c>
      <c r="E241" t="s">
        <v>844</v>
      </c>
      <c r="F241" t="s">
        <v>1094</v>
      </c>
      <c r="G241" t="s">
        <v>1142</v>
      </c>
      <c r="H241" t="s">
        <v>1227</v>
      </c>
      <c r="I241" s="2" t="s">
        <v>1492</v>
      </c>
      <c r="J241" s="2" t="s">
        <v>1788</v>
      </c>
      <c r="K241">
        <f>HYPERLINK("downloaded_images\A3-100805_front.jpeg", "A3-100805_front.jpeg")</f>
        <v>0</v>
      </c>
      <c r="L241">
        <f>HYPERLINK("downloaded_images\A3-100805_whole.jpeg", "A3-100805_whole.jpeg")</f>
        <v>0</v>
      </c>
    </row>
    <row r="242" spans="1:12">
      <c r="A242">
        <v>241</v>
      </c>
      <c r="B242" t="s">
        <v>252</v>
      </c>
      <c r="C242" t="s">
        <v>549</v>
      </c>
      <c r="D242">
        <v>276681</v>
      </c>
      <c r="E242" t="s">
        <v>845</v>
      </c>
      <c r="F242" t="s">
        <v>1093</v>
      </c>
      <c r="G242" t="s">
        <v>1142</v>
      </c>
      <c r="H242" t="s">
        <v>1227</v>
      </c>
      <c r="I242" s="2" t="s">
        <v>1493</v>
      </c>
      <c r="J242" s="2" t="s">
        <v>1789</v>
      </c>
      <c r="K242">
        <f>HYPERLINK("downloaded_images\A3-100806_front.jpeg", "A3-100806_front.jpeg")</f>
        <v>0</v>
      </c>
      <c r="L242">
        <f>HYPERLINK("downloaded_images\A3-100806_whole.jpeg", "A3-100806_whole.jpeg")</f>
        <v>0</v>
      </c>
    </row>
    <row r="243" spans="1:12">
      <c r="A243">
        <v>242</v>
      </c>
      <c r="B243" t="s">
        <v>253</v>
      </c>
      <c r="C243" t="s">
        <v>550</v>
      </c>
      <c r="D243">
        <v>106274</v>
      </c>
      <c r="E243" t="s">
        <v>846</v>
      </c>
      <c r="F243" t="s">
        <v>1095</v>
      </c>
      <c r="G243" t="s">
        <v>1142</v>
      </c>
      <c r="H243" t="s">
        <v>1228</v>
      </c>
      <c r="I243" s="2" t="s">
        <v>1494</v>
      </c>
      <c r="J243" s="2" t="s">
        <v>1790</v>
      </c>
      <c r="K243">
        <f>HYPERLINK("downloaded_images\A3-100810_front.jpeg", "A3-100810_front.jpeg")</f>
        <v>0</v>
      </c>
      <c r="L243">
        <f>HYPERLINK("downloaded_images\A3-100810_whole.jpeg", "A3-100810_whole.jpeg")</f>
        <v>0</v>
      </c>
    </row>
    <row r="244" spans="1:12">
      <c r="A244">
        <v>243</v>
      </c>
      <c r="B244" t="s">
        <v>254</v>
      </c>
      <c r="C244" t="s">
        <v>551</v>
      </c>
      <c r="D244">
        <v>106280</v>
      </c>
      <c r="E244" t="s">
        <v>847</v>
      </c>
      <c r="F244" t="s">
        <v>1096</v>
      </c>
      <c r="G244" t="s">
        <v>1142</v>
      </c>
      <c r="H244" t="s">
        <v>1228</v>
      </c>
      <c r="I244" s="2" t="s">
        <v>1495</v>
      </c>
      <c r="J244" s="2" t="s">
        <v>1791</v>
      </c>
      <c r="K244">
        <f>HYPERLINK("downloaded_images\A3-100811_front.jpeg", "A3-100811_front.jpeg")</f>
        <v>0</v>
      </c>
      <c r="L244">
        <f>HYPERLINK("downloaded_images\A3-100811_whole.jpeg", "A3-100811_whole.jpeg")</f>
        <v>0</v>
      </c>
    </row>
    <row r="245" spans="1:12">
      <c r="A245">
        <v>244</v>
      </c>
      <c r="B245" t="s">
        <v>255</v>
      </c>
      <c r="C245" t="s">
        <v>552</v>
      </c>
      <c r="D245">
        <v>101389</v>
      </c>
      <c r="E245" t="s">
        <v>848</v>
      </c>
      <c r="F245" t="s">
        <v>1027</v>
      </c>
      <c r="G245" t="s">
        <v>1142</v>
      </c>
      <c r="H245" t="s">
        <v>1194</v>
      </c>
      <c r="I245" s="2" t="s">
        <v>1496</v>
      </c>
      <c r="J245" s="2" t="s">
        <v>1792</v>
      </c>
      <c r="K245">
        <f>HYPERLINK("downloaded_images\A3-100813_front.jpeg", "A3-100813_front.jpeg")</f>
        <v>0</v>
      </c>
      <c r="L245">
        <f>HYPERLINK("downloaded_images\A3-100813_whole.jpeg", "A3-100813_whole.jpeg")</f>
        <v>0</v>
      </c>
    </row>
    <row r="246" spans="1:12">
      <c r="A246">
        <v>245</v>
      </c>
      <c r="B246" t="s">
        <v>256</v>
      </c>
      <c r="C246" t="s">
        <v>553</v>
      </c>
      <c r="D246">
        <v>109658</v>
      </c>
      <c r="E246" t="s">
        <v>849</v>
      </c>
      <c r="F246" t="s">
        <v>1097</v>
      </c>
      <c r="G246" t="s">
        <v>1142</v>
      </c>
      <c r="H246" t="s">
        <v>1229</v>
      </c>
      <c r="I246" s="2" t="s">
        <v>1497</v>
      </c>
      <c r="J246" s="2" t="s">
        <v>1793</v>
      </c>
      <c r="K246">
        <f>HYPERLINK("downloaded_images\A3-100814_front.jpeg", "A3-100814_front.jpeg")</f>
        <v>0</v>
      </c>
      <c r="L246">
        <f>HYPERLINK("downloaded_images\A3-100814_whole.jpeg", "A3-100814_whole.jpeg")</f>
        <v>0</v>
      </c>
    </row>
    <row r="247" spans="1:12">
      <c r="A247">
        <v>246</v>
      </c>
      <c r="B247" t="s">
        <v>257</v>
      </c>
      <c r="C247" t="s">
        <v>554</v>
      </c>
      <c r="D247">
        <v>109684</v>
      </c>
      <c r="E247" t="s">
        <v>850</v>
      </c>
      <c r="F247" t="s">
        <v>1098</v>
      </c>
      <c r="G247" t="s">
        <v>1142</v>
      </c>
      <c r="H247" t="s">
        <v>1229</v>
      </c>
      <c r="I247" s="2" t="s">
        <v>1498</v>
      </c>
      <c r="J247" s="2" t="s">
        <v>1794</v>
      </c>
      <c r="K247">
        <f>HYPERLINK("downloaded_images\A3-100815_front.jpeg", "A3-100815_front.jpeg")</f>
        <v>0</v>
      </c>
      <c r="L247">
        <f>HYPERLINK("downloaded_images\A3-100815_whole.jpeg", "A3-100815_whole.jpeg")</f>
        <v>0</v>
      </c>
    </row>
    <row r="248" spans="1:12">
      <c r="A248">
        <v>247</v>
      </c>
      <c r="B248" t="s">
        <v>258</v>
      </c>
      <c r="C248" t="s">
        <v>555</v>
      </c>
      <c r="D248">
        <v>109685</v>
      </c>
      <c r="E248" t="s">
        <v>851</v>
      </c>
      <c r="F248" t="s">
        <v>1099</v>
      </c>
      <c r="G248" t="s">
        <v>1142</v>
      </c>
      <c r="H248" t="s">
        <v>1229</v>
      </c>
      <c r="I248" s="2" t="s">
        <v>1499</v>
      </c>
      <c r="J248" s="2" t="s">
        <v>1795</v>
      </c>
      <c r="K248">
        <f>HYPERLINK("downloaded_images\A3-100816_front.jpeg", "A3-100816_front.jpeg")</f>
        <v>0</v>
      </c>
      <c r="L248">
        <f>HYPERLINK("downloaded_images\A3-100816_whole.jpeg", "A3-100816_whole.jpeg")</f>
        <v>0</v>
      </c>
    </row>
    <row r="249" spans="1:12">
      <c r="A249">
        <v>248</v>
      </c>
      <c r="B249" t="s">
        <v>259</v>
      </c>
      <c r="C249" t="s">
        <v>556</v>
      </c>
      <c r="D249">
        <v>242188</v>
      </c>
      <c r="E249" t="s">
        <v>852</v>
      </c>
      <c r="F249" t="s">
        <v>1100</v>
      </c>
      <c r="G249" t="s">
        <v>1142</v>
      </c>
      <c r="H249" t="s">
        <v>1230</v>
      </c>
      <c r="I249" s="2" t="s">
        <v>1500</v>
      </c>
      <c r="J249" s="2" t="s">
        <v>1796</v>
      </c>
      <c r="K249">
        <f>HYPERLINK("downloaded_images\A3-100826_front.jpeg", "A3-100826_front.jpeg")</f>
        <v>0</v>
      </c>
      <c r="L249">
        <f>HYPERLINK("downloaded_images\A3-100826_whole.jpeg", "A3-100826_whole.jpeg")</f>
        <v>0</v>
      </c>
    </row>
    <row r="250" spans="1:12">
      <c r="A250">
        <v>249</v>
      </c>
      <c r="B250" t="s">
        <v>260</v>
      </c>
      <c r="C250" t="s">
        <v>557</v>
      </c>
      <c r="D250">
        <v>165588</v>
      </c>
      <c r="E250" t="s">
        <v>853</v>
      </c>
      <c r="F250" t="s">
        <v>1101</v>
      </c>
      <c r="G250" t="s">
        <v>1142</v>
      </c>
      <c r="H250" t="s">
        <v>1176</v>
      </c>
      <c r="I250" s="2" t="s">
        <v>1501</v>
      </c>
      <c r="J250" s="2" t="s">
        <v>1797</v>
      </c>
      <c r="K250">
        <f>HYPERLINK("downloaded_images\A3-100849_front.jpeg", "A3-100849_front.jpeg")</f>
        <v>0</v>
      </c>
      <c r="L250">
        <f>HYPERLINK("downloaded_images\A3-100849_whole.jpeg", "A3-100849_whole.jpeg")</f>
        <v>0</v>
      </c>
    </row>
    <row r="251" spans="1:12">
      <c r="A251">
        <v>250</v>
      </c>
      <c r="B251" t="s">
        <v>261</v>
      </c>
      <c r="C251" t="s">
        <v>558</v>
      </c>
      <c r="D251">
        <v>212977</v>
      </c>
      <c r="E251" t="s">
        <v>854</v>
      </c>
      <c r="F251" t="s">
        <v>1102</v>
      </c>
      <c r="G251" t="s">
        <v>1142</v>
      </c>
      <c r="H251" t="s">
        <v>1231</v>
      </c>
      <c r="I251" s="2" t="s">
        <v>1502</v>
      </c>
      <c r="J251" s="2" t="s">
        <v>1798</v>
      </c>
      <c r="K251">
        <f>HYPERLINK("downloaded_images\A3-100850_front.jpeg", "A3-100850_front.jpeg")</f>
        <v>0</v>
      </c>
      <c r="L251">
        <f>HYPERLINK("downloaded_images\A3-100850_whole.jpeg", "A3-100850_whole.jpeg")</f>
        <v>0</v>
      </c>
    </row>
    <row r="252" spans="1:12">
      <c r="A252">
        <v>251</v>
      </c>
      <c r="B252" t="s">
        <v>262</v>
      </c>
      <c r="C252" t="s">
        <v>559</v>
      </c>
      <c r="D252">
        <v>266381</v>
      </c>
      <c r="E252" t="s">
        <v>855</v>
      </c>
      <c r="F252" t="s">
        <v>1103</v>
      </c>
      <c r="G252" t="s">
        <v>1142</v>
      </c>
      <c r="H252" t="s">
        <v>1227</v>
      </c>
      <c r="I252" s="2" t="s">
        <v>1503</v>
      </c>
      <c r="J252" s="2" t="s">
        <v>1799</v>
      </c>
      <c r="K252">
        <f>HYPERLINK("downloaded_images\A3-100877_front.jpeg", "A3-100877_front.jpeg")</f>
        <v>0</v>
      </c>
      <c r="L252">
        <f>HYPERLINK("downloaded_images\A3-100877_whole.jpeg", "A3-100877_whole.jpeg")</f>
        <v>0</v>
      </c>
    </row>
    <row r="253" spans="1:12">
      <c r="A253">
        <v>252</v>
      </c>
      <c r="B253" t="s">
        <v>263</v>
      </c>
      <c r="C253" t="s">
        <v>560</v>
      </c>
      <c r="D253">
        <v>292300</v>
      </c>
      <c r="E253" t="s">
        <v>856</v>
      </c>
      <c r="F253" t="s">
        <v>1104</v>
      </c>
      <c r="G253" t="s">
        <v>1142</v>
      </c>
      <c r="H253" t="s">
        <v>1232</v>
      </c>
      <c r="I253" s="2" t="s">
        <v>1504</v>
      </c>
      <c r="J253" s="2" t="s">
        <v>1800</v>
      </c>
      <c r="K253">
        <f>HYPERLINK("downloaded_images\A3-100883_front.jpeg", "A3-100883_front.jpeg")</f>
        <v>0</v>
      </c>
      <c r="L253">
        <f>HYPERLINK("downloaded_images\A3-100883_whole.jpeg", "A3-100883_whole.jpeg")</f>
        <v>0</v>
      </c>
    </row>
    <row r="254" spans="1:12">
      <c r="A254">
        <v>253</v>
      </c>
      <c r="B254" t="s">
        <v>264</v>
      </c>
      <c r="C254" t="s">
        <v>561</v>
      </c>
      <c r="D254">
        <v>256660</v>
      </c>
      <c r="E254" t="s">
        <v>857</v>
      </c>
      <c r="F254" t="s">
        <v>1105</v>
      </c>
      <c r="G254" t="s">
        <v>1142</v>
      </c>
      <c r="H254" t="s">
        <v>1233</v>
      </c>
      <c r="I254" s="2" t="s">
        <v>1505</v>
      </c>
      <c r="J254" s="2" t="s">
        <v>1801</v>
      </c>
      <c r="K254">
        <f>HYPERLINK("downloaded_images\A3-100884_front.jpeg", "A3-100884_front.jpeg")</f>
        <v>0</v>
      </c>
      <c r="L254">
        <f>HYPERLINK("downloaded_images\A3-100884_whole.jpeg", "A3-100884_whole.jpeg")</f>
        <v>0</v>
      </c>
    </row>
    <row r="255" spans="1:12">
      <c r="A255">
        <v>254</v>
      </c>
      <c r="B255" t="s">
        <v>265</v>
      </c>
      <c r="C255" t="s">
        <v>562</v>
      </c>
      <c r="D255">
        <v>77289</v>
      </c>
      <c r="E255" t="s">
        <v>858</v>
      </c>
      <c r="F255" t="s">
        <v>1106</v>
      </c>
      <c r="G255" t="s">
        <v>1142</v>
      </c>
      <c r="H255" t="s">
        <v>1234</v>
      </c>
      <c r="I255" s="2" t="s">
        <v>1506</v>
      </c>
      <c r="J255" s="2" t="s">
        <v>1802</v>
      </c>
      <c r="K255">
        <f>HYPERLINK("downloaded_images\A3-100886_front.jpeg", "A3-100886_front.jpeg")</f>
        <v>0</v>
      </c>
      <c r="L255">
        <f>HYPERLINK("downloaded_images\A3-100886_whole.jpeg", "A3-100886_whole.jpeg")</f>
        <v>0</v>
      </c>
    </row>
    <row r="256" spans="1:12">
      <c r="A256">
        <v>255</v>
      </c>
      <c r="B256" t="s">
        <v>266</v>
      </c>
      <c r="C256" t="s">
        <v>563</v>
      </c>
      <c r="D256">
        <v>201858</v>
      </c>
      <c r="E256" t="s">
        <v>859</v>
      </c>
      <c r="F256" t="s">
        <v>1011</v>
      </c>
      <c r="G256" t="s">
        <v>1142</v>
      </c>
      <c r="H256" t="s">
        <v>1235</v>
      </c>
      <c r="I256" s="2" t="s">
        <v>1507</v>
      </c>
      <c r="J256" s="2" t="s">
        <v>1803</v>
      </c>
      <c r="K256">
        <f>HYPERLINK("downloaded_images\A3-100887_front.jpeg", "A3-100887_front.jpeg")</f>
        <v>0</v>
      </c>
      <c r="L256">
        <f>HYPERLINK("downloaded_images\A3-100887_whole.jpeg", "A3-100887_whole.jpeg")</f>
        <v>0</v>
      </c>
    </row>
    <row r="257" spans="1:12">
      <c r="A257">
        <v>256</v>
      </c>
      <c r="B257" t="s">
        <v>267</v>
      </c>
      <c r="C257" t="s">
        <v>564</v>
      </c>
      <c r="D257">
        <v>261839</v>
      </c>
      <c r="E257" t="s">
        <v>860</v>
      </c>
      <c r="G257" t="s">
        <v>1142</v>
      </c>
      <c r="H257" t="s">
        <v>1236</v>
      </c>
      <c r="I257" s="2" t="s">
        <v>1508</v>
      </c>
      <c r="J257" s="2" t="s">
        <v>1804</v>
      </c>
      <c r="K257">
        <f>HYPERLINK("downloaded_images\A3-100893_front.jpeg", "A3-100893_front.jpeg")</f>
        <v>0</v>
      </c>
      <c r="L257">
        <f>HYPERLINK("downloaded_images\A3-100893_whole.jpeg", "A3-100893_whole.jpeg")</f>
        <v>0</v>
      </c>
    </row>
    <row r="258" spans="1:12">
      <c r="A258">
        <v>257</v>
      </c>
      <c r="B258" t="s">
        <v>268</v>
      </c>
      <c r="C258" t="s">
        <v>565</v>
      </c>
      <c r="D258">
        <v>272475</v>
      </c>
      <c r="E258" t="s">
        <v>861</v>
      </c>
      <c r="F258" t="s">
        <v>1107</v>
      </c>
      <c r="G258" t="s">
        <v>1142</v>
      </c>
      <c r="H258" t="s">
        <v>1237</v>
      </c>
      <c r="I258" s="2" t="s">
        <v>1509</v>
      </c>
      <c r="J258" s="2" t="s">
        <v>1805</v>
      </c>
      <c r="K258">
        <f>HYPERLINK("downloaded_images\A3-100898_front.jpeg", "A3-100898_front.jpeg")</f>
        <v>0</v>
      </c>
      <c r="L258">
        <f>HYPERLINK("downloaded_images\A3-100898_whole.jpeg", "A3-100898_whole.jpeg")</f>
        <v>0</v>
      </c>
    </row>
    <row r="259" spans="1:12">
      <c r="A259">
        <v>258</v>
      </c>
      <c r="B259" t="s">
        <v>269</v>
      </c>
      <c r="C259" t="s">
        <v>566</v>
      </c>
      <c r="D259">
        <v>215926</v>
      </c>
      <c r="E259" t="s">
        <v>862</v>
      </c>
      <c r="F259" t="s">
        <v>1108</v>
      </c>
      <c r="G259" t="s">
        <v>1142</v>
      </c>
      <c r="H259" t="s">
        <v>1238</v>
      </c>
      <c r="I259" s="2" t="s">
        <v>1510</v>
      </c>
      <c r="J259" s="2" t="s">
        <v>1806</v>
      </c>
      <c r="K259">
        <f>HYPERLINK("downloaded_images\A3-100901_front.jpeg", "A3-100901_front.jpeg")</f>
        <v>0</v>
      </c>
      <c r="L259">
        <f>HYPERLINK("downloaded_images\A3-100901_whole.jpeg", "A3-100901_whole.jpeg")</f>
        <v>0</v>
      </c>
    </row>
    <row r="260" spans="1:12">
      <c r="A260">
        <v>259</v>
      </c>
      <c r="B260" t="s">
        <v>270</v>
      </c>
      <c r="C260" t="s">
        <v>567</v>
      </c>
      <c r="D260">
        <v>81371</v>
      </c>
      <c r="E260" t="s">
        <v>863</v>
      </c>
      <c r="F260" t="s">
        <v>1109</v>
      </c>
      <c r="G260" t="s">
        <v>1142</v>
      </c>
      <c r="H260" t="s">
        <v>1239</v>
      </c>
      <c r="I260" s="2" t="s">
        <v>1511</v>
      </c>
      <c r="J260" s="2" t="s">
        <v>1807</v>
      </c>
      <c r="K260" t="s">
        <v>1847</v>
      </c>
      <c r="L260">
        <f>HYPERLINK("downloaded_images\A3-100913_whole.jpeg", "A3-100913_whole.jpeg")</f>
        <v>0</v>
      </c>
    </row>
    <row r="261" spans="1:12">
      <c r="A261">
        <v>260</v>
      </c>
      <c r="B261" t="s">
        <v>271</v>
      </c>
      <c r="C261" t="s">
        <v>568</v>
      </c>
      <c r="D261">
        <v>242041</v>
      </c>
      <c r="E261" t="s">
        <v>864</v>
      </c>
      <c r="F261" t="s">
        <v>1110</v>
      </c>
      <c r="G261" t="s">
        <v>1142</v>
      </c>
      <c r="H261" t="s">
        <v>1240</v>
      </c>
      <c r="I261" s="2" t="s">
        <v>1512</v>
      </c>
      <c r="J261" s="2" t="s">
        <v>1808</v>
      </c>
      <c r="K261">
        <f>HYPERLINK("downloaded_images\A3-100920_front.jpeg", "A3-100920_front.jpeg")</f>
        <v>0</v>
      </c>
      <c r="L261">
        <f>HYPERLINK("downloaded_images\A3-100920_whole.jpeg", "A3-100920_whole.jpeg")</f>
        <v>0</v>
      </c>
    </row>
    <row r="262" spans="1:12">
      <c r="A262">
        <v>261</v>
      </c>
      <c r="B262" t="s">
        <v>272</v>
      </c>
      <c r="C262" t="s">
        <v>569</v>
      </c>
      <c r="D262">
        <v>305376</v>
      </c>
      <c r="E262" t="s">
        <v>865</v>
      </c>
      <c r="F262" t="s">
        <v>1111</v>
      </c>
      <c r="G262" t="s">
        <v>1142</v>
      </c>
      <c r="H262" t="s">
        <v>1198</v>
      </c>
      <c r="I262" s="2" t="s">
        <v>1513</v>
      </c>
      <c r="J262" s="2" t="s">
        <v>1809</v>
      </c>
      <c r="K262">
        <f>HYPERLINK("downloaded_images\A3-100925_front.jpeg", "A3-100925_front.jpeg")</f>
        <v>0</v>
      </c>
      <c r="L262">
        <f>HYPERLINK("downloaded_images\A3-100925_whole.jpeg", "A3-100925_whole.jpeg")</f>
        <v>0</v>
      </c>
    </row>
    <row r="263" spans="1:12">
      <c r="A263">
        <v>262</v>
      </c>
      <c r="B263" t="s">
        <v>273</v>
      </c>
      <c r="C263" t="s">
        <v>570</v>
      </c>
      <c r="D263">
        <v>128621</v>
      </c>
      <c r="E263" t="s">
        <v>866</v>
      </c>
      <c r="F263" t="s">
        <v>1112</v>
      </c>
      <c r="G263" t="s">
        <v>1142</v>
      </c>
      <c r="H263" t="s">
        <v>1184</v>
      </c>
      <c r="I263" s="2" t="s">
        <v>1514</v>
      </c>
      <c r="J263" s="2" t="s">
        <v>1810</v>
      </c>
      <c r="K263">
        <f>HYPERLINK("downloaded_images\A3-100930_front.jpeg", "A3-100930_front.jpeg")</f>
        <v>0</v>
      </c>
      <c r="L263">
        <f>HYPERLINK("downloaded_images\A3-100930_whole.jpeg", "A3-100930_whole.jpeg")</f>
        <v>0</v>
      </c>
    </row>
    <row r="264" spans="1:12">
      <c r="A264">
        <v>263</v>
      </c>
      <c r="B264" t="s">
        <v>274</v>
      </c>
      <c r="C264" t="s">
        <v>571</v>
      </c>
      <c r="D264">
        <v>298786</v>
      </c>
      <c r="E264" t="s">
        <v>867</v>
      </c>
      <c r="F264" t="s">
        <v>1113</v>
      </c>
      <c r="G264" t="s">
        <v>1142</v>
      </c>
      <c r="H264" t="s">
        <v>1145</v>
      </c>
      <c r="I264" s="2" t="s">
        <v>1515</v>
      </c>
      <c r="J264" s="2" t="s">
        <v>1811</v>
      </c>
      <c r="K264">
        <f>HYPERLINK("downloaded_images\A3-100932_front.jpeg", "A3-100932_front.jpeg")</f>
        <v>0</v>
      </c>
      <c r="L264">
        <f>HYPERLINK("downloaded_images\A3-100932_whole.jpeg", "A3-100932_whole.jpeg")</f>
        <v>0</v>
      </c>
    </row>
    <row r="265" spans="1:12">
      <c r="A265">
        <v>264</v>
      </c>
      <c r="B265" t="s">
        <v>275</v>
      </c>
      <c r="C265" t="s">
        <v>572</v>
      </c>
      <c r="D265">
        <v>279434</v>
      </c>
      <c r="E265" t="s">
        <v>868</v>
      </c>
      <c r="F265" t="s">
        <v>1114</v>
      </c>
      <c r="G265" t="s">
        <v>1142</v>
      </c>
      <c r="H265" t="s">
        <v>1241</v>
      </c>
      <c r="I265" s="2" t="s">
        <v>1516</v>
      </c>
      <c r="J265" s="2" t="s">
        <v>1812</v>
      </c>
      <c r="K265">
        <f>HYPERLINK("downloaded_images\A3-100934_front.jpeg", "A3-100934_front.jpeg")</f>
        <v>0</v>
      </c>
      <c r="L265">
        <f>HYPERLINK("downloaded_images\A3-100934_whole.jpeg", "A3-100934_whole.jpeg")</f>
        <v>0</v>
      </c>
    </row>
    <row r="266" spans="1:12">
      <c r="A266">
        <v>265</v>
      </c>
      <c r="B266" t="s">
        <v>276</v>
      </c>
      <c r="C266" t="s">
        <v>573</v>
      </c>
      <c r="D266">
        <v>227816</v>
      </c>
      <c r="E266" t="s">
        <v>869</v>
      </c>
      <c r="F266" t="s">
        <v>1115</v>
      </c>
      <c r="G266" t="s">
        <v>1142</v>
      </c>
      <c r="H266" t="s">
        <v>1242</v>
      </c>
      <c r="I266" s="2" t="s">
        <v>1517</v>
      </c>
      <c r="J266" s="2" t="s">
        <v>1813</v>
      </c>
      <c r="K266">
        <f>HYPERLINK("downloaded_images\A3-100936_front.jpeg", "A3-100936_front.jpeg")</f>
        <v>0</v>
      </c>
      <c r="L266">
        <f>HYPERLINK("downloaded_images\A3-100936_whole.jpeg", "A3-100936_whole.jpeg")</f>
        <v>0</v>
      </c>
    </row>
    <row r="267" spans="1:12">
      <c r="A267">
        <v>266</v>
      </c>
      <c r="B267" t="s">
        <v>277</v>
      </c>
      <c r="C267" t="s">
        <v>574</v>
      </c>
      <c r="D267">
        <v>255659</v>
      </c>
      <c r="E267" t="s">
        <v>870</v>
      </c>
      <c r="F267" t="s">
        <v>1116</v>
      </c>
      <c r="G267" t="s">
        <v>1142</v>
      </c>
      <c r="H267" t="s">
        <v>1243</v>
      </c>
      <c r="I267" s="2" t="s">
        <v>1518</v>
      </c>
      <c r="J267" s="2" t="s">
        <v>1814</v>
      </c>
      <c r="K267">
        <f>HYPERLINK("downloaded_images\A3-100944_front.jpeg", "A3-100944_front.jpeg")</f>
        <v>0</v>
      </c>
      <c r="L267">
        <f>HYPERLINK("downloaded_images\A3-100944_whole.jpeg", "A3-100944_whole.jpeg")</f>
        <v>0</v>
      </c>
    </row>
    <row r="268" spans="1:12">
      <c r="A268">
        <v>267</v>
      </c>
      <c r="B268" t="s">
        <v>278</v>
      </c>
      <c r="C268" t="s">
        <v>575</v>
      </c>
      <c r="D268">
        <v>256117</v>
      </c>
      <c r="E268" t="s">
        <v>871</v>
      </c>
      <c r="F268" t="s">
        <v>1116</v>
      </c>
      <c r="G268" t="s">
        <v>1142</v>
      </c>
      <c r="H268" t="s">
        <v>1243</v>
      </c>
      <c r="I268" s="2" t="s">
        <v>1519</v>
      </c>
      <c r="J268" s="2" t="s">
        <v>1815</v>
      </c>
      <c r="K268">
        <f>HYPERLINK("downloaded_images\A3-100947_front.jpeg", "A3-100947_front.jpeg")</f>
        <v>0</v>
      </c>
      <c r="L268">
        <f>HYPERLINK("downloaded_images\A3-100947_whole.jpeg", "A3-100947_whole.jpeg")</f>
        <v>0</v>
      </c>
    </row>
    <row r="269" spans="1:12">
      <c r="A269">
        <v>268</v>
      </c>
      <c r="B269" t="s">
        <v>279</v>
      </c>
      <c r="C269" t="s">
        <v>576</v>
      </c>
      <c r="D269">
        <v>229815</v>
      </c>
      <c r="E269" t="s">
        <v>872</v>
      </c>
      <c r="F269" t="s">
        <v>1117</v>
      </c>
      <c r="G269" t="s">
        <v>1142</v>
      </c>
      <c r="H269" t="s">
        <v>1244</v>
      </c>
      <c r="I269" s="2" t="s">
        <v>1520</v>
      </c>
      <c r="J269" s="2" t="s">
        <v>1816</v>
      </c>
      <c r="K269">
        <f>HYPERLINK("downloaded_images\A3-100951_front.jpeg", "A3-100951_front.jpeg")</f>
        <v>0</v>
      </c>
      <c r="L269">
        <f>HYPERLINK("downloaded_images\A3-100951_whole.jpeg", "A3-100951_whole.jpeg")</f>
        <v>0</v>
      </c>
    </row>
    <row r="270" spans="1:12">
      <c r="A270">
        <v>269</v>
      </c>
      <c r="B270" t="s">
        <v>280</v>
      </c>
      <c r="C270" t="s">
        <v>577</v>
      </c>
      <c r="D270">
        <v>294212</v>
      </c>
      <c r="E270" t="s">
        <v>873</v>
      </c>
      <c r="F270" t="s">
        <v>1118</v>
      </c>
      <c r="G270" t="s">
        <v>1142</v>
      </c>
      <c r="H270" t="s">
        <v>1151</v>
      </c>
      <c r="I270" s="2" t="s">
        <v>1521</v>
      </c>
      <c r="J270" s="2" t="s">
        <v>1817</v>
      </c>
      <c r="K270">
        <f>HYPERLINK("downloaded_images\A3-100954_front.jpeg", "A3-100954_front.jpeg")</f>
        <v>0</v>
      </c>
      <c r="L270">
        <f>HYPERLINK("downloaded_images\A3-100954_whole.jpeg", "A3-100954_whole.jpeg")</f>
        <v>0</v>
      </c>
    </row>
    <row r="271" spans="1:12">
      <c r="A271">
        <v>270</v>
      </c>
      <c r="B271" t="s">
        <v>281</v>
      </c>
      <c r="C271" t="s">
        <v>578</v>
      </c>
      <c r="D271">
        <v>321007</v>
      </c>
      <c r="E271" t="s">
        <v>874</v>
      </c>
      <c r="F271" t="s">
        <v>1119</v>
      </c>
      <c r="G271" t="s">
        <v>1142</v>
      </c>
      <c r="H271" t="s">
        <v>1221</v>
      </c>
      <c r="I271" s="2" t="s">
        <v>1522</v>
      </c>
      <c r="J271" s="2" t="s">
        <v>1818</v>
      </c>
      <c r="K271">
        <f>HYPERLINK("downloaded_images\A3-100959_front.jpeg", "A3-100959_front.jpeg")</f>
        <v>0</v>
      </c>
      <c r="L271">
        <f>HYPERLINK("downloaded_images\A3-100959_whole.jpeg", "A3-100959_whole.jpeg")</f>
        <v>0</v>
      </c>
    </row>
    <row r="272" spans="1:12">
      <c r="A272">
        <v>271</v>
      </c>
      <c r="B272" t="s">
        <v>282</v>
      </c>
      <c r="C272" t="s">
        <v>579</v>
      </c>
      <c r="D272">
        <v>280704</v>
      </c>
      <c r="E272" t="s">
        <v>875</v>
      </c>
      <c r="F272" t="s">
        <v>1120</v>
      </c>
      <c r="G272" t="s">
        <v>1142</v>
      </c>
      <c r="H272" t="s">
        <v>1245</v>
      </c>
      <c r="I272" s="2" t="s">
        <v>1523</v>
      </c>
      <c r="J272" s="2" t="s">
        <v>1819</v>
      </c>
      <c r="K272">
        <f>HYPERLINK("downloaded_images\A3-100962_front.jpeg", "A3-100962_front.jpeg")</f>
        <v>0</v>
      </c>
      <c r="L272">
        <f>HYPERLINK("downloaded_images\A3-100962_whole.jpeg", "A3-100962_whole.jpeg")</f>
        <v>0</v>
      </c>
    </row>
    <row r="273" spans="1:12">
      <c r="A273">
        <v>272</v>
      </c>
      <c r="B273" t="s">
        <v>283</v>
      </c>
      <c r="C273" t="s">
        <v>580</v>
      </c>
      <c r="D273">
        <v>294204</v>
      </c>
      <c r="E273" t="s">
        <v>876</v>
      </c>
      <c r="F273" t="s">
        <v>1121</v>
      </c>
      <c r="G273" t="s">
        <v>1142</v>
      </c>
      <c r="H273" t="s">
        <v>1151</v>
      </c>
      <c r="I273" s="2" t="s">
        <v>1524</v>
      </c>
      <c r="J273" s="2" t="s">
        <v>1820</v>
      </c>
      <c r="K273">
        <f>HYPERLINK("downloaded_images\A3-100963_front.jpeg", "A3-100963_front.jpeg")</f>
        <v>0</v>
      </c>
      <c r="L273">
        <f>HYPERLINK("downloaded_images\A3-100963_whole.jpeg", "A3-100963_whole.jpeg")</f>
        <v>0</v>
      </c>
    </row>
    <row r="274" spans="1:12">
      <c r="A274">
        <v>273</v>
      </c>
      <c r="B274" t="s">
        <v>284</v>
      </c>
      <c r="C274" t="s">
        <v>581</v>
      </c>
      <c r="D274">
        <v>294209</v>
      </c>
      <c r="E274" t="s">
        <v>877</v>
      </c>
      <c r="F274" t="s">
        <v>1121</v>
      </c>
      <c r="G274" t="s">
        <v>1142</v>
      </c>
      <c r="H274" t="s">
        <v>1151</v>
      </c>
      <c r="I274" s="2" t="s">
        <v>1525</v>
      </c>
      <c r="J274" s="2" t="s">
        <v>1821</v>
      </c>
      <c r="K274">
        <f>HYPERLINK("downloaded_images\A3-100964_front.jpeg", "A3-100964_front.jpeg")</f>
        <v>0</v>
      </c>
      <c r="L274">
        <f>HYPERLINK("downloaded_images\A3-100964_whole.jpeg", "A3-100964_whole.jpeg")</f>
        <v>0</v>
      </c>
    </row>
    <row r="275" spans="1:12">
      <c r="A275">
        <v>274</v>
      </c>
      <c r="B275" t="s">
        <v>285</v>
      </c>
      <c r="C275" t="s">
        <v>582</v>
      </c>
      <c r="D275">
        <v>292316</v>
      </c>
      <c r="E275" t="s">
        <v>878</v>
      </c>
      <c r="F275" t="s">
        <v>1122</v>
      </c>
      <c r="G275" t="s">
        <v>1142</v>
      </c>
      <c r="H275" t="s">
        <v>1246</v>
      </c>
      <c r="I275" s="2" t="s">
        <v>1526</v>
      </c>
      <c r="J275" s="2" t="s">
        <v>1822</v>
      </c>
      <c r="K275">
        <f>HYPERLINK("downloaded_images\A3-100965_front.jpeg", "A3-100965_front.jpeg")</f>
        <v>0</v>
      </c>
      <c r="L275">
        <f>HYPERLINK("downloaded_images\A3-100965_whole.jpeg", "A3-100965_whole.jpeg")</f>
        <v>0</v>
      </c>
    </row>
    <row r="276" spans="1:12">
      <c r="A276">
        <v>275</v>
      </c>
      <c r="B276" t="s">
        <v>286</v>
      </c>
      <c r="C276" t="s">
        <v>583</v>
      </c>
      <c r="D276">
        <v>280703</v>
      </c>
      <c r="E276" t="s">
        <v>879</v>
      </c>
      <c r="F276" t="s">
        <v>1123</v>
      </c>
      <c r="G276" t="s">
        <v>1142</v>
      </c>
      <c r="H276" t="s">
        <v>1245</v>
      </c>
      <c r="I276" s="2" t="s">
        <v>1527</v>
      </c>
      <c r="J276" s="2" t="s">
        <v>1823</v>
      </c>
      <c r="K276">
        <f>HYPERLINK("downloaded_images\A3-100969_front.jpeg", "A3-100969_front.jpeg")</f>
        <v>0</v>
      </c>
      <c r="L276">
        <f>HYPERLINK("downloaded_images\A3-100969_whole.jpeg", "A3-100969_whole.jpeg")</f>
        <v>0</v>
      </c>
    </row>
    <row r="277" spans="1:12">
      <c r="A277">
        <v>276</v>
      </c>
      <c r="B277" t="s">
        <v>287</v>
      </c>
      <c r="C277" t="s">
        <v>584</v>
      </c>
      <c r="D277">
        <v>190960</v>
      </c>
      <c r="E277" t="s">
        <v>880</v>
      </c>
      <c r="F277" t="s">
        <v>1124</v>
      </c>
      <c r="G277" t="s">
        <v>1142</v>
      </c>
      <c r="H277" t="s">
        <v>1159</v>
      </c>
      <c r="I277" s="2" t="s">
        <v>1528</v>
      </c>
      <c r="J277" s="2" t="s">
        <v>1824</v>
      </c>
      <c r="K277">
        <f>HYPERLINK("downloaded_images\A3-100972_front.jpeg", "A3-100972_front.jpeg")</f>
        <v>0</v>
      </c>
      <c r="L277">
        <f>HYPERLINK("downloaded_images\A3-100972_whole.jpeg", "A3-100972_whole.jpeg")</f>
        <v>0</v>
      </c>
    </row>
    <row r="278" spans="1:12">
      <c r="A278">
        <v>277</v>
      </c>
      <c r="B278" t="s">
        <v>288</v>
      </c>
      <c r="C278" t="s">
        <v>585</v>
      </c>
      <c r="D278">
        <v>190956</v>
      </c>
      <c r="E278" t="s">
        <v>881</v>
      </c>
      <c r="F278" t="s">
        <v>1125</v>
      </c>
      <c r="G278" t="s">
        <v>1142</v>
      </c>
      <c r="H278" t="s">
        <v>1159</v>
      </c>
      <c r="I278" s="2" t="s">
        <v>1529</v>
      </c>
      <c r="J278" s="2" t="s">
        <v>1825</v>
      </c>
      <c r="K278">
        <f>HYPERLINK("downloaded_images\A3-100981_front.jpeg", "A3-100981_front.jpeg")</f>
        <v>0</v>
      </c>
      <c r="L278">
        <f>HYPERLINK("downloaded_images\A3-100981_whole.jpeg", "A3-100981_whole.jpeg")</f>
        <v>0</v>
      </c>
    </row>
    <row r="279" spans="1:12">
      <c r="A279">
        <v>278</v>
      </c>
      <c r="B279" t="s">
        <v>289</v>
      </c>
      <c r="C279" t="s">
        <v>586</v>
      </c>
      <c r="D279">
        <v>273132</v>
      </c>
      <c r="E279" t="s">
        <v>882</v>
      </c>
      <c r="F279" t="s">
        <v>1126</v>
      </c>
      <c r="G279" t="s">
        <v>1142</v>
      </c>
      <c r="H279" t="s">
        <v>1247</v>
      </c>
      <c r="I279" s="2" t="s">
        <v>1530</v>
      </c>
      <c r="J279" s="2" t="s">
        <v>1826</v>
      </c>
      <c r="K279">
        <f>HYPERLINK("downloaded_images\A3-100991_front.jpeg", "A3-100991_front.jpeg")</f>
        <v>0</v>
      </c>
      <c r="L279">
        <f>HYPERLINK("downloaded_images\A3-100991_whole.jpeg", "A3-100991_whole.jpeg")</f>
        <v>0</v>
      </c>
    </row>
    <row r="280" spans="1:12">
      <c r="A280">
        <v>279</v>
      </c>
      <c r="B280" t="s">
        <v>290</v>
      </c>
      <c r="C280" t="s">
        <v>587</v>
      </c>
      <c r="D280">
        <v>277944</v>
      </c>
      <c r="E280" t="s">
        <v>883</v>
      </c>
      <c r="F280" t="s">
        <v>1127</v>
      </c>
      <c r="G280" t="s">
        <v>1142</v>
      </c>
      <c r="H280" t="s">
        <v>1247</v>
      </c>
      <c r="I280" s="2" t="s">
        <v>1531</v>
      </c>
      <c r="J280" s="2" t="s">
        <v>1827</v>
      </c>
      <c r="K280">
        <f>HYPERLINK("downloaded_images\A3-100992_front.jpeg", "A3-100992_front.jpeg")</f>
        <v>0</v>
      </c>
      <c r="L280">
        <f>HYPERLINK("downloaded_images\A3-100992_whole.jpeg", "A3-100992_whole.jpeg")</f>
        <v>0</v>
      </c>
    </row>
    <row r="281" spans="1:12">
      <c r="A281">
        <v>280</v>
      </c>
      <c r="B281" t="s">
        <v>291</v>
      </c>
      <c r="C281" t="s">
        <v>588</v>
      </c>
      <c r="D281">
        <v>326756</v>
      </c>
      <c r="E281" t="s">
        <v>884</v>
      </c>
      <c r="F281" t="s">
        <v>1128</v>
      </c>
      <c r="G281" t="s">
        <v>1142</v>
      </c>
      <c r="H281" t="s">
        <v>1248</v>
      </c>
      <c r="I281" s="2" t="s">
        <v>1532</v>
      </c>
      <c r="J281" s="2" t="s">
        <v>1828</v>
      </c>
      <c r="K281">
        <f>HYPERLINK("downloaded_images\A3-100996_front.jpeg", "A3-100996_front.jpeg")</f>
        <v>0</v>
      </c>
      <c r="L281">
        <f>HYPERLINK("downloaded_images\A3-100996_whole.jpeg", "A3-100996_whole.jpeg")</f>
        <v>0</v>
      </c>
    </row>
    <row r="282" spans="1:12">
      <c r="A282">
        <v>281</v>
      </c>
      <c r="B282" t="s">
        <v>292</v>
      </c>
      <c r="C282" t="s">
        <v>589</v>
      </c>
      <c r="D282">
        <v>326784</v>
      </c>
      <c r="E282" t="s">
        <v>884</v>
      </c>
      <c r="F282" t="s">
        <v>1128</v>
      </c>
      <c r="G282" t="s">
        <v>1142</v>
      </c>
      <c r="H282" t="s">
        <v>1248</v>
      </c>
      <c r="I282" s="2" t="s">
        <v>1533</v>
      </c>
      <c r="J282" s="2" t="s">
        <v>1829</v>
      </c>
      <c r="K282">
        <f>HYPERLINK("downloaded_images\A3-100997_front.jpeg", "A3-100997_front.jpeg")</f>
        <v>0</v>
      </c>
      <c r="L282">
        <f>HYPERLINK("downloaded_images\A3-100997_whole.jpeg", "A3-100997_whole.jpeg")</f>
        <v>0</v>
      </c>
    </row>
    <row r="283" spans="1:12">
      <c r="A283">
        <v>282</v>
      </c>
      <c r="B283" t="s">
        <v>293</v>
      </c>
      <c r="C283" t="s">
        <v>590</v>
      </c>
      <c r="D283">
        <v>219918</v>
      </c>
      <c r="E283" t="s">
        <v>885</v>
      </c>
      <c r="G283" t="s">
        <v>1142</v>
      </c>
      <c r="H283" t="s">
        <v>1249</v>
      </c>
      <c r="I283" s="2" t="s">
        <v>1534</v>
      </c>
      <c r="J283" s="2" t="s">
        <v>1830</v>
      </c>
      <c r="K283">
        <f>HYPERLINK("downloaded_images\A3-101025_front.jpeg", "A3-101025_front.jpeg")</f>
        <v>0</v>
      </c>
      <c r="L283">
        <f>HYPERLINK("downloaded_images\A3-101025_whole.jpeg", "A3-101025_whole.jpeg")</f>
        <v>0</v>
      </c>
    </row>
    <row r="284" spans="1:12">
      <c r="A284">
        <v>283</v>
      </c>
      <c r="B284" t="s">
        <v>294</v>
      </c>
      <c r="C284" t="s">
        <v>591</v>
      </c>
      <c r="D284">
        <v>195320</v>
      </c>
      <c r="E284" t="s">
        <v>886</v>
      </c>
      <c r="F284" t="s">
        <v>1129</v>
      </c>
      <c r="G284" t="s">
        <v>1142</v>
      </c>
      <c r="H284" t="s">
        <v>1234</v>
      </c>
      <c r="I284" s="2" t="s">
        <v>1535</v>
      </c>
      <c r="J284" s="2" t="s">
        <v>1831</v>
      </c>
      <c r="K284">
        <f>HYPERLINK("downloaded_images\A3-101031_front.jpeg", "A3-101031_front.jpeg")</f>
        <v>0</v>
      </c>
      <c r="L284">
        <f>HYPERLINK("downloaded_images\A3-101031_whole.jpeg", "A3-101031_whole.jpeg")</f>
        <v>0</v>
      </c>
    </row>
    <row r="285" spans="1:12">
      <c r="A285">
        <v>284</v>
      </c>
      <c r="B285" t="s">
        <v>295</v>
      </c>
      <c r="C285" t="s">
        <v>592</v>
      </c>
      <c r="D285">
        <v>243236</v>
      </c>
      <c r="E285" t="s">
        <v>887</v>
      </c>
      <c r="F285" t="s">
        <v>1130</v>
      </c>
      <c r="G285" t="s">
        <v>1142</v>
      </c>
      <c r="H285" t="s">
        <v>1250</v>
      </c>
      <c r="I285" s="2" t="s">
        <v>1536</v>
      </c>
      <c r="J285" s="2" t="s">
        <v>1832</v>
      </c>
      <c r="K285">
        <f>HYPERLINK("downloaded_images\A3-101055_front.jpeg", "A3-101055_front.jpeg")</f>
        <v>0</v>
      </c>
      <c r="L285">
        <f>HYPERLINK("downloaded_images\A3-101055_whole.jpeg", "A3-101055_whole.jpeg")</f>
        <v>0</v>
      </c>
    </row>
    <row r="286" spans="1:12">
      <c r="A286">
        <v>285</v>
      </c>
      <c r="B286" t="s">
        <v>296</v>
      </c>
      <c r="C286" t="s">
        <v>593</v>
      </c>
      <c r="D286">
        <v>243241</v>
      </c>
      <c r="E286" t="s">
        <v>888</v>
      </c>
      <c r="F286" t="s">
        <v>919</v>
      </c>
      <c r="G286" t="s">
        <v>1142</v>
      </c>
      <c r="H286" t="s">
        <v>1250</v>
      </c>
      <c r="I286" s="2" t="s">
        <v>1537</v>
      </c>
      <c r="J286" s="2" t="s">
        <v>1833</v>
      </c>
      <c r="K286">
        <f>HYPERLINK("downloaded_images\A3-101056_front.jpeg", "A3-101056_front.jpeg")</f>
        <v>0</v>
      </c>
      <c r="L286">
        <f>HYPERLINK("downloaded_images\A3-101056_whole.jpeg", "A3-101056_whole.jpeg")</f>
        <v>0</v>
      </c>
    </row>
    <row r="287" spans="1:12">
      <c r="A287">
        <v>286</v>
      </c>
      <c r="B287" t="s">
        <v>297</v>
      </c>
      <c r="C287" t="s">
        <v>594</v>
      </c>
      <c r="D287">
        <v>362177</v>
      </c>
      <c r="E287" t="s">
        <v>889</v>
      </c>
      <c r="F287" t="s">
        <v>1131</v>
      </c>
      <c r="G287" t="s">
        <v>1142</v>
      </c>
      <c r="H287" t="s">
        <v>1198</v>
      </c>
      <c r="I287" s="2" t="s">
        <v>1538</v>
      </c>
      <c r="J287" s="2" t="s">
        <v>1834</v>
      </c>
      <c r="K287">
        <f>HYPERLINK("downloaded_images\A3-101106_front.jpeg", "A3-101106_front.jpeg")</f>
        <v>0</v>
      </c>
      <c r="L287">
        <f>HYPERLINK("downloaded_images\A3-101106_whole.jpeg", "A3-101106_whole.jpeg")</f>
        <v>0</v>
      </c>
    </row>
    <row r="288" spans="1:12">
      <c r="A288">
        <v>287</v>
      </c>
      <c r="B288" t="s">
        <v>298</v>
      </c>
      <c r="C288" t="s">
        <v>595</v>
      </c>
      <c r="D288">
        <v>370470</v>
      </c>
      <c r="E288" t="s">
        <v>890</v>
      </c>
      <c r="F288" t="s">
        <v>1132</v>
      </c>
      <c r="G288" t="s">
        <v>1142</v>
      </c>
      <c r="H288" t="s">
        <v>1157</v>
      </c>
      <c r="I288" s="2" t="s">
        <v>1539</v>
      </c>
      <c r="J288" s="2" t="s">
        <v>1835</v>
      </c>
      <c r="K288">
        <f>HYPERLINK("downloaded_images\A3-101121_front.jpeg", "A3-101121_front.jpeg")</f>
        <v>0</v>
      </c>
      <c r="L288">
        <f>HYPERLINK("downloaded_images\A3-101121_whole.jpeg", "A3-101121_whole.jpeg")</f>
        <v>0</v>
      </c>
    </row>
    <row r="289" spans="1:12">
      <c r="A289">
        <v>288</v>
      </c>
      <c r="B289" t="s">
        <v>299</v>
      </c>
      <c r="C289" t="s">
        <v>596</v>
      </c>
      <c r="D289">
        <v>149221</v>
      </c>
      <c r="E289" t="s">
        <v>891</v>
      </c>
      <c r="F289" t="s">
        <v>943</v>
      </c>
      <c r="G289" t="s">
        <v>1142</v>
      </c>
      <c r="H289" t="s">
        <v>1205</v>
      </c>
      <c r="I289" s="2" t="s">
        <v>1540</v>
      </c>
      <c r="J289" s="2" t="s">
        <v>1836</v>
      </c>
      <c r="K289">
        <f>HYPERLINK("downloaded_images\A3-101148_front.jpeg", "A3-101148_front.jpeg")</f>
        <v>0</v>
      </c>
      <c r="L289">
        <f>HYPERLINK("downloaded_images\A3-101148_whole.jpeg", "A3-101148_whole.jpeg")</f>
        <v>0</v>
      </c>
    </row>
    <row r="290" spans="1:12">
      <c r="A290">
        <v>289</v>
      </c>
      <c r="B290" t="s">
        <v>300</v>
      </c>
      <c r="C290" t="s">
        <v>597</v>
      </c>
      <c r="D290">
        <v>149370</v>
      </c>
      <c r="E290" t="s">
        <v>892</v>
      </c>
      <c r="F290" t="s">
        <v>1133</v>
      </c>
      <c r="G290" t="s">
        <v>1142</v>
      </c>
      <c r="H290" t="s">
        <v>1205</v>
      </c>
      <c r="I290" s="2" t="s">
        <v>1541</v>
      </c>
      <c r="J290" s="2" t="s">
        <v>1837</v>
      </c>
      <c r="K290">
        <f>HYPERLINK("downloaded_images\A3-101149_front.jpeg", "A3-101149_front.jpeg")</f>
        <v>0</v>
      </c>
      <c r="L290">
        <f>HYPERLINK("downloaded_images\A3-101149_whole.jpeg", "A3-101149_whole.jpeg")</f>
        <v>0</v>
      </c>
    </row>
    <row r="291" spans="1:12">
      <c r="A291">
        <v>290</v>
      </c>
      <c r="B291" t="s">
        <v>301</v>
      </c>
      <c r="C291" t="s">
        <v>598</v>
      </c>
      <c r="D291">
        <v>303747</v>
      </c>
      <c r="E291" t="s">
        <v>893</v>
      </c>
      <c r="F291" t="s">
        <v>1134</v>
      </c>
      <c r="G291" t="s">
        <v>1142</v>
      </c>
      <c r="H291" t="s">
        <v>1183</v>
      </c>
      <c r="I291" s="2" t="s">
        <v>1542</v>
      </c>
      <c r="J291" s="2" t="s">
        <v>1838</v>
      </c>
      <c r="K291">
        <f>HYPERLINK("downloaded_images\A3-101153_front.jpeg", "A3-101153_front.jpeg")</f>
        <v>0</v>
      </c>
      <c r="L291">
        <f>HYPERLINK("downloaded_images\A3-101153_whole.jpeg", "A3-101153_whole.jpeg")</f>
        <v>0</v>
      </c>
    </row>
    <row r="292" spans="1:12">
      <c r="A292">
        <v>291</v>
      </c>
      <c r="B292" t="s">
        <v>302</v>
      </c>
      <c r="C292" t="s">
        <v>599</v>
      </c>
      <c r="D292">
        <v>322466</v>
      </c>
      <c r="E292" t="s">
        <v>894</v>
      </c>
      <c r="F292" t="s">
        <v>1135</v>
      </c>
      <c r="G292" t="s">
        <v>1142</v>
      </c>
      <c r="H292" t="s">
        <v>1215</v>
      </c>
      <c r="I292" s="2" t="s">
        <v>1543</v>
      </c>
      <c r="J292" s="2" t="s">
        <v>1839</v>
      </c>
      <c r="K292">
        <f>HYPERLINK("downloaded_images\A3-101192_front.jpeg", "A3-101192_front.jpeg")</f>
        <v>0</v>
      </c>
      <c r="L292">
        <f>HYPERLINK("downloaded_images\A3-101192_whole.jpeg", "A3-101192_whole.jpeg")</f>
        <v>0</v>
      </c>
    </row>
    <row r="293" spans="1:12">
      <c r="A293">
        <v>292</v>
      </c>
      <c r="B293" t="s">
        <v>303</v>
      </c>
      <c r="C293" t="s">
        <v>600</v>
      </c>
      <c r="D293">
        <v>133617</v>
      </c>
      <c r="E293" t="s">
        <v>895</v>
      </c>
      <c r="F293" t="s">
        <v>1136</v>
      </c>
      <c r="G293" t="s">
        <v>1142</v>
      </c>
      <c r="H293" t="s">
        <v>1176</v>
      </c>
      <c r="I293" s="2" t="s">
        <v>1544</v>
      </c>
      <c r="J293" s="2" t="s">
        <v>1840</v>
      </c>
      <c r="K293">
        <f>HYPERLINK("downloaded_images\A3-101196_front.jpeg", "A3-101196_front.jpeg")</f>
        <v>0</v>
      </c>
      <c r="L293">
        <f>HYPERLINK("downloaded_images\A3-101196_whole.jpeg", "A3-101196_whole.jpeg")</f>
        <v>0</v>
      </c>
    </row>
    <row r="294" spans="1:12">
      <c r="A294">
        <v>293</v>
      </c>
      <c r="B294" t="s">
        <v>304</v>
      </c>
      <c r="C294" t="s">
        <v>601</v>
      </c>
      <c r="D294">
        <v>193480</v>
      </c>
      <c r="E294" t="s">
        <v>896</v>
      </c>
      <c r="F294" t="s">
        <v>1137</v>
      </c>
      <c r="G294" t="s">
        <v>1142</v>
      </c>
      <c r="H294" t="s">
        <v>1251</v>
      </c>
      <c r="I294" s="2" t="s">
        <v>1545</v>
      </c>
      <c r="J294" s="2" t="s">
        <v>1841</v>
      </c>
      <c r="K294">
        <f>HYPERLINK("downloaded_images\A3-101203_front.jpeg", "A3-101203_front.jpeg")</f>
        <v>0</v>
      </c>
      <c r="L294">
        <f>HYPERLINK("downloaded_images\A3-101203_whole.jpeg", "A3-101203_whole.jpeg")</f>
        <v>0</v>
      </c>
    </row>
    <row r="295" spans="1:12">
      <c r="A295">
        <v>294</v>
      </c>
      <c r="B295" t="s">
        <v>305</v>
      </c>
      <c r="C295" t="s">
        <v>602</v>
      </c>
      <c r="D295">
        <v>390770</v>
      </c>
      <c r="E295" t="s">
        <v>897</v>
      </c>
      <c r="F295" t="s">
        <v>1138</v>
      </c>
      <c r="G295" t="s">
        <v>1142</v>
      </c>
      <c r="H295" t="s">
        <v>1252</v>
      </c>
      <c r="I295" s="2" t="s">
        <v>1546</v>
      </c>
      <c r="J295" s="2" t="s">
        <v>1842</v>
      </c>
      <c r="K295">
        <f>HYPERLINK("downloaded_images\A3-101252_front.jpeg", "A3-101252_front.jpeg")</f>
        <v>0</v>
      </c>
      <c r="L295">
        <f>HYPERLINK("downloaded_images\A3-101252_whole.jpeg", "A3-101252_whole.jpeg")</f>
        <v>0</v>
      </c>
    </row>
    <row r="296" spans="1:12">
      <c r="A296">
        <v>295</v>
      </c>
      <c r="B296" t="s">
        <v>306</v>
      </c>
      <c r="C296" t="s">
        <v>603</v>
      </c>
      <c r="D296">
        <v>133507</v>
      </c>
      <c r="E296" t="s">
        <v>898</v>
      </c>
      <c r="F296" t="s">
        <v>1136</v>
      </c>
      <c r="G296" t="s">
        <v>1142</v>
      </c>
      <c r="H296" t="s">
        <v>1176</v>
      </c>
      <c r="I296" s="2" t="s">
        <v>1547</v>
      </c>
      <c r="J296" s="2" t="s">
        <v>1843</v>
      </c>
      <c r="K296">
        <f>HYPERLINK("downloaded_images\A3-101262_front.jpeg", "A3-101262_front.jpeg")</f>
        <v>0</v>
      </c>
      <c r="L296">
        <f>HYPERLINK("downloaded_images\A3-101262_whole.jpeg", "A3-101262_whole.jpeg")</f>
        <v>0</v>
      </c>
    </row>
    <row r="297" spans="1:12">
      <c r="A297">
        <v>296</v>
      </c>
      <c r="B297" t="s">
        <v>307</v>
      </c>
      <c r="C297" t="s">
        <v>604</v>
      </c>
      <c r="D297">
        <v>253920</v>
      </c>
      <c r="E297" t="s">
        <v>899</v>
      </c>
      <c r="F297" t="s">
        <v>1139</v>
      </c>
      <c r="G297" t="s">
        <v>1142</v>
      </c>
      <c r="H297" t="s">
        <v>1253</v>
      </c>
      <c r="I297" s="2" t="s">
        <v>1548</v>
      </c>
      <c r="J297" s="2" t="s">
        <v>1844</v>
      </c>
      <c r="K297">
        <f>HYPERLINK("downloaded_images\A3-101283_front.jpeg", "A3-101283_front.jpeg")</f>
        <v>0</v>
      </c>
      <c r="L297">
        <f>HYPERLINK("downloaded_images\A3-101283_whole.jpeg", "A3-101283_whole.jpeg")</f>
        <v>0</v>
      </c>
    </row>
    <row r="298" spans="1:12">
      <c r="A298">
        <v>297</v>
      </c>
      <c r="B298" t="s">
        <v>308</v>
      </c>
      <c r="C298" t="s">
        <v>605</v>
      </c>
      <c r="D298">
        <v>280191</v>
      </c>
      <c r="E298" t="s">
        <v>900</v>
      </c>
      <c r="F298" t="s">
        <v>1140</v>
      </c>
      <c r="G298" t="s">
        <v>1142</v>
      </c>
      <c r="H298" t="s">
        <v>1249</v>
      </c>
      <c r="I298" s="2" t="s">
        <v>1549</v>
      </c>
      <c r="J298" s="2" t="s">
        <v>1845</v>
      </c>
      <c r="K298">
        <f>HYPERLINK("downloaded_images\A3-101320_front.jpeg", "A3-101320_front.jpeg")</f>
        <v>0</v>
      </c>
      <c r="L298">
        <f>HYPERLINK("downloaded_images\A3-101320_whole.jpeg", "A3-101320_whole.jpeg")</f>
        <v>0</v>
      </c>
    </row>
    <row r="299" spans="1:12">
      <c r="A299">
        <v>298</v>
      </c>
      <c r="B299" t="s">
        <v>309</v>
      </c>
      <c r="C299" t="s">
        <v>606</v>
      </c>
      <c r="D299">
        <v>396392</v>
      </c>
      <c r="E299" t="s">
        <v>901</v>
      </c>
      <c r="F299" t="s">
        <v>1141</v>
      </c>
      <c r="G299" t="s">
        <v>1142</v>
      </c>
      <c r="H299" t="s">
        <v>1249</v>
      </c>
      <c r="I299" s="2" t="s">
        <v>1550</v>
      </c>
      <c r="J299" s="2" t="s">
        <v>1846</v>
      </c>
      <c r="K299">
        <f>HYPERLINK("downloaded_images\A3-101321_front.jpeg", "A3-101321_front.jpeg")</f>
        <v>0</v>
      </c>
      <c r="L299">
        <f>HYPERLINK("downloaded_images\A3-101321_whole.jpeg", "A3-101321_whole.jpeg")</f>
        <v>0</v>
      </c>
    </row>
  </sheetData>
  <hyperlinks>
    <hyperlink ref="I2" r:id="rId1"/>
    <hyperlink ref="J2" r:id="rId2"/>
    <hyperlink ref="I3" r:id="rId3"/>
    <hyperlink ref="J3" r:id="rId4"/>
    <hyperlink ref="I4" r:id="rId5"/>
    <hyperlink ref="J4" r:id="rId6"/>
    <hyperlink ref="I5" r:id="rId7"/>
    <hyperlink ref="J5" r:id="rId8"/>
    <hyperlink ref="I6" r:id="rId9"/>
    <hyperlink ref="J6" r:id="rId10"/>
    <hyperlink ref="I7" r:id="rId11"/>
    <hyperlink ref="J7" r:id="rId12"/>
    <hyperlink ref="I8" r:id="rId13"/>
    <hyperlink ref="J8" r:id="rId14"/>
    <hyperlink ref="I9" r:id="rId15"/>
    <hyperlink ref="J9" r:id="rId16"/>
    <hyperlink ref="I10" r:id="rId17"/>
    <hyperlink ref="J10" r:id="rId18"/>
    <hyperlink ref="I11" r:id="rId19"/>
    <hyperlink ref="J11" r:id="rId20"/>
    <hyperlink ref="I12" r:id="rId21"/>
    <hyperlink ref="J12" r:id="rId22"/>
    <hyperlink ref="I13" r:id="rId23"/>
    <hyperlink ref="J13" r:id="rId24"/>
    <hyperlink ref="I14" r:id="rId25"/>
    <hyperlink ref="J14" r:id="rId26"/>
    <hyperlink ref="I15" r:id="rId27"/>
    <hyperlink ref="J15" r:id="rId28"/>
    <hyperlink ref="I16" r:id="rId29"/>
    <hyperlink ref="J16" r:id="rId30"/>
    <hyperlink ref="I17" r:id="rId31"/>
    <hyperlink ref="J17" r:id="rId32"/>
    <hyperlink ref="I18" r:id="rId33"/>
    <hyperlink ref="J18" r:id="rId34"/>
    <hyperlink ref="I19" r:id="rId35"/>
    <hyperlink ref="J19" r:id="rId36"/>
    <hyperlink ref="I20" r:id="rId37"/>
    <hyperlink ref="J20" r:id="rId38"/>
    <hyperlink ref="I21" r:id="rId39"/>
    <hyperlink ref="J21" r:id="rId40"/>
    <hyperlink ref="I22" r:id="rId41"/>
    <hyperlink ref="J22" r:id="rId42"/>
    <hyperlink ref="I23" r:id="rId43"/>
    <hyperlink ref="J23" r:id="rId44"/>
    <hyperlink ref="I24" r:id="rId45"/>
    <hyperlink ref="J24" r:id="rId46"/>
    <hyperlink ref="I25" r:id="rId47"/>
    <hyperlink ref="J25" r:id="rId48"/>
    <hyperlink ref="I26" r:id="rId49"/>
    <hyperlink ref="J26" r:id="rId50"/>
    <hyperlink ref="I27" r:id="rId51"/>
    <hyperlink ref="J27" r:id="rId52"/>
    <hyperlink ref="I28" r:id="rId53"/>
    <hyperlink ref="J28" r:id="rId54"/>
    <hyperlink ref="I29" r:id="rId55"/>
    <hyperlink ref="J29" r:id="rId56"/>
    <hyperlink ref="I30" r:id="rId57"/>
    <hyperlink ref="J30" r:id="rId58"/>
    <hyperlink ref="I31" r:id="rId59"/>
    <hyperlink ref="J31" r:id="rId60"/>
    <hyperlink ref="I32" r:id="rId61"/>
    <hyperlink ref="J32" r:id="rId62"/>
    <hyperlink ref="I33" r:id="rId63"/>
    <hyperlink ref="J33" r:id="rId64"/>
    <hyperlink ref="I34" r:id="rId65"/>
    <hyperlink ref="J34" r:id="rId66"/>
    <hyperlink ref="I35" r:id="rId67"/>
    <hyperlink ref="J35" r:id="rId68"/>
    <hyperlink ref="I36" r:id="rId69"/>
    <hyperlink ref="J36" r:id="rId70"/>
    <hyperlink ref="I37" r:id="rId71"/>
    <hyperlink ref="J37" r:id="rId72"/>
    <hyperlink ref="I38" r:id="rId73"/>
    <hyperlink ref="J38" r:id="rId74"/>
    <hyperlink ref="I39" r:id="rId75"/>
    <hyperlink ref="J39" r:id="rId76"/>
    <hyperlink ref="I40" r:id="rId77"/>
    <hyperlink ref="J40" r:id="rId78"/>
    <hyperlink ref="I41" r:id="rId79"/>
    <hyperlink ref="J41" r:id="rId80"/>
    <hyperlink ref="I42" r:id="rId81"/>
    <hyperlink ref="J42" r:id="rId82"/>
    <hyperlink ref="I43" r:id="rId83"/>
    <hyperlink ref="J43" r:id="rId84"/>
    <hyperlink ref="I44" r:id="rId85"/>
    <hyperlink ref="J44" r:id="rId86"/>
    <hyperlink ref="I45" r:id="rId87"/>
    <hyperlink ref="J45" r:id="rId88"/>
    <hyperlink ref="I46" r:id="rId89"/>
    <hyperlink ref="J46" r:id="rId90"/>
    <hyperlink ref="I47" r:id="rId91"/>
    <hyperlink ref="J47" r:id="rId92"/>
    <hyperlink ref="I48" r:id="rId93"/>
    <hyperlink ref="J48" r:id="rId94"/>
    <hyperlink ref="I49" r:id="rId95"/>
    <hyperlink ref="J49" r:id="rId96"/>
    <hyperlink ref="I50" r:id="rId97"/>
    <hyperlink ref="J50" r:id="rId98"/>
    <hyperlink ref="I51" r:id="rId99"/>
    <hyperlink ref="J51" r:id="rId100"/>
    <hyperlink ref="I52" r:id="rId101"/>
    <hyperlink ref="J52" r:id="rId102"/>
    <hyperlink ref="I53" r:id="rId103"/>
    <hyperlink ref="J53" r:id="rId104"/>
    <hyperlink ref="I54" r:id="rId105"/>
    <hyperlink ref="J54" r:id="rId106"/>
    <hyperlink ref="I55" r:id="rId107"/>
    <hyperlink ref="J55" r:id="rId108"/>
    <hyperlink ref="I56" r:id="rId109"/>
    <hyperlink ref="J56" r:id="rId110"/>
    <hyperlink ref="I57" r:id="rId111"/>
    <hyperlink ref="J57" r:id="rId112"/>
    <hyperlink ref="I58" r:id="rId113"/>
    <hyperlink ref="J58" r:id="rId114"/>
    <hyperlink ref="I59" r:id="rId115"/>
    <hyperlink ref="J59" r:id="rId116"/>
    <hyperlink ref="I60" r:id="rId117"/>
    <hyperlink ref="J60" r:id="rId118"/>
    <hyperlink ref="I61" r:id="rId119"/>
    <hyperlink ref="J61" r:id="rId120"/>
    <hyperlink ref="I62" r:id="rId121"/>
    <hyperlink ref="J62" r:id="rId122"/>
    <hyperlink ref="I63" r:id="rId123"/>
    <hyperlink ref="J63" r:id="rId124"/>
    <hyperlink ref="I64" r:id="rId125"/>
    <hyperlink ref="J64" r:id="rId126"/>
    <hyperlink ref="I65" r:id="rId127"/>
    <hyperlink ref="J65" r:id="rId128"/>
    <hyperlink ref="I66" r:id="rId129"/>
    <hyperlink ref="J66" r:id="rId130"/>
    <hyperlink ref="I67" r:id="rId131"/>
    <hyperlink ref="J67" r:id="rId132"/>
    <hyperlink ref="I68" r:id="rId133"/>
    <hyperlink ref="J68" r:id="rId134"/>
    <hyperlink ref="I69" r:id="rId135"/>
    <hyperlink ref="J69" r:id="rId136"/>
    <hyperlink ref="I70" r:id="rId137"/>
    <hyperlink ref="J70" r:id="rId138"/>
    <hyperlink ref="I71" r:id="rId139"/>
    <hyperlink ref="J71" r:id="rId140"/>
    <hyperlink ref="I72" r:id="rId141"/>
    <hyperlink ref="J72" r:id="rId142"/>
    <hyperlink ref="I73" r:id="rId143"/>
    <hyperlink ref="J73" r:id="rId144"/>
    <hyperlink ref="I74" r:id="rId145"/>
    <hyperlink ref="J74" r:id="rId146"/>
    <hyperlink ref="I75" r:id="rId147"/>
    <hyperlink ref="J75" r:id="rId148"/>
    <hyperlink ref="I76" r:id="rId149"/>
    <hyperlink ref="J76" r:id="rId150"/>
    <hyperlink ref="I77" r:id="rId151"/>
    <hyperlink ref="J77" r:id="rId152"/>
    <hyperlink ref="I78" r:id="rId153"/>
    <hyperlink ref="J78" r:id="rId154"/>
    <hyperlink ref="I79" r:id="rId155"/>
    <hyperlink ref="J79" r:id="rId156"/>
    <hyperlink ref="I80" r:id="rId157"/>
    <hyperlink ref="J80" r:id="rId158"/>
    <hyperlink ref="I81" r:id="rId159"/>
    <hyperlink ref="J81" r:id="rId160"/>
    <hyperlink ref="I82" r:id="rId161"/>
    <hyperlink ref="J82" r:id="rId162"/>
    <hyperlink ref="I83" r:id="rId163"/>
    <hyperlink ref="J83" r:id="rId164"/>
    <hyperlink ref="I84" r:id="rId165"/>
    <hyperlink ref="J84" r:id="rId166"/>
    <hyperlink ref="I85" r:id="rId167"/>
    <hyperlink ref="J85" r:id="rId168"/>
    <hyperlink ref="I86" r:id="rId169"/>
    <hyperlink ref="J86" r:id="rId170"/>
    <hyperlink ref="I87" r:id="rId171"/>
    <hyperlink ref="J87" r:id="rId172"/>
    <hyperlink ref="I88" r:id="rId173"/>
    <hyperlink ref="J88" r:id="rId174"/>
    <hyperlink ref="I89" r:id="rId175"/>
    <hyperlink ref="J89" r:id="rId176"/>
    <hyperlink ref="I90" r:id="rId177"/>
    <hyperlink ref="J90" r:id="rId178"/>
    <hyperlink ref="I91" r:id="rId179"/>
    <hyperlink ref="J91" r:id="rId180"/>
    <hyperlink ref="I92" r:id="rId181"/>
    <hyperlink ref="J92" r:id="rId182"/>
    <hyperlink ref="I93" r:id="rId183"/>
    <hyperlink ref="J93" r:id="rId184"/>
    <hyperlink ref="I94" r:id="rId185"/>
    <hyperlink ref="J94" r:id="rId186"/>
    <hyperlink ref="I95" r:id="rId187"/>
    <hyperlink ref="J95" r:id="rId188"/>
    <hyperlink ref="I96" r:id="rId189"/>
    <hyperlink ref="J96" r:id="rId190"/>
    <hyperlink ref="I97" r:id="rId191"/>
    <hyperlink ref="J97" r:id="rId192"/>
    <hyperlink ref="I98" r:id="rId193"/>
    <hyperlink ref="J98" r:id="rId194"/>
    <hyperlink ref="I99" r:id="rId195"/>
    <hyperlink ref="J99" r:id="rId196"/>
    <hyperlink ref="I100" r:id="rId197"/>
    <hyperlink ref="J100" r:id="rId198"/>
    <hyperlink ref="I101" r:id="rId199"/>
    <hyperlink ref="J101" r:id="rId200"/>
    <hyperlink ref="I102" r:id="rId201"/>
    <hyperlink ref="J102" r:id="rId202"/>
    <hyperlink ref="I103" r:id="rId203"/>
    <hyperlink ref="J103" r:id="rId204"/>
    <hyperlink ref="I104" r:id="rId205"/>
    <hyperlink ref="J104" r:id="rId206"/>
    <hyperlink ref="I105" r:id="rId207"/>
    <hyperlink ref="J105" r:id="rId208"/>
    <hyperlink ref="I106" r:id="rId209"/>
    <hyperlink ref="J106" r:id="rId210"/>
    <hyperlink ref="I107" r:id="rId211"/>
    <hyperlink ref="J107" r:id="rId212"/>
    <hyperlink ref="I108" r:id="rId213"/>
    <hyperlink ref="J108" r:id="rId214"/>
    <hyperlink ref="I109" r:id="rId215"/>
    <hyperlink ref="J109" r:id="rId216"/>
    <hyperlink ref="I110" r:id="rId217"/>
    <hyperlink ref="J110" r:id="rId218"/>
    <hyperlink ref="I111" r:id="rId219"/>
    <hyperlink ref="J111" r:id="rId220"/>
    <hyperlink ref="I112" r:id="rId221"/>
    <hyperlink ref="J112" r:id="rId222"/>
    <hyperlink ref="I113" r:id="rId223"/>
    <hyperlink ref="J113" r:id="rId224"/>
    <hyperlink ref="I114" r:id="rId225"/>
    <hyperlink ref="J114" r:id="rId226"/>
    <hyperlink ref="I115" r:id="rId227"/>
    <hyperlink ref="J115" r:id="rId228"/>
    <hyperlink ref="I116" r:id="rId229"/>
    <hyperlink ref="J116" r:id="rId230"/>
    <hyperlink ref="I117" r:id="rId231"/>
    <hyperlink ref="J117" r:id="rId232"/>
    <hyperlink ref="I118" r:id="rId233"/>
    <hyperlink ref="J118" r:id="rId234"/>
    <hyperlink ref="I119" r:id="rId235"/>
    <hyperlink ref="J119" r:id="rId236"/>
    <hyperlink ref="I120" r:id="rId237"/>
    <hyperlink ref="J120" r:id="rId238"/>
    <hyperlink ref="I121" r:id="rId239"/>
    <hyperlink ref="J121" r:id="rId240"/>
    <hyperlink ref="I122" r:id="rId241"/>
    <hyperlink ref="J122" r:id="rId242"/>
    <hyperlink ref="I123" r:id="rId243"/>
    <hyperlink ref="J123" r:id="rId244"/>
    <hyperlink ref="I124" r:id="rId245"/>
    <hyperlink ref="J124" r:id="rId246"/>
    <hyperlink ref="I125" r:id="rId247"/>
    <hyperlink ref="J125" r:id="rId248"/>
    <hyperlink ref="I126" r:id="rId249"/>
    <hyperlink ref="J126" r:id="rId250"/>
    <hyperlink ref="I127" r:id="rId251"/>
    <hyperlink ref="J127" r:id="rId252"/>
    <hyperlink ref="I128" r:id="rId253"/>
    <hyperlink ref="J128" r:id="rId254"/>
    <hyperlink ref="I129" r:id="rId255"/>
    <hyperlink ref="J129" r:id="rId256"/>
    <hyperlink ref="I130" r:id="rId257"/>
    <hyperlink ref="J130" r:id="rId258"/>
    <hyperlink ref="I131" r:id="rId259"/>
    <hyperlink ref="J131" r:id="rId260"/>
    <hyperlink ref="I132" r:id="rId261"/>
    <hyperlink ref="J132" r:id="rId262"/>
    <hyperlink ref="I133" r:id="rId263"/>
    <hyperlink ref="J133" r:id="rId264"/>
    <hyperlink ref="I134" r:id="rId265"/>
    <hyperlink ref="J134" r:id="rId266"/>
    <hyperlink ref="I135" r:id="rId267"/>
    <hyperlink ref="J135" r:id="rId268"/>
    <hyperlink ref="I136" r:id="rId269"/>
    <hyperlink ref="J136" r:id="rId270"/>
    <hyperlink ref="I137" r:id="rId271"/>
    <hyperlink ref="J137" r:id="rId272"/>
    <hyperlink ref="I138" r:id="rId273"/>
    <hyperlink ref="J138" r:id="rId274"/>
    <hyperlink ref="I139" r:id="rId275"/>
    <hyperlink ref="J139" r:id="rId276"/>
    <hyperlink ref="I140" r:id="rId277"/>
    <hyperlink ref="J140" r:id="rId278"/>
    <hyperlink ref="I141" r:id="rId279"/>
    <hyperlink ref="J141" r:id="rId280"/>
    <hyperlink ref="I142" r:id="rId281"/>
    <hyperlink ref="J142" r:id="rId282"/>
    <hyperlink ref="I143" r:id="rId283"/>
    <hyperlink ref="J143" r:id="rId284"/>
    <hyperlink ref="I144" r:id="rId285"/>
    <hyperlink ref="J144" r:id="rId286"/>
    <hyperlink ref="I145" r:id="rId287"/>
    <hyperlink ref="J145" r:id="rId288"/>
    <hyperlink ref="I146" r:id="rId289"/>
    <hyperlink ref="J146" r:id="rId290"/>
    <hyperlink ref="I147" r:id="rId291"/>
    <hyperlink ref="J147" r:id="rId292"/>
    <hyperlink ref="I148" r:id="rId293"/>
    <hyperlink ref="J148" r:id="rId294"/>
    <hyperlink ref="I149" r:id="rId295"/>
    <hyperlink ref="J149" r:id="rId296"/>
    <hyperlink ref="I150" r:id="rId297"/>
    <hyperlink ref="J150" r:id="rId298"/>
    <hyperlink ref="I151" r:id="rId299"/>
    <hyperlink ref="J151" r:id="rId300"/>
    <hyperlink ref="I152" r:id="rId301"/>
    <hyperlink ref="J152" r:id="rId302"/>
    <hyperlink ref="I153" r:id="rId303"/>
    <hyperlink ref="J153" r:id="rId304"/>
    <hyperlink ref="I154" r:id="rId305"/>
    <hyperlink ref="J154" r:id="rId306"/>
    <hyperlink ref="I155" r:id="rId307"/>
    <hyperlink ref="J155" r:id="rId308"/>
    <hyperlink ref="I156" r:id="rId309"/>
    <hyperlink ref="J156" r:id="rId310"/>
    <hyperlink ref="I157" r:id="rId311"/>
    <hyperlink ref="J157" r:id="rId312"/>
    <hyperlink ref="I158" r:id="rId313"/>
    <hyperlink ref="J158" r:id="rId314"/>
    <hyperlink ref="I159" r:id="rId315"/>
    <hyperlink ref="J159" r:id="rId316"/>
    <hyperlink ref="I160" r:id="rId317"/>
    <hyperlink ref="J160" r:id="rId318"/>
    <hyperlink ref="I161" r:id="rId319"/>
    <hyperlink ref="J161" r:id="rId320"/>
    <hyperlink ref="I162" r:id="rId321"/>
    <hyperlink ref="J162" r:id="rId322"/>
    <hyperlink ref="I163" r:id="rId323"/>
    <hyperlink ref="J163" r:id="rId324"/>
    <hyperlink ref="I164" r:id="rId325"/>
    <hyperlink ref="J164" r:id="rId326"/>
    <hyperlink ref="I165" r:id="rId327"/>
    <hyperlink ref="J165" r:id="rId328"/>
    <hyperlink ref="I166" r:id="rId329"/>
    <hyperlink ref="J166" r:id="rId330"/>
    <hyperlink ref="I167" r:id="rId331"/>
    <hyperlink ref="J167" r:id="rId332"/>
    <hyperlink ref="I168" r:id="rId333"/>
    <hyperlink ref="J168" r:id="rId334"/>
    <hyperlink ref="I169" r:id="rId335"/>
    <hyperlink ref="J169" r:id="rId336"/>
    <hyperlink ref="I170" r:id="rId337"/>
    <hyperlink ref="J170" r:id="rId338"/>
    <hyperlink ref="I171" r:id="rId339"/>
    <hyperlink ref="J171" r:id="rId340"/>
    <hyperlink ref="I172" r:id="rId341"/>
    <hyperlink ref="J172" r:id="rId342"/>
    <hyperlink ref="I173" r:id="rId343"/>
    <hyperlink ref="J173" r:id="rId344"/>
    <hyperlink ref="I174" r:id="rId345"/>
    <hyperlink ref="J174" r:id="rId346"/>
    <hyperlink ref="I175" r:id="rId347"/>
    <hyperlink ref="J175" r:id="rId348"/>
    <hyperlink ref="I176" r:id="rId349"/>
    <hyperlink ref="J176" r:id="rId350"/>
    <hyperlink ref="I177" r:id="rId351"/>
    <hyperlink ref="J177" r:id="rId352"/>
    <hyperlink ref="I178" r:id="rId353"/>
    <hyperlink ref="J178" r:id="rId354"/>
    <hyperlink ref="I179" r:id="rId355"/>
    <hyperlink ref="J179" r:id="rId356"/>
    <hyperlink ref="I180" r:id="rId357"/>
    <hyperlink ref="J180" r:id="rId358"/>
    <hyperlink ref="I181" r:id="rId359"/>
    <hyperlink ref="J181" r:id="rId360"/>
    <hyperlink ref="I182" r:id="rId361"/>
    <hyperlink ref="J182" r:id="rId362"/>
    <hyperlink ref="I183" r:id="rId363"/>
    <hyperlink ref="J183" r:id="rId364"/>
    <hyperlink ref="I184" r:id="rId365"/>
    <hyperlink ref="J184" r:id="rId366"/>
    <hyperlink ref="I185" r:id="rId367"/>
    <hyperlink ref="J185" r:id="rId368"/>
    <hyperlink ref="I186" r:id="rId369"/>
    <hyperlink ref="J186" r:id="rId370"/>
    <hyperlink ref="I187" r:id="rId371"/>
    <hyperlink ref="J187" r:id="rId372"/>
    <hyperlink ref="I188" r:id="rId373"/>
    <hyperlink ref="J188" r:id="rId374"/>
    <hyperlink ref="I189" r:id="rId375"/>
    <hyperlink ref="J189" r:id="rId376"/>
    <hyperlink ref="I190" r:id="rId377"/>
    <hyperlink ref="J190" r:id="rId378"/>
    <hyperlink ref="I191" r:id="rId379"/>
    <hyperlink ref="J191" r:id="rId380"/>
    <hyperlink ref="I192" r:id="rId381"/>
    <hyperlink ref="J192" r:id="rId382"/>
    <hyperlink ref="I193" r:id="rId383"/>
    <hyperlink ref="J193" r:id="rId384"/>
    <hyperlink ref="I194" r:id="rId385"/>
    <hyperlink ref="J194" r:id="rId386"/>
    <hyperlink ref="I195" r:id="rId387"/>
    <hyperlink ref="J195" r:id="rId388"/>
    <hyperlink ref="I196" r:id="rId389"/>
    <hyperlink ref="J196" r:id="rId390"/>
    <hyperlink ref="I197" r:id="rId391"/>
    <hyperlink ref="J197" r:id="rId392"/>
    <hyperlink ref="I198" r:id="rId393"/>
    <hyperlink ref="J198" r:id="rId394"/>
    <hyperlink ref="I199" r:id="rId395"/>
    <hyperlink ref="J199" r:id="rId396"/>
    <hyperlink ref="I200" r:id="rId397"/>
    <hyperlink ref="J200" r:id="rId398"/>
    <hyperlink ref="I201" r:id="rId399"/>
    <hyperlink ref="J201" r:id="rId400"/>
    <hyperlink ref="I202" r:id="rId401"/>
    <hyperlink ref="J202" r:id="rId402"/>
    <hyperlink ref="I203" r:id="rId403"/>
    <hyperlink ref="J203" r:id="rId404"/>
    <hyperlink ref="I204" r:id="rId405"/>
    <hyperlink ref="J204" r:id="rId406"/>
    <hyperlink ref="I205" r:id="rId407"/>
    <hyperlink ref="J205" r:id="rId408"/>
    <hyperlink ref="I206" r:id="rId409"/>
    <hyperlink ref="J206" r:id="rId410"/>
    <hyperlink ref="I207" r:id="rId411"/>
    <hyperlink ref="J207" r:id="rId412"/>
    <hyperlink ref="I208" r:id="rId413"/>
    <hyperlink ref="J208" r:id="rId414"/>
    <hyperlink ref="I209" r:id="rId415"/>
    <hyperlink ref="J209" r:id="rId416"/>
    <hyperlink ref="I210" r:id="rId417"/>
    <hyperlink ref="J210" r:id="rId418"/>
    <hyperlink ref="I211" r:id="rId419"/>
    <hyperlink ref="J211" r:id="rId420"/>
    <hyperlink ref="I212" r:id="rId421"/>
    <hyperlink ref="J212" r:id="rId422"/>
    <hyperlink ref="I213" r:id="rId423"/>
    <hyperlink ref="J213" r:id="rId424"/>
    <hyperlink ref="I214" r:id="rId425"/>
    <hyperlink ref="J214" r:id="rId426"/>
    <hyperlink ref="I215" r:id="rId427"/>
    <hyperlink ref="J215" r:id="rId428"/>
    <hyperlink ref="I216" r:id="rId429"/>
    <hyperlink ref="J216" r:id="rId430"/>
    <hyperlink ref="I217" r:id="rId431"/>
    <hyperlink ref="J217" r:id="rId432"/>
    <hyperlink ref="I218" r:id="rId433"/>
    <hyperlink ref="J218" r:id="rId434"/>
    <hyperlink ref="I219" r:id="rId435"/>
    <hyperlink ref="J219" r:id="rId436"/>
    <hyperlink ref="I220" r:id="rId437"/>
    <hyperlink ref="J220" r:id="rId438"/>
    <hyperlink ref="I221" r:id="rId439"/>
    <hyperlink ref="J221" r:id="rId440"/>
    <hyperlink ref="I222" r:id="rId441"/>
    <hyperlink ref="J222" r:id="rId442"/>
    <hyperlink ref="I223" r:id="rId443"/>
    <hyperlink ref="J223" r:id="rId444"/>
    <hyperlink ref="I224" r:id="rId445"/>
    <hyperlink ref="J224" r:id="rId446"/>
    <hyperlink ref="I225" r:id="rId447"/>
    <hyperlink ref="J225" r:id="rId448"/>
    <hyperlink ref="I226" r:id="rId449"/>
    <hyperlink ref="J226" r:id="rId450"/>
    <hyperlink ref="I227" r:id="rId451"/>
    <hyperlink ref="J227" r:id="rId452"/>
    <hyperlink ref="I228" r:id="rId453"/>
    <hyperlink ref="J228" r:id="rId454"/>
    <hyperlink ref="I229" r:id="rId455"/>
    <hyperlink ref="J229" r:id="rId456"/>
    <hyperlink ref="I230" r:id="rId457"/>
    <hyperlink ref="J230" r:id="rId458"/>
    <hyperlink ref="I231" r:id="rId459"/>
    <hyperlink ref="J231" r:id="rId460"/>
    <hyperlink ref="I232" r:id="rId461"/>
    <hyperlink ref="J232" r:id="rId462"/>
    <hyperlink ref="I233" r:id="rId463"/>
    <hyperlink ref="J233" r:id="rId464"/>
    <hyperlink ref="I234" r:id="rId465"/>
    <hyperlink ref="J234" r:id="rId466"/>
    <hyperlink ref="I235" r:id="rId467"/>
    <hyperlink ref="J235" r:id="rId468"/>
    <hyperlink ref="I236" r:id="rId469"/>
    <hyperlink ref="J236" r:id="rId470"/>
    <hyperlink ref="I237" r:id="rId471"/>
    <hyperlink ref="J237" r:id="rId472"/>
    <hyperlink ref="I238" r:id="rId473"/>
    <hyperlink ref="J238" r:id="rId474"/>
    <hyperlink ref="I239" r:id="rId475"/>
    <hyperlink ref="J239" r:id="rId476"/>
    <hyperlink ref="I240" r:id="rId477"/>
    <hyperlink ref="J240" r:id="rId478"/>
    <hyperlink ref="I241" r:id="rId479"/>
    <hyperlink ref="J241" r:id="rId480"/>
    <hyperlink ref="I242" r:id="rId481"/>
    <hyperlink ref="J242" r:id="rId482"/>
    <hyperlink ref="I243" r:id="rId483"/>
    <hyperlink ref="J243" r:id="rId484"/>
    <hyperlink ref="I244" r:id="rId485"/>
    <hyperlink ref="J244" r:id="rId486"/>
    <hyperlink ref="I245" r:id="rId487"/>
    <hyperlink ref="J245" r:id="rId488"/>
    <hyperlink ref="I246" r:id="rId489"/>
    <hyperlink ref="J246" r:id="rId490"/>
    <hyperlink ref="I247" r:id="rId491"/>
    <hyperlink ref="J247" r:id="rId492"/>
    <hyperlink ref="I248" r:id="rId493"/>
    <hyperlink ref="J248" r:id="rId494"/>
    <hyperlink ref="I249" r:id="rId495"/>
    <hyperlink ref="J249" r:id="rId496"/>
    <hyperlink ref="I250" r:id="rId497"/>
    <hyperlink ref="J250" r:id="rId498"/>
    <hyperlink ref="I251" r:id="rId499"/>
    <hyperlink ref="J251" r:id="rId500"/>
    <hyperlink ref="I252" r:id="rId501"/>
    <hyperlink ref="J252" r:id="rId502"/>
    <hyperlink ref="I253" r:id="rId503"/>
    <hyperlink ref="J253" r:id="rId504"/>
    <hyperlink ref="I254" r:id="rId505"/>
    <hyperlink ref="J254" r:id="rId506"/>
    <hyperlink ref="I255" r:id="rId507"/>
    <hyperlink ref="J255" r:id="rId508"/>
    <hyperlink ref="I256" r:id="rId509"/>
    <hyperlink ref="J256" r:id="rId510"/>
    <hyperlink ref="I257" r:id="rId511"/>
    <hyperlink ref="J257" r:id="rId512"/>
    <hyperlink ref="I258" r:id="rId513"/>
    <hyperlink ref="J258" r:id="rId514"/>
    <hyperlink ref="I259" r:id="rId515"/>
    <hyperlink ref="J259" r:id="rId516"/>
    <hyperlink ref="I260" r:id="rId517"/>
    <hyperlink ref="J260" r:id="rId518"/>
    <hyperlink ref="I261" r:id="rId519"/>
    <hyperlink ref="J261" r:id="rId520"/>
    <hyperlink ref="I262" r:id="rId521"/>
    <hyperlink ref="J262" r:id="rId522"/>
    <hyperlink ref="I263" r:id="rId523"/>
    <hyperlink ref="J263" r:id="rId524"/>
    <hyperlink ref="I264" r:id="rId525"/>
    <hyperlink ref="J264" r:id="rId526"/>
    <hyperlink ref="I265" r:id="rId527"/>
    <hyperlink ref="J265" r:id="rId528"/>
    <hyperlink ref="I266" r:id="rId529"/>
    <hyperlink ref="J266" r:id="rId530"/>
    <hyperlink ref="I267" r:id="rId531"/>
    <hyperlink ref="J267" r:id="rId532"/>
    <hyperlink ref="I268" r:id="rId533"/>
    <hyperlink ref="J268" r:id="rId534"/>
    <hyperlink ref="I269" r:id="rId535"/>
    <hyperlink ref="J269" r:id="rId536"/>
    <hyperlink ref="I270" r:id="rId537"/>
    <hyperlink ref="J270" r:id="rId538"/>
    <hyperlink ref="I271" r:id="rId539"/>
    <hyperlink ref="J271" r:id="rId540"/>
    <hyperlink ref="I272" r:id="rId541"/>
    <hyperlink ref="J272" r:id="rId542"/>
    <hyperlink ref="I273" r:id="rId543"/>
    <hyperlink ref="J273" r:id="rId544"/>
    <hyperlink ref="I274" r:id="rId545"/>
    <hyperlink ref="J274" r:id="rId546"/>
    <hyperlink ref="I275" r:id="rId547"/>
    <hyperlink ref="J275" r:id="rId548"/>
    <hyperlink ref="I276" r:id="rId549"/>
    <hyperlink ref="J276" r:id="rId550"/>
    <hyperlink ref="I277" r:id="rId551"/>
    <hyperlink ref="J277" r:id="rId552"/>
    <hyperlink ref="I278" r:id="rId553"/>
    <hyperlink ref="J278" r:id="rId554"/>
    <hyperlink ref="I279" r:id="rId555"/>
    <hyperlink ref="J279" r:id="rId556"/>
    <hyperlink ref="I280" r:id="rId557"/>
    <hyperlink ref="J280" r:id="rId558"/>
    <hyperlink ref="I281" r:id="rId559"/>
    <hyperlink ref="J281" r:id="rId560"/>
    <hyperlink ref="I282" r:id="rId561"/>
    <hyperlink ref="J282" r:id="rId562"/>
    <hyperlink ref="I283" r:id="rId563"/>
    <hyperlink ref="J283" r:id="rId564"/>
    <hyperlink ref="I284" r:id="rId565"/>
    <hyperlink ref="J284" r:id="rId566"/>
    <hyperlink ref="I285" r:id="rId567"/>
    <hyperlink ref="J285" r:id="rId568"/>
    <hyperlink ref="I286" r:id="rId569"/>
    <hyperlink ref="J286" r:id="rId570"/>
    <hyperlink ref="I287" r:id="rId571"/>
    <hyperlink ref="J287" r:id="rId572"/>
    <hyperlink ref="I288" r:id="rId573"/>
    <hyperlink ref="J288" r:id="rId574"/>
    <hyperlink ref="I289" r:id="rId575"/>
    <hyperlink ref="J289" r:id="rId576"/>
    <hyperlink ref="I290" r:id="rId577"/>
    <hyperlink ref="J290" r:id="rId578"/>
    <hyperlink ref="I291" r:id="rId579"/>
    <hyperlink ref="J291" r:id="rId580"/>
    <hyperlink ref="I292" r:id="rId581"/>
    <hyperlink ref="J292" r:id="rId582"/>
    <hyperlink ref="I293" r:id="rId583"/>
    <hyperlink ref="J293" r:id="rId584"/>
    <hyperlink ref="I294" r:id="rId585"/>
    <hyperlink ref="J294" r:id="rId586"/>
    <hyperlink ref="I295" r:id="rId587"/>
    <hyperlink ref="J295" r:id="rId588"/>
    <hyperlink ref="I296" r:id="rId589"/>
    <hyperlink ref="J296" r:id="rId590"/>
    <hyperlink ref="I297" r:id="rId591"/>
    <hyperlink ref="J297" r:id="rId592"/>
    <hyperlink ref="I298" r:id="rId593"/>
    <hyperlink ref="J298" r:id="rId594"/>
    <hyperlink ref="I299" r:id="rId595"/>
    <hyperlink ref="J299" r:id="rId59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2025-06-14T22:17:38Z</dcterms:created>
  <dcterms:modified xsi:type="dcterms:W3CDTF">2025-06-14T22:17:38Z</dcterms:modified>
</cp:coreProperties>
</file>