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ilherme.bausas\Desktop\MODELOS NOVOS\"/>
    </mc:Choice>
  </mc:AlternateContent>
  <xr:revisionPtr revIDLastSave="0" documentId="8_{2D5AEB5F-56BE-4736-A169-CF6B3DA251C1}" xr6:coauthVersionLast="47" xr6:coauthVersionMax="47" xr10:uidLastSave="{00000000-0000-0000-0000-000000000000}"/>
  <bookViews>
    <workbookView xWindow="28680" yWindow="-120" windowWidth="29040" windowHeight="15720" tabRatio="824" firstSheet="6" activeTab="4" xr2:uid="{E6AFC0E6-373D-4104-AC2B-6A19B2C0C87B}"/>
  </bookViews>
  <sheets>
    <sheet name="CAPA" sheetId="2" r:id="rId1"/>
    <sheet name="ORGANOGRAMA" sheetId="7" r:id="rId2"/>
    <sheet name="IRPF" sheetId="5" r:id="rId3"/>
    <sheet name="FATURAMENTO" sheetId="6" r:id="rId4"/>
    <sheet name="DÍVIDA" sheetId="8" r:id="rId5"/>
    <sheet name="OUTPUT BALANÇO" sheetId="13" r:id="rId6"/>
    <sheet name="PLANILHA 1" sheetId="14" r:id="rId7"/>
    <sheet name="MODELO" sheetId="12" r:id="rId8"/>
    <sheet name="TOTAL" sheetId="15" r:id="rId9"/>
  </sheets>
  <definedNames>
    <definedName name="_xlnm.Print_Area" localSheetId="5">'OUTPUT BALANÇO'!$A$1:$Y$194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2" l="1"/>
  <c r="J165" i="12"/>
  <c r="H165" i="12"/>
  <c r="G165" i="12"/>
  <c r="F165" i="12"/>
  <c r="K165" i="14"/>
  <c r="J165" i="14"/>
  <c r="H165" i="14"/>
  <c r="G165" i="14"/>
  <c r="F165" i="14"/>
  <c r="J165" i="15"/>
  <c r="H165" i="15"/>
  <c r="G165" i="15"/>
  <c r="F165" i="15"/>
  <c r="V56" i="13"/>
  <c r="V55" i="13"/>
  <c r="W56" i="13"/>
  <c r="W55" i="13"/>
  <c r="H166" i="15"/>
  <c r="G166" i="15"/>
  <c r="F166" i="15"/>
  <c r="G159" i="15"/>
  <c r="K162" i="15"/>
  <c r="J162" i="15"/>
  <c r="H162" i="15"/>
  <c r="G162" i="15"/>
  <c r="F162" i="15"/>
  <c r="K162" i="12"/>
  <c r="J162" i="12"/>
  <c r="H162" i="12"/>
  <c r="G162" i="12"/>
  <c r="F162" i="12"/>
  <c r="K162" i="14"/>
  <c r="J162" i="14"/>
  <c r="H162" i="14"/>
  <c r="G162" i="14"/>
  <c r="F162" i="14"/>
  <c r="M11" i="13"/>
  <c r="E7" i="13"/>
  <c r="E8" i="13"/>
  <c r="M12" i="5"/>
  <c r="L12" i="5"/>
  <c r="K12" i="5"/>
  <c r="J12" i="5"/>
  <c r="I12" i="5"/>
  <c r="H12" i="5"/>
  <c r="G12" i="5"/>
  <c r="F12" i="5"/>
  <c r="E12" i="5"/>
  <c r="D12" i="5"/>
  <c r="C11" i="13"/>
  <c r="E6" i="13"/>
  <c r="E5" i="13"/>
  <c r="E4" i="13"/>
  <c r="C4" i="2"/>
  <c r="C3" i="2"/>
  <c r="C2" i="2"/>
  <c r="K129" i="12"/>
  <c r="J129" i="12"/>
  <c r="H129" i="12"/>
  <c r="G129" i="12"/>
  <c r="F129" i="12"/>
  <c r="E129" i="12"/>
  <c r="E129" i="15"/>
  <c r="F129" i="15"/>
  <c r="G129" i="15"/>
  <c r="H129" i="15"/>
  <c r="E129" i="14"/>
  <c r="F129" i="14"/>
  <c r="G129" i="14"/>
  <c r="H129" i="14"/>
  <c r="D16" i="6"/>
  <c r="E16" i="6"/>
  <c r="F16" i="6"/>
  <c r="F15" i="6"/>
  <c r="E15" i="6"/>
  <c r="D15" i="6"/>
  <c r="C15" i="6"/>
  <c r="C16" i="6" s="1"/>
  <c r="K168" i="12"/>
  <c r="J168" i="12"/>
  <c r="K166" i="12"/>
  <c r="J166" i="12"/>
  <c r="K164" i="12"/>
  <c r="J164" i="12"/>
  <c r="K163" i="12"/>
  <c r="J163" i="12"/>
  <c r="K160" i="12"/>
  <c r="J160" i="12"/>
  <c r="J159" i="12"/>
  <c r="K158" i="12"/>
  <c r="J158" i="12"/>
  <c r="K157" i="12"/>
  <c r="J157" i="12"/>
  <c r="J156" i="12"/>
  <c r="J161" i="12" s="1"/>
  <c r="K168" i="14"/>
  <c r="K166" i="14"/>
  <c r="K164" i="14"/>
  <c r="K163" i="14"/>
  <c r="K161" i="14"/>
  <c r="K160" i="14"/>
  <c r="K159" i="14"/>
  <c r="K158" i="14"/>
  <c r="K157" i="14"/>
  <c r="K156" i="14"/>
  <c r="J168" i="14"/>
  <c r="J166" i="14"/>
  <c r="J164" i="14"/>
  <c r="J163" i="14"/>
  <c r="J160" i="14"/>
  <c r="J159" i="14"/>
  <c r="J158" i="14"/>
  <c r="J161" i="14" s="1"/>
  <c r="J167" i="14" s="1"/>
  <c r="J157" i="14"/>
  <c r="J156" i="14"/>
  <c r="K140" i="14"/>
  <c r="K139" i="14"/>
  <c r="K145" i="14"/>
  <c r="K141" i="14"/>
  <c r="J140" i="14"/>
  <c r="J143" i="14" s="1"/>
  <c r="W27" i="13"/>
  <c r="W25" i="13"/>
  <c r="P48" i="13"/>
  <c r="K140" i="15"/>
  <c r="W32" i="13" s="1"/>
  <c r="J140" i="15"/>
  <c r="H168" i="14"/>
  <c r="G168" i="14"/>
  <c r="F168" i="14"/>
  <c r="H166" i="14"/>
  <c r="G166" i="14"/>
  <c r="F166" i="14"/>
  <c r="H164" i="14"/>
  <c r="G164" i="14"/>
  <c r="F164" i="14"/>
  <c r="H163" i="14"/>
  <c r="G163" i="14"/>
  <c r="F163" i="14"/>
  <c r="H160" i="14"/>
  <c r="G160" i="14"/>
  <c r="F160" i="14"/>
  <c r="H159" i="14"/>
  <c r="G159" i="14"/>
  <c r="F159" i="14"/>
  <c r="H158" i="14"/>
  <c r="G158" i="14"/>
  <c r="F158" i="14"/>
  <c r="H157" i="14"/>
  <c r="G157" i="14"/>
  <c r="F157" i="14"/>
  <c r="J154" i="14"/>
  <c r="K153" i="14"/>
  <c r="J153" i="14"/>
  <c r="H153" i="14"/>
  <c r="G153" i="14"/>
  <c r="G154" i="14" s="1"/>
  <c r="F153" i="14"/>
  <c r="F154" i="14" s="1"/>
  <c r="K152" i="14"/>
  <c r="J152" i="14"/>
  <c r="H152" i="14"/>
  <c r="G152" i="14"/>
  <c r="F152" i="14"/>
  <c r="K151" i="14"/>
  <c r="J151" i="14"/>
  <c r="H151" i="14"/>
  <c r="G151" i="14"/>
  <c r="F151" i="14"/>
  <c r="K150" i="14"/>
  <c r="K154" i="14" s="1"/>
  <c r="J150" i="14"/>
  <c r="H150" i="14"/>
  <c r="H154" i="14" s="1"/>
  <c r="G150" i="14"/>
  <c r="F150" i="14"/>
  <c r="K149" i="14"/>
  <c r="K155" i="14" s="1"/>
  <c r="K148" i="14"/>
  <c r="J148" i="14"/>
  <c r="H148" i="14"/>
  <c r="G148" i="14"/>
  <c r="G149" i="14" s="1"/>
  <c r="F148" i="14"/>
  <c r="K147" i="14"/>
  <c r="J147" i="14"/>
  <c r="H147" i="14"/>
  <c r="G147" i="14"/>
  <c r="F147" i="14"/>
  <c r="K146" i="14"/>
  <c r="J146" i="14"/>
  <c r="H146" i="14"/>
  <c r="G146" i="14"/>
  <c r="F146" i="14"/>
  <c r="J145" i="14"/>
  <c r="H145" i="14"/>
  <c r="G145" i="14"/>
  <c r="F145" i="14"/>
  <c r="F149" i="14" s="1"/>
  <c r="K144" i="14"/>
  <c r="J144" i="14"/>
  <c r="J149" i="14" s="1"/>
  <c r="J155" i="14" s="1"/>
  <c r="H144" i="14"/>
  <c r="H149" i="14" s="1"/>
  <c r="H155" i="14" s="1"/>
  <c r="G144" i="14"/>
  <c r="F144" i="14"/>
  <c r="H143" i="14"/>
  <c r="J141" i="14"/>
  <c r="H141" i="14"/>
  <c r="G141" i="14"/>
  <c r="F141" i="14"/>
  <c r="F143" i="14" s="1"/>
  <c r="H140" i="14"/>
  <c r="G140" i="14"/>
  <c r="F140" i="14"/>
  <c r="J139" i="14"/>
  <c r="H139" i="14"/>
  <c r="G139" i="14"/>
  <c r="G143" i="14" s="1"/>
  <c r="F139" i="14"/>
  <c r="P14" i="13"/>
  <c r="Q14" i="13"/>
  <c r="O21" i="13"/>
  <c r="R24" i="13"/>
  <c r="O25" i="13"/>
  <c r="X27" i="13"/>
  <c r="V32" i="13"/>
  <c r="H48" i="13"/>
  <c r="E49" i="13"/>
  <c r="F49" i="13"/>
  <c r="H50" i="13"/>
  <c r="E51" i="13"/>
  <c r="F51" i="13"/>
  <c r="H52" i="13"/>
  <c r="E53" i="13"/>
  <c r="E55" i="13"/>
  <c r="F56" i="13"/>
  <c r="G58" i="13"/>
  <c r="H58" i="13"/>
  <c r="J59" i="13"/>
  <c r="K59" i="13"/>
  <c r="K57" i="13" s="1"/>
  <c r="G61" i="13"/>
  <c r="H61" i="13"/>
  <c r="K153" i="12"/>
  <c r="J153" i="12"/>
  <c r="K152" i="12"/>
  <c r="J152" i="12"/>
  <c r="K151" i="12"/>
  <c r="J151" i="12"/>
  <c r="K150" i="12"/>
  <c r="K154" i="12" s="1"/>
  <c r="J150" i="12"/>
  <c r="J154" i="12" s="1"/>
  <c r="J148" i="12"/>
  <c r="K147" i="12"/>
  <c r="J147" i="12"/>
  <c r="K146" i="12"/>
  <c r="J146" i="12"/>
  <c r="K145" i="12"/>
  <c r="J145" i="12"/>
  <c r="J149" i="12" s="1"/>
  <c r="J155" i="12" s="1"/>
  <c r="K144" i="12"/>
  <c r="J144" i="12"/>
  <c r="K141" i="12"/>
  <c r="J141" i="12"/>
  <c r="K140" i="12"/>
  <c r="J140" i="12"/>
  <c r="K139" i="12"/>
  <c r="K143" i="12" s="1"/>
  <c r="J139" i="12"/>
  <c r="J143" i="12" s="1"/>
  <c r="H50" i="15"/>
  <c r="K54" i="12"/>
  <c r="J54" i="12"/>
  <c r="G54" i="12"/>
  <c r="F54" i="12"/>
  <c r="E54" i="12"/>
  <c r="K54" i="14"/>
  <c r="J54" i="14"/>
  <c r="H54" i="14"/>
  <c r="F54" i="14"/>
  <c r="E54" i="14"/>
  <c r="H151" i="12"/>
  <c r="G151" i="12"/>
  <c r="F151" i="12"/>
  <c r="K133" i="15"/>
  <c r="H168" i="12"/>
  <c r="G168" i="12"/>
  <c r="F168" i="12"/>
  <c r="H166" i="12"/>
  <c r="G166" i="12"/>
  <c r="F166" i="12"/>
  <c r="H164" i="12"/>
  <c r="G164" i="12"/>
  <c r="F164" i="12"/>
  <c r="H163" i="12"/>
  <c r="G163" i="12"/>
  <c r="F163" i="12"/>
  <c r="H160" i="12"/>
  <c r="G160" i="12"/>
  <c r="F160" i="12"/>
  <c r="H159" i="12"/>
  <c r="G159" i="12"/>
  <c r="F159" i="12"/>
  <c r="H158" i="12"/>
  <c r="G158" i="12"/>
  <c r="F158" i="12"/>
  <c r="H157" i="12"/>
  <c r="G157" i="12"/>
  <c r="F157" i="12"/>
  <c r="F154" i="12"/>
  <c r="H153" i="12"/>
  <c r="G153" i="12"/>
  <c r="F153" i="12"/>
  <c r="H152" i="12"/>
  <c r="H154" i="12" s="1"/>
  <c r="G152" i="12"/>
  <c r="F152" i="12"/>
  <c r="G154" i="12"/>
  <c r="H150" i="12"/>
  <c r="G150" i="12"/>
  <c r="F150" i="12"/>
  <c r="G149" i="12"/>
  <c r="H148" i="12"/>
  <c r="G148" i="12"/>
  <c r="F148" i="12"/>
  <c r="H147" i="12"/>
  <c r="G147" i="12"/>
  <c r="F147" i="12"/>
  <c r="H146" i="12"/>
  <c r="G146" i="12"/>
  <c r="F146" i="12"/>
  <c r="H145" i="12"/>
  <c r="G145" i="12"/>
  <c r="F145" i="12"/>
  <c r="F149" i="12" s="1"/>
  <c r="F155" i="12" s="1"/>
  <c r="H144" i="12"/>
  <c r="G144" i="12"/>
  <c r="F144" i="12"/>
  <c r="H141" i="12"/>
  <c r="G141" i="12"/>
  <c r="F141" i="12"/>
  <c r="H140" i="12"/>
  <c r="H143" i="12" s="1"/>
  <c r="G140" i="12"/>
  <c r="G143" i="12" s="1"/>
  <c r="F140" i="12"/>
  <c r="H139" i="12"/>
  <c r="G139" i="12"/>
  <c r="F139" i="12"/>
  <c r="F143" i="12" s="1"/>
  <c r="E127" i="12"/>
  <c r="E135" i="12" s="1"/>
  <c r="E138" i="12"/>
  <c r="F138" i="12"/>
  <c r="G138" i="12"/>
  <c r="H138" i="12"/>
  <c r="J138" i="12"/>
  <c r="K138" i="12"/>
  <c r="F127" i="14"/>
  <c r="F135" i="14" s="1"/>
  <c r="G127" i="14" s="1"/>
  <c r="E135" i="14"/>
  <c r="E127" i="14"/>
  <c r="AB139" i="12"/>
  <c r="AC139" i="12"/>
  <c r="AD139" i="12"/>
  <c r="AF139" i="12"/>
  <c r="AG139" i="12"/>
  <c r="AB140" i="12"/>
  <c r="AC140" i="12"/>
  <c r="AD140" i="12"/>
  <c r="AF140" i="12"/>
  <c r="AG140" i="12"/>
  <c r="AB141" i="12"/>
  <c r="AC141" i="12"/>
  <c r="AD141" i="12"/>
  <c r="AF141" i="12"/>
  <c r="AG141" i="12"/>
  <c r="AB142" i="12"/>
  <c r="AB143" i="12" s="1"/>
  <c r="AC142" i="12"/>
  <c r="AC143" i="12" s="1"/>
  <c r="AD142" i="12"/>
  <c r="AD143" i="12" s="1"/>
  <c r="AF142" i="12"/>
  <c r="AF143" i="12" s="1"/>
  <c r="AG142" i="12"/>
  <c r="AG143" i="12" s="1"/>
  <c r="AB144" i="12"/>
  <c r="AC144" i="12"/>
  <c r="AF144" i="12"/>
  <c r="AB145" i="12"/>
  <c r="AC145" i="12"/>
  <c r="AF145" i="12"/>
  <c r="E120" i="14"/>
  <c r="E111" i="14"/>
  <c r="E105" i="14"/>
  <c r="E131" i="15"/>
  <c r="K134" i="15"/>
  <c r="J134" i="15"/>
  <c r="J133" i="15"/>
  <c r="K132" i="15"/>
  <c r="J132" i="15"/>
  <c r="K131" i="15"/>
  <c r="J131" i="15"/>
  <c r="K130" i="15"/>
  <c r="J130" i="15"/>
  <c r="K129" i="15"/>
  <c r="J129" i="15"/>
  <c r="K128" i="15"/>
  <c r="J128" i="15"/>
  <c r="H134" i="15"/>
  <c r="G134" i="15"/>
  <c r="F134" i="15"/>
  <c r="E134" i="15"/>
  <c r="H133" i="15"/>
  <c r="G133" i="15"/>
  <c r="F133" i="15"/>
  <c r="E133" i="15"/>
  <c r="H132" i="15"/>
  <c r="G132" i="15"/>
  <c r="F132" i="15"/>
  <c r="E132" i="15"/>
  <c r="H131" i="15"/>
  <c r="G131" i="15"/>
  <c r="F131" i="15"/>
  <c r="H130" i="15"/>
  <c r="G130" i="15"/>
  <c r="F130" i="15"/>
  <c r="E130" i="15"/>
  <c r="H128" i="15"/>
  <c r="G128" i="15"/>
  <c r="F128" i="15"/>
  <c r="E128" i="15"/>
  <c r="F31" i="12"/>
  <c r="K31" i="12"/>
  <c r="J31" i="12"/>
  <c r="H31" i="12"/>
  <c r="G31" i="12"/>
  <c r="E31" i="12"/>
  <c r="K123" i="15"/>
  <c r="J123" i="15"/>
  <c r="H123" i="15"/>
  <c r="G123" i="15"/>
  <c r="F123" i="15"/>
  <c r="E123" i="15"/>
  <c r="K122" i="15"/>
  <c r="J122" i="15"/>
  <c r="H122" i="15"/>
  <c r="G122" i="15"/>
  <c r="F122" i="15"/>
  <c r="E122" i="15"/>
  <c r="K121" i="15"/>
  <c r="J121" i="15"/>
  <c r="V27" i="13" s="1"/>
  <c r="H121" i="15"/>
  <c r="R27" i="13" s="1"/>
  <c r="G121" i="15"/>
  <c r="F121" i="15"/>
  <c r="P27" i="13" s="1"/>
  <c r="E121" i="15"/>
  <c r="K119" i="15"/>
  <c r="J119" i="15"/>
  <c r="V25" i="13" s="1"/>
  <c r="H119" i="15"/>
  <c r="R25" i="13" s="1"/>
  <c r="G119" i="15"/>
  <c r="Q25" i="13" s="1"/>
  <c r="F119" i="15"/>
  <c r="P25" i="13" s="1"/>
  <c r="E119" i="15"/>
  <c r="K118" i="15"/>
  <c r="W24" i="13" s="1"/>
  <c r="J118" i="15"/>
  <c r="V24" i="13" s="1"/>
  <c r="H118" i="15"/>
  <c r="K141" i="15" s="1"/>
  <c r="W33" i="13" s="1"/>
  <c r="G118" i="15"/>
  <c r="F118" i="15"/>
  <c r="G141" i="15" s="1"/>
  <c r="Q33" i="13" s="1"/>
  <c r="E118" i="15"/>
  <c r="O24" i="13" s="1"/>
  <c r="K117" i="15"/>
  <c r="J117" i="15"/>
  <c r="H117" i="15"/>
  <c r="G117" i="15"/>
  <c r="F117" i="15"/>
  <c r="E117" i="15"/>
  <c r="K116" i="15"/>
  <c r="J116" i="15"/>
  <c r="H116" i="15"/>
  <c r="G116" i="15"/>
  <c r="F116" i="15"/>
  <c r="E116" i="15"/>
  <c r="K115" i="15"/>
  <c r="W23" i="13" s="1"/>
  <c r="J115" i="15"/>
  <c r="V23" i="13" s="1"/>
  <c r="H115" i="15"/>
  <c r="R23" i="13" s="1"/>
  <c r="G115" i="15"/>
  <c r="Q23" i="13" s="1"/>
  <c r="F115" i="15"/>
  <c r="P23" i="13" s="1"/>
  <c r="E115" i="15"/>
  <c r="K114" i="15"/>
  <c r="W21" i="13" s="1"/>
  <c r="Y21" i="13" s="1"/>
  <c r="J114" i="15"/>
  <c r="V21" i="13" s="1"/>
  <c r="H114" i="15"/>
  <c r="R21" i="13" s="1"/>
  <c r="G114" i="15"/>
  <c r="Q21" i="13" s="1"/>
  <c r="F114" i="15"/>
  <c r="P21" i="13" s="1"/>
  <c r="E114" i="15"/>
  <c r="K112" i="15"/>
  <c r="J112" i="15"/>
  <c r="H112" i="15"/>
  <c r="G112" i="15"/>
  <c r="H140" i="15" s="1"/>
  <c r="R32" i="13" s="1"/>
  <c r="F112" i="15"/>
  <c r="G140" i="15" s="1"/>
  <c r="Q32" i="13" s="1"/>
  <c r="E112" i="15"/>
  <c r="F140" i="15" s="1"/>
  <c r="P32" i="13" s="1"/>
  <c r="K110" i="15"/>
  <c r="W17" i="13" s="1"/>
  <c r="J110" i="15"/>
  <c r="V17" i="13" s="1"/>
  <c r="Y17" i="13" s="1"/>
  <c r="H110" i="15"/>
  <c r="R17" i="13" s="1"/>
  <c r="T17" i="13" s="1"/>
  <c r="G110" i="15"/>
  <c r="Q17" i="13" s="1"/>
  <c r="F110" i="15"/>
  <c r="P17" i="13" s="1"/>
  <c r="E110" i="15"/>
  <c r="O17" i="13" s="1"/>
  <c r="K109" i="15"/>
  <c r="J109" i="15"/>
  <c r="V16" i="13" s="1"/>
  <c r="Y16" i="13" s="1"/>
  <c r="H109" i="15"/>
  <c r="G109" i="15"/>
  <c r="F109" i="15"/>
  <c r="E109" i="15"/>
  <c r="K108" i="15"/>
  <c r="J108" i="15"/>
  <c r="H108" i="15"/>
  <c r="G108" i="15"/>
  <c r="F108" i="15"/>
  <c r="E108" i="15"/>
  <c r="K107" i="15"/>
  <c r="J107" i="15"/>
  <c r="H107" i="15"/>
  <c r="G107" i="15"/>
  <c r="F107" i="15"/>
  <c r="E107" i="15"/>
  <c r="O16" i="13" s="1"/>
  <c r="K106" i="15"/>
  <c r="W16" i="13" s="1"/>
  <c r="J106" i="15"/>
  <c r="H106" i="15"/>
  <c r="R16" i="13" s="1"/>
  <c r="G106" i="15"/>
  <c r="F106" i="15"/>
  <c r="P16" i="13" s="1"/>
  <c r="E106" i="15"/>
  <c r="K104" i="15"/>
  <c r="W14" i="13" s="1"/>
  <c r="J104" i="15"/>
  <c r="V14" i="13" s="1"/>
  <c r="H104" i="15"/>
  <c r="R14" i="13" s="1"/>
  <c r="G104" i="15"/>
  <c r="F104" i="15"/>
  <c r="E104" i="15"/>
  <c r="O14" i="13" s="1"/>
  <c r="K102" i="15"/>
  <c r="J102" i="15"/>
  <c r="K101" i="15"/>
  <c r="J101" i="15"/>
  <c r="K100" i="15"/>
  <c r="J100" i="15"/>
  <c r="H102" i="15"/>
  <c r="G102" i="15"/>
  <c r="F102" i="15"/>
  <c r="E102" i="15"/>
  <c r="H101" i="15"/>
  <c r="G101" i="15"/>
  <c r="F101" i="15"/>
  <c r="E101" i="15"/>
  <c r="H100" i="15"/>
  <c r="G100" i="15"/>
  <c r="F100" i="15"/>
  <c r="E100" i="15"/>
  <c r="K99" i="15"/>
  <c r="J99" i="15"/>
  <c r="H99" i="15"/>
  <c r="G99" i="15"/>
  <c r="F99" i="15"/>
  <c r="K94" i="15"/>
  <c r="K61" i="13" s="1"/>
  <c r="J94" i="15"/>
  <c r="J61" i="13" s="1"/>
  <c r="K93" i="15"/>
  <c r="K60" i="13" s="1"/>
  <c r="J93" i="15"/>
  <c r="J60" i="13" s="1"/>
  <c r="K92" i="15"/>
  <c r="J92" i="15"/>
  <c r="K91" i="15"/>
  <c r="J91" i="15"/>
  <c r="K90" i="15"/>
  <c r="J90" i="15"/>
  <c r="K89" i="15"/>
  <c r="K58" i="13" s="1"/>
  <c r="J89" i="15"/>
  <c r="J58" i="13" s="1"/>
  <c r="H94" i="15"/>
  <c r="G94" i="15"/>
  <c r="F94" i="15"/>
  <c r="F61" i="13" s="1"/>
  <c r="E94" i="15"/>
  <c r="E61" i="13" s="1"/>
  <c r="H93" i="15"/>
  <c r="H60" i="13" s="1"/>
  <c r="G93" i="15"/>
  <c r="G60" i="13" s="1"/>
  <c r="F93" i="15"/>
  <c r="F60" i="13" s="1"/>
  <c r="E93" i="15"/>
  <c r="E60" i="13" s="1"/>
  <c r="H92" i="15"/>
  <c r="G92" i="15"/>
  <c r="F92" i="15"/>
  <c r="E92" i="15"/>
  <c r="H91" i="15"/>
  <c r="G91" i="15"/>
  <c r="F91" i="15"/>
  <c r="E91" i="15"/>
  <c r="H90" i="15"/>
  <c r="H59" i="13" s="1"/>
  <c r="G90" i="15"/>
  <c r="G59" i="13" s="1"/>
  <c r="F90" i="15"/>
  <c r="F59" i="13" s="1"/>
  <c r="E90" i="15"/>
  <c r="E59" i="13" s="1"/>
  <c r="H89" i="15"/>
  <c r="W44" i="13" s="1"/>
  <c r="G89" i="15"/>
  <c r="R44" i="13" s="1"/>
  <c r="F89" i="15"/>
  <c r="Q44" i="13" s="1"/>
  <c r="E89" i="15"/>
  <c r="K87" i="15"/>
  <c r="J87" i="15"/>
  <c r="K86" i="15"/>
  <c r="J86" i="15"/>
  <c r="K85" i="15"/>
  <c r="J85" i="15"/>
  <c r="K84" i="15"/>
  <c r="J84" i="15"/>
  <c r="K83" i="15"/>
  <c r="K55" i="13" s="1"/>
  <c r="J83" i="15"/>
  <c r="J55" i="13" s="1"/>
  <c r="K82" i="15"/>
  <c r="J82" i="15"/>
  <c r="K81" i="15"/>
  <c r="K56" i="13" s="1"/>
  <c r="J81" i="15"/>
  <c r="J56" i="13" s="1"/>
  <c r="K80" i="15"/>
  <c r="K54" i="13" s="1"/>
  <c r="J80" i="15"/>
  <c r="J54" i="13" s="1"/>
  <c r="K79" i="15"/>
  <c r="J79" i="15"/>
  <c r="K78" i="15"/>
  <c r="K53" i="13" s="1"/>
  <c r="J78" i="15"/>
  <c r="J53" i="13" s="1"/>
  <c r="K77" i="15"/>
  <c r="K52" i="13" s="1"/>
  <c r="J77" i="15"/>
  <c r="J52" i="13" s="1"/>
  <c r="K76" i="15"/>
  <c r="K51" i="13" s="1"/>
  <c r="J76" i="15"/>
  <c r="J51" i="13" s="1"/>
  <c r="K75" i="15"/>
  <c r="K50" i="13" s="1"/>
  <c r="J75" i="15"/>
  <c r="J50" i="13" s="1"/>
  <c r="K74" i="15"/>
  <c r="K49" i="13" s="1"/>
  <c r="J74" i="15"/>
  <c r="J49" i="13" s="1"/>
  <c r="K73" i="15"/>
  <c r="K48" i="13" s="1"/>
  <c r="J73" i="15"/>
  <c r="J48" i="13" s="1"/>
  <c r="H87" i="15"/>
  <c r="G87" i="15"/>
  <c r="F87" i="15"/>
  <c r="E87" i="15"/>
  <c r="H86" i="15"/>
  <c r="G86" i="15"/>
  <c r="F86" i="15"/>
  <c r="E86" i="15"/>
  <c r="H85" i="15"/>
  <c r="G85" i="15"/>
  <c r="F85" i="15"/>
  <c r="E85" i="15"/>
  <c r="H84" i="15"/>
  <c r="G84" i="15"/>
  <c r="F84" i="15"/>
  <c r="E84" i="15"/>
  <c r="H83" i="15"/>
  <c r="H55" i="13" s="1"/>
  <c r="G83" i="15"/>
  <c r="G55" i="13" s="1"/>
  <c r="F83" i="15"/>
  <c r="F55" i="13" s="1"/>
  <c r="E83" i="15"/>
  <c r="H82" i="15"/>
  <c r="G82" i="15"/>
  <c r="F82" i="15"/>
  <c r="E82" i="15"/>
  <c r="H81" i="15"/>
  <c r="H56" i="13" s="1"/>
  <c r="G81" i="15"/>
  <c r="G56" i="13" s="1"/>
  <c r="F81" i="15"/>
  <c r="E81" i="15"/>
  <c r="E56" i="13" s="1"/>
  <c r="H80" i="15"/>
  <c r="H54" i="13" s="1"/>
  <c r="G80" i="15"/>
  <c r="G54" i="13" s="1"/>
  <c r="F80" i="15"/>
  <c r="F54" i="13" s="1"/>
  <c r="E80" i="15"/>
  <c r="E54" i="13" s="1"/>
  <c r="H79" i="15"/>
  <c r="G79" i="15"/>
  <c r="F79" i="15"/>
  <c r="E79" i="15"/>
  <c r="H78" i="15"/>
  <c r="H53" i="13" s="1"/>
  <c r="G78" i="15"/>
  <c r="G53" i="13" s="1"/>
  <c r="F78" i="15"/>
  <c r="F53" i="13" s="1"/>
  <c r="E78" i="15"/>
  <c r="H77" i="15"/>
  <c r="G77" i="15"/>
  <c r="G52" i="13" s="1"/>
  <c r="F77" i="15"/>
  <c r="F52" i="13" s="1"/>
  <c r="E77" i="15"/>
  <c r="E52" i="13" s="1"/>
  <c r="H76" i="15"/>
  <c r="H51" i="13" s="1"/>
  <c r="G76" i="15"/>
  <c r="G51" i="13" s="1"/>
  <c r="F76" i="15"/>
  <c r="E76" i="15"/>
  <c r="H75" i="15"/>
  <c r="G75" i="15"/>
  <c r="G50" i="13" s="1"/>
  <c r="F75" i="15"/>
  <c r="F50" i="13" s="1"/>
  <c r="H74" i="15"/>
  <c r="H49" i="13" s="1"/>
  <c r="G74" i="15"/>
  <c r="G49" i="13" s="1"/>
  <c r="F74" i="15"/>
  <c r="E74" i="15"/>
  <c r="H73" i="15"/>
  <c r="G73" i="15"/>
  <c r="G48" i="13" s="1"/>
  <c r="F73" i="15"/>
  <c r="F48" i="13" s="1"/>
  <c r="E73" i="15"/>
  <c r="E48" i="13" s="1"/>
  <c r="H31" i="14"/>
  <c r="K31" i="14"/>
  <c r="J31" i="14"/>
  <c r="F31" i="14"/>
  <c r="E31" i="14"/>
  <c r="AA76" i="12"/>
  <c r="AG76" i="12"/>
  <c r="AF76" i="12"/>
  <c r="AD76" i="12"/>
  <c r="AC76" i="12"/>
  <c r="AB76" i="12"/>
  <c r="AG76" i="14"/>
  <c r="AF76" i="14"/>
  <c r="AD76" i="14"/>
  <c r="AC76" i="14"/>
  <c r="AB76" i="14"/>
  <c r="AA76" i="14"/>
  <c r="J167" i="12" l="1"/>
  <c r="K167" i="14"/>
  <c r="H149" i="12"/>
  <c r="H155" i="12" s="1"/>
  <c r="G57" i="13"/>
  <c r="T23" i="13"/>
  <c r="T25" i="13"/>
  <c r="F47" i="13"/>
  <c r="P44" i="13"/>
  <c r="E58" i="13"/>
  <c r="E57" i="13" s="1"/>
  <c r="Y14" i="13"/>
  <c r="T21" i="13"/>
  <c r="Y23" i="13"/>
  <c r="Y25" i="13"/>
  <c r="J57" i="13"/>
  <c r="G47" i="13"/>
  <c r="O27" i="13"/>
  <c r="T24" i="13"/>
  <c r="Q24" i="13"/>
  <c r="J141" i="15"/>
  <c r="V33" i="13" s="1"/>
  <c r="H141" i="15"/>
  <c r="R33" i="13" s="1"/>
  <c r="J47" i="13"/>
  <c r="K47" i="13"/>
  <c r="Q16" i="13"/>
  <c r="T16" i="13" s="1"/>
  <c r="O23" i="13"/>
  <c r="Q27" i="13"/>
  <c r="H57" i="13"/>
  <c r="T27" i="13"/>
  <c r="H47" i="13"/>
  <c r="F58" i="13"/>
  <c r="F57" i="13" s="1"/>
  <c r="P24" i="13"/>
  <c r="F141" i="15"/>
  <c r="P33" i="13" s="1"/>
  <c r="Q48" i="13"/>
  <c r="V44" i="13"/>
  <c r="J166" i="15"/>
  <c r="V48" i="13" s="1"/>
  <c r="R48" i="13"/>
  <c r="K166" i="15"/>
  <c r="W48" i="13" s="1"/>
  <c r="H156" i="12"/>
  <c r="H161" i="12" s="1"/>
  <c r="H167" i="12" s="1"/>
  <c r="K143" i="14"/>
  <c r="Y24" i="13"/>
  <c r="Y27" i="13"/>
  <c r="F155" i="14"/>
  <c r="G155" i="14"/>
  <c r="H156" i="14"/>
  <c r="H161" i="14" s="1"/>
  <c r="H167" i="14" s="1"/>
  <c r="F156" i="14"/>
  <c r="F161" i="14" s="1"/>
  <c r="F167" i="14" s="1"/>
  <c r="G156" i="14"/>
  <c r="G161" i="14" s="1"/>
  <c r="G167" i="14" s="1"/>
  <c r="T14" i="13"/>
  <c r="F156" i="12"/>
  <c r="F161" i="12" s="1"/>
  <c r="F167" i="12" s="1"/>
  <c r="G155" i="12"/>
  <c r="G156" i="12" s="1"/>
  <c r="G161" i="12" s="1"/>
  <c r="G167" i="12" s="1"/>
  <c r="F127" i="12"/>
  <c r="F135" i="12" s="1"/>
  <c r="E136" i="12"/>
  <c r="H11" i="14"/>
  <c r="G11" i="14"/>
  <c r="F11" i="14"/>
  <c r="E6" i="15"/>
  <c r="E5" i="15"/>
  <c r="K13" i="14"/>
  <c r="K17" i="14"/>
  <c r="G16" i="14"/>
  <c r="K16" i="14"/>
  <c r="F136" i="12" l="1"/>
  <c r="G127" i="12"/>
  <c r="G135" i="12" s="1"/>
  <c r="E72" i="14"/>
  <c r="E88" i="14"/>
  <c r="AA18" i="12"/>
  <c r="E45" i="12"/>
  <c r="E45" i="14"/>
  <c r="AG33" i="12"/>
  <c r="AD34" i="12"/>
  <c r="AG18" i="14"/>
  <c r="AA69" i="12"/>
  <c r="AG166" i="12"/>
  <c r="AF166" i="12"/>
  <c r="AD166" i="12"/>
  <c r="AC166" i="12"/>
  <c r="AB166" i="12"/>
  <c r="AG165" i="12"/>
  <c r="AF165" i="12"/>
  <c r="AD165" i="12"/>
  <c r="AC165" i="12"/>
  <c r="AB165" i="12"/>
  <c r="AG164" i="12"/>
  <c r="AF164" i="12"/>
  <c r="AD164" i="12"/>
  <c r="AC164" i="12"/>
  <c r="AB164" i="12"/>
  <c r="AG163" i="12"/>
  <c r="AF163" i="12"/>
  <c r="AD163" i="12"/>
  <c r="AC163" i="12"/>
  <c r="AB163" i="12"/>
  <c r="AG162" i="12"/>
  <c r="AF162" i="12"/>
  <c r="AD162" i="12"/>
  <c r="AC162" i="12"/>
  <c r="AB162" i="12"/>
  <c r="AG160" i="12"/>
  <c r="AF160" i="12"/>
  <c r="AD160" i="12"/>
  <c r="AC160" i="12"/>
  <c r="AG159" i="12"/>
  <c r="AF159" i="12"/>
  <c r="AD159" i="12"/>
  <c r="AC159" i="12"/>
  <c r="AG158" i="12"/>
  <c r="AF158" i="12"/>
  <c r="AD158" i="12"/>
  <c r="AC158" i="12"/>
  <c r="AG157" i="12"/>
  <c r="AF157" i="12"/>
  <c r="AG134" i="12"/>
  <c r="AF134" i="12"/>
  <c r="AD134" i="12"/>
  <c r="AC134" i="12"/>
  <c r="AB134" i="12"/>
  <c r="AA134" i="12"/>
  <c r="AG133" i="12"/>
  <c r="AF133" i="12"/>
  <c r="AD133" i="12"/>
  <c r="AC133" i="12"/>
  <c r="AB133" i="12"/>
  <c r="AA133" i="12"/>
  <c r="AG132" i="12"/>
  <c r="AF132" i="12"/>
  <c r="AD132" i="12"/>
  <c r="AC132" i="12"/>
  <c r="AB132" i="12"/>
  <c r="AA132" i="12"/>
  <c r="AG131" i="12"/>
  <c r="AF131" i="12"/>
  <c r="AD131" i="12"/>
  <c r="AC131" i="12"/>
  <c r="AB131" i="12"/>
  <c r="AA131" i="12"/>
  <c r="AG130" i="12"/>
  <c r="AF130" i="12"/>
  <c r="AD130" i="12"/>
  <c r="AC130" i="12"/>
  <c r="AB130" i="12"/>
  <c r="AA130" i="12"/>
  <c r="AG128" i="12"/>
  <c r="AF128" i="12"/>
  <c r="AD128" i="12"/>
  <c r="AC128" i="12"/>
  <c r="AB128" i="12"/>
  <c r="AA128" i="12"/>
  <c r="AF127" i="12"/>
  <c r="AG123" i="12"/>
  <c r="AF123" i="12"/>
  <c r="AD123" i="12"/>
  <c r="AC123" i="12"/>
  <c r="AB123" i="12"/>
  <c r="AA123" i="12"/>
  <c r="AG122" i="12"/>
  <c r="AF122" i="12"/>
  <c r="AD122" i="12"/>
  <c r="AC122" i="12"/>
  <c r="AB122" i="12"/>
  <c r="AA122" i="12"/>
  <c r="AG121" i="12"/>
  <c r="AF121" i="12"/>
  <c r="AD121" i="12"/>
  <c r="AC121" i="12"/>
  <c r="AB121" i="12"/>
  <c r="AA121" i="12"/>
  <c r="AG119" i="12"/>
  <c r="AF119" i="12"/>
  <c r="AD119" i="12"/>
  <c r="AC119" i="12"/>
  <c r="AB119" i="12"/>
  <c r="AA119" i="12"/>
  <c r="AG118" i="12"/>
  <c r="AF118" i="12"/>
  <c r="AD118" i="12"/>
  <c r="AC118" i="12"/>
  <c r="AB118" i="12"/>
  <c r="AA118" i="12"/>
  <c r="AG117" i="12"/>
  <c r="AF117" i="12"/>
  <c r="AD117" i="12"/>
  <c r="AC117" i="12"/>
  <c r="AB117" i="12"/>
  <c r="AA117" i="12"/>
  <c r="AG116" i="12"/>
  <c r="AF116" i="12"/>
  <c r="AD116" i="12"/>
  <c r="AC116" i="12"/>
  <c r="AB116" i="12"/>
  <c r="AA116" i="12"/>
  <c r="AG115" i="12"/>
  <c r="AF115" i="12"/>
  <c r="AD115" i="12"/>
  <c r="AC115" i="12"/>
  <c r="AB115" i="12"/>
  <c r="AA115" i="12"/>
  <c r="AG114" i="12"/>
  <c r="AF114" i="12"/>
  <c r="AD114" i="12"/>
  <c r="AC114" i="12"/>
  <c r="AB114" i="12"/>
  <c r="AA114" i="12"/>
  <c r="AG112" i="12"/>
  <c r="AF112" i="12"/>
  <c r="AD112" i="12"/>
  <c r="AC112" i="12"/>
  <c r="AB112" i="12"/>
  <c r="AA112" i="12"/>
  <c r="AG110" i="12"/>
  <c r="AF110" i="12"/>
  <c r="AD110" i="12"/>
  <c r="AC110" i="12"/>
  <c r="AB110" i="12"/>
  <c r="AA110" i="12"/>
  <c r="AG109" i="12"/>
  <c r="AF109" i="12"/>
  <c r="AD109" i="12"/>
  <c r="AC109" i="12"/>
  <c r="AB109" i="12"/>
  <c r="AA109" i="12"/>
  <c r="AG108" i="12"/>
  <c r="AF108" i="12"/>
  <c r="AD108" i="12"/>
  <c r="AC108" i="12"/>
  <c r="AB108" i="12"/>
  <c r="AA108" i="12"/>
  <c r="AG107" i="12"/>
  <c r="AF107" i="12"/>
  <c r="AD107" i="12"/>
  <c r="AC107" i="12"/>
  <c r="AB107" i="12"/>
  <c r="AA107" i="12"/>
  <c r="AG106" i="12"/>
  <c r="AF106" i="12"/>
  <c r="AD106" i="12"/>
  <c r="AC106" i="12"/>
  <c r="AB106" i="12"/>
  <c r="AA106" i="12"/>
  <c r="AG104" i="12"/>
  <c r="AF104" i="12"/>
  <c r="AD104" i="12"/>
  <c r="AC104" i="12"/>
  <c r="AB104" i="12"/>
  <c r="AA104" i="12"/>
  <c r="K103" i="12"/>
  <c r="K105" i="12" s="1"/>
  <c r="K111" i="12" s="1"/>
  <c r="J103" i="12"/>
  <c r="J105" i="12" s="1"/>
  <c r="J111" i="12" s="1"/>
  <c r="H103" i="12"/>
  <c r="H105" i="12" s="1"/>
  <c r="H111" i="12" s="1"/>
  <c r="G103" i="12"/>
  <c r="G105" i="12" s="1"/>
  <c r="G111" i="12" s="1"/>
  <c r="G120" i="12" s="1"/>
  <c r="G124" i="12" s="1"/>
  <c r="F103" i="12"/>
  <c r="F105" i="12" s="1"/>
  <c r="F111" i="12" s="1"/>
  <c r="E103" i="12"/>
  <c r="E105" i="12" s="1"/>
  <c r="E111" i="12" s="1"/>
  <c r="AG102" i="12"/>
  <c r="AF102" i="12"/>
  <c r="AD102" i="12"/>
  <c r="AC102" i="12"/>
  <c r="AB102" i="12"/>
  <c r="AA102" i="12"/>
  <c r="AG101" i="12"/>
  <c r="AF101" i="12"/>
  <c r="AD101" i="12"/>
  <c r="AC101" i="12"/>
  <c r="AB101" i="12"/>
  <c r="AA101" i="12"/>
  <c r="AG100" i="12"/>
  <c r="AF100" i="12"/>
  <c r="AD100" i="12"/>
  <c r="AC100" i="12"/>
  <c r="AB100" i="12"/>
  <c r="AA100" i="12"/>
  <c r="AG99" i="12"/>
  <c r="AF99" i="12"/>
  <c r="AD99" i="12"/>
  <c r="AC99" i="12"/>
  <c r="AB99" i="12"/>
  <c r="AA99" i="12"/>
  <c r="E98" i="12"/>
  <c r="AG94" i="12"/>
  <c r="AF94" i="12"/>
  <c r="AD94" i="12"/>
  <c r="AC94" i="12"/>
  <c r="AB94" i="12"/>
  <c r="AA94" i="12"/>
  <c r="AG93" i="12"/>
  <c r="AF93" i="12"/>
  <c r="AD93" i="12"/>
  <c r="AC93" i="12"/>
  <c r="AB93" i="12"/>
  <c r="AA93" i="12"/>
  <c r="AG92" i="12"/>
  <c r="AF92" i="12"/>
  <c r="AD92" i="12"/>
  <c r="AC92" i="12"/>
  <c r="AB92" i="12"/>
  <c r="AA92" i="12"/>
  <c r="AG91" i="12"/>
  <c r="AF91" i="12"/>
  <c r="AD91" i="12"/>
  <c r="AC91" i="12"/>
  <c r="AB91" i="12"/>
  <c r="AA91" i="12"/>
  <c r="AG90" i="12"/>
  <c r="AF90" i="12"/>
  <c r="AD90" i="12"/>
  <c r="AC90" i="12"/>
  <c r="AB90" i="12"/>
  <c r="AA90" i="12"/>
  <c r="AG89" i="12"/>
  <c r="AF89" i="12"/>
  <c r="AD89" i="12"/>
  <c r="AC89" i="12"/>
  <c r="AB89" i="12"/>
  <c r="AA89" i="12"/>
  <c r="K88" i="12"/>
  <c r="J88" i="12"/>
  <c r="H88" i="12"/>
  <c r="G88" i="12"/>
  <c r="F88" i="12"/>
  <c r="E88" i="12"/>
  <c r="AG87" i="12"/>
  <c r="AF87" i="12"/>
  <c r="AD87" i="12"/>
  <c r="AC87" i="12"/>
  <c r="AB87" i="12"/>
  <c r="AA87" i="12"/>
  <c r="AG86" i="12"/>
  <c r="AF86" i="12"/>
  <c r="AD86" i="12"/>
  <c r="AC86" i="12"/>
  <c r="AB86" i="12"/>
  <c r="AA86" i="12"/>
  <c r="AG85" i="12"/>
  <c r="AF85" i="12"/>
  <c r="AD85" i="12"/>
  <c r="AC85" i="12"/>
  <c r="AB85" i="12"/>
  <c r="AA85" i="12"/>
  <c r="AG84" i="12"/>
  <c r="AF84" i="12"/>
  <c r="AD84" i="12"/>
  <c r="AC84" i="12"/>
  <c r="AB84" i="12"/>
  <c r="AA84" i="12"/>
  <c r="AG83" i="12"/>
  <c r="AF83" i="12"/>
  <c r="AD83" i="12"/>
  <c r="AC83" i="12"/>
  <c r="AB83" i="12"/>
  <c r="AA83" i="12"/>
  <c r="AG82" i="12"/>
  <c r="AF82" i="12"/>
  <c r="AD82" i="12"/>
  <c r="AC82" i="12"/>
  <c r="AB82" i="12"/>
  <c r="AA82" i="12"/>
  <c r="AG81" i="12"/>
  <c r="AF81" i="12"/>
  <c r="AD81" i="12"/>
  <c r="AC81" i="12"/>
  <c r="AB81" i="12"/>
  <c r="AA81" i="12"/>
  <c r="AG80" i="12"/>
  <c r="AF80" i="12"/>
  <c r="AD80" i="12"/>
  <c r="AC80" i="12"/>
  <c r="AB80" i="12"/>
  <c r="AA80" i="12"/>
  <c r="AG79" i="12"/>
  <c r="AF79" i="12"/>
  <c r="AD79" i="12"/>
  <c r="AC79" i="12"/>
  <c r="AB79" i="12"/>
  <c r="AA79" i="12"/>
  <c r="AG78" i="12"/>
  <c r="AF78" i="12"/>
  <c r="AD78" i="12"/>
  <c r="AC78" i="12"/>
  <c r="AB78" i="12"/>
  <c r="AA78" i="12"/>
  <c r="AG77" i="12"/>
  <c r="AF77" i="12"/>
  <c r="AD77" i="12"/>
  <c r="AC77" i="12"/>
  <c r="AB77" i="12"/>
  <c r="AA77" i="12"/>
  <c r="AG75" i="12"/>
  <c r="AF75" i="12"/>
  <c r="AD75" i="12"/>
  <c r="AC75" i="12"/>
  <c r="AB75" i="12"/>
  <c r="AA75" i="12"/>
  <c r="AG74" i="12"/>
  <c r="AF74" i="12"/>
  <c r="AD74" i="12"/>
  <c r="AC74" i="12"/>
  <c r="AB74" i="12"/>
  <c r="AA74" i="12"/>
  <c r="AG73" i="12"/>
  <c r="AF73" i="12"/>
  <c r="AD73" i="12"/>
  <c r="AC73" i="12"/>
  <c r="AB73" i="12"/>
  <c r="AA73" i="12"/>
  <c r="K72" i="12"/>
  <c r="J72" i="12"/>
  <c r="H72" i="12"/>
  <c r="G72" i="12"/>
  <c r="F72" i="12"/>
  <c r="E72" i="12"/>
  <c r="AG71" i="12"/>
  <c r="AF71" i="12"/>
  <c r="AD71" i="12"/>
  <c r="AC71" i="12"/>
  <c r="AB71" i="12"/>
  <c r="AA71" i="12"/>
  <c r="AG70" i="12"/>
  <c r="AF70" i="12"/>
  <c r="AD70" i="12"/>
  <c r="AC70" i="12"/>
  <c r="AB70" i="12"/>
  <c r="AA70" i="12"/>
  <c r="AG69" i="12"/>
  <c r="AF69" i="12"/>
  <c r="AD69" i="12"/>
  <c r="AC69" i="12"/>
  <c r="AB69" i="12"/>
  <c r="AG68" i="12"/>
  <c r="AF68" i="12"/>
  <c r="AD68" i="12"/>
  <c r="AC68" i="12"/>
  <c r="AB68" i="12"/>
  <c r="AA68" i="12"/>
  <c r="AG67" i="12"/>
  <c r="AF67" i="12"/>
  <c r="AD67" i="12"/>
  <c r="AC67" i="12"/>
  <c r="AB67" i="12"/>
  <c r="AA67" i="12"/>
  <c r="AG66" i="12"/>
  <c r="AF66" i="12"/>
  <c r="AD66" i="12"/>
  <c r="AC66" i="12"/>
  <c r="AB66" i="12"/>
  <c r="AA66" i="12"/>
  <c r="AG65" i="12"/>
  <c r="AF65" i="12"/>
  <c r="AD65" i="12"/>
  <c r="AC65" i="12"/>
  <c r="AB65" i="12"/>
  <c r="AA65" i="12"/>
  <c r="AG64" i="12"/>
  <c r="AF64" i="12"/>
  <c r="AD64" i="12"/>
  <c r="AC64" i="12"/>
  <c r="AB64" i="12"/>
  <c r="AA64" i="12"/>
  <c r="AG63" i="12"/>
  <c r="AF63" i="12"/>
  <c r="AD63" i="12"/>
  <c r="AC63" i="12"/>
  <c r="AB63" i="12"/>
  <c r="AA63" i="12"/>
  <c r="AG62" i="12"/>
  <c r="AF62" i="12"/>
  <c r="AD62" i="12"/>
  <c r="AC62" i="12"/>
  <c r="AB62" i="12"/>
  <c r="AA62" i="12"/>
  <c r="AG61" i="12"/>
  <c r="AF61" i="12"/>
  <c r="AD61" i="12"/>
  <c r="AC61" i="12"/>
  <c r="AB61" i="12"/>
  <c r="AA61" i="12"/>
  <c r="AG60" i="12"/>
  <c r="AF60" i="12"/>
  <c r="AD60" i="12"/>
  <c r="AC60" i="12"/>
  <c r="AB60" i="12"/>
  <c r="AA60" i="12"/>
  <c r="AG59" i="12"/>
  <c r="AF59" i="12"/>
  <c r="AD59" i="12"/>
  <c r="AC59" i="12"/>
  <c r="AB59" i="12"/>
  <c r="AA59" i="12"/>
  <c r="AG58" i="12"/>
  <c r="AF58" i="12"/>
  <c r="AD58" i="12"/>
  <c r="AC58" i="12"/>
  <c r="AB58" i="12"/>
  <c r="AA58" i="12"/>
  <c r="K57" i="12"/>
  <c r="J57" i="12"/>
  <c r="H57" i="12"/>
  <c r="G57" i="12"/>
  <c r="F57" i="12"/>
  <c r="E57" i="12"/>
  <c r="AA56" i="12"/>
  <c r="AG53" i="12"/>
  <c r="AF53" i="12"/>
  <c r="AD53" i="12"/>
  <c r="AC53" i="12"/>
  <c r="AB53" i="12"/>
  <c r="AA53" i="12"/>
  <c r="AG52" i="12"/>
  <c r="AF52" i="12"/>
  <c r="AD52" i="12"/>
  <c r="AC52" i="12"/>
  <c r="AB52" i="12"/>
  <c r="AA52" i="12"/>
  <c r="AG51" i="12"/>
  <c r="AF51" i="12"/>
  <c r="AD51" i="12"/>
  <c r="AC51" i="12"/>
  <c r="AB51" i="12"/>
  <c r="AA51" i="12"/>
  <c r="AG50" i="12"/>
  <c r="AF50" i="12"/>
  <c r="AD50" i="12"/>
  <c r="AC50" i="12"/>
  <c r="AB50" i="12"/>
  <c r="AA50" i="12"/>
  <c r="AG49" i="12"/>
  <c r="AF49" i="12"/>
  <c r="AD49" i="12"/>
  <c r="AC49" i="12"/>
  <c r="AB49" i="12"/>
  <c r="AA49" i="12"/>
  <c r="AG48" i="12"/>
  <c r="AF48" i="12"/>
  <c r="AD48" i="12"/>
  <c r="AC48" i="12"/>
  <c r="AB48" i="12"/>
  <c r="AA48" i="12"/>
  <c r="AG47" i="12"/>
  <c r="AF47" i="12"/>
  <c r="AD47" i="12"/>
  <c r="AC47" i="12"/>
  <c r="AB47" i="12"/>
  <c r="AA47" i="12"/>
  <c r="AG46" i="12"/>
  <c r="AF46" i="12"/>
  <c r="AD46" i="12"/>
  <c r="AC46" i="12"/>
  <c r="AB46" i="12"/>
  <c r="AA46" i="12"/>
  <c r="K45" i="12"/>
  <c r="J45" i="12"/>
  <c r="H45" i="12"/>
  <c r="G45" i="12"/>
  <c r="F45" i="12"/>
  <c r="AG44" i="12"/>
  <c r="AF44" i="12"/>
  <c r="AD44" i="12"/>
  <c r="AC44" i="12"/>
  <c r="AB44" i="12"/>
  <c r="AA44" i="12"/>
  <c r="AG43" i="12"/>
  <c r="AF43" i="12"/>
  <c r="AD43" i="12"/>
  <c r="AC43" i="12"/>
  <c r="AB43" i="12"/>
  <c r="AA43" i="12"/>
  <c r="AG42" i="12"/>
  <c r="AF42" i="12"/>
  <c r="AD42" i="12"/>
  <c r="AC42" i="12"/>
  <c r="AB42" i="12"/>
  <c r="AA42" i="12"/>
  <c r="AG41" i="12"/>
  <c r="AF41" i="12"/>
  <c r="AD41" i="12"/>
  <c r="AC41" i="12"/>
  <c r="AB41" i="12"/>
  <c r="AA41" i="12"/>
  <c r="AG40" i="12"/>
  <c r="AF40" i="12"/>
  <c r="AD40" i="12"/>
  <c r="AC40" i="12"/>
  <c r="AB40" i="12"/>
  <c r="AA40" i="12"/>
  <c r="AG39" i="12"/>
  <c r="AF39" i="12"/>
  <c r="AD39" i="12"/>
  <c r="AC39" i="12"/>
  <c r="AB39" i="12"/>
  <c r="AA39" i="12"/>
  <c r="AG38" i="12"/>
  <c r="AF38" i="12"/>
  <c r="AD38" i="12"/>
  <c r="AC38" i="12"/>
  <c r="AB38" i="12"/>
  <c r="AA38" i="12"/>
  <c r="AG37" i="12"/>
  <c r="AF37" i="12"/>
  <c r="AD37" i="12"/>
  <c r="AC37" i="12"/>
  <c r="AB37" i="12"/>
  <c r="AA37" i="12"/>
  <c r="AG36" i="12"/>
  <c r="AF36" i="12"/>
  <c r="AD36" i="12"/>
  <c r="AC36" i="12"/>
  <c r="AB36" i="12"/>
  <c r="AA36" i="12"/>
  <c r="AG35" i="12"/>
  <c r="AF35" i="12"/>
  <c r="AD35" i="12"/>
  <c r="AC35" i="12"/>
  <c r="AB35" i="12"/>
  <c r="AA35" i="12"/>
  <c r="AG34" i="12"/>
  <c r="AF34" i="12"/>
  <c r="AC34" i="12"/>
  <c r="AB34" i="12"/>
  <c r="AA34" i="12"/>
  <c r="AF33" i="12"/>
  <c r="AD33" i="12"/>
  <c r="AC33" i="12"/>
  <c r="AB33" i="12"/>
  <c r="AA33" i="12"/>
  <c r="AG32" i="12"/>
  <c r="AF32" i="12"/>
  <c r="AD32" i="12"/>
  <c r="AC32" i="12"/>
  <c r="AB32" i="12"/>
  <c r="AA32" i="12"/>
  <c r="AG30" i="12"/>
  <c r="AF30" i="12"/>
  <c r="AD30" i="12"/>
  <c r="AC30" i="12"/>
  <c r="AB30" i="12"/>
  <c r="AA30" i="12"/>
  <c r="AG29" i="12"/>
  <c r="AF29" i="12"/>
  <c r="AD29" i="12"/>
  <c r="AC29" i="12"/>
  <c r="AB29" i="12"/>
  <c r="AA29" i="12"/>
  <c r="AG28" i="12"/>
  <c r="AF28" i="12"/>
  <c r="AD28" i="12"/>
  <c r="AC28" i="12"/>
  <c r="AB28" i="12"/>
  <c r="AA28" i="12"/>
  <c r="AG27" i="12"/>
  <c r="AF27" i="12"/>
  <c r="AD27" i="12"/>
  <c r="AC27" i="12"/>
  <c r="AB27" i="12"/>
  <c r="AA27" i="12"/>
  <c r="AG26" i="12"/>
  <c r="AF26" i="12"/>
  <c r="AD26" i="12"/>
  <c r="AC26" i="12"/>
  <c r="AB26" i="12"/>
  <c r="AA26" i="12"/>
  <c r="AG25" i="12"/>
  <c r="AF25" i="12"/>
  <c r="AD25" i="12"/>
  <c r="AC25" i="12"/>
  <c r="AB25" i="12"/>
  <c r="AA25" i="12"/>
  <c r="AG24" i="12"/>
  <c r="AF24" i="12"/>
  <c r="AD24" i="12"/>
  <c r="AC24" i="12"/>
  <c r="AB24" i="12"/>
  <c r="AA24" i="12"/>
  <c r="AG23" i="12"/>
  <c r="AF23" i="12"/>
  <c r="AD23" i="12"/>
  <c r="AC23" i="12"/>
  <c r="AB23" i="12"/>
  <c r="AA23" i="12"/>
  <c r="AG22" i="12"/>
  <c r="AF22" i="12"/>
  <c r="AD22" i="12"/>
  <c r="AC22" i="12"/>
  <c r="AB22" i="12"/>
  <c r="AA22" i="12"/>
  <c r="AG21" i="12"/>
  <c r="AF21" i="12"/>
  <c r="AD21" i="12"/>
  <c r="AC21" i="12"/>
  <c r="AB21" i="12"/>
  <c r="AA21" i="12"/>
  <c r="AG20" i="12"/>
  <c r="AF20" i="12"/>
  <c r="AD20" i="12"/>
  <c r="AC20" i="12"/>
  <c r="AB20" i="12"/>
  <c r="AA20" i="12"/>
  <c r="AG19" i="12"/>
  <c r="AF19" i="12"/>
  <c r="AD19" i="12"/>
  <c r="AC19" i="12"/>
  <c r="AB19" i="12"/>
  <c r="AA19" i="12"/>
  <c r="AG18" i="12"/>
  <c r="AF18" i="12"/>
  <c r="AD18" i="12"/>
  <c r="AC18" i="12"/>
  <c r="AB18" i="12"/>
  <c r="K17" i="12"/>
  <c r="J17" i="12"/>
  <c r="H17" i="12"/>
  <c r="G17" i="12"/>
  <c r="F17" i="12"/>
  <c r="E17" i="12"/>
  <c r="AG16" i="12"/>
  <c r="AF16" i="12"/>
  <c r="AD16" i="12"/>
  <c r="AC16" i="12"/>
  <c r="AB16" i="12"/>
  <c r="AA16" i="12"/>
  <c r="K16" i="12"/>
  <c r="J16" i="12"/>
  <c r="H16" i="12"/>
  <c r="AD98" i="12" s="1"/>
  <c r="G16" i="12"/>
  <c r="G98" i="12" s="1"/>
  <c r="F16" i="12"/>
  <c r="F98" i="12" s="1"/>
  <c r="E16" i="12"/>
  <c r="AA138" i="12" s="1"/>
  <c r="AG13" i="12"/>
  <c r="AF13" i="12"/>
  <c r="AD13" i="12"/>
  <c r="AC13" i="12"/>
  <c r="AB13" i="12"/>
  <c r="AA13" i="12"/>
  <c r="K13" i="12"/>
  <c r="J13" i="12"/>
  <c r="H13" i="12"/>
  <c r="G13" i="12"/>
  <c r="F13" i="12"/>
  <c r="E13" i="12"/>
  <c r="AG142" i="14"/>
  <c r="AF142" i="14"/>
  <c r="AD142" i="14"/>
  <c r="AC142" i="14"/>
  <c r="AB142" i="14"/>
  <c r="AF139" i="14"/>
  <c r="AD116" i="14"/>
  <c r="AA99" i="14"/>
  <c r="E99" i="15" s="1"/>
  <c r="AG60" i="14"/>
  <c r="AA58" i="14"/>
  <c r="E58" i="15" s="1"/>
  <c r="K45" i="14"/>
  <c r="J45" i="14"/>
  <c r="H45" i="14"/>
  <c r="G45" i="14"/>
  <c r="G31" i="14" s="1"/>
  <c r="G54" i="14" s="1"/>
  <c r="F45" i="14"/>
  <c r="AG134" i="14"/>
  <c r="AF134" i="14"/>
  <c r="AD134" i="14"/>
  <c r="AC134" i="14"/>
  <c r="AB134" i="14"/>
  <c r="AB159" i="14" s="1"/>
  <c r="AA134" i="14"/>
  <c r="AG133" i="14"/>
  <c r="AF133" i="14"/>
  <c r="AD133" i="14"/>
  <c r="AC133" i="14"/>
  <c r="AB133" i="14"/>
  <c r="AA133" i="14"/>
  <c r="AG132" i="14"/>
  <c r="AF132" i="14"/>
  <c r="AD132" i="14"/>
  <c r="AC132" i="14"/>
  <c r="AB132" i="14"/>
  <c r="AA132" i="14"/>
  <c r="AG131" i="14"/>
  <c r="AF131" i="14"/>
  <c r="AD131" i="14"/>
  <c r="AC131" i="14"/>
  <c r="AB131" i="14"/>
  <c r="AA131" i="14"/>
  <c r="AG130" i="14"/>
  <c r="AF130" i="14"/>
  <c r="AD130" i="14"/>
  <c r="AC130" i="14"/>
  <c r="AB130" i="14"/>
  <c r="AA130" i="14"/>
  <c r="AG128" i="14"/>
  <c r="AF128" i="14"/>
  <c r="AD128" i="14"/>
  <c r="AC128" i="14"/>
  <c r="AB128" i="14"/>
  <c r="AA128" i="14"/>
  <c r="AG123" i="14"/>
  <c r="AF123" i="14"/>
  <c r="AD123" i="14"/>
  <c r="AC123" i="14"/>
  <c r="AB123" i="14"/>
  <c r="AA123" i="14"/>
  <c r="AG122" i="14"/>
  <c r="AF122" i="14"/>
  <c r="AD122" i="14"/>
  <c r="AC122" i="14"/>
  <c r="AB122" i="14"/>
  <c r="AA122" i="14"/>
  <c r="AG121" i="14"/>
  <c r="AF121" i="14"/>
  <c r="AD121" i="14"/>
  <c r="AC121" i="14"/>
  <c r="AB121" i="14"/>
  <c r="AA121" i="14"/>
  <c r="AG119" i="14"/>
  <c r="AF119" i="14"/>
  <c r="AD119" i="14"/>
  <c r="AC119" i="14"/>
  <c r="AB119" i="14"/>
  <c r="AA119" i="14"/>
  <c r="AG118" i="14"/>
  <c r="AG141" i="14" s="1"/>
  <c r="AF118" i="14"/>
  <c r="AF141" i="14" s="1"/>
  <c r="AD118" i="14"/>
  <c r="AD141" i="14" s="1"/>
  <c r="AC118" i="14"/>
  <c r="AC141" i="14" s="1"/>
  <c r="AB118" i="14"/>
  <c r="AB141" i="14" s="1"/>
  <c r="AA118" i="14"/>
  <c r="AG117" i="14"/>
  <c r="AF117" i="14"/>
  <c r="AD117" i="14"/>
  <c r="AC117" i="14"/>
  <c r="AB117" i="14"/>
  <c r="AA117" i="14"/>
  <c r="AG116" i="14"/>
  <c r="AF116" i="14"/>
  <c r="AC116" i="14"/>
  <c r="AB116" i="14"/>
  <c r="AA116" i="14"/>
  <c r="AG115" i="14"/>
  <c r="AF115" i="14"/>
  <c r="AD115" i="14"/>
  <c r="AC115" i="14"/>
  <c r="AB115" i="14"/>
  <c r="AA115" i="14"/>
  <c r="AG114" i="14"/>
  <c r="AF114" i="14"/>
  <c r="AD114" i="14"/>
  <c r="AC114" i="14"/>
  <c r="AB114" i="14"/>
  <c r="AA114" i="14"/>
  <c r="AG112" i="14"/>
  <c r="AG140" i="14" s="1"/>
  <c r="AF112" i="14"/>
  <c r="AF140" i="14" s="1"/>
  <c r="AD112" i="14"/>
  <c r="AD140" i="14" s="1"/>
  <c r="AC112" i="14"/>
  <c r="AC140" i="14" s="1"/>
  <c r="AB112" i="14"/>
  <c r="AB140" i="14" s="1"/>
  <c r="AA112" i="14"/>
  <c r="AG110" i="14"/>
  <c r="AF110" i="14"/>
  <c r="AD110" i="14"/>
  <c r="AC110" i="14"/>
  <c r="AB110" i="14"/>
  <c r="AA110" i="14"/>
  <c r="AG109" i="14"/>
  <c r="AF109" i="14"/>
  <c r="AD109" i="14"/>
  <c r="AC109" i="14"/>
  <c r="AB109" i="14"/>
  <c r="AA109" i="14"/>
  <c r="AG108" i="14"/>
  <c r="AF108" i="14"/>
  <c r="AD108" i="14"/>
  <c r="AC108" i="14"/>
  <c r="AB108" i="14"/>
  <c r="AA108" i="14"/>
  <c r="AG107" i="14"/>
  <c r="AF107" i="14"/>
  <c r="AD107" i="14"/>
  <c r="AC107" i="14"/>
  <c r="AB107" i="14"/>
  <c r="AA107" i="14"/>
  <c r="AG106" i="14"/>
  <c r="AF106" i="14"/>
  <c r="AD106" i="14"/>
  <c r="AC106" i="14"/>
  <c r="AB106" i="14"/>
  <c r="AA106" i="14"/>
  <c r="AG104" i="14"/>
  <c r="AF104" i="14"/>
  <c r="AD104" i="14"/>
  <c r="AC104" i="14"/>
  <c r="AB104" i="14"/>
  <c r="AA104" i="14"/>
  <c r="AG102" i="14"/>
  <c r="AF102" i="14"/>
  <c r="AD102" i="14"/>
  <c r="AC102" i="14"/>
  <c r="AB102" i="14"/>
  <c r="AA102" i="14"/>
  <c r="AG101" i="14"/>
  <c r="AF101" i="14"/>
  <c r="AD101" i="14"/>
  <c r="AC101" i="14"/>
  <c r="AB101" i="14"/>
  <c r="AA101" i="14"/>
  <c r="AG100" i="14"/>
  <c r="AF100" i="14"/>
  <c r="AD100" i="14"/>
  <c r="AC100" i="14"/>
  <c r="AB100" i="14"/>
  <c r="AA100" i="14"/>
  <c r="AG99" i="14"/>
  <c r="AF99" i="14"/>
  <c r="AD99" i="14"/>
  <c r="AC99" i="14"/>
  <c r="AB99" i="14"/>
  <c r="AG94" i="14"/>
  <c r="AF94" i="14"/>
  <c r="AD94" i="14"/>
  <c r="AC94" i="14"/>
  <c r="AB94" i="14"/>
  <c r="AA94" i="14"/>
  <c r="AG93" i="14"/>
  <c r="AF93" i="14"/>
  <c r="AD93" i="14"/>
  <c r="AC93" i="14"/>
  <c r="AB93" i="14"/>
  <c r="AA93" i="14"/>
  <c r="AG92" i="14"/>
  <c r="AF92" i="14"/>
  <c r="AD92" i="14"/>
  <c r="AC92" i="14"/>
  <c r="AB92" i="14"/>
  <c r="AA92" i="14"/>
  <c r="AG91" i="14"/>
  <c r="AF91" i="14"/>
  <c r="AD91" i="14"/>
  <c r="AC91" i="14"/>
  <c r="AB91" i="14"/>
  <c r="AA91" i="14"/>
  <c r="AG90" i="14"/>
  <c r="AF90" i="14"/>
  <c r="AD90" i="14"/>
  <c r="AC90" i="14"/>
  <c r="AB90" i="14"/>
  <c r="AA90" i="14"/>
  <c r="AG89" i="14"/>
  <c r="AF89" i="14"/>
  <c r="AD89" i="14"/>
  <c r="AC89" i="14"/>
  <c r="AB89" i="14"/>
  <c r="AA89" i="14"/>
  <c r="AG87" i="14"/>
  <c r="AF87" i="14"/>
  <c r="AG86" i="14"/>
  <c r="AF86" i="14"/>
  <c r="AG85" i="14"/>
  <c r="AF85" i="14"/>
  <c r="AG84" i="14"/>
  <c r="AF84" i="14"/>
  <c r="AG83" i="14"/>
  <c r="AF83" i="14"/>
  <c r="AG82" i="14"/>
  <c r="AF82" i="14"/>
  <c r="AG81" i="14"/>
  <c r="AF81" i="14"/>
  <c r="AG80" i="14"/>
  <c r="AF80" i="14"/>
  <c r="AG79" i="14"/>
  <c r="AF79" i="14"/>
  <c r="AG78" i="14"/>
  <c r="AF78" i="14"/>
  <c r="AG77" i="14"/>
  <c r="AF77" i="14"/>
  <c r="AG75" i="14"/>
  <c r="AF75" i="14"/>
  <c r="AG74" i="14"/>
  <c r="AF74" i="14"/>
  <c r="AG73" i="14"/>
  <c r="AF73" i="14"/>
  <c r="AD87" i="14"/>
  <c r="AC87" i="14"/>
  <c r="AB87" i="14"/>
  <c r="AA87" i="14"/>
  <c r="AD86" i="14"/>
  <c r="AC86" i="14"/>
  <c r="AB86" i="14"/>
  <c r="AA86" i="14"/>
  <c r="AD85" i="14"/>
  <c r="AC85" i="14"/>
  <c r="AB85" i="14"/>
  <c r="AA85" i="14"/>
  <c r="AD84" i="14"/>
  <c r="AC84" i="14"/>
  <c r="AB84" i="14"/>
  <c r="AA84" i="14"/>
  <c r="AD83" i="14"/>
  <c r="AC83" i="14"/>
  <c r="AB83" i="14"/>
  <c r="AA83" i="14"/>
  <c r="AD82" i="14"/>
  <c r="AC82" i="14"/>
  <c r="AB82" i="14"/>
  <c r="AA82" i="14"/>
  <c r="AD81" i="14"/>
  <c r="AC81" i="14"/>
  <c r="AB81" i="14"/>
  <c r="AA81" i="14"/>
  <c r="AD80" i="14"/>
  <c r="AC80" i="14"/>
  <c r="AB80" i="14"/>
  <c r="AA80" i="14"/>
  <c r="AD79" i="14"/>
  <c r="AC79" i="14"/>
  <c r="AB79" i="14"/>
  <c r="AA79" i="14"/>
  <c r="AD78" i="14"/>
  <c r="AC78" i="14"/>
  <c r="AB78" i="14"/>
  <c r="AA78" i="14"/>
  <c r="AD77" i="14"/>
  <c r="AC77" i="14"/>
  <c r="AB77" i="14"/>
  <c r="AA77" i="14"/>
  <c r="AD75" i="14"/>
  <c r="AC75" i="14"/>
  <c r="AB75" i="14"/>
  <c r="AA75" i="14"/>
  <c r="AD74" i="14"/>
  <c r="AC74" i="14"/>
  <c r="AB74" i="14"/>
  <c r="AA74" i="14"/>
  <c r="AD73" i="14"/>
  <c r="AC73" i="14"/>
  <c r="AB73" i="14"/>
  <c r="AA73" i="14"/>
  <c r="AG71" i="14"/>
  <c r="AF71" i="14"/>
  <c r="AG70" i="14"/>
  <c r="AF70" i="14"/>
  <c r="AG69" i="14"/>
  <c r="AF69" i="14"/>
  <c r="AG68" i="14"/>
  <c r="AF68" i="14"/>
  <c r="AG67" i="14"/>
  <c r="AF67" i="14"/>
  <c r="AG66" i="14"/>
  <c r="AF66" i="14"/>
  <c r="AG65" i="14"/>
  <c r="AF65" i="14"/>
  <c r="AG64" i="14"/>
  <c r="AF64" i="14"/>
  <c r="AG63" i="14"/>
  <c r="AF63" i="14"/>
  <c r="AG62" i="14"/>
  <c r="AF62" i="14"/>
  <c r="AG61" i="14"/>
  <c r="K61" i="15" s="1"/>
  <c r="K41" i="13" s="1"/>
  <c r="AF61" i="14"/>
  <c r="AF60" i="14"/>
  <c r="AG59" i="14"/>
  <c r="AF59" i="14"/>
  <c r="J59" i="15" s="1"/>
  <c r="AG58" i="14"/>
  <c r="AF58" i="14"/>
  <c r="AD71" i="14"/>
  <c r="AC71" i="14"/>
  <c r="AB71" i="14"/>
  <c r="AA71" i="14"/>
  <c r="AD70" i="14"/>
  <c r="AC70" i="14"/>
  <c r="AB70" i="14"/>
  <c r="AA70" i="14"/>
  <c r="AD69" i="14"/>
  <c r="AC69" i="14"/>
  <c r="AB69" i="14"/>
  <c r="AA69" i="14"/>
  <c r="AD68" i="14"/>
  <c r="AC68" i="14"/>
  <c r="AB68" i="14"/>
  <c r="AA68" i="14"/>
  <c r="AD67" i="14"/>
  <c r="AC67" i="14"/>
  <c r="AB67" i="14"/>
  <c r="AA67" i="14"/>
  <c r="AD66" i="14"/>
  <c r="AC66" i="14"/>
  <c r="AB66" i="14"/>
  <c r="AA66" i="14"/>
  <c r="AD65" i="14"/>
  <c r="AC65" i="14"/>
  <c r="AB65" i="14"/>
  <c r="AA65" i="14"/>
  <c r="AD64" i="14"/>
  <c r="AC64" i="14"/>
  <c r="AB64" i="14"/>
  <c r="AA64" i="14"/>
  <c r="AD63" i="14"/>
  <c r="AC63" i="14"/>
  <c r="AB63" i="14"/>
  <c r="AA63" i="14"/>
  <c r="AD62" i="14"/>
  <c r="AC62" i="14"/>
  <c r="AB62" i="14"/>
  <c r="AA62" i="14"/>
  <c r="AD61" i="14"/>
  <c r="AC61" i="14"/>
  <c r="AB61" i="14"/>
  <c r="AA61" i="14"/>
  <c r="AD60" i="14"/>
  <c r="AC60" i="14"/>
  <c r="AB60" i="14"/>
  <c r="AA60" i="14"/>
  <c r="AD59" i="14"/>
  <c r="AC59" i="14"/>
  <c r="AB59" i="14"/>
  <c r="AA59" i="14"/>
  <c r="AD58" i="14"/>
  <c r="AC58" i="14"/>
  <c r="AB58" i="14"/>
  <c r="AG53" i="14"/>
  <c r="AF53" i="14"/>
  <c r="AG52" i="14"/>
  <c r="AF52" i="14"/>
  <c r="AG51" i="14"/>
  <c r="AF51" i="14"/>
  <c r="AG50" i="14"/>
  <c r="AF50" i="14"/>
  <c r="AG49" i="14"/>
  <c r="AF49" i="14"/>
  <c r="AG48" i="14"/>
  <c r="AF48" i="14"/>
  <c r="AG47" i="14"/>
  <c r="AF47" i="14"/>
  <c r="AG46" i="14"/>
  <c r="AF46" i="14"/>
  <c r="AD53" i="14"/>
  <c r="AC53" i="14"/>
  <c r="AB53" i="14"/>
  <c r="AA53" i="14"/>
  <c r="AD52" i="14"/>
  <c r="AC52" i="14"/>
  <c r="AB52" i="14"/>
  <c r="AA52" i="14"/>
  <c r="AD51" i="14"/>
  <c r="AC51" i="14"/>
  <c r="AB51" i="14"/>
  <c r="AA51" i="14"/>
  <c r="AD50" i="14"/>
  <c r="AC50" i="14"/>
  <c r="AB50" i="14"/>
  <c r="AA50" i="14"/>
  <c r="AD49" i="14"/>
  <c r="AC49" i="14"/>
  <c r="AB49" i="14"/>
  <c r="AA49" i="14"/>
  <c r="AD48" i="14"/>
  <c r="AC48" i="14"/>
  <c r="AB48" i="14"/>
  <c r="AA48" i="14"/>
  <c r="AD47" i="14"/>
  <c r="AC47" i="14"/>
  <c r="AB47" i="14"/>
  <c r="AA47" i="14"/>
  <c r="AD46" i="14"/>
  <c r="AC46" i="14"/>
  <c r="AB46" i="14"/>
  <c r="AA46" i="14"/>
  <c r="AG44" i="14"/>
  <c r="AF44" i="14"/>
  <c r="AG43" i="14"/>
  <c r="AF43" i="14"/>
  <c r="AG42" i="14"/>
  <c r="AF42" i="14"/>
  <c r="AG41" i="14"/>
  <c r="AF41" i="14"/>
  <c r="AG40" i="14"/>
  <c r="AF40" i="14"/>
  <c r="AG39" i="14"/>
  <c r="AF39" i="14"/>
  <c r="AG38" i="14"/>
  <c r="AF38" i="14"/>
  <c r="AG37" i="14"/>
  <c r="AF37" i="14"/>
  <c r="AG36" i="14"/>
  <c r="AF36" i="14"/>
  <c r="AG35" i="14"/>
  <c r="AF35" i="14"/>
  <c r="AG34" i="14"/>
  <c r="AF34" i="14"/>
  <c r="AG33" i="14"/>
  <c r="AF33" i="14"/>
  <c r="AG32" i="14"/>
  <c r="AF32" i="14"/>
  <c r="AD44" i="14"/>
  <c r="AC44" i="14"/>
  <c r="AB44" i="14"/>
  <c r="AA44" i="14"/>
  <c r="AD43" i="14"/>
  <c r="AC43" i="14"/>
  <c r="AB43" i="14"/>
  <c r="AA43" i="14"/>
  <c r="AD42" i="14"/>
  <c r="AC42" i="14"/>
  <c r="AB42" i="14"/>
  <c r="AA42" i="14"/>
  <c r="AD41" i="14"/>
  <c r="AC41" i="14"/>
  <c r="AB41" i="14"/>
  <c r="AA41" i="14"/>
  <c r="AD40" i="14"/>
  <c r="AC40" i="14"/>
  <c r="AB40" i="14"/>
  <c r="AA40" i="14"/>
  <c r="AD39" i="14"/>
  <c r="AC39" i="14"/>
  <c r="AB39" i="14"/>
  <c r="AA39" i="14"/>
  <c r="AD38" i="14"/>
  <c r="AC38" i="14"/>
  <c r="AB38" i="14"/>
  <c r="AA38" i="14"/>
  <c r="AD37" i="14"/>
  <c r="AC37" i="14"/>
  <c r="AB37" i="14"/>
  <c r="AA37" i="14"/>
  <c r="AD36" i="14"/>
  <c r="AC36" i="14"/>
  <c r="AB36" i="14"/>
  <c r="AA36" i="14"/>
  <c r="AD35" i="14"/>
  <c r="AC35" i="14"/>
  <c r="AB35" i="14"/>
  <c r="AA35" i="14"/>
  <c r="AD34" i="14"/>
  <c r="AC34" i="14"/>
  <c r="AB34" i="14"/>
  <c r="AA34" i="14"/>
  <c r="AD33" i="14"/>
  <c r="AC33" i="14"/>
  <c r="AB33" i="14"/>
  <c r="AA33" i="14"/>
  <c r="AD32" i="14"/>
  <c r="AC32" i="14"/>
  <c r="AB32" i="14"/>
  <c r="AA32" i="14"/>
  <c r="AD27" i="14"/>
  <c r="AD16" i="14"/>
  <c r="AG30" i="14"/>
  <c r="AF30" i="14"/>
  <c r="AG29" i="14"/>
  <c r="AF29" i="14"/>
  <c r="AG28" i="14"/>
  <c r="AF28" i="14"/>
  <c r="AG27" i="14"/>
  <c r="AF27" i="14"/>
  <c r="AG26" i="14"/>
  <c r="AF26" i="14"/>
  <c r="AG25" i="14"/>
  <c r="AF25" i="14"/>
  <c r="AG24" i="14"/>
  <c r="AF24" i="14"/>
  <c r="AG23" i="14"/>
  <c r="AF23" i="14"/>
  <c r="AG22" i="14"/>
  <c r="AF22" i="14"/>
  <c r="AG21" i="14"/>
  <c r="AF21" i="14"/>
  <c r="AG20" i="14"/>
  <c r="AF20" i="14"/>
  <c r="AG19" i="14"/>
  <c r="AF19" i="14"/>
  <c r="AF18" i="14"/>
  <c r="AD30" i="14"/>
  <c r="AC30" i="14"/>
  <c r="G30" i="15" s="1"/>
  <c r="AB30" i="14"/>
  <c r="AA30" i="14"/>
  <c r="AD29" i="14"/>
  <c r="AC29" i="14"/>
  <c r="AB29" i="14"/>
  <c r="AA29" i="14"/>
  <c r="AD28" i="14"/>
  <c r="AC28" i="14"/>
  <c r="AB28" i="14"/>
  <c r="AA28" i="14"/>
  <c r="AC27" i="14"/>
  <c r="AB27" i="14"/>
  <c r="AA27" i="14"/>
  <c r="AD26" i="14"/>
  <c r="AC26" i="14"/>
  <c r="AB26" i="14"/>
  <c r="AA26" i="14"/>
  <c r="AD25" i="14"/>
  <c r="AC25" i="14"/>
  <c r="AB25" i="14"/>
  <c r="AA25" i="14"/>
  <c r="AD24" i="14"/>
  <c r="AC24" i="14"/>
  <c r="AB24" i="14"/>
  <c r="AA24" i="14"/>
  <c r="AD23" i="14"/>
  <c r="AC23" i="14"/>
  <c r="AB23" i="14"/>
  <c r="AA23" i="14"/>
  <c r="AD22" i="14"/>
  <c r="AG145" i="14" s="1"/>
  <c r="AC22" i="14"/>
  <c r="AF145" i="14" s="1"/>
  <c r="AB22" i="14"/>
  <c r="AA22" i="14"/>
  <c r="AD21" i="14"/>
  <c r="AC21" i="14"/>
  <c r="AB21" i="14"/>
  <c r="AA21" i="14"/>
  <c r="AD20" i="14"/>
  <c r="AC20" i="14"/>
  <c r="AB20" i="14"/>
  <c r="AA20" i="14"/>
  <c r="AD19" i="14"/>
  <c r="AC19" i="14"/>
  <c r="AB19" i="14"/>
  <c r="AA19" i="14"/>
  <c r="AD18" i="14"/>
  <c r="AC18" i="14"/>
  <c r="AB18" i="14"/>
  <c r="AA18" i="14"/>
  <c r="AG166" i="14"/>
  <c r="AF166" i="14"/>
  <c r="AD166" i="14"/>
  <c r="AC166" i="14"/>
  <c r="AB166" i="14"/>
  <c r="AG165" i="14"/>
  <c r="AF165" i="14"/>
  <c r="AD165" i="14"/>
  <c r="AC165" i="14"/>
  <c r="AB165" i="14"/>
  <c r="AG164" i="14"/>
  <c r="AF164" i="14"/>
  <c r="AD164" i="14"/>
  <c r="AC164" i="14"/>
  <c r="AB164" i="14"/>
  <c r="AG163" i="14"/>
  <c r="AF163" i="14"/>
  <c r="AD163" i="14"/>
  <c r="AC163" i="14"/>
  <c r="AB163" i="14"/>
  <c r="AG162" i="14"/>
  <c r="AF162" i="14"/>
  <c r="AD162" i="14"/>
  <c r="AC162" i="14"/>
  <c r="AB162" i="14"/>
  <c r="AG160" i="14"/>
  <c r="AF160" i="14"/>
  <c r="AD160" i="14"/>
  <c r="AC160" i="14"/>
  <c r="AG159" i="14"/>
  <c r="AF159" i="14"/>
  <c r="AD159" i="14"/>
  <c r="AC159" i="14"/>
  <c r="AG158" i="14"/>
  <c r="AF158" i="14"/>
  <c r="AD158" i="14"/>
  <c r="AC158" i="14"/>
  <c r="AG157" i="14"/>
  <c r="AF157" i="14"/>
  <c r="AF127" i="14"/>
  <c r="AG16" i="14"/>
  <c r="AF16" i="14"/>
  <c r="AC16" i="14"/>
  <c r="AB16" i="14"/>
  <c r="AA16" i="14"/>
  <c r="AG13" i="14"/>
  <c r="AF13" i="14"/>
  <c r="AD13" i="14"/>
  <c r="AC13" i="14"/>
  <c r="AB13" i="14"/>
  <c r="AA13" i="14"/>
  <c r="AD145" i="12" l="1"/>
  <c r="AG145" i="12"/>
  <c r="AD144" i="12"/>
  <c r="AG144" i="12"/>
  <c r="E39" i="13"/>
  <c r="H54" i="12"/>
  <c r="K159" i="12" s="1"/>
  <c r="K148" i="12"/>
  <c r="K149" i="12" s="1"/>
  <c r="K155" i="12" s="1"/>
  <c r="K156" i="12" s="1"/>
  <c r="H127" i="12"/>
  <c r="H135" i="12" s="1"/>
  <c r="G136" i="12"/>
  <c r="J127" i="12"/>
  <c r="J135" i="12" s="1"/>
  <c r="J136" i="12" s="1"/>
  <c r="AC147" i="12"/>
  <c r="K95" i="12"/>
  <c r="AB146" i="14"/>
  <c r="AG146" i="14"/>
  <c r="AB160" i="14"/>
  <c r="AB31" i="14"/>
  <c r="AD45" i="14"/>
  <c r="AG150" i="14"/>
  <c r="AD31" i="14"/>
  <c r="AC150" i="14"/>
  <c r="AB147" i="12"/>
  <c r="AB57" i="14"/>
  <c r="AC146" i="14"/>
  <c r="AF150" i="12"/>
  <c r="J95" i="12"/>
  <c r="AB152" i="12"/>
  <c r="K98" i="12"/>
  <c r="AD56" i="12"/>
  <c r="AF98" i="12"/>
  <c r="AC45" i="12"/>
  <c r="E95" i="12"/>
  <c r="K96" i="12"/>
  <c r="F95" i="12"/>
  <c r="G95" i="12"/>
  <c r="AG150" i="12"/>
  <c r="AD168" i="14"/>
  <c r="AG147" i="14"/>
  <c r="AB72" i="14"/>
  <c r="AA72" i="14"/>
  <c r="AA17" i="12"/>
  <c r="AG146" i="12"/>
  <c r="AB31" i="12"/>
  <c r="G49" i="15"/>
  <c r="AA72" i="12"/>
  <c r="AA103" i="14"/>
  <c r="AA105" i="14" s="1"/>
  <c r="AA111" i="14" s="1"/>
  <c r="AA120" i="14" s="1"/>
  <c r="AA124" i="14" s="1"/>
  <c r="AB139" i="14" s="1"/>
  <c r="AA31" i="14"/>
  <c r="AA17" i="14"/>
  <c r="AC31" i="14"/>
  <c r="AC72" i="14"/>
  <c r="AD103" i="14"/>
  <c r="AD105" i="14" s="1"/>
  <c r="AD111" i="14" s="1"/>
  <c r="AD120" i="14" s="1"/>
  <c r="AD124" i="14" s="1"/>
  <c r="AF103" i="14"/>
  <c r="AF105" i="14" s="1"/>
  <c r="AF111" i="14" s="1"/>
  <c r="AF120" i="14" s="1"/>
  <c r="AF124" i="14" s="1"/>
  <c r="AG139" i="14" s="1"/>
  <c r="AB17" i="14"/>
  <c r="AC168" i="14"/>
  <c r="AF144" i="14"/>
  <c r="AF31" i="14"/>
  <c r="AA88" i="14"/>
  <c r="AA127" i="14" s="1"/>
  <c r="AG103" i="14"/>
  <c r="AG105" i="14" s="1"/>
  <c r="AG111" i="14" s="1"/>
  <c r="AG120" i="14" s="1"/>
  <c r="AG124" i="14" s="1"/>
  <c r="AB103" i="14"/>
  <c r="AB105" i="14" s="1"/>
  <c r="AB111" i="14" s="1"/>
  <c r="AB120" i="14" s="1"/>
  <c r="AB124" i="14" s="1"/>
  <c r="AC139" i="14" s="1"/>
  <c r="AC143" i="14" s="1"/>
  <c r="AG144" i="14"/>
  <c r="AG31" i="14"/>
  <c r="AB150" i="14"/>
  <c r="AF57" i="14"/>
  <c r="AB88" i="14"/>
  <c r="AD88" i="14"/>
  <c r="AF17" i="14"/>
  <c r="AA45" i="14"/>
  <c r="AB158" i="14"/>
  <c r="AB157" i="14"/>
  <c r="AF45" i="14"/>
  <c r="AG57" i="14"/>
  <c r="AC88" i="14"/>
  <c r="AA57" i="14"/>
  <c r="AB45" i="14"/>
  <c r="AG45" i="14"/>
  <c r="AC57" i="14"/>
  <c r="AC45" i="14"/>
  <c r="AD57" i="14"/>
  <c r="AF72" i="14"/>
  <c r="J60" i="15"/>
  <c r="J40" i="13" s="1"/>
  <c r="V54" i="13" s="1"/>
  <c r="J64" i="15"/>
  <c r="J44" i="13" s="1"/>
  <c r="J68" i="15"/>
  <c r="F70" i="15"/>
  <c r="AD72" i="14"/>
  <c r="AB152" i="14"/>
  <c r="AG72" i="14"/>
  <c r="AC103" i="14"/>
  <c r="AC105" i="14" s="1"/>
  <c r="AC111" i="14" s="1"/>
  <c r="AC120" i="14" s="1"/>
  <c r="AC124" i="14" s="1"/>
  <c r="AD139" i="14" s="1"/>
  <c r="AD143" i="14" s="1"/>
  <c r="AB145" i="14"/>
  <c r="AB147" i="14"/>
  <c r="G58" i="15"/>
  <c r="E61" i="15"/>
  <c r="E65" i="15"/>
  <c r="G66" i="15"/>
  <c r="G45" i="13" s="1"/>
  <c r="J67" i="15"/>
  <c r="F69" i="15"/>
  <c r="H70" i="15"/>
  <c r="K71" i="15"/>
  <c r="AD157" i="14"/>
  <c r="AC144" i="14"/>
  <c r="AC145" i="14"/>
  <c r="AC147" i="14"/>
  <c r="AF151" i="14"/>
  <c r="AD152" i="14"/>
  <c r="AD17" i="14"/>
  <c r="AD144" i="14"/>
  <c r="F20" i="15"/>
  <c r="H21" i="15"/>
  <c r="K22" i="15"/>
  <c r="K16" i="13" s="1"/>
  <c r="H25" i="15"/>
  <c r="H19" i="13" s="1"/>
  <c r="K26" i="15"/>
  <c r="F28" i="15"/>
  <c r="H29" i="15"/>
  <c r="K30" i="15"/>
  <c r="F32" i="15"/>
  <c r="H33" i="15"/>
  <c r="F35" i="15"/>
  <c r="F24" i="13" s="1"/>
  <c r="H36" i="15"/>
  <c r="H25" i="13" s="1"/>
  <c r="K37" i="15"/>
  <c r="K26" i="13" s="1"/>
  <c r="F39" i="15"/>
  <c r="H40" i="15"/>
  <c r="K41" i="15"/>
  <c r="F43" i="15"/>
  <c r="H44" i="15"/>
  <c r="G47" i="15"/>
  <c r="J48" i="15"/>
  <c r="E50" i="15"/>
  <c r="G51" i="15"/>
  <c r="J52" i="15"/>
  <c r="J34" i="13" s="1"/>
  <c r="G59" i="15"/>
  <c r="E62" i="15"/>
  <c r="E66" i="15"/>
  <c r="E45" i="13" s="1"/>
  <c r="G67" i="15"/>
  <c r="G46" i="13" s="1"/>
  <c r="H71" i="15"/>
  <c r="AD147" i="14"/>
  <c r="AF147" i="14"/>
  <c r="AF168" i="14"/>
  <c r="AD145" i="14"/>
  <c r="F19" i="15"/>
  <c r="K21" i="15"/>
  <c r="H24" i="15"/>
  <c r="K25" i="15"/>
  <c r="K19" i="13" s="1"/>
  <c r="F27" i="15"/>
  <c r="H28" i="15"/>
  <c r="K29" i="15"/>
  <c r="H32" i="15"/>
  <c r="E34" i="15"/>
  <c r="H35" i="15"/>
  <c r="H24" i="13" s="1"/>
  <c r="K36" i="15"/>
  <c r="K25" i="13" s="1"/>
  <c r="F38" i="15"/>
  <c r="F27" i="13" s="1"/>
  <c r="H39" i="15"/>
  <c r="K40" i="15"/>
  <c r="F42" i="15"/>
  <c r="H43" i="15"/>
  <c r="K44" i="15"/>
  <c r="J47" i="15"/>
  <c r="J32" i="13" s="1"/>
  <c r="E49" i="15"/>
  <c r="G50" i="15"/>
  <c r="J51" i="15"/>
  <c r="E53" i="15"/>
  <c r="AG152" i="14"/>
  <c r="AG151" i="14"/>
  <c r="AG168" i="14"/>
  <c r="AC157" i="14"/>
  <c r="AF150" i="14"/>
  <c r="AD150" i="14"/>
  <c r="AF88" i="14"/>
  <c r="AF152" i="14"/>
  <c r="AG88" i="14"/>
  <c r="AG17" i="14"/>
  <c r="AB151" i="14"/>
  <c r="AF146" i="14"/>
  <c r="AD146" i="14"/>
  <c r="AB144" i="14"/>
  <c r="AC152" i="14"/>
  <c r="AC151" i="14"/>
  <c r="AC17" i="14"/>
  <c r="AD151" i="14"/>
  <c r="E19" i="15"/>
  <c r="J21" i="15"/>
  <c r="J25" i="15"/>
  <c r="J19" i="13" s="1"/>
  <c r="E27" i="15"/>
  <c r="G28" i="15"/>
  <c r="J29" i="15"/>
  <c r="G32" i="15"/>
  <c r="J33" i="15"/>
  <c r="G35" i="15"/>
  <c r="G24" i="13" s="1"/>
  <c r="J36" i="15"/>
  <c r="J25" i="13" s="1"/>
  <c r="E38" i="15"/>
  <c r="E27" i="13" s="1"/>
  <c r="G39" i="15"/>
  <c r="J40" i="15"/>
  <c r="E42" i="15"/>
  <c r="G43" i="15"/>
  <c r="J44" i="15"/>
  <c r="F46" i="15"/>
  <c r="H47" i="15"/>
  <c r="K48" i="15"/>
  <c r="F50" i="15"/>
  <c r="H51" i="15"/>
  <c r="H33" i="13" s="1"/>
  <c r="K52" i="15"/>
  <c r="K34" i="13" s="1"/>
  <c r="F58" i="15"/>
  <c r="H59" i="15"/>
  <c r="K60" i="15"/>
  <c r="F62" i="15"/>
  <c r="H63" i="15"/>
  <c r="K64" i="15"/>
  <c r="K44" i="13" s="1"/>
  <c r="F66" i="15"/>
  <c r="F45" i="13" s="1"/>
  <c r="H67" i="15"/>
  <c r="K68" i="15"/>
  <c r="G70" i="15"/>
  <c r="J71" i="15"/>
  <c r="G19" i="15"/>
  <c r="J20" i="15"/>
  <c r="J15" i="13" s="1"/>
  <c r="E26" i="15"/>
  <c r="G27" i="15"/>
  <c r="J28" i="15"/>
  <c r="E30" i="15"/>
  <c r="F34" i="15"/>
  <c r="J35" i="15"/>
  <c r="J24" i="13" s="1"/>
  <c r="E37" i="15"/>
  <c r="E26" i="13" s="1"/>
  <c r="G38" i="15"/>
  <c r="G27" i="13" s="1"/>
  <c r="J39" i="15"/>
  <c r="E41" i="15"/>
  <c r="G42" i="15"/>
  <c r="J43" i="15"/>
  <c r="H46" i="15"/>
  <c r="K47" i="15"/>
  <c r="K51" i="15"/>
  <c r="F53" i="15"/>
  <c r="F61" i="15"/>
  <c r="H62" i="15"/>
  <c r="K63" i="15"/>
  <c r="F65" i="15"/>
  <c r="H66" i="15"/>
  <c r="H45" i="13" s="1"/>
  <c r="K67" i="15"/>
  <c r="G69" i="15"/>
  <c r="J70" i="15"/>
  <c r="H34" i="15"/>
  <c r="F18" i="15"/>
  <c r="H19" i="15"/>
  <c r="K20" i="15"/>
  <c r="K15" i="13" s="1"/>
  <c r="F22" i="15"/>
  <c r="H23" i="15"/>
  <c r="K24" i="15"/>
  <c r="K18" i="13" s="1"/>
  <c r="F26" i="15"/>
  <c r="F20" i="13" s="1"/>
  <c r="H27" i="15"/>
  <c r="K28" i="15"/>
  <c r="F30" i="15"/>
  <c r="K32" i="15"/>
  <c r="G34" i="15"/>
  <c r="K35" i="15"/>
  <c r="K24" i="13" s="1"/>
  <c r="F37" i="15"/>
  <c r="F26" i="13" s="1"/>
  <c r="H38" i="15"/>
  <c r="H27" i="13" s="1"/>
  <c r="K39" i="15"/>
  <c r="F41" i="15"/>
  <c r="H42" i="15"/>
  <c r="K43" i="15"/>
  <c r="J50" i="15"/>
  <c r="E52" i="15"/>
  <c r="G53" i="15"/>
  <c r="E60" i="15"/>
  <c r="G61" i="15"/>
  <c r="E64" i="15"/>
  <c r="G65" i="15"/>
  <c r="J66" i="15"/>
  <c r="J45" i="13" s="1"/>
  <c r="E68" i="15"/>
  <c r="H69" i="15"/>
  <c r="K70" i="15"/>
  <c r="K33" i="15"/>
  <c r="K23" i="13" s="1"/>
  <c r="G18" i="15"/>
  <c r="J19" i="15"/>
  <c r="E25" i="15"/>
  <c r="E19" i="13" s="1"/>
  <c r="G26" i="15"/>
  <c r="G20" i="13" s="1"/>
  <c r="J27" i="15"/>
  <c r="E29" i="15"/>
  <c r="E33" i="15"/>
  <c r="J34" i="15"/>
  <c r="E36" i="15"/>
  <c r="E25" i="13" s="1"/>
  <c r="G37" i="15"/>
  <c r="G26" i="13" s="1"/>
  <c r="J38" i="15"/>
  <c r="J27" i="13" s="1"/>
  <c r="E40" i="15"/>
  <c r="G41" i="15"/>
  <c r="J42" i="15"/>
  <c r="E44" i="15"/>
  <c r="K46" i="15"/>
  <c r="K30" i="13" s="1"/>
  <c r="F48" i="15"/>
  <c r="H49" i="15"/>
  <c r="K50" i="15"/>
  <c r="K33" i="13" s="1"/>
  <c r="F52" i="15"/>
  <c r="F34" i="13" s="1"/>
  <c r="H53" i="15"/>
  <c r="K58" i="15"/>
  <c r="K39" i="13" s="1"/>
  <c r="F60" i="15"/>
  <c r="H61" i="15"/>
  <c r="K62" i="15"/>
  <c r="K42" i="13" s="1"/>
  <c r="F64" i="15"/>
  <c r="H65" i="15"/>
  <c r="K66" i="15"/>
  <c r="K45" i="13" s="1"/>
  <c r="F68" i="15"/>
  <c r="J69" i="15"/>
  <c r="E71" i="15"/>
  <c r="E75" i="15"/>
  <c r="E50" i="13" s="1"/>
  <c r="E47" i="13" s="1"/>
  <c r="H18" i="15"/>
  <c r="K19" i="15"/>
  <c r="F21" i="15"/>
  <c r="H22" i="15"/>
  <c r="K23" i="15"/>
  <c r="K17" i="13" s="1"/>
  <c r="F25" i="15"/>
  <c r="F19" i="13" s="1"/>
  <c r="H26" i="15"/>
  <c r="K27" i="15"/>
  <c r="F29" i="15"/>
  <c r="H30" i="15"/>
  <c r="K34" i="15"/>
  <c r="F36" i="15"/>
  <c r="F25" i="13" s="1"/>
  <c r="K38" i="15"/>
  <c r="K27" i="13" s="1"/>
  <c r="F40" i="15"/>
  <c r="H41" i="15"/>
  <c r="K42" i="15"/>
  <c r="F44" i="15"/>
  <c r="G48" i="15"/>
  <c r="J49" i="15"/>
  <c r="J31" i="13" s="1"/>
  <c r="E51" i="15"/>
  <c r="G52" i="15"/>
  <c r="G34" i="13" s="1"/>
  <c r="J53" i="15"/>
  <c r="E59" i="15"/>
  <c r="G60" i="15"/>
  <c r="J61" i="15"/>
  <c r="J41" i="13" s="1"/>
  <c r="G64" i="15"/>
  <c r="J65" i="15"/>
  <c r="E67" i="15"/>
  <c r="E46" i="13" s="1"/>
  <c r="G68" i="15"/>
  <c r="K69" i="15"/>
  <c r="F71" i="15"/>
  <c r="E69" i="15"/>
  <c r="G21" i="15"/>
  <c r="J22" i="15"/>
  <c r="J16" i="13" s="1"/>
  <c r="G25" i="15"/>
  <c r="G19" i="13" s="1"/>
  <c r="J26" i="15"/>
  <c r="J20" i="13" s="1"/>
  <c r="E28" i="15"/>
  <c r="G29" i="15"/>
  <c r="J30" i="15"/>
  <c r="E32" i="15"/>
  <c r="G33" i="15"/>
  <c r="G23" i="13" s="1"/>
  <c r="E35" i="15"/>
  <c r="E24" i="13" s="1"/>
  <c r="G36" i="15"/>
  <c r="G25" i="13" s="1"/>
  <c r="J37" i="15"/>
  <c r="J26" i="13" s="1"/>
  <c r="E39" i="15"/>
  <c r="G40" i="15"/>
  <c r="J41" i="15"/>
  <c r="E43" i="15"/>
  <c r="G44" i="15"/>
  <c r="F47" i="15"/>
  <c r="H48" i="15"/>
  <c r="K49" i="15"/>
  <c r="K31" i="13" s="1"/>
  <c r="F51" i="15"/>
  <c r="H52" i="15"/>
  <c r="H34" i="13" s="1"/>
  <c r="K53" i="15"/>
  <c r="F59" i="15"/>
  <c r="F40" i="13" s="1"/>
  <c r="H60" i="15"/>
  <c r="H64" i="15"/>
  <c r="K65" i="15"/>
  <c r="F67" i="15"/>
  <c r="F46" i="13" s="1"/>
  <c r="H68" i="15"/>
  <c r="E70" i="15"/>
  <c r="G71" i="15"/>
  <c r="E21" i="15"/>
  <c r="AF88" i="12"/>
  <c r="AB159" i="12"/>
  <c r="G22" i="15"/>
  <c r="AF45" i="12"/>
  <c r="AF168" i="12"/>
  <c r="AC31" i="12"/>
  <c r="AF72" i="12"/>
  <c r="AF95" i="12" s="1"/>
  <c r="AC157" i="12"/>
  <c r="AG168" i="12"/>
  <c r="AD31" i="12"/>
  <c r="AB146" i="12"/>
  <c r="AF147" i="12"/>
  <c r="AC152" i="12"/>
  <c r="AG152" i="12"/>
  <c r="AF57" i="12"/>
  <c r="AG31" i="12"/>
  <c r="AB160" i="12"/>
  <c r="AG103" i="12"/>
  <c r="AG105" i="12" s="1"/>
  <c r="AG111" i="12" s="1"/>
  <c r="AG120" i="12" s="1"/>
  <c r="AG124" i="12" s="1"/>
  <c r="AF146" i="12"/>
  <c r="AG147" i="12"/>
  <c r="AA45" i="12"/>
  <c r="E48" i="15"/>
  <c r="AG88" i="12"/>
  <c r="AA103" i="12"/>
  <c r="AA105" i="12" s="1"/>
  <c r="AA111" i="12" s="1"/>
  <c r="AA120" i="12" s="1"/>
  <c r="AA124" i="12" s="1"/>
  <c r="E18" i="15"/>
  <c r="E20" i="15"/>
  <c r="E22" i="15"/>
  <c r="E24" i="15"/>
  <c r="J24" i="15"/>
  <c r="J18" i="13" s="1"/>
  <c r="J58" i="15"/>
  <c r="J39" i="13" s="1"/>
  <c r="J62" i="15"/>
  <c r="J42" i="13" s="1"/>
  <c r="AD157" i="12"/>
  <c r="AD57" i="12"/>
  <c r="AG57" i="12"/>
  <c r="AB72" i="12"/>
  <c r="AD72" i="12"/>
  <c r="AG72" i="12"/>
  <c r="AC88" i="12"/>
  <c r="F24" i="15"/>
  <c r="H37" i="15"/>
  <c r="H26" i="13" s="1"/>
  <c r="E46" i="15"/>
  <c r="G62" i="15"/>
  <c r="J63" i="15"/>
  <c r="J43" i="13" s="1"/>
  <c r="AC146" i="12"/>
  <c r="AB158" i="12"/>
  <c r="AA88" i="12"/>
  <c r="AA127" i="12" s="1"/>
  <c r="AB103" i="12"/>
  <c r="AB105" i="12" s="1"/>
  <c r="AB111" i="12" s="1"/>
  <c r="AB120" i="12" s="1"/>
  <c r="AB124" i="12" s="1"/>
  <c r="AD103" i="12"/>
  <c r="AD105" i="12" s="1"/>
  <c r="AD111" i="12" s="1"/>
  <c r="AD120" i="12" s="1"/>
  <c r="AD124" i="12" s="1"/>
  <c r="H20" i="15"/>
  <c r="G46" i="15"/>
  <c r="H58" i="15"/>
  <c r="K59" i="15"/>
  <c r="K40" i="13" s="1"/>
  <c r="W54" i="13" s="1"/>
  <c r="E63" i="15"/>
  <c r="AB17" i="12"/>
  <c r="AB148" i="12" s="1"/>
  <c r="AD17" i="12"/>
  <c r="AG17" i="12"/>
  <c r="AA31" i="12"/>
  <c r="F23" i="15"/>
  <c r="K18" i="15"/>
  <c r="K14" i="13" s="1"/>
  <c r="E47" i="15"/>
  <c r="F63" i="15"/>
  <c r="AF31" i="12"/>
  <c r="AB45" i="12"/>
  <c r="AA57" i="12"/>
  <c r="AB150" i="12"/>
  <c r="AF152" i="12"/>
  <c r="AC72" i="12"/>
  <c r="AF103" i="12"/>
  <c r="AF105" i="12" s="1"/>
  <c r="AF111" i="12" s="1"/>
  <c r="AF113" i="12" s="1"/>
  <c r="G23" i="15"/>
  <c r="J23" i="15"/>
  <c r="J17" i="13" s="1"/>
  <c r="J32" i="15"/>
  <c r="F49" i="15"/>
  <c r="G63" i="15"/>
  <c r="AG45" i="12"/>
  <c r="G20" i="15"/>
  <c r="G24" i="15"/>
  <c r="AD45" i="12"/>
  <c r="AC57" i="12"/>
  <c r="AB88" i="12"/>
  <c r="AD88" i="12"/>
  <c r="AC103" i="12"/>
  <c r="AC105" i="12" s="1"/>
  <c r="AC111" i="12" s="1"/>
  <c r="AC113" i="12" s="1"/>
  <c r="E23" i="15"/>
  <c r="J18" i="15"/>
  <c r="J14" i="13" s="1"/>
  <c r="AC17" i="12"/>
  <c r="AF17" i="12"/>
  <c r="AD168" i="12"/>
  <c r="AB157" i="12"/>
  <c r="AB57" i="12"/>
  <c r="AC150" i="12"/>
  <c r="F33" i="15"/>
  <c r="F23" i="13" s="1"/>
  <c r="J46" i="15"/>
  <c r="J30" i="13" s="1"/>
  <c r="E120" i="12"/>
  <c r="E124" i="12" s="1"/>
  <c r="AA129" i="12" s="1"/>
  <c r="E113" i="12"/>
  <c r="F120" i="12"/>
  <c r="F124" i="12" s="1"/>
  <c r="F113" i="12"/>
  <c r="H120" i="12"/>
  <c r="H124" i="12" s="1"/>
  <c r="H113" i="12"/>
  <c r="AC129" i="12"/>
  <c r="K120" i="12"/>
  <c r="K124" i="12" s="1"/>
  <c r="K113" i="12"/>
  <c r="J120" i="12"/>
  <c r="J124" i="12" s="1"/>
  <c r="J113" i="12"/>
  <c r="AB56" i="12"/>
  <c r="H95" i="12"/>
  <c r="H98" i="12"/>
  <c r="AG98" i="12"/>
  <c r="AB126" i="12"/>
  <c r="AB138" i="12"/>
  <c r="E56" i="12"/>
  <c r="AC56" i="12"/>
  <c r="J98" i="12"/>
  <c r="G113" i="12"/>
  <c r="E126" i="12"/>
  <c r="AC126" i="12"/>
  <c r="AC138" i="12"/>
  <c r="AD146" i="12"/>
  <c r="AD150" i="12"/>
  <c r="AB151" i="12"/>
  <c r="F56" i="12"/>
  <c r="F126" i="12"/>
  <c r="AD126" i="12"/>
  <c r="AD138" i="12"/>
  <c r="AC151" i="12"/>
  <c r="G56" i="12"/>
  <c r="AF56" i="12"/>
  <c r="AA98" i="12"/>
  <c r="G126" i="12"/>
  <c r="AF126" i="12"/>
  <c r="AF138" i="12"/>
  <c r="AD147" i="12"/>
  <c r="AD151" i="12"/>
  <c r="AB168" i="12"/>
  <c r="H56" i="12"/>
  <c r="AG56" i="12"/>
  <c r="AB98" i="12"/>
  <c r="H126" i="12"/>
  <c r="AG126" i="12"/>
  <c r="AG138" i="12"/>
  <c r="AF151" i="12"/>
  <c r="AC168" i="12"/>
  <c r="J56" i="12"/>
  <c r="AC98" i="12"/>
  <c r="J126" i="12"/>
  <c r="AG151" i="12"/>
  <c r="AD152" i="12"/>
  <c r="K56" i="12"/>
  <c r="K126" i="12"/>
  <c r="AA126" i="12"/>
  <c r="AB168" i="14"/>
  <c r="K164" i="15" l="1"/>
  <c r="W46" i="13" s="1"/>
  <c r="H39" i="13"/>
  <c r="F145" i="15"/>
  <c r="E16" i="13"/>
  <c r="H46" i="13"/>
  <c r="G146" i="15"/>
  <c r="F17" i="13"/>
  <c r="J150" i="15"/>
  <c r="H150" i="15"/>
  <c r="G42" i="13"/>
  <c r="G158" i="15"/>
  <c r="Q40" i="13" s="1"/>
  <c r="F32" i="13"/>
  <c r="K157" i="15"/>
  <c r="W39" i="13" s="1"/>
  <c r="H31" i="13"/>
  <c r="H29" i="13" s="1"/>
  <c r="E44" i="13"/>
  <c r="F152" i="15"/>
  <c r="F14" i="13"/>
  <c r="G168" i="15"/>
  <c r="Q50" i="13" s="1"/>
  <c r="K150" i="15"/>
  <c r="H42" i="13"/>
  <c r="H28" i="13"/>
  <c r="E33" i="13"/>
  <c r="K20" i="13"/>
  <c r="J46" i="13"/>
  <c r="G18" i="13"/>
  <c r="J147" i="15"/>
  <c r="H147" i="15"/>
  <c r="E18" i="13"/>
  <c r="F147" i="15"/>
  <c r="K13" i="13"/>
  <c r="J145" i="15"/>
  <c r="G16" i="13"/>
  <c r="H145" i="15"/>
  <c r="K43" i="13"/>
  <c r="F28" i="13"/>
  <c r="E17" i="13"/>
  <c r="F146" i="15"/>
  <c r="J160" i="15"/>
  <c r="V42" i="13" s="1"/>
  <c r="H160" i="15"/>
  <c r="R42" i="13" s="1"/>
  <c r="G30" i="13"/>
  <c r="E15" i="13"/>
  <c r="F144" i="15"/>
  <c r="K152" i="15"/>
  <c r="H44" i="13"/>
  <c r="J152" i="15"/>
  <c r="H152" i="15"/>
  <c r="G44" i="13"/>
  <c r="G152" i="15"/>
  <c r="F44" i="13"/>
  <c r="G43" i="13"/>
  <c r="J151" i="15"/>
  <c r="H151" i="15"/>
  <c r="K144" i="15"/>
  <c r="H15" i="13"/>
  <c r="E30" i="13"/>
  <c r="F160" i="15"/>
  <c r="P42" i="13" s="1"/>
  <c r="E14" i="13"/>
  <c r="F168" i="15"/>
  <c r="P50" i="13" s="1"/>
  <c r="H168" i="15"/>
  <c r="R50" i="13" s="1"/>
  <c r="G14" i="13"/>
  <c r="J168" i="15"/>
  <c r="V50" i="13" s="1"/>
  <c r="V47" i="13"/>
  <c r="G41" i="13"/>
  <c r="R47" i="13"/>
  <c r="K28" i="13"/>
  <c r="Q47" i="13"/>
  <c r="F41" i="13"/>
  <c r="P54" i="13" s="1"/>
  <c r="J28" i="13"/>
  <c r="E20" i="13"/>
  <c r="F33" i="13"/>
  <c r="G28" i="13"/>
  <c r="G33" i="13"/>
  <c r="K22" i="13"/>
  <c r="K21" i="13" s="1"/>
  <c r="K31" i="15"/>
  <c r="E22" i="13"/>
  <c r="F163" i="15"/>
  <c r="P45" i="13" s="1"/>
  <c r="F157" i="15"/>
  <c r="P39" i="13" s="1"/>
  <c r="E31" i="13"/>
  <c r="H18" i="13"/>
  <c r="K147" i="15"/>
  <c r="H157" i="15"/>
  <c r="R39" i="13" s="1"/>
  <c r="G31" i="13"/>
  <c r="J157" i="15"/>
  <c r="V39" i="13" s="1"/>
  <c r="J22" i="13"/>
  <c r="G147" i="15"/>
  <c r="F18" i="13"/>
  <c r="E40" i="13"/>
  <c r="E38" i="13" s="1"/>
  <c r="H20" i="13"/>
  <c r="E23" i="13"/>
  <c r="F42" i="13"/>
  <c r="G150" i="15"/>
  <c r="K158" i="15"/>
  <c r="W40" i="13" s="1"/>
  <c r="H32" i="13"/>
  <c r="H23" i="13"/>
  <c r="P47" i="13"/>
  <c r="E41" i="13"/>
  <c r="F164" i="15"/>
  <c r="P46" i="13" s="1"/>
  <c r="E32" i="13"/>
  <c r="F158" i="15"/>
  <c r="P40" i="13" s="1"/>
  <c r="G164" i="15"/>
  <c r="Q46" i="13" s="1"/>
  <c r="F39" i="13"/>
  <c r="F31" i="13"/>
  <c r="G157" i="15"/>
  <c r="Q39" i="13" s="1"/>
  <c r="J38" i="13"/>
  <c r="E34" i="13"/>
  <c r="K146" i="15"/>
  <c r="H17" i="13"/>
  <c r="K46" i="13"/>
  <c r="K38" i="13" s="1"/>
  <c r="K32" i="13"/>
  <c r="K29" i="13" s="1"/>
  <c r="G160" i="15"/>
  <c r="Q42" i="13" s="1"/>
  <c r="F30" i="13"/>
  <c r="E42" i="13"/>
  <c r="F150" i="15"/>
  <c r="G163" i="15"/>
  <c r="Q45" i="13" s="1"/>
  <c r="F22" i="13"/>
  <c r="F21" i="13" s="1"/>
  <c r="F15" i="13"/>
  <c r="G144" i="15"/>
  <c r="G39" i="13"/>
  <c r="J164" i="15"/>
  <c r="V46" i="13" s="1"/>
  <c r="H164" i="15"/>
  <c r="R46" i="13" s="1"/>
  <c r="H16" i="13"/>
  <c r="K145" i="15"/>
  <c r="J163" i="15"/>
  <c r="V45" i="13" s="1"/>
  <c r="H163" i="15"/>
  <c r="R45" i="13" s="1"/>
  <c r="G22" i="13"/>
  <c r="G21" i="13" s="1"/>
  <c r="J13" i="13"/>
  <c r="V57" i="13"/>
  <c r="J144" i="15"/>
  <c r="G15" i="13"/>
  <c r="H144" i="15"/>
  <c r="H41" i="13"/>
  <c r="K165" i="15"/>
  <c r="W47" i="13" s="1"/>
  <c r="K151" i="15"/>
  <c r="H43" i="13"/>
  <c r="G32" i="13"/>
  <c r="J158" i="15"/>
  <c r="V40" i="13" s="1"/>
  <c r="H158" i="15"/>
  <c r="R40" i="13" s="1"/>
  <c r="J146" i="15"/>
  <c r="H146" i="15"/>
  <c r="G17" i="13"/>
  <c r="G151" i="15"/>
  <c r="F43" i="13"/>
  <c r="F151" i="15"/>
  <c r="E43" i="13"/>
  <c r="E28" i="13"/>
  <c r="J33" i="13"/>
  <c r="J29" i="13" s="1"/>
  <c r="G145" i="15"/>
  <c r="F16" i="13"/>
  <c r="H30" i="13"/>
  <c r="K160" i="15"/>
  <c r="W42" i="13" s="1"/>
  <c r="H40" i="13"/>
  <c r="J23" i="13"/>
  <c r="H22" i="13"/>
  <c r="K163" i="15"/>
  <c r="W45" i="13" s="1"/>
  <c r="G40" i="13"/>
  <c r="H14" i="13"/>
  <c r="K168" i="15"/>
  <c r="W50" i="13" s="1"/>
  <c r="K161" i="12"/>
  <c r="K167" i="12" s="1"/>
  <c r="K127" i="12"/>
  <c r="K135" i="12" s="1"/>
  <c r="K136" i="12" s="1"/>
  <c r="H136" i="12"/>
  <c r="AF113" i="14"/>
  <c r="AB113" i="14"/>
  <c r="AD113" i="12"/>
  <c r="AA95" i="12"/>
  <c r="AA96" i="12" s="1"/>
  <c r="E96" i="12"/>
  <c r="J96" i="12"/>
  <c r="AB95" i="14"/>
  <c r="AB54" i="12"/>
  <c r="AB95" i="12"/>
  <c r="H96" i="12"/>
  <c r="AB153" i="14"/>
  <c r="AB154" i="14" s="1"/>
  <c r="AC95" i="14"/>
  <c r="AA54" i="12"/>
  <c r="AF54" i="12"/>
  <c r="AF96" i="12" s="1"/>
  <c r="AD54" i="12"/>
  <c r="AC120" i="12"/>
  <c r="AC54" i="12"/>
  <c r="AG113" i="12"/>
  <c r="F96" i="12"/>
  <c r="AD148" i="12"/>
  <c r="AD149" i="12" s="1"/>
  <c r="AG153" i="12"/>
  <c r="AG154" i="12" s="1"/>
  <c r="AC153" i="12"/>
  <c r="AC154" i="12" s="1"/>
  <c r="AB153" i="12"/>
  <c r="AB154" i="12" s="1"/>
  <c r="AG95" i="12"/>
  <c r="G96" i="12"/>
  <c r="AA113" i="14"/>
  <c r="AB148" i="14"/>
  <c r="AB149" i="14" s="1"/>
  <c r="AF153" i="14"/>
  <c r="AF154" i="14" s="1"/>
  <c r="AA54" i="14"/>
  <c r="AC148" i="12"/>
  <c r="AC149" i="12" s="1"/>
  <c r="AA113" i="12"/>
  <c r="AB149" i="12"/>
  <c r="AF153" i="12"/>
  <c r="AF154" i="12" s="1"/>
  <c r="AD95" i="12"/>
  <c r="AB113" i="12"/>
  <c r="AF120" i="12"/>
  <c r="J45" i="15"/>
  <c r="J31" i="15" s="1"/>
  <c r="AD153" i="12"/>
  <c r="AD154" i="12" s="1"/>
  <c r="AG113" i="14"/>
  <c r="AD153" i="14"/>
  <c r="AD154" i="14" s="1"/>
  <c r="AD95" i="14"/>
  <c r="AF143" i="14"/>
  <c r="H45" i="15"/>
  <c r="H31" i="15" s="1"/>
  <c r="AB54" i="14"/>
  <c r="AF54" i="14"/>
  <c r="AD113" i="14"/>
  <c r="AC153" i="14"/>
  <c r="AC154" i="14" s="1"/>
  <c r="K45" i="15"/>
  <c r="AF95" i="14"/>
  <c r="AG153" i="14"/>
  <c r="AG154" i="14" s="1"/>
  <c r="K88" i="15"/>
  <c r="AG54" i="14"/>
  <c r="E57" i="15"/>
  <c r="F153" i="15" s="1"/>
  <c r="AG95" i="14"/>
  <c r="AC113" i="14"/>
  <c r="AA95" i="14"/>
  <c r="F17" i="15"/>
  <c r="AG143" i="14"/>
  <c r="G45" i="15"/>
  <c r="G31" i="15" s="1"/>
  <c r="G54" i="15" s="1"/>
  <c r="H17" i="15"/>
  <c r="AG148" i="14"/>
  <c r="AG149" i="14" s="1"/>
  <c r="AD54" i="14"/>
  <c r="AB143" i="14"/>
  <c r="G17" i="15"/>
  <c r="AF148" i="14"/>
  <c r="AF149" i="14" s="1"/>
  <c r="AD148" i="14"/>
  <c r="AD149" i="14" s="1"/>
  <c r="AC54" i="14"/>
  <c r="AC148" i="14"/>
  <c r="AC149" i="14" s="1"/>
  <c r="AC95" i="12"/>
  <c r="F45" i="15"/>
  <c r="F31" i="15" s="1"/>
  <c r="AF148" i="12"/>
  <c r="AF149" i="12" s="1"/>
  <c r="AG54" i="12"/>
  <c r="E45" i="15"/>
  <c r="E31" i="15" s="1"/>
  <c r="AG148" i="12"/>
  <c r="AG149" i="12" s="1"/>
  <c r="AG155" i="12" s="1"/>
  <c r="E17" i="15"/>
  <c r="AA135" i="12"/>
  <c r="AB127" i="12" s="1"/>
  <c r="AB96" i="12"/>
  <c r="AB129" i="12"/>
  <c r="AG129" i="12"/>
  <c r="AD129" i="12"/>
  <c r="K62" i="13" l="1"/>
  <c r="W58" i="13"/>
  <c r="E62" i="13"/>
  <c r="O58" i="13"/>
  <c r="O54" i="13"/>
  <c r="F38" i="13"/>
  <c r="F149" i="15"/>
  <c r="H38" i="13"/>
  <c r="J159" i="15"/>
  <c r="V41" i="13" s="1"/>
  <c r="H159" i="15"/>
  <c r="R41" i="13" s="1"/>
  <c r="F54" i="15"/>
  <c r="Q41" i="13" s="1"/>
  <c r="G148" i="15"/>
  <c r="P57" i="13"/>
  <c r="O57" i="13"/>
  <c r="E13" i="13"/>
  <c r="Q57" i="13"/>
  <c r="G13" i="13"/>
  <c r="F154" i="15"/>
  <c r="P36" i="13" s="1"/>
  <c r="G29" i="13"/>
  <c r="H148" i="15"/>
  <c r="H149" i="15" s="1"/>
  <c r="J148" i="15"/>
  <c r="J149" i="15" s="1"/>
  <c r="Q54" i="13"/>
  <c r="E29" i="13"/>
  <c r="F13" i="13"/>
  <c r="F35" i="13" s="1"/>
  <c r="H21" i="13"/>
  <c r="G38" i="13"/>
  <c r="F29" i="13"/>
  <c r="J62" i="13"/>
  <c r="V58" i="13"/>
  <c r="E21" i="13"/>
  <c r="K35" i="13"/>
  <c r="E54" i="15"/>
  <c r="F159" i="15" s="1"/>
  <c r="P41" i="13" s="1"/>
  <c r="F148" i="15"/>
  <c r="J21" i="13"/>
  <c r="J35" i="13" s="1"/>
  <c r="G149" i="15"/>
  <c r="W57" i="13"/>
  <c r="R54" i="13"/>
  <c r="H13" i="13"/>
  <c r="R57" i="13"/>
  <c r="H54" i="15"/>
  <c r="K159" i="15" s="1"/>
  <c r="W41" i="13" s="1"/>
  <c r="AD96" i="12"/>
  <c r="AF124" i="12"/>
  <c r="AG156" i="12" s="1"/>
  <c r="AG161" i="12" s="1"/>
  <c r="AC124" i="12"/>
  <c r="AB96" i="14"/>
  <c r="AD96" i="14"/>
  <c r="AB155" i="14"/>
  <c r="AB156" i="14" s="1"/>
  <c r="AB161" i="14" s="1"/>
  <c r="AC96" i="12"/>
  <c r="AD155" i="12"/>
  <c r="AF155" i="12"/>
  <c r="AF156" i="12" s="1"/>
  <c r="AF161" i="12" s="1"/>
  <c r="AC96" i="14"/>
  <c r="AG96" i="12"/>
  <c r="AF96" i="14"/>
  <c r="AC155" i="14"/>
  <c r="AC156" i="14" s="1"/>
  <c r="AC161" i="14" s="1"/>
  <c r="AB155" i="12"/>
  <c r="AB156" i="12" s="1"/>
  <c r="AB161" i="12" s="1"/>
  <c r="AD155" i="14"/>
  <c r="AD156" i="14" s="1"/>
  <c r="AD161" i="14" s="1"/>
  <c r="AG155" i="14"/>
  <c r="AG156" i="14" s="1"/>
  <c r="AG161" i="14" s="1"/>
  <c r="AF155" i="14"/>
  <c r="AF156" i="14" s="1"/>
  <c r="AF161" i="14" s="1"/>
  <c r="AG96" i="14"/>
  <c r="AC155" i="12"/>
  <c r="AC156" i="12" s="1"/>
  <c r="AC161" i="12" s="1"/>
  <c r="AA136" i="12"/>
  <c r="AC167" i="12"/>
  <c r="AF129" i="12"/>
  <c r="AB135" i="12"/>
  <c r="V35" i="13" l="1"/>
  <c r="P58" i="13"/>
  <c r="F62" i="13"/>
  <c r="H35" i="13"/>
  <c r="E35" i="13"/>
  <c r="Q35" i="13"/>
  <c r="R35" i="13"/>
  <c r="P35" i="13"/>
  <c r="P37" i="13" s="1"/>
  <c r="F155" i="15"/>
  <c r="G62" i="13"/>
  <c r="Q58" i="13"/>
  <c r="H62" i="13"/>
  <c r="R58" i="13"/>
  <c r="G35" i="13"/>
  <c r="AD156" i="12"/>
  <c r="AD161" i="12" s="1"/>
  <c r="AD167" i="12"/>
  <c r="AG167" i="12"/>
  <c r="AF135" i="12"/>
  <c r="AF136" i="12" s="1"/>
  <c r="AF167" i="12"/>
  <c r="AB167" i="12"/>
  <c r="AC127" i="12"/>
  <c r="AC135" i="12" s="1"/>
  <c r="AB136" i="12"/>
  <c r="AG127" i="12" l="1"/>
  <c r="AG135" i="12" s="1"/>
  <c r="AG136" i="12" s="1"/>
  <c r="AD127" i="12"/>
  <c r="AD135" i="12" s="1"/>
  <c r="AD136" i="12" s="1"/>
  <c r="AC136" i="12"/>
  <c r="K12" i="15" l="1"/>
  <c r="K16" i="15" s="1"/>
  <c r="K12" i="13" s="1"/>
  <c r="J12" i="15"/>
  <c r="J16" i="15" s="1"/>
  <c r="J12" i="13" s="1"/>
  <c r="H12" i="15"/>
  <c r="H16" i="15" s="1"/>
  <c r="H12" i="13" s="1"/>
  <c r="G12" i="15"/>
  <c r="G16" i="15" s="1"/>
  <c r="G12" i="13" s="1"/>
  <c r="F12" i="15"/>
  <c r="F16" i="15" s="1"/>
  <c r="F12" i="13" s="1"/>
  <c r="E12" i="15"/>
  <c r="E16" i="15" s="1"/>
  <c r="K11" i="15"/>
  <c r="J11" i="15"/>
  <c r="H11" i="15"/>
  <c r="G11" i="15"/>
  <c r="F11" i="15"/>
  <c r="E11" i="15"/>
  <c r="K103" i="14"/>
  <c r="K105" i="14" s="1"/>
  <c r="K111" i="14" s="1"/>
  <c r="J103" i="14"/>
  <c r="J105" i="14" s="1"/>
  <c r="J111" i="14" s="1"/>
  <c r="H103" i="14"/>
  <c r="H105" i="14" s="1"/>
  <c r="H111" i="14" s="1"/>
  <c r="G103" i="14"/>
  <c r="G105" i="14" s="1"/>
  <c r="G111" i="14" s="1"/>
  <c r="F103" i="14"/>
  <c r="F105" i="14" s="1"/>
  <c r="F111" i="14" s="1"/>
  <c r="E103" i="14"/>
  <c r="K88" i="14"/>
  <c r="J88" i="14"/>
  <c r="H88" i="14"/>
  <c r="G88" i="14"/>
  <c r="F88" i="14"/>
  <c r="K72" i="14"/>
  <c r="J72" i="14"/>
  <c r="H72" i="14"/>
  <c r="G72" i="14"/>
  <c r="F72" i="14"/>
  <c r="K57" i="14"/>
  <c r="J57" i="14"/>
  <c r="H57" i="14"/>
  <c r="G57" i="14"/>
  <c r="F57" i="14"/>
  <c r="E57" i="14"/>
  <c r="J17" i="14"/>
  <c r="H17" i="14"/>
  <c r="G17" i="14"/>
  <c r="F17" i="14"/>
  <c r="E17" i="14"/>
  <c r="J16" i="14"/>
  <c r="H16" i="14"/>
  <c r="F16" i="14"/>
  <c r="E16" i="14"/>
  <c r="J13" i="14"/>
  <c r="H13" i="14"/>
  <c r="G13" i="14"/>
  <c r="F13" i="14"/>
  <c r="E13" i="14"/>
  <c r="E12" i="13" l="1"/>
  <c r="E98" i="15"/>
  <c r="P12" i="13"/>
  <c r="F37" i="13"/>
  <c r="P52" i="13"/>
  <c r="P30" i="13"/>
  <c r="Q12" i="13"/>
  <c r="G37" i="13"/>
  <c r="Q52" i="13"/>
  <c r="Q30" i="13"/>
  <c r="R12" i="13"/>
  <c r="H37" i="13"/>
  <c r="R52" i="13"/>
  <c r="R30" i="13"/>
  <c r="J37" i="13"/>
  <c r="V30" i="13"/>
  <c r="V52" i="13"/>
  <c r="V12" i="13"/>
  <c r="W12" i="13"/>
  <c r="W52" i="13"/>
  <c r="K37" i="13"/>
  <c r="W30" i="13"/>
  <c r="F56" i="14"/>
  <c r="AB98" i="14"/>
  <c r="AB126" i="14"/>
  <c r="AB56" i="14"/>
  <c r="AB138" i="14"/>
  <c r="H56" i="14"/>
  <c r="AD126" i="14"/>
  <c r="AD138" i="14"/>
  <c r="AD56" i="14"/>
  <c r="AD98" i="14"/>
  <c r="J126" i="14"/>
  <c r="AF138" i="14"/>
  <c r="AF98" i="14"/>
  <c r="AF56" i="14"/>
  <c r="AF126" i="14"/>
  <c r="K126" i="14"/>
  <c r="AG56" i="14"/>
  <c r="AG98" i="14"/>
  <c r="K103" i="15" s="1"/>
  <c r="AG126" i="14"/>
  <c r="AG138" i="14"/>
  <c r="G56" i="14"/>
  <c r="AC126" i="14"/>
  <c r="AC138" i="14"/>
  <c r="AC56" i="14"/>
  <c r="AC98" i="14"/>
  <c r="E138" i="14"/>
  <c r="AA98" i="14"/>
  <c r="AA138" i="14"/>
  <c r="AA126" i="14"/>
  <c r="AA56" i="14"/>
  <c r="E95" i="14"/>
  <c r="AA96" i="14"/>
  <c r="G13" i="15"/>
  <c r="H96" i="14"/>
  <c r="E72" i="15"/>
  <c r="K13" i="15"/>
  <c r="J57" i="15"/>
  <c r="K57" i="15"/>
  <c r="H72" i="15"/>
  <c r="E13" i="15"/>
  <c r="J17" i="15"/>
  <c r="J54" i="15" s="1"/>
  <c r="F72" i="15"/>
  <c r="E138" i="15"/>
  <c r="G138" i="15"/>
  <c r="F138" i="15"/>
  <c r="H13" i="15"/>
  <c r="H56" i="15"/>
  <c r="J56" i="15"/>
  <c r="K126" i="15"/>
  <c r="J56" i="14"/>
  <c r="K95" i="14"/>
  <c r="J13" i="15"/>
  <c r="F95" i="14"/>
  <c r="F56" i="15"/>
  <c r="K56" i="14"/>
  <c r="F126" i="14"/>
  <c r="H95" i="14"/>
  <c r="G126" i="15"/>
  <c r="G126" i="14"/>
  <c r="G95" i="14"/>
  <c r="F138" i="14"/>
  <c r="J138" i="14"/>
  <c r="F13" i="15"/>
  <c r="J95" i="14"/>
  <c r="F98" i="14"/>
  <c r="E56" i="14"/>
  <c r="J98" i="14"/>
  <c r="K17" i="15"/>
  <c r="F57" i="15"/>
  <c r="G153" i="15" s="1"/>
  <c r="G154" i="15" s="1"/>
  <c r="J98" i="15"/>
  <c r="G98" i="15"/>
  <c r="E56" i="15"/>
  <c r="H126" i="15"/>
  <c r="G56" i="15"/>
  <c r="H98" i="15"/>
  <c r="H138" i="15"/>
  <c r="J138" i="15"/>
  <c r="F126" i="15"/>
  <c r="K56" i="15"/>
  <c r="F98" i="15"/>
  <c r="E126" i="15"/>
  <c r="K98" i="15"/>
  <c r="K138" i="15"/>
  <c r="J126" i="15"/>
  <c r="G120" i="14"/>
  <c r="G113" i="14"/>
  <c r="H113" i="14"/>
  <c r="H120" i="14"/>
  <c r="J113" i="14"/>
  <c r="J120" i="14"/>
  <c r="K113" i="14"/>
  <c r="K120" i="14"/>
  <c r="F120" i="14"/>
  <c r="F113" i="14"/>
  <c r="G98" i="14"/>
  <c r="E126" i="14"/>
  <c r="G138" i="14"/>
  <c r="H98" i="14"/>
  <c r="H138" i="14"/>
  <c r="K98" i="14"/>
  <c r="H126" i="14"/>
  <c r="K138" i="14"/>
  <c r="E98" i="14"/>
  <c r="K105" i="15" l="1"/>
  <c r="W13" i="13"/>
  <c r="Q60" i="13"/>
  <c r="Q61" i="13"/>
  <c r="Q59" i="13"/>
  <c r="Q62" i="13" s="1"/>
  <c r="P59" i="13"/>
  <c r="P61" i="13"/>
  <c r="P60" i="13"/>
  <c r="R61" i="13"/>
  <c r="R59" i="13"/>
  <c r="R60" i="13"/>
  <c r="O61" i="13"/>
  <c r="O60" i="13"/>
  <c r="O59" i="13"/>
  <c r="Q36" i="13"/>
  <c r="Q37" i="13" s="1"/>
  <c r="G155" i="15"/>
  <c r="K54" i="15"/>
  <c r="K148" i="15"/>
  <c r="K149" i="15" s="1"/>
  <c r="W60" i="13"/>
  <c r="W59" i="13"/>
  <c r="W61" i="13"/>
  <c r="W62" i="13" s="1"/>
  <c r="V61" i="13"/>
  <c r="V60" i="13"/>
  <c r="V59" i="13"/>
  <c r="O12" i="13"/>
  <c r="E37" i="13"/>
  <c r="O52" i="13"/>
  <c r="O30" i="13"/>
  <c r="E113" i="14"/>
  <c r="E124" i="14"/>
  <c r="K72" i="15"/>
  <c r="H57" i="15"/>
  <c r="K153" i="15" s="1"/>
  <c r="K154" i="15" s="1"/>
  <c r="W36" i="13" s="1"/>
  <c r="K111" i="15"/>
  <c r="J72" i="15"/>
  <c r="G103" i="15"/>
  <c r="Q13" i="13" s="1"/>
  <c r="G72" i="15"/>
  <c r="J103" i="15"/>
  <c r="F124" i="14"/>
  <c r="AB129" i="14" s="1"/>
  <c r="H124" i="14"/>
  <c r="AD129" i="14" s="1"/>
  <c r="E96" i="14"/>
  <c r="J124" i="14"/>
  <c r="K124" i="14"/>
  <c r="G124" i="14"/>
  <c r="AC129" i="14" s="1"/>
  <c r="H103" i="15"/>
  <c r="R13" i="13" s="1"/>
  <c r="F103" i="15"/>
  <c r="P13" i="13" s="1"/>
  <c r="E103" i="15"/>
  <c r="O13" i="13" s="1"/>
  <c r="G96" i="14"/>
  <c r="F96" i="14"/>
  <c r="K96" i="14"/>
  <c r="J96" i="14"/>
  <c r="G57" i="15"/>
  <c r="E88" i="15"/>
  <c r="E127" i="15" s="1"/>
  <c r="O53" i="13" l="1"/>
  <c r="O15" i="13"/>
  <c r="O18" i="13" s="1"/>
  <c r="O26" i="13" s="1"/>
  <c r="O28" i="13" s="1"/>
  <c r="P31" i="13" s="1"/>
  <c r="P34" i="13" s="1"/>
  <c r="P38" i="13" s="1"/>
  <c r="P43" i="13" s="1"/>
  <c r="V62" i="13"/>
  <c r="O62" i="13"/>
  <c r="P62" i="13"/>
  <c r="R53" i="13"/>
  <c r="T13" i="13"/>
  <c r="R15" i="13"/>
  <c r="P15" i="13"/>
  <c r="P18" i="13" s="1"/>
  <c r="P26" i="13" s="1"/>
  <c r="P28" i="13" s="1"/>
  <c r="Q31" i="13" s="1"/>
  <c r="Q34" i="13" s="1"/>
  <c r="Q38" i="13" s="1"/>
  <c r="Q43" i="13" s="1"/>
  <c r="P53" i="13"/>
  <c r="Q53" i="13"/>
  <c r="Q15" i="13"/>
  <c r="Q18" i="13" s="1"/>
  <c r="Q26" i="13" s="1"/>
  <c r="Q28" i="13" s="1"/>
  <c r="J105" i="15"/>
  <c r="V13" i="13"/>
  <c r="K155" i="15"/>
  <c r="W35" i="13"/>
  <c r="W37" i="13" s="1"/>
  <c r="R62" i="13"/>
  <c r="W15" i="13"/>
  <c r="W53" i="13"/>
  <c r="J153" i="15"/>
  <c r="J154" i="15" s="1"/>
  <c r="H153" i="15"/>
  <c r="H154" i="15" s="1"/>
  <c r="J129" i="14"/>
  <c r="AF129" i="14" s="1"/>
  <c r="K129" i="14"/>
  <c r="AG129" i="14" s="1"/>
  <c r="E105" i="15"/>
  <c r="E111" i="15" s="1"/>
  <c r="E120" i="15" s="1"/>
  <c r="E124" i="15" s="1"/>
  <c r="F139" i="15" s="1"/>
  <c r="F143" i="15" s="1"/>
  <c r="F156" i="15" s="1"/>
  <c r="F161" i="15" s="1"/>
  <c r="F167" i="15" s="1"/>
  <c r="P49" i="13" s="1"/>
  <c r="G105" i="15"/>
  <c r="G111" i="15" s="1"/>
  <c r="G113" i="15" s="1"/>
  <c r="Q19" i="13" s="1"/>
  <c r="F105" i="15"/>
  <c r="F111" i="15" s="1"/>
  <c r="F113" i="15" s="1"/>
  <c r="P19" i="13" s="1"/>
  <c r="H105" i="15"/>
  <c r="H111" i="15" s="1"/>
  <c r="H113" i="15" s="1"/>
  <c r="R19" i="13" s="1"/>
  <c r="K120" i="15"/>
  <c r="H88" i="15"/>
  <c r="H95" i="15" s="1"/>
  <c r="H96" i="15" s="1"/>
  <c r="F88" i="15"/>
  <c r="F95" i="15" s="1"/>
  <c r="G88" i="15"/>
  <c r="G95" i="15" s="1"/>
  <c r="J88" i="15"/>
  <c r="J95" i="15" s="1"/>
  <c r="J96" i="15" s="1"/>
  <c r="K95" i="15"/>
  <c r="K96" i="15" s="1"/>
  <c r="J111" i="15"/>
  <c r="K113" i="15"/>
  <c r="W19" i="13" s="1"/>
  <c r="E95" i="15"/>
  <c r="E96" i="15" s="1"/>
  <c r="V36" i="13" l="1"/>
  <c r="V37" i="13" s="1"/>
  <c r="J155" i="15"/>
  <c r="W20" i="13"/>
  <c r="W22" i="13"/>
  <c r="R20" i="13"/>
  <c r="R22" i="13"/>
  <c r="R56" i="13" s="1"/>
  <c r="T19" i="13"/>
  <c r="R55" i="13"/>
  <c r="R36" i="13"/>
  <c r="R37" i="13" s="1"/>
  <c r="H155" i="15"/>
  <c r="V53" i="13"/>
  <c r="V15" i="13"/>
  <c r="V18" i="13" s="1"/>
  <c r="V26" i="13" s="1"/>
  <c r="V28" i="13" s="1"/>
  <c r="V34" i="13" s="1"/>
  <c r="V38" i="13" s="1"/>
  <c r="V43" i="13" s="1"/>
  <c r="P20" i="13"/>
  <c r="P22" i="13"/>
  <c r="P56" i="13" s="1"/>
  <c r="P55" i="13"/>
  <c r="Y13" i="13"/>
  <c r="V31" i="13"/>
  <c r="R31" i="13"/>
  <c r="R34" i="13" s="1"/>
  <c r="R38" i="13" s="1"/>
  <c r="R43" i="13" s="1"/>
  <c r="Q20" i="13"/>
  <c r="Q22" i="13"/>
  <c r="Q55" i="13"/>
  <c r="W18" i="13"/>
  <c r="Y15" i="13"/>
  <c r="T15" i="13"/>
  <c r="R18" i="13"/>
  <c r="AB167" i="14"/>
  <c r="AF135" i="14"/>
  <c r="AG127" i="14" s="1"/>
  <c r="E113" i="15"/>
  <c r="O19" i="13" s="1"/>
  <c r="G120" i="15"/>
  <c r="G124" i="15" s="1"/>
  <c r="H120" i="15"/>
  <c r="H124" i="15" s="1"/>
  <c r="K139" i="15" s="1"/>
  <c r="K143" i="15" s="1"/>
  <c r="K156" i="15" s="1"/>
  <c r="K161" i="15" s="1"/>
  <c r="K167" i="15" s="1"/>
  <c r="W49" i="13" s="1"/>
  <c r="E136" i="14"/>
  <c r="AA129" i="14"/>
  <c r="E135" i="15" s="1"/>
  <c r="AF136" i="14"/>
  <c r="F120" i="15"/>
  <c r="F124" i="15" s="1"/>
  <c r="G139" i="15" s="1"/>
  <c r="G143" i="15" s="1"/>
  <c r="G156" i="15" s="1"/>
  <c r="G161" i="15" s="1"/>
  <c r="G167" i="15" s="1"/>
  <c r="Q49" i="13" s="1"/>
  <c r="AF167" i="14"/>
  <c r="F96" i="15"/>
  <c r="J120" i="15"/>
  <c r="J124" i="15" s="1"/>
  <c r="G96" i="15"/>
  <c r="K124" i="15"/>
  <c r="J113" i="15"/>
  <c r="V19" i="13" s="1"/>
  <c r="Y19" i="13" s="1"/>
  <c r="W26" i="13" l="1"/>
  <c r="Y18" i="13"/>
  <c r="J139" i="15"/>
  <c r="J143" i="15" s="1"/>
  <c r="J156" i="15" s="1"/>
  <c r="J161" i="15" s="1"/>
  <c r="J167" i="15" s="1"/>
  <c r="V49" i="13" s="1"/>
  <c r="H139" i="15"/>
  <c r="H143" i="15" s="1"/>
  <c r="O20" i="13"/>
  <c r="O22" i="13"/>
  <c r="O56" i="13" s="1"/>
  <c r="O55" i="13"/>
  <c r="T22" i="13"/>
  <c r="Q56" i="13"/>
  <c r="R26" i="13"/>
  <c r="T18" i="13"/>
  <c r="H156" i="15"/>
  <c r="H161" i="15" s="1"/>
  <c r="H167" i="15" s="1"/>
  <c r="R49" i="13" s="1"/>
  <c r="V22" i="13"/>
  <c r="V20" i="13"/>
  <c r="AG135" i="14"/>
  <c r="AG136" i="14" s="1"/>
  <c r="AA135" i="14"/>
  <c r="E136" i="15"/>
  <c r="AG167" i="14"/>
  <c r="AD167" i="14"/>
  <c r="AC167" i="14"/>
  <c r="R28" i="13" l="1"/>
  <c r="T26" i="13"/>
  <c r="W28" i="13"/>
  <c r="Y28" i="13" s="1"/>
  <c r="Y26" i="13"/>
  <c r="Y22" i="13"/>
  <c r="F136" i="14"/>
  <c r="G135" i="14"/>
  <c r="AA136" i="14"/>
  <c r="AB127" i="14"/>
  <c r="F127" i="15"/>
  <c r="W31" i="13" l="1"/>
  <c r="W34" i="13" s="1"/>
  <c r="W38" i="13" s="1"/>
  <c r="W43" i="13" s="1"/>
  <c r="T28" i="13"/>
  <c r="G136" i="14"/>
  <c r="H127" i="14"/>
  <c r="J127" i="14"/>
  <c r="J135" i="14" s="1"/>
  <c r="J136" i="14" s="1"/>
  <c r="AB135" i="14"/>
  <c r="F135" i="15"/>
  <c r="G127" i="15" s="1"/>
  <c r="H135" i="14"/>
  <c r="AC127" i="14"/>
  <c r="AB136" i="14"/>
  <c r="H136" i="14" l="1"/>
  <c r="K127" i="14"/>
  <c r="K135" i="14" s="1"/>
  <c r="K136" i="14" s="1"/>
  <c r="AC135" i="14"/>
  <c r="AC136" i="14"/>
  <c r="AD127" i="14"/>
  <c r="F136" i="15"/>
  <c r="AD135" i="14" l="1"/>
  <c r="AD136" i="14" s="1"/>
  <c r="G135" i="15"/>
  <c r="J127" i="15" s="1"/>
  <c r="J135" i="15" s="1"/>
  <c r="J136" i="15" s="1"/>
  <c r="H127" i="15" l="1"/>
  <c r="G136" i="15"/>
  <c r="H135" i="15" l="1"/>
  <c r="H136" i="15" l="1"/>
  <c r="K127" i="15"/>
  <c r="K135" i="15" s="1"/>
  <c r="K13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Bausas Fuertes</author>
  </authors>
  <commentList>
    <comment ref="K3" authorId="0" shapeId="0" xr:uid="{39A2EB8B-C900-4214-A73E-0BF1EA1FDACA}">
      <text>
        <r>
          <rPr>
            <b/>
            <sz val="9"/>
            <color indexed="81"/>
            <rFont val="Segoe UI"/>
            <family val="2"/>
          </rPr>
          <t>Guilherme Bausas Fuertes:</t>
        </r>
        <r>
          <rPr>
            <sz val="9"/>
            <color indexed="81"/>
            <rFont val="Segoe UI"/>
            <family val="2"/>
          </rPr>
          <t xml:space="preserve">
Se Sim - 1
Se Não - 2</t>
        </r>
      </text>
    </comment>
    <comment ref="AG3" authorId="0" shapeId="0" xr:uid="{152D9A1C-9C97-4B1B-86FE-36EF485A4ABA}">
      <text>
        <r>
          <rPr>
            <b/>
            <sz val="9"/>
            <color indexed="81"/>
            <rFont val="Segoe UI"/>
            <family val="2"/>
          </rPr>
          <t>Guilherme Bausas Fuertes:</t>
        </r>
        <r>
          <rPr>
            <sz val="9"/>
            <color indexed="81"/>
            <rFont val="Segoe UI"/>
            <family val="2"/>
          </rPr>
          <t xml:space="preserve">
Se Sim - 1
Se Não - 2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Bausas Fuertes</author>
  </authors>
  <commentList>
    <comment ref="K3" authorId="0" shapeId="0" xr:uid="{5E796FDC-6DFC-41BC-B7C7-5C5CF7D9983E}">
      <text>
        <r>
          <rPr>
            <b/>
            <sz val="9"/>
            <color indexed="81"/>
            <rFont val="Segoe UI"/>
            <family val="2"/>
          </rPr>
          <t>Guilherme Bausas Fuertes:</t>
        </r>
        <r>
          <rPr>
            <sz val="9"/>
            <color indexed="81"/>
            <rFont val="Segoe UI"/>
            <family val="2"/>
          </rPr>
          <t xml:space="preserve">
Se Sim - 1
Se Não - 2</t>
        </r>
      </text>
    </comment>
    <comment ref="AG3" authorId="0" shapeId="0" xr:uid="{7C084A3C-CBA2-4764-A1BB-4AB96C25C754}">
      <text>
        <r>
          <rPr>
            <b/>
            <sz val="9"/>
            <color indexed="81"/>
            <rFont val="Segoe UI"/>
            <family val="2"/>
          </rPr>
          <t>Guilherme Bausas Fuertes:</t>
        </r>
        <r>
          <rPr>
            <sz val="9"/>
            <color indexed="81"/>
            <rFont val="Segoe UI"/>
            <family val="2"/>
          </rPr>
          <t xml:space="preserve">
Se Sim - 1
Se Não - 2</t>
        </r>
      </text>
    </comment>
  </commentList>
</comments>
</file>

<file path=xl/sharedStrings.xml><?xml version="1.0" encoding="utf-8"?>
<sst xmlns="http://schemas.openxmlformats.org/spreadsheetml/2006/main" count="1141" uniqueCount="204">
  <si>
    <t>Cliente</t>
  </si>
  <si>
    <t>CNPJ</t>
  </si>
  <si>
    <t>Grupo</t>
  </si>
  <si>
    <t>Setor de Atividade</t>
  </si>
  <si>
    <t>Comercial</t>
  </si>
  <si>
    <t>Rating</t>
  </si>
  <si>
    <t>Limite Atual</t>
  </si>
  <si>
    <t>Risco Atual</t>
  </si>
  <si>
    <t>Limite Tranche</t>
  </si>
  <si>
    <t>Concentração Sacado</t>
  </si>
  <si>
    <t>Observação</t>
  </si>
  <si>
    <t>EMPRESA 1</t>
  </si>
  <si>
    <t>SÓCIO 1</t>
  </si>
  <si>
    <t>PART. %</t>
  </si>
  <si>
    <t>SÓCIO 2</t>
  </si>
  <si>
    <t>SÓCIO 3</t>
  </si>
  <si>
    <t>EMPRESA 2</t>
  </si>
  <si>
    <t>EMPRESA 3</t>
  </si>
  <si>
    <t>EMPRESA 4</t>
  </si>
  <si>
    <t>Nome</t>
  </si>
  <si>
    <t>Idade</t>
  </si>
  <si>
    <t>Imóveis</t>
  </si>
  <si>
    <t>Veículos</t>
  </si>
  <si>
    <t>Quotas</t>
  </si>
  <si>
    <t>Ações</t>
  </si>
  <si>
    <t>Aplicações</t>
  </si>
  <si>
    <t>Outros</t>
  </si>
  <si>
    <t>Total</t>
  </si>
  <si>
    <t>Ano Anterior</t>
  </si>
  <si>
    <t>Dividendos</t>
  </si>
  <si>
    <t>Dívida e Ônus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</si>
  <si>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</si>
  <si>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</si>
  <si>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</si>
  <si>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</si>
  <si>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</si>
  <si>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</si>
  <si>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</si>
  <si>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</si>
  <si>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</si>
  <si>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</si>
  <si>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</si>
  <si>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</si>
  <si>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</si>
  <si>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Fat. Médio Mês</t>
  </si>
  <si>
    <t>Nome Aba</t>
  </si>
  <si>
    <t>Empresa</t>
  </si>
  <si>
    <t>Auditado</t>
  </si>
  <si>
    <t>Consolidado</t>
  </si>
  <si>
    <t>Ativo</t>
  </si>
  <si>
    <t>DRE</t>
  </si>
  <si>
    <t>Var.%</t>
  </si>
  <si>
    <t>Ativo Circulante</t>
  </si>
  <si>
    <t>Receita Líquida</t>
  </si>
  <si>
    <t>Disponibilidade (Caixa + Aplic.)</t>
  </si>
  <si>
    <t>(-) CMV</t>
  </si>
  <si>
    <t>Contas a Receber Líquida</t>
  </si>
  <si>
    <t>Lucro Bruto</t>
  </si>
  <si>
    <t>Estoques</t>
  </si>
  <si>
    <t>(-) SG&amp;A</t>
  </si>
  <si>
    <t>Adiant. A Fornecedores</t>
  </si>
  <si>
    <t>(+/-) Outras Receitas/Despesas</t>
  </si>
  <si>
    <t xml:space="preserve"> </t>
  </si>
  <si>
    <t>Tributos a Recuperar</t>
  </si>
  <si>
    <t>EBIT</t>
  </si>
  <si>
    <t>Despesas Antecipadas</t>
  </si>
  <si>
    <t>EBITDA</t>
  </si>
  <si>
    <t>Outros Créditos</t>
  </si>
  <si>
    <t>Mg. EBITDA</t>
  </si>
  <si>
    <t>-</t>
  </si>
  <si>
    <t>Ativo Não Circulante</t>
  </si>
  <si>
    <t>Resultado Financeiro</t>
  </si>
  <si>
    <t>Partes Relacionadas</t>
  </si>
  <si>
    <t>EBITDA Pós Juros</t>
  </si>
  <si>
    <t>Tributos no Longo Prazo</t>
  </si>
  <si>
    <t>Resultado Varia. Cambial</t>
  </si>
  <si>
    <t>Depósitos Judiciais</t>
  </si>
  <si>
    <t>Result. Equivalência Patrim.</t>
  </si>
  <si>
    <t>Aplicações Financeiras</t>
  </si>
  <si>
    <t>(+/-) Outras Não Operacionais</t>
  </si>
  <si>
    <t>Contas a Receber</t>
  </si>
  <si>
    <t>Resultado Antes dos Impostos</t>
  </si>
  <si>
    <t>Impostos</t>
  </si>
  <si>
    <t>Resultado do Exercício</t>
  </si>
  <si>
    <t>Ativo Permante</t>
  </si>
  <si>
    <t>Direito de Uso</t>
  </si>
  <si>
    <t>Fluxo de Caixa</t>
  </si>
  <si>
    <t>Ativo Biologico</t>
  </si>
  <si>
    <t>Investimentos em Ligadas</t>
  </si>
  <si>
    <t>Depreciação</t>
  </si>
  <si>
    <t>Imobilizado</t>
  </si>
  <si>
    <t>Equivalencia e Ajustes</t>
  </si>
  <si>
    <t>Intangível</t>
  </si>
  <si>
    <t>Lucro após Ajustes</t>
  </si>
  <si>
    <t>Ativo Total</t>
  </si>
  <si>
    <t>Variação Ativo</t>
  </si>
  <si>
    <t>Variação Passivo</t>
  </si>
  <si>
    <t>Passivo</t>
  </si>
  <si>
    <t>Necessidade de Capital de Giro</t>
  </si>
  <si>
    <t>Passivo Circulante</t>
  </si>
  <si>
    <t>Fluxo Operacionado</t>
  </si>
  <si>
    <t>Bancos</t>
  </si>
  <si>
    <t>CAPEX</t>
  </si>
  <si>
    <t>Outras Dívidas Financeiras</t>
  </si>
  <si>
    <t>Aquisição de Empresas</t>
  </si>
  <si>
    <t>Arrendamento</t>
  </si>
  <si>
    <t>Dividendos Pagos</t>
  </si>
  <si>
    <t>Fornecedores</t>
  </si>
  <si>
    <t>Salário/Trib./Contrib.</t>
  </si>
  <si>
    <t>Caixa antes de Financiamento</t>
  </si>
  <si>
    <t>Adiantamento de Clientes</t>
  </si>
  <si>
    <t>Variação Capital Social</t>
  </si>
  <si>
    <t>Mutuos Financeiros</t>
  </si>
  <si>
    <t>Outros Débitos</t>
  </si>
  <si>
    <t>Passivo Não Circulante</t>
  </si>
  <si>
    <t>Arrendamentos</t>
  </si>
  <si>
    <t>Dívidas Fiscais</t>
  </si>
  <si>
    <t>Outros não operacionais</t>
  </si>
  <si>
    <t>Variação do Caixa</t>
  </si>
  <si>
    <t>Fornecedores LP</t>
  </si>
  <si>
    <t>Indicadores</t>
  </si>
  <si>
    <t>Impostos Longo Prazo</t>
  </si>
  <si>
    <t>Receita Média Mensal</t>
  </si>
  <si>
    <t>Provisões</t>
  </si>
  <si>
    <t>Dívida Líquida</t>
  </si>
  <si>
    <t>AFAC</t>
  </si>
  <si>
    <t>Divida Liquida/EBITDA</t>
  </si>
  <si>
    <t>Divida Liquida/EBITDA Pós Juros</t>
  </si>
  <si>
    <t>Patrimônio Líquido</t>
  </si>
  <si>
    <t>Liquidez</t>
  </si>
  <si>
    <t>Capital Social</t>
  </si>
  <si>
    <t>Passivo/PL</t>
  </si>
  <si>
    <t>Reservas</t>
  </si>
  <si>
    <t>Prazo Médio Estoque</t>
  </si>
  <si>
    <t>Lucros/Prejuízos</t>
  </si>
  <si>
    <t>Prazo Médio de Recebiveis</t>
  </si>
  <si>
    <t>Acionistas Minoritários</t>
  </si>
  <si>
    <t>Prazo Médio de Pagamento</t>
  </si>
  <si>
    <t>Passivo Total</t>
  </si>
  <si>
    <t>Ciclo Financeiro</t>
  </si>
  <si>
    <t>Consolidar?</t>
  </si>
  <si>
    <t>% Consolidação</t>
  </si>
  <si>
    <t>Início do Periodo</t>
  </si>
  <si>
    <t>Fim do Periodo</t>
  </si>
  <si>
    <t>Número de dias do periodo</t>
  </si>
  <si>
    <t>Valores em milhares Reais</t>
  </si>
  <si>
    <t>DF Fechada</t>
  </si>
  <si>
    <t>DF Intermediária</t>
  </si>
  <si>
    <t>Notas Explicativas/Observação:</t>
  </si>
  <si>
    <t>Valores em xx Reais</t>
  </si>
  <si>
    <t>Caixa</t>
  </si>
  <si>
    <t>(-) PDD</t>
  </si>
  <si>
    <t>Derivativos</t>
  </si>
  <si>
    <t>Outros 1</t>
  </si>
  <si>
    <t>Outros 2</t>
  </si>
  <si>
    <t>Outros 3</t>
  </si>
  <si>
    <t>Tributos Diferidos</t>
  </si>
  <si>
    <t>Contas a Receber LP</t>
  </si>
  <si>
    <t>Ativo Mantido P/Venda</t>
  </si>
  <si>
    <t>Outros Investimentos</t>
  </si>
  <si>
    <t>Ativos Biológicos</t>
  </si>
  <si>
    <t>(-) Depreciação</t>
  </si>
  <si>
    <t>(-) Amortização</t>
  </si>
  <si>
    <t>Risco Sacado/Desc. Duplic.</t>
  </si>
  <si>
    <t>Sal./Trib./Contrib.</t>
  </si>
  <si>
    <t>Adiant. De Clientes</t>
  </si>
  <si>
    <t>Provisão</t>
  </si>
  <si>
    <t>Impostos Diferidos</t>
  </si>
  <si>
    <t>Impostos Parcelados</t>
  </si>
  <si>
    <t>Reservas de Reavaliação</t>
  </si>
  <si>
    <t>Reservas de Lucros</t>
  </si>
  <si>
    <t>Outras Reservas</t>
  </si>
  <si>
    <t>Checkagem</t>
  </si>
  <si>
    <t>Receita Interna</t>
  </si>
  <si>
    <t>Receita Externa</t>
  </si>
  <si>
    <t>(-) Devoluções/Cancelamento</t>
  </si>
  <si>
    <t>(-) Impostos</t>
  </si>
  <si>
    <t>(-) Despesas Administrativas</t>
  </si>
  <si>
    <t>(-) Despesas Comerciais</t>
  </si>
  <si>
    <t>(-) Despesas Tributárias</t>
  </si>
  <si>
    <t>(+) Depreciação Inserida</t>
  </si>
  <si>
    <t>Receitas Financeiras</t>
  </si>
  <si>
    <t>Var. Cambial Ativa</t>
  </si>
  <si>
    <t>(-) Despesas Financeiras</t>
  </si>
  <si>
    <t>(-) Var. Cambial Passiva</t>
  </si>
  <si>
    <t>(-) Imposto de Renda</t>
  </si>
  <si>
    <t>Imposto Diferido</t>
  </si>
  <si>
    <t>Participações</t>
  </si>
  <si>
    <t>Mutação PL</t>
  </si>
  <si>
    <t>Patrimônio Líquido Inicial</t>
  </si>
  <si>
    <t>Aumento de Capital</t>
  </si>
  <si>
    <t>Reavaliação</t>
  </si>
  <si>
    <t>Outras Adições/Reduções</t>
  </si>
  <si>
    <t>Variação Cambial</t>
  </si>
  <si>
    <t>Ajustes Exerc. Anteriores</t>
  </si>
  <si>
    <t>(-) Dividendos/Participações</t>
  </si>
  <si>
    <t>Patrimônio Líquido Final</t>
  </si>
  <si>
    <t>(+) Depreciação</t>
  </si>
  <si>
    <t>Equivalência Patrimonial</t>
  </si>
  <si>
    <t>Outros Ajustes</t>
  </si>
  <si>
    <t>Clientes</t>
  </si>
  <si>
    <t>Adiantamento de Fornecedores</t>
  </si>
  <si>
    <t>Outros Operacionais</t>
  </si>
  <si>
    <t>Salários/Impostos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</si>
</sst>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#,##0_ ;[Red]\-#,##0\ "/>
    <numFmt numFmtId="166" formatCode="#,###;\(#,###\)"/>
    <numFmt numFmtId="167" formatCode="0.00\x"/>
    <numFmt numFmtId="168" formatCode="0.0"/>
    <numFmt numFmtId="169" formatCode="0.0\x"/>
    <numFmt numFmtId="170" formatCode="#,###;\(#,###\)\ "/>
    <numFmt numFmtId="171" formatCode="#,##0_ ;\-#,##0\ "/>
    <numFmt numFmtId="172" formatCode="#,###;\-#,###"/>
    <numFmt numFmtId="173" formatCode="00&quot;.&quot;000&quot;.&quot;000&quot;/&quot;0000&quot;-&quot;00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sz val="14"/>
      <color rgb="FF002060"/>
      <name val="Calibri"/>
      <family val="2"/>
    </font>
    <font>
      <sz val="11"/>
      <color rgb="FF002060"/>
      <name val="Aptos Narrow"/>
      <family val="2"/>
      <scheme val="minor"/>
    </font>
    <font>
      <u/>
      <sz val="10"/>
      <color theme="10"/>
      <name val="Arial"/>
      <family val="2"/>
    </font>
    <font>
      <sz val="8"/>
      <name val="Aptos Narrow"/>
      <family val="2"/>
      <scheme val="minor"/>
    </font>
    <font>
      <b/>
      <sz val="14"/>
      <color rgb="FF00006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206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rgb="FF1A3C76"/>
      <name val="Calibri"/>
      <family val="2"/>
    </font>
    <font>
      <b/>
      <sz val="12"/>
      <name val="Calibri"/>
      <family val="2"/>
    </font>
    <font>
      <i/>
      <sz val="10"/>
      <color theme="1"/>
      <name val="Calibri"/>
      <family val="2"/>
    </font>
    <font>
      <b/>
      <sz val="10"/>
      <color rgb="FF1A3C76"/>
      <name val="Calibri"/>
      <family val="2"/>
    </font>
    <font>
      <sz val="10"/>
      <color rgb="FF1A3C76"/>
      <name val="Calibri"/>
      <family val="2"/>
    </font>
    <font>
      <b/>
      <sz val="12"/>
      <color rgb="FF1A3C76"/>
      <name val="Calibri"/>
      <family val="2"/>
    </font>
    <font>
      <sz val="12"/>
      <color theme="1"/>
      <name val="Aptos Narrow"/>
      <family val="2"/>
      <scheme val="minor"/>
    </font>
    <font>
      <b/>
      <i/>
      <sz val="14"/>
      <color rgb="FF1A3C76"/>
      <name val="Calibri"/>
      <family val="2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A3C7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49B3B"/>
        <bgColor indexed="64"/>
      </patternFill>
    </fill>
    <fill>
      <patternFill patternType="solid">
        <fgColor rgb="FFFFFFEF"/>
        <bgColor indexed="64"/>
      </patternFill>
    </fill>
  </fills>
  <borders count="57">
    <border>
      <left/>
      <right/>
      <top/>
      <bottom/>
      <diagonal/>
    </border>
    <border>
      <left style="thin">
        <color rgb="FF000066"/>
      </left>
      <right style="thin">
        <color rgb="FF000066"/>
      </right>
      <top style="thin">
        <color rgb="FF000066"/>
      </top>
      <bottom style="thin">
        <color theme="0"/>
      </bottom>
      <diagonal/>
    </border>
    <border>
      <left style="thin">
        <color rgb="FF000066"/>
      </left>
      <right style="thin">
        <color rgb="FF000066"/>
      </right>
      <top style="thin">
        <color rgb="FF000066"/>
      </top>
      <bottom style="thin">
        <color rgb="FF000066"/>
      </bottom>
      <diagonal/>
    </border>
    <border>
      <left style="thin">
        <color rgb="FF000066"/>
      </left>
      <right style="thin">
        <color rgb="FF000066"/>
      </right>
      <top style="thin">
        <color rgb="FF000066"/>
      </top>
      <bottom/>
      <diagonal/>
    </border>
    <border>
      <left style="thin">
        <color rgb="FF000066"/>
      </left>
      <right style="thin">
        <color rgb="FF000066"/>
      </right>
      <top style="thin">
        <color theme="0"/>
      </top>
      <bottom/>
      <diagonal/>
    </border>
    <border>
      <left style="thin">
        <color rgb="FF000066"/>
      </left>
      <right style="thin">
        <color rgb="FF000066"/>
      </right>
      <top style="thin">
        <color theme="0"/>
      </top>
      <bottom style="thin">
        <color rgb="FF000066"/>
      </bottom>
      <diagonal/>
    </border>
    <border>
      <left style="thin">
        <color rgb="FF000066"/>
      </left>
      <right style="thin">
        <color rgb="FF000066"/>
      </right>
      <top/>
      <bottom style="thin">
        <color rgb="FF000066"/>
      </bottom>
      <diagonal/>
    </border>
    <border>
      <left style="thin">
        <color rgb="FF000066"/>
      </left>
      <right/>
      <top style="thin">
        <color rgb="FF000066"/>
      </top>
      <bottom style="thin">
        <color rgb="FF000066"/>
      </bottom>
      <diagonal/>
    </border>
    <border>
      <left/>
      <right style="thin">
        <color rgb="FF000066"/>
      </right>
      <top style="thin">
        <color rgb="FF000066"/>
      </top>
      <bottom style="thin">
        <color rgb="FF000066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2060"/>
      </bottom>
      <diagonal/>
    </border>
    <border>
      <left/>
      <right/>
      <top style="thin">
        <color indexed="64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/>
      <diagonal/>
    </border>
    <border>
      <left/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2060"/>
      </bottom>
      <diagonal/>
    </border>
    <border>
      <left/>
      <right style="thin">
        <color indexed="64"/>
      </right>
      <top/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66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9" xfId="0" applyFont="1" applyBorder="1"/>
    <xf numFmtId="0" fontId="9" fillId="2" borderId="0" xfId="0" applyFont="1" applyFill="1"/>
    <xf numFmtId="0" fontId="12" fillId="3" borderId="22" xfId="0" applyFont="1" applyFill="1" applyBorder="1"/>
    <xf numFmtId="0" fontId="11" fillId="4" borderId="9" xfId="0" applyFont="1" applyFill="1" applyBorder="1"/>
    <xf numFmtId="165" fontId="13" fillId="0" borderId="0" xfId="0" applyNumberFormat="1" applyFont="1" applyAlignment="1">
      <alignment horizontal="center"/>
    </xf>
    <xf numFmtId="165" fontId="11" fillId="4" borderId="18" xfId="0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9" fillId="0" borderId="9" xfId="0" applyFont="1" applyBorder="1"/>
    <xf numFmtId="0" fontId="16" fillId="6" borderId="25" xfId="0" applyFont="1" applyFill="1" applyBorder="1"/>
    <xf numFmtId="164" fontId="16" fillId="6" borderId="30" xfId="0" applyNumberFormat="1" applyFont="1" applyFill="1" applyBorder="1" applyAlignment="1">
      <alignment horizontal="center"/>
    </xf>
    <xf numFmtId="164" fontId="16" fillId="6" borderId="31" xfId="0" applyNumberFormat="1" applyFont="1" applyFill="1" applyBorder="1" applyAlignment="1">
      <alignment horizontal="center"/>
    </xf>
    <xf numFmtId="164" fontId="16" fillId="6" borderId="32" xfId="0" applyNumberFormat="1" applyFont="1" applyFill="1" applyBorder="1" applyAlignment="1">
      <alignment horizontal="center"/>
    </xf>
    <xf numFmtId="164" fontId="16" fillId="6" borderId="49" xfId="0" applyNumberFormat="1" applyFont="1" applyFill="1" applyBorder="1" applyAlignment="1">
      <alignment horizontal="center"/>
    </xf>
    <xf numFmtId="164" fontId="16" fillId="6" borderId="50" xfId="0" applyNumberFormat="1" applyFont="1" applyFill="1" applyBorder="1" applyAlignment="1">
      <alignment horizontal="center"/>
    </xf>
    <xf numFmtId="0" fontId="16" fillId="7" borderId="26" xfId="0" applyFont="1" applyFill="1" applyBorder="1"/>
    <xf numFmtId="0" fontId="16" fillId="7" borderId="23" xfId="0" applyFont="1" applyFill="1" applyBorder="1"/>
    <xf numFmtId="0" fontId="15" fillId="8" borderId="26" xfId="0" applyFont="1" applyFill="1" applyBorder="1"/>
    <xf numFmtId="0" fontId="15" fillId="9" borderId="26" xfId="0" applyFont="1" applyFill="1" applyBorder="1"/>
    <xf numFmtId="0" fontId="16" fillId="7" borderId="43" xfId="0" applyFont="1" applyFill="1" applyBorder="1"/>
    <xf numFmtId="0" fontId="20" fillId="0" borderId="0" xfId="0" applyFont="1"/>
    <xf numFmtId="0" fontId="21" fillId="8" borderId="26" xfId="0" applyFont="1" applyFill="1" applyBorder="1"/>
    <xf numFmtId="0" fontId="21" fillId="8" borderId="43" xfId="0" applyFont="1" applyFill="1" applyBorder="1"/>
    <xf numFmtId="0" fontId="20" fillId="0" borderId="27" xfId="0" applyFont="1" applyBorder="1"/>
    <xf numFmtId="0" fontId="20" fillId="0" borderId="0" xfId="0" applyFont="1" applyAlignment="1">
      <alignment horizontal="center"/>
    </xf>
    <xf numFmtId="0" fontId="20" fillId="0" borderId="28" xfId="0" applyFont="1" applyBorder="1"/>
    <xf numFmtId="165" fontId="20" fillId="0" borderId="37" xfId="0" applyNumberFormat="1" applyFont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0" fontId="20" fillId="0" borderId="29" xfId="0" applyFont="1" applyBorder="1"/>
    <xf numFmtId="0" fontId="20" fillId="0" borderId="26" xfId="0" applyFont="1" applyBorder="1"/>
    <xf numFmtId="0" fontId="20" fillId="0" borderId="42" xfId="0" applyFont="1" applyBorder="1"/>
    <xf numFmtId="0" fontId="20" fillId="5" borderId="0" xfId="0" applyFont="1" applyFill="1"/>
    <xf numFmtId="164" fontId="16" fillId="6" borderId="24" xfId="0" applyNumberFormat="1" applyFont="1" applyFill="1" applyBorder="1" applyAlignment="1">
      <alignment horizontal="center"/>
    </xf>
    <xf numFmtId="165" fontId="20" fillId="0" borderId="28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64" fontId="16" fillId="6" borderId="52" xfId="0" applyNumberFormat="1" applyFont="1" applyFill="1" applyBorder="1" applyAlignment="1">
      <alignment horizontal="center"/>
    </xf>
    <xf numFmtId="164" fontId="16" fillId="0" borderId="28" xfId="0" applyNumberFormat="1" applyFont="1" applyBorder="1" applyAlignment="1">
      <alignment horizontal="center"/>
    </xf>
    <xf numFmtId="165" fontId="15" fillId="0" borderId="28" xfId="0" applyNumberFormat="1" applyFont="1" applyBorder="1" applyAlignment="1">
      <alignment horizontal="center"/>
    </xf>
    <xf numFmtId="165" fontId="16" fillId="0" borderId="28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164" fontId="16" fillId="0" borderId="37" xfId="0" applyNumberFormat="1" applyFont="1" applyBorder="1" applyAlignment="1">
      <alignment horizontal="center"/>
    </xf>
    <xf numFmtId="165" fontId="15" fillId="0" borderId="3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0" fontId="22" fillId="0" borderId="0" xfId="0" applyFont="1"/>
    <xf numFmtId="0" fontId="23" fillId="0" borderId="9" xfId="0" applyFont="1" applyBorder="1"/>
    <xf numFmtId="0" fontId="24" fillId="0" borderId="0" xfId="0" applyFont="1"/>
    <xf numFmtId="164" fontId="23" fillId="0" borderId="18" xfId="0" applyNumberFormat="1" applyFont="1" applyBorder="1" applyAlignment="1">
      <alignment horizontal="center"/>
    </xf>
    <xf numFmtId="164" fontId="23" fillId="0" borderId="19" xfId="0" applyNumberFormat="1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23" fillId="0" borderId="18" xfId="0" applyNumberFormat="1" applyFont="1" applyBorder="1" applyAlignment="1">
      <alignment horizontal="center"/>
    </xf>
    <xf numFmtId="165" fontId="23" fillId="0" borderId="19" xfId="0" applyNumberFormat="1" applyFont="1" applyBorder="1" applyAlignment="1">
      <alignment horizontal="center"/>
    </xf>
    <xf numFmtId="165" fontId="23" fillId="0" borderId="20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21" xfId="0" applyFont="1" applyBorder="1"/>
    <xf numFmtId="165" fontId="24" fillId="0" borderId="10" xfId="0" applyNumberFormat="1" applyFont="1" applyBorder="1" applyAlignment="1">
      <alignment horizontal="center"/>
    </xf>
    <xf numFmtId="165" fontId="24" fillId="0" borderId="11" xfId="0" applyNumberFormat="1" applyFont="1" applyBorder="1" applyAlignment="1">
      <alignment horizontal="center"/>
    </xf>
    <xf numFmtId="165" fontId="24" fillId="0" borderId="12" xfId="0" applyNumberFormat="1" applyFont="1" applyBorder="1" applyAlignment="1">
      <alignment horizontal="center"/>
    </xf>
    <xf numFmtId="0" fontId="24" fillId="0" borderId="22" xfId="0" applyFont="1" applyBorder="1"/>
    <xf numFmtId="165" fontId="24" fillId="0" borderId="13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0" borderId="14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23" xfId="0" applyFont="1" applyBorder="1"/>
    <xf numFmtId="165" fontId="24" fillId="0" borderId="15" xfId="0" applyNumberFormat="1" applyFont="1" applyBorder="1" applyAlignment="1">
      <alignment horizontal="center"/>
    </xf>
    <xf numFmtId="165" fontId="24" fillId="0" borderId="16" xfId="0" applyNumberFormat="1" applyFont="1" applyBorder="1" applyAlignment="1">
      <alignment horizontal="center"/>
    </xf>
    <xf numFmtId="165" fontId="24" fillId="0" borderId="17" xfId="0" applyNumberFormat="1" applyFon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9" xfId="0" applyFont="1" applyBorder="1"/>
    <xf numFmtId="165" fontId="24" fillId="0" borderId="18" xfId="0" applyNumberFormat="1" applyFont="1" applyBorder="1" applyAlignment="1">
      <alignment horizontal="center"/>
    </xf>
    <xf numFmtId="165" fontId="24" fillId="0" borderId="19" xfId="0" applyNumberFormat="1" applyFont="1" applyBorder="1" applyAlignment="1">
      <alignment horizontal="center"/>
    </xf>
    <xf numFmtId="165" fontId="24" fillId="0" borderId="20" xfId="0" applyNumberFormat="1" applyFont="1" applyBorder="1" applyAlignment="1">
      <alignment horizontal="center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0" fillId="0" borderId="51" xfId="0" applyFont="1" applyBorder="1"/>
    <xf numFmtId="9" fontId="15" fillId="8" borderId="24" xfId="6" applyFont="1" applyFill="1" applyBorder="1" applyAlignment="1">
      <alignment horizontal="center"/>
    </xf>
    <xf numFmtId="3" fontId="20" fillId="0" borderId="52" xfId="0" applyNumberFormat="1" applyFont="1" applyBorder="1" applyAlignment="1">
      <alignment horizontal="center"/>
    </xf>
    <xf numFmtId="3" fontId="20" fillId="0" borderId="50" xfId="0" applyNumberFormat="1" applyFont="1" applyBorder="1" applyAlignment="1">
      <alignment horizontal="center"/>
    </xf>
    <xf numFmtId="3" fontId="20" fillId="0" borderId="40" xfId="0" applyNumberFormat="1" applyFont="1" applyBorder="1" applyAlignment="1">
      <alignment horizontal="center"/>
    </xf>
    <xf numFmtId="3" fontId="20" fillId="0" borderId="41" xfId="0" applyNumberFormat="1" applyFont="1" applyBorder="1" applyAlignment="1">
      <alignment horizontal="center"/>
    </xf>
    <xf numFmtId="3" fontId="20" fillId="0" borderId="37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3" fontId="20" fillId="0" borderId="49" xfId="0" applyNumberFormat="1" applyFont="1" applyBorder="1" applyAlignment="1">
      <alignment horizontal="center"/>
    </xf>
    <xf numFmtId="3" fontId="20" fillId="0" borderId="39" xfId="0" applyNumberFormat="1" applyFont="1" applyBorder="1" applyAlignment="1">
      <alignment horizontal="center"/>
    </xf>
    <xf numFmtId="0" fontId="16" fillId="6" borderId="51" xfId="0" applyFont="1" applyFill="1" applyBorder="1"/>
    <xf numFmtId="0" fontId="15" fillId="8" borderId="24" xfId="0" applyFont="1" applyFill="1" applyBorder="1"/>
    <xf numFmtId="3" fontId="15" fillId="8" borderId="53" xfId="0" applyNumberFormat="1" applyFont="1" applyFill="1" applyBorder="1" applyAlignment="1">
      <alignment horizontal="center"/>
    </xf>
    <xf numFmtId="3" fontId="15" fillId="8" borderId="55" xfId="0" applyNumberFormat="1" applyFont="1" applyFill="1" applyBorder="1" applyAlignment="1">
      <alignment horizontal="center"/>
    </xf>
    <xf numFmtId="3" fontId="15" fillId="8" borderId="54" xfId="0" applyNumberFormat="1" applyFont="1" applyFill="1" applyBorder="1" applyAlignment="1">
      <alignment horizontal="center"/>
    </xf>
    <xf numFmtId="164" fontId="16" fillId="6" borderId="53" xfId="0" applyNumberFormat="1" applyFont="1" applyFill="1" applyBorder="1" applyAlignment="1">
      <alignment horizontal="center"/>
    </xf>
    <xf numFmtId="164" fontId="16" fillId="6" borderId="55" xfId="0" applyNumberFormat="1" applyFont="1" applyFill="1" applyBorder="1" applyAlignment="1">
      <alignment horizontal="center"/>
    </xf>
    <xf numFmtId="164" fontId="16" fillId="6" borderId="54" xfId="0" applyNumberFormat="1" applyFont="1" applyFill="1" applyBorder="1" applyAlignment="1">
      <alignment horizontal="center"/>
    </xf>
    <xf numFmtId="0" fontId="25" fillId="0" borderId="24" xfId="0" applyFont="1" applyBorder="1"/>
    <xf numFmtId="3" fontId="25" fillId="0" borderId="53" xfId="0" applyNumberFormat="1" applyFont="1" applyBorder="1" applyAlignment="1">
      <alignment horizontal="center"/>
    </xf>
    <xf numFmtId="3" fontId="25" fillId="0" borderId="55" xfId="0" applyNumberFormat="1" applyFont="1" applyBorder="1" applyAlignment="1">
      <alignment horizontal="center"/>
    </xf>
    <xf numFmtId="3" fontId="25" fillId="0" borderId="54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10" fillId="0" borderId="49" xfId="0" applyFont="1" applyBorder="1"/>
    <xf numFmtId="0" fontId="9" fillId="0" borderId="52" xfId="0" applyFont="1" applyBorder="1"/>
    <xf numFmtId="0" fontId="9" fillId="0" borderId="50" xfId="0" applyFont="1" applyBorder="1"/>
    <xf numFmtId="0" fontId="9" fillId="0" borderId="37" xfId="0" applyFont="1" applyBorder="1"/>
    <xf numFmtId="0" fontId="9" fillId="0" borderId="38" xfId="0" applyFont="1" applyBorder="1"/>
    <xf numFmtId="0" fontId="9" fillId="0" borderId="39" xfId="0" applyFont="1" applyBorder="1"/>
    <xf numFmtId="0" fontId="9" fillId="0" borderId="40" xfId="0" applyFont="1" applyBorder="1"/>
    <xf numFmtId="0" fontId="9" fillId="0" borderId="41" xfId="0" applyFont="1" applyBorder="1"/>
    <xf numFmtId="9" fontId="20" fillId="0" borderId="28" xfId="6" applyFont="1" applyBorder="1" applyAlignment="1">
      <alignment horizontal="center"/>
    </xf>
    <xf numFmtId="9" fontId="16" fillId="7" borderId="24" xfId="6" applyFont="1" applyFill="1" applyBorder="1" applyAlignment="1">
      <alignment horizontal="center"/>
    </xf>
    <xf numFmtId="9" fontId="15" fillId="9" borderId="24" xfId="6" applyFont="1" applyFill="1" applyBorder="1" applyAlignment="1">
      <alignment horizontal="center"/>
    </xf>
    <xf numFmtId="0" fontId="23" fillId="8" borderId="18" xfId="0" applyFont="1" applyFill="1" applyBorder="1" applyAlignment="1">
      <alignment horizontal="right"/>
    </xf>
    <xf numFmtId="0" fontId="23" fillId="8" borderId="20" xfId="0" applyFont="1" applyFill="1" applyBorder="1"/>
    <xf numFmtId="9" fontId="23" fillId="8" borderId="20" xfId="6" applyFont="1" applyFill="1" applyBorder="1"/>
    <xf numFmtId="0" fontId="11" fillId="6" borderId="9" xfId="0" applyFont="1" applyFill="1" applyBorder="1"/>
    <xf numFmtId="164" fontId="11" fillId="6" borderId="18" xfId="0" applyNumberFormat="1" applyFont="1" applyFill="1" applyBorder="1" applyAlignment="1">
      <alignment horizontal="center"/>
    </xf>
    <xf numFmtId="164" fontId="11" fillId="6" borderId="19" xfId="0" applyNumberFormat="1" applyFont="1" applyFill="1" applyBorder="1" applyAlignment="1">
      <alignment horizontal="center"/>
    </xf>
    <xf numFmtId="164" fontId="11" fillId="6" borderId="20" xfId="0" applyNumberFormat="1" applyFont="1" applyFill="1" applyBorder="1" applyAlignment="1">
      <alignment horizontal="center"/>
    </xf>
    <xf numFmtId="0" fontId="10" fillId="8" borderId="9" xfId="0" applyFont="1" applyFill="1" applyBorder="1"/>
    <xf numFmtId="165" fontId="10" fillId="8" borderId="18" xfId="0" applyNumberFormat="1" applyFont="1" applyFill="1" applyBorder="1" applyAlignment="1">
      <alignment horizontal="center"/>
    </xf>
    <xf numFmtId="0" fontId="11" fillId="7" borderId="9" xfId="0" applyFont="1" applyFill="1" applyBorder="1"/>
    <xf numFmtId="165" fontId="11" fillId="7" borderId="18" xfId="0" applyNumberFormat="1" applyFont="1" applyFill="1" applyBorder="1" applyAlignment="1">
      <alignment horizontal="center"/>
    </xf>
    <xf numFmtId="0" fontId="13" fillId="9" borderId="9" xfId="0" applyFont="1" applyFill="1" applyBorder="1"/>
    <xf numFmtId="0" fontId="10" fillId="0" borderId="24" xfId="0" applyFont="1" applyBorder="1"/>
    <xf numFmtId="165" fontId="9" fillId="0" borderId="0" xfId="0" applyNumberFormat="1" applyFont="1"/>
    <xf numFmtId="166" fontId="10" fillId="8" borderId="19" xfId="0" applyNumberFormat="1" applyFont="1" applyFill="1" applyBorder="1" applyAlignment="1">
      <alignment horizontal="center"/>
    </xf>
    <xf numFmtId="166" fontId="10" fillId="8" borderId="20" xfId="0" applyNumberFormat="1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8" borderId="18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6" fontId="12" fillId="0" borderId="13" xfId="0" applyNumberFormat="1" applyFont="1" applyBorder="1" applyAlignment="1">
      <alignment horizontal="center"/>
    </xf>
    <xf numFmtId="166" fontId="12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6" fontId="12" fillId="0" borderId="15" xfId="0" applyNumberFormat="1" applyFont="1" applyBorder="1" applyAlignment="1">
      <alignment horizontal="center"/>
    </xf>
    <xf numFmtId="166" fontId="11" fillId="7" borderId="19" xfId="0" applyNumberFormat="1" applyFont="1" applyFill="1" applyBorder="1" applyAlignment="1">
      <alignment horizontal="center"/>
    </xf>
    <xf numFmtId="166" fontId="11" fillId="7" borderId="20" xfId="0" applyNumberFormat="1" applyFont="1" applyFill="1" applyBorder="1" applyAlignment="1">
      <alignment horizontal="center"/>
    </xf>
    <xf numFmtId="166" fontId="11" fillId="7" borderId="18" xfId="0" applyNumberFormat="1" applyFont="1" applyFill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3" xfId="0" applyNumberFormat="1" applyFont="1" applyBorder="1" applyAlignment="1">
      <alignment horizontal="center"/>
    </xf>
    <xf numFmtId="166" fontId="11" fillId="4" borderId="19" xfId="0" applyNumberFormat="1" applyFont="1" applyFill="1" applyBorder="1" applyAlignment="1">
      <alignment horizontal="center"/>
    </xf>
    <xf numFmtId="166" fontId="11" fillId="4" borderId="20" xfId="0" applyNumberFormat="1" applyFont="1" applyFill="1" applyBorder="1" applyAlignment="1">
      <alignment horizontal="center"/>
    </xf>
    <xf numFmtId="166" fontId="11" fillId="4" borderId="18" xfId="0" applyNumberFormat="1" applyFont="1" applyFill="1" applyBorder="1" applyAlignment="1">
      <alignment horizontal="center"/>
    </xf>
    <xf numFmtId="166" fontId="12" fillId="0" borderId="10" xfId="0" applyNumberFormat="1" applyFont="1" applyBorder="1" applyAlignment="1">
      <alignment horizontal="center"/>
    </xf>
    <xf numFmtId="166" fontId="12" fillId="0" borderId="1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18" xfId="0" applyNumberFormat="1" applyFont="1" applyBorder="1" applyAlignment="1">
      <alignment horizontal="center"/>
    </xf>
    <xf numFmtId="166" fontId="12" fillId="0" borderId="19" xfId="0" applyNumberFormat="1" applyFont="1" applyBorder="1" applyAlignment="1">
      <alignment horizontal="center"/>
    </xf>
    <xf numFmtId="166" fontId="12" fillId="0" borderId="20" xfId="0" applyNumberFormat="1" applyFont="1" applyBorder="1" applyAlignment="1">
      <alignment horizontal="center"/>
    </xf>
    <xf numFmtId="166" fontId="13" fillId="9" borderId="18" xfId="0" applyNumberFormat="1" applyFont="1" applyFill="1" applyBorder="1" applyAlignment="1">
      <alignment horizontal="center"/>
    </xf>
    <xf numFmtId="166" fontId="13" fillId="9" borderId="19" xfId="0" applyNumberFormat="1" applyFont="1" applyFill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6" fontId="12" fillId="3" borderId="13" xfId="0" applyNumberFormat="1" applyFont="1" applyFill="1" applyBorder="1" applyAlignment="1">
      <alignment horizontal="center"/>
    </xf>
    <xf numFmtId="166" fontId="12" fillId="3" borderId="0" xfId="0" applyNumberFormat="1" applyFont="1" applyFill="1" applyAlignment="1">
      <alignment horizontal="center"/>
    </xf>
    <xf numFmtId="166" fontId="12" fillId="3" borderId="14" xfId="0" applyNumberFormat="1" applyFont="1" applyFill="1" applyBorder="1" applyAlignment="1">
      <alignment horizontal="center"/>
    </xf>
    <xf numFmtId="166" fontId="9" fillId="0" borderId="15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0" borderId="17" xfId="0" applyNumberFormat="1" applyFont="1" applyBorder="1" applyAlignment="1">
      <alignment horizontal="center"/>
    </xf>
    <xf numFmtId="166" fontId="24" fillId="0" borderId="11" xfId="0" applyNumberFormat="1" applyFont="1" applyBorder="1" applyAlignment="1">
      <alignment horizontal="center"/>
    </xf>
    <xf numFmtId="166" fontId="24" fillId="0" borderId="12" xfId="0" applyNumberFormat="1" applyFont="1" applyBorder="1" applyAlignment="1">
      <alignment horizontal="center"/>
    </xf>
    <xf numFmtId="166" fontId="24" fillId="0" borderId="0" xfId="0" applyNumberFormat="1" applyFont="1" applyAlignment="1">
      <alignment horizontal="center"/>
    </xf>
    <xf numFmtId="166" fontId="24" fillId="0" borderId="14" xfId="0" applyNumberFormat="1" applyFont="1" applyBorder="1" applyAlignment="1">
      <alignment horizontal="center"/>
    </xf>
    <xf numFmtId="166" fontId="24" fillId="0" borderId="16" xfId="0" applyNumberFormat="1" applyFont="1" applyBorder="1" applyAlignment="1">
      <alignment horizontal="center"/>
    </xf>
    <xf numFmtId="166" fontId="24" fillId="0" borderId="17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center"/>
    </xf>
    <xf numFmtId="166" fontId="24" fillId="0" borderId="13" xfId="0" applyNumberFormat="1" applyFont="1" applyBorder="1" applyAlignment="1">
      <alignment horizontal="center"/>
    </xf>
    <xf numFmtId="166" fontId="24" fillId="0" borderId="15" xfId="0" applyNumberFormat="1" applyFont="1" applyBorder="1" applyAlignment="1">
      <alignment horizontal="center"/>
    </xf>
    <xf numFmtId="3" fontId="20" fillId="0" borderId="38" xfId="0" applyNumberFormat="1" applyFont="1" applyBorder="1" applyAlignment="1">
      <alignment horizontal="center"/>
    </xf>
    <xf numFmtId="167" fontId="25" fillId="0" borderId="55" xfId="0" applyNumberFormat="1" applyFont="1" applyBorder="1" applyAlignment="1">
      <alignment horizontal="center"/>
    </xf>
    <xf numFmtId="167" fontId="25" fillId="0" borderId="54" xfId="0" applyNumberFormat="1" applyFont="1" applyBorder="1" applyAlignment="1">
      <alignment horizontal="center"/>
    </xf>
    <xf numFmtId="168" fontId="25" fillId="0" borderId="55" xfId="0" applyNumberFormat="1" applyFont="1" applyBorder="1" applyAlignment="1">
      <alignment horizontal="center"/>
    </xf>
    <xf numFmtId="168" fontId="25" fillId="0" borderId="54" xfId="0" applyNumberFormat="1" applyFont="1" applyBorder="1" applyAlignment="1">
      <alignment horizontal="center"/>
    </xf>
    <xf numFmtId="169" fontId="20" fillId="0" borderId="52" xfId="0" applyNumberFormat="1" applyFont="1" applyBorder="1" applyAlignment="1">
      <alignment horizontal="center"/>
    </xf>
    <xf numFmtId="169" fontId="20" fillId="0" borderId="50" xfId="0" applyNumberFormat="1" applyFont="1" applyBorder="1" applyAlignment="1">
      <alignment horizontal="center"/>
    </xf>
    <xf numFmtId="169" fontId="20" fillId="0" borderId="40" xfId="0" applyNumberFormat="1" applyFont="1" applyBorder="1" applyAlignment="1">
      <alignment horizontal="center"/>
    </xf>
    <xf numFmtId="169" fontId="20" fillId="0" borderId="41" xfId="0" applyNumberFormat="1" applyFont="1" applyBorder="1" applyAlignment="1">
      <alignment horizontal="center"/>
    </xf>
    <xf numFmtId="169" fontId="20" fillId="0" borderId="49" xfId="0" applyNumberFormat="1" applyFont="1" applyBorder="1" applyAlignment="1">
      <alignment horizontal="center"/>
    </xf>
    <xf numFmtId="169" fontId="20" fillId="0" borderId="39" xfId="0" applyNumberFormat="1" applyFont="1" applyBorder="1" applyAlignment="1">
      <alignment horizontal="center"/>
    </xf>
    <xf numFmtId="168" fontId="25" fillId="0" borderId="53" xfId="0" applyNumberFormat="1" applyFont="1" applyBorder="1" applyAlignment="1">
      <alignment horizontal="center"/>
    </xf>
    <xf numFmtId="167" fontId="25" fillId="0" borderId="53" xfId="0" applyNumberFormat="1" applyFont="1" applyBorder="1" applyAlignment="1">
      <alignment horizontal="center"/>
    </xf>
    <xf numFmtId="170" fontId="15" fillId="8" borderId="33" xfId="0" applyNumberFormat="1" applyFont="1" applyFill="1" applyBorder="1" applyAlignment="1">
      <alignment horizontal="center"/>
    </xf>
    <xf numFmtId="170" fontId="15" fillId="8" borderId="34" xfId="0" applyNumberFormat="1" applyFont="1" applyFill="1" applyBorder="1" applyAlignment="1">
      <alignment horizontal="center"/>
    </xf>
    <xf numFmtId="170" fontId="20" fillId="0" borderId="33" xfId="0" applyNumberFormat="1" applyFont="1" applyBorder="1" applyAlignment="1">
      <alignment horizontal="center"/>
    </xf>
    <xf numFmtId="170" fontId="20" fillId="0" borderId="34" xfId="0" applyNumberFormat="1" applyFont="1" applyBorder="1" applyAlignment="1">
      <alignment horizontal="center"/>
    </xf>
    <xf numFmtId="170" fontId="20" fillId="0" borderId="37" xfId="0" applyNumberFormat="1" applyFont="1" applyBorder="1" applyAlignment="1">
      <alignment horizontal="center"/>
    </xf>
    <xf numFmtId="170" fontId="20" fillId="0" borderId="38" xfId="0" applyNumberFormat="1" applyFont="1" applyBorder="1" applyAlignment="1">
      <alignment horizontal="center"/>
    </xf>
    <xf numFmtId="170" fontId="20" fillId="0" borderId="44" xfId="0" applyNumberFormat="1" applyFont="1" applyBorder="1" applyAlignment="1">
      <alignment horizontal="center"/>
    </xf>
    <xf numFmtId="170" fontId="20" fillId="0" borderId="45" xfId="0" applyNumberFormat="1" applyFont="1" applyBorder="1" applyAlignment="1">
      <alignment horizontal="center"/>
    </xf>
    <xf numFmtId="170" fontId="16" fillId="7" borderId="33" xfId="0" applyNumberFormat="1" applyFont="1" applyFill="1" applyBorder="1" applyAlignment="1">
      <alignment horizontal="center"/>
    </xf>
    <xf numFmtId="170" fontId="16" fillId="7" borderId="34" xfId="0" applyNumberFormat="1" applyFont="1" applyFill="1" applyBorder="1" applyAlignment="1">
      <alignment horizontal="center"/>
    </xf>
    <xf numFmtId="170" fontId="20" fillId="0" borderId="35" xfId="0" applyNumberFormat="1" applyFont="1" applyBorder="1" applyAlignment="1">
      <alignment horizontal="center"/>
    </xf>
    <xf numFmtId="170" fontId="20" fillId="0" borderId="36" xfId="0" applyNumberFormat="1" applyFont="1" applyBorder="1" applyAlignment="1">
      <alignment horizontal="center"/>
    </xf>
    <xf numFmtId="170" fontId="16" fillId="7" borderId="19" xfId="0" applyNumberFormat="1" applyFont="1" applyFill="1" applyBorder="1" applyAlignment="1">
      <alignment horizontal="center"/>
    </xf>
    <xf numFmtId="170" fontId="16" fillId="7" borderId="46" xfId="0" applyNumberFormat="1" applyFont="1" applyFill="1" applyBorder="1" applyAlignment="1">
      <alignment horizontal="center"/>
    </xf>
    <xf numFmtId="170" fontId="16" fillId="7" borderId="48" xfId="0" applyNumberFormat="1" applyFont="1" applyFill="1" applyBorder="1" applyAlignment="1">
      <alignment horizontal="center"/>
    </xf>
    <xf numFmtId="170" fontId="15" fillId="8" borderId="19" xfId="0" applyNumberFormat="1" applyFont="1" applyFill="1" applyBorder="1" applyAlignment="1">
      <alignment horizontal="center"/>
    </xf>
    <xf numFmtId="170" fontId="20" fillId="0" borderId="19" xfId="0" applyNumberFormat="1" applyFont="1" applyBorder="1" applyAlignment="1">
      <alignment horizontal="center"/>
    </xf>
    <xf numFmtId="170" fontId="20" fillId="0" borderId="0" xfId="0" applyNumberFormat="1" applyFont="1" applyAlignment="1">
      <alignment horizontal="center"/>
    </xf>
    <xf numFmtId="170" fontId="20" fillId="0" borderId="16" xfId="0" applyNumberFormat="1" applyFont="1" applyBorder="1" applyAlignment="1">
      <alignment horizontal="center"/>
    </xf>
    <xf numFmtId="170" fontId="20" fillId="0" borderId="11" xfId="0" applyNumberFormat="1" applyFont="1" applyBorder="1" applyAlignment="1">
      <alignment horizontal="center"/>
    </xf>
    <xf numFmtId="170" fontId="16" fillId="7" borderId="47" xfId="0" applyNumberFormat="1" applyFont="1" applyFill="1" applyBorder="1" applyAlignment="1">
      <alignment horizontal="center"/>
    </xf>
    <xf numFmtId="166" fontId="15" fillId="8" borderId="33" xfId="0" applyNumberFormat="1" applyFont="1" applyFill="1" applyBorder="1" applyAlignment="1">
      <alignment horizontal="center"/>
    </xf>
    <xf numFmtId="166" fontId="15" fillId="8" borderId="19" xfId="0" applyNumberFormat="1" applyFont="1" applyFill="1" applyBorder="1" applyAlignment="1">
      <alignment horizontal="center"/>
    </xf>
    <xf numFmtId="166" fontId="15" fillId="8" borderId="34" xfId="0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6" fontId="20" fillId="0" borderId="35" xfId="0" applyNumberFormat="1" applyFont="1" applyBorder="1" applyAlignment="1">
      <alignment horizontal="center"/>
    </xf>
    <xf numFmtId="166" fontId="20" fillId="0" borderId="11" xfId="0" applyNumberFormat="1" applyFont="1" applyBorder="1" applyAlignment="1">
      <alignment horizontal="center"/>
    </xf>
    <xf numFmtId="166" fontId="20" fillId="0" borderId="36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166" fontId="20" fillId="0" borderId="37" xfId="0" applyNumberFormat="1" applyFont="1" applyBorder="1" applyAlignment="1">
      <alignment horizontal="center"/>
    </xf>
    <xf numFmtId="166" fontId="20" fillId="0" borderId="38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40" xfId="0" applyNumberFormat="1" applyFont="1" applyBorder="1" applyAlignment="1">
      <alignment horizontal="center"/>
    </xf>
    <xf numFmtId="166" fontId="20" fillId="0" borderId="41" xfId="0" applyNumberFormat="1" applyFont="1" applyBorder="1" applyAlignment="1">
      <alignment horizontal="center"/>
    </xf>
    <xf numFmtId="166" fontId="16" fillId="7" borderId="15" xfId="0" applyNumberFormat="1" applyFont="1" applyFill="1" applyBorder="1" applyAlignment="1">
      <alignment horizontal="center"/>
    </xf>
    <xf numFmtId="166" fontId="16" fillId="7" borderId="16" xfId="0" applyNumberFormat="1" applyFont="1" applyFill="1" applyBorder="1" applyAlignment="1">
      <alignment horizontal="center"/>
    </xf>
    <xf numFmtId="166" fontId="16" fillId="7" borderId="17" xfId="0" applyNumberFormat="1" applyFont="1" applyFill="1" applyBorder="1" applyAlignment="1">
      <alignment horizontal="center"/>
    </xf>
    <xf numFmtId="170" fontId="14" fillId="0" borderId="0" xfId="0" applyNumberFormat="1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20" fillId="0" borderId="39" xfId="0" applyNumberFormat="1" applyFont="1" applyBorder="1" applyAlignment="1">
      <alignment horizontal="center"/>
    </xf>
    <xf numFmtId="170" fontId="20" fillId="0" borderId="40" xfId="0" applyNumberFormat="1" applyFont="1" applyBorder="1" applyAlignment="1">
      <alignment horizontal="center"/>
    </xf>
    <xf numFmtId="170" fontId="20" fillId="0" borderId="41" xfId="0" applyNumberFormat="1" applyFont="1" applyBorder="1" applyAlignment="1">
      <alignment horizontal="center"/>
    </xf>
    <xf numFmtId="170" fontId="16" fillId="7" borderId="15" xfId="0" applyNumberFormat="1" applyFont="1" applyFill="1" applyBorder="1" applyAlignment="1">
      <alignment horizontal="center"/>
    </xf>
    <xf numFmtId="170" fontId="16" fillId="7" borderId="17" xfId="0" applyNumberFormat="1" applyFont="1" applyFill="1" applyBorder="1" applyAlignment="1">
      <alignment horizontal="center"/>
    </xf>
    <xf numFmtId="170" fontId="15" fillId="0" borderId="37" xfId="0" applyNumberFormat="1" applyFont="1" applyBorder="1" applyAlignment="1">
      <alignment horizontal="center"/>
    </xf>
    <xf numFmtId="170" fontId="20" fillId="0" borderId="49" xfId="0" applyNumberFormat="1" applyFont="1" applyBorder="1" applyAlignment="1">
      <alignment horizontal="center"/>
    </xf>
    <xf numFmtId="170" fontId="20" fillId="0" borderId="52" xfId="0" applyNumberFormat="1" applyFont="1" applyBorder="1" applyAlignment="1">
      <alignment horizontal="center"/>
    </xf>
    <xf numFmtId="170" fontId="20" fillId="0" borderId="50" xfId="0" applyNumberFormat="1" applyFont="1" applyBorder="1" applyAlignment="1">
      <alignment horizontal="center"/>
    </xf>
    <xf numFmtId="170" fontId="16" fillId="0" borderId="0" xfId="0" applyNumberFormat="1" applyFont="1" applyAlignment="1">
      <alignment horizontal="center"/>
    </xf>
    <xf numFmtId="170" fontId="16" fillId="0" borderId="37" xfId="0" applyNumberFormat="1" applyFont="1" applyBorder="1" applyAlignment="1">
      <alignment horizontal="center"/>
    </xf>
    <xf numFmtId="170" fontId="21" fillId="8" borderId="33" xfId="0" applyNumberFormat="1" applyFont="1" applyFill="1" applyBorder="1" applyAlignment="1">
      <alignment horizontal="center"/>
    </xf>
    <xf numFmtId="170" fontId="21" fillId="8" borderId="19" xfId="0" applyNumberFormat="1" applyFont="1" applyFill="1" applyBorder="1" applyAlignment="1">
      <alignment horizontal="center"/>
    </xf>
    <xf numFmtId="170" fontId="21" fillId="8" borderId="34" xfId="0" applyNumberFormat="1" applyFont="1" applyFill="1" applyBorder="1" applyAlignment="1">
      <alignment horizontal="center"/>
    </xf>
    <xf numFmtId="170" fontId="21" fillId="8" borderId="15" xfId="0" applyNumberFormat="1" applyFont="1" applyFill="1" applyBorder="1" applyAlignment="1">
      <alignment horizontal="center"/>
    </xf>
    <xf numFmtId="170" fontId="21" fillId="8" borderId="16" xfId="0" applyNumberFormat="1" applyFont="1" applyFill="1" applyBorder="1" applyAlignment="1">
      <alignment horizontal="center"/>
    </xf>
    <xf numFmtId="170" fontId="21" fillId="8" borderId="17" xfId="0" applyNumberFormat="1" applyFont="1" applyFill="1" applyBorder="1" applyAlignment="1">
      <alignment horizontal="center"/>
    </xf>
    <xf numFmtId="170" fontId="21" fillId="0" borderId="0" xfId="0" applyNumberFormat="1" applyFont="1" applyAlignment="1">
      <alignment horizontal="center"/>
    </xf>
    <xf numFmtId="170" fontId="21" fillId="8" borderId="53" xfId="0" applyNumberFormat="1" applyFont="1" applyFill="1" applyBorder="1" applyAlignment="1">
      <alignment horizontal="center"/>
    </xf>
    <xf numFmtId="170" fontId="21" fillId="8" borderId="54" xfId="0" applyNumberFormat="1" applyFont="1" applyFill="1" applyBorder="1" applyAlignment="1">
      <alignment horizontal="center"/>
    </xf>
    <xf numFmtId="170" fontId="25" fillId="0" borderId="0" xfId="0" applyNumberFormat="1" applyFont="1" applyAlignment="1">
      <alignment horizontal="center"/>
    </xf>
    <xf numFmtId="170" fontId="25" fillId="0" borderId="37" xfId="0" applyNumberFormat="1" applyFont="1" applyBorder="1" applyAlignment="1">
      <alignment horizontal="center"/>
    </xf>
    <xf numFmtId="166" fontId="14" fillId="0" borderId="0" xfId="0" applyNumberFormat="1" applyFont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8" fillId="8" borderId="9" xfId="0" applyFont="1" applyFill="1" applyBorder="1"/>
    <xf numFmtId="0" fontId="2" fillId="6" borderId="9" xfId="0" applyFont="1" applyFill="1" applyBorder="1"/>
    <xf numFmtId="0" fontId="2" fillId="6" borderId="9" xfId="0" applyFont="1" applyFill="1" applyBorder="1" applyAlignment="1">
      <alignment horizontal="center"/>
    </xf>
    <xf numFmtId="0" fontId="26" fillId="0" borderId="49" xfId="0" applyFont="1" applyBorder="1"/>
    <xf numFmtId="0" fontId="26" fillId="0" borderId="37" xfId="0" applyFont="1" applyBorder="1"/>
    <xf numFmtId="0" fontId="26" fillId="0" borderId="39" xfId="0" applyFont="1" applyBorder="1"/>
    <xf numFmtId="0" fontId="2" fillId="6" borderId="24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6" xfId="0" applyFont="1" applyBorder="1"/>
    <xf numFmtId="170" fontId="15" fillId="8" borderId="53" xfId="0" applyNumberFormat="1" applyFont="1" applyFill="1" applyBorder="1" applyAlignment="1">
      <alignment horizontal="center"/>
    </xf>
    <xf numFmtId="170" fontId="15" fillId="8" borderId="55" xfId="0" applyNumberFormat="1" applyFont="1" applyFill="1" applyBorder="1" applyAlignment="1">
      <alignment horizontal="center"/>
    </xf>
    <xf numFmtId="170" fontId="15" fillId="8" borderId="54" xfId="0" applyNumberFormat="1" applyFont="1" applyFill="1" applyBorder="1" applyAlignment="1">
      <alignment horizontal="center"/>
    </xf>
    <xf numFmtId="9" fontId="15" fillId="9" borderId="33" xfId="6" applyFont="1" applyFill="1" applyBorder="1" applyAlignment="1">
      <alignment horizontal="center"/>
    </xf>
    <xf numFmtId="9" fontId="15" fillId="9" borderId="19" xfId="6" applyFont="1" applyFill="1" applyBorder="1" applyAlignment="1">
      <alignment horizontal="center"/>
    </xf>
    <xf numFmtId="9" fontId="15" fillId="9" borderId="34" xfId="6" applyFont="1" applyFill="1" applyBorder="1" applyAlignment="1">
      <alignment horizontal="center"/>
    </xf>
    <xf numFmtId="0" fontId="8" fillId="8" borderId="22" xfId="0" applyFont="1" applyFill="1" applyBorder="1"/>
    <xf numFmtId="171" fontId="3" fillId="0" borderId="9" xfId="0" applyNumberFormat="1" applyFont="1" applyBorder="1"/>
    <xf numFmtId="171" fontId="8" fillId="8" borderId="9" xfId="0" applyNumberFormat="1" applyFont="1" applyFill="1" applyBorder="1"/>
    <xf numFmtId="171" fontId="27" fillId="0" borderId="9" xfId="0" applyNumberFormat="1" applyFont="1" applyBorder="1"/>
    <xf numFmtId="170" fontId="10" fillId="8" borderId="19" xfId="0" applyNumberFormat="1" applyFont="1" applyFill="1" applyBorder="1" applyAlignment="1">
      <alignment horizontal="center"/>
    </xf>
    <xf numFmtId="170" fontId="10" fillId="8" borderId="20" xfId="0" applyNumberFormat="1" applyFont="1" applyFill="1" applyBorder="1" applyAlignment="1">
      <alignment horizontal="center"/>
    </xf>
    <xf numFmtId="170" fontId="10" fillId="0" borderId="0" xfId="0" applyNumberFormat="1" applyFont="1" applyAlignment="1">
      <alignment horizontal="center"/>
    </xf>
    <xf numFmtId="170" fontId="10" fillId="8" borderId="18" xfId="0" applyNumberFormat="1" applyFont="1" applyFill="1" applyBorder="1" applyAlignment="1">
      <alignment horizontal="center"/>
    </xf>
    <xf numFmtId="170" fontId="11" fillId="7" borderId="19" xfId="0" applyNumberFormat="1" applyFont="1" applyFill="1" applyBorder="1" applyAlignment="1">
      <alignment horizontal="center"/>
    </xf>
    <xf numFmtId="170" fontId="11" fillId="7" borderId="20" xfId="0" applyNumberFormat="1" applyFont="1" applyFill="1" applyBorder="1" applyAlignment="1">
      <alignment horizontal="center"/>
    </xf>
    <xf numFmtId="170" fontId="11" fillId="7" borderId="18" xfId="0" applyNumberFormat="1" applyFont="1" applyFill="1" applyBorder="1" applyAlignment="1">
      <alignment horizontal="center"/>
    </xf>
    <xf numFmtId="170" fontId="9" fillId="0" borderId="0" xfId="0" applyNumberFormat="1" applyFont="1" applyAlignment="1">
      <alignment horizontal="center"/>
    </xf>
    <xf numFmtId="170" fontId="12" fillId="0" borderId="10" xfId="0" applyNumberFormat="1" applyFont="1" applyBorder="1" applyAlignment="1">
      <alignment horizontal="center"/>
    </xf>
    <xf numFmtId="170" fontId="12" fillId="0" borderId="11" xfId="0" applyNumberFormat="1" applyFont="1" applyBorder="1" applyAlignment="1">
      <alignment horizontal="center"/>
    </xf>
    <xf numFmtId="170" fontId="12" fillId="0" borderId="12" xfId="0" applyNumberFormat="1" applyFont="1" applyBorder="1" applyAlignment="1">
      <alignment horizontal="center"/>
    </xf>
    <xf numFmtId="170" fontId="12" fillId="0" borderId="0" xfId="0" applyNumberFormat="1" applyFont="1" applyAlignment="1">
      <alignment horizontal="center"/>
    </xf>
    <xf numFmtId="170" fontId="12" fillId="0" borderId="13" xfId="0" applyNumberFormat="1" applyFont="1" applyBorder="1" applyAlignment="1">
      <alignment horizontal="center"/>
    </xf>
    <xf numFmtId="170" fontId="12" fillId="0" borderId="14" xfId="0" applyNumberFormat="1" applyFont="1" applyBorder="1" applyAlignment="1">
      <alignment horizontal="center"/>
    </xf>
    <xf numFmtId="170" fontId="12" fillId="0" borderId="15" xfId="0" applyNumberFormat="1" applyFont="1" applyBorder="1" applyAlignment="1">
      <alignment horizontal="center"/>
    </xf>
    <xf numFmtId="170" fontId="12" fillId="0" borderId="16" xfId="0" applyNumberFormat="1" applyFont="1" applyBorder="1" applyAlignment="1">
      <alignment horizontal="center"/>
    </xf>
    <xf numFmtId="170" fontId="12" fillId="0" borderId="17" xfId="0" applyNumberFormat="1" applyFont="1" applyBorder="1" applyAlignment="1">
      <alignment horizontal="center"/>
    </xf>
    <xf numFmtId="170" fontId="12" fillId="0" borderId="18" xfId="0" applyNumberFormat="1" applyFont="1" applyBorder="1" applyAlignment="1">
      <alignment horizontal="center"/>
    </xf>
    <xf numFmtId="170" fontId="12" fillId="0" borderId="19" xfId="0" applyNumberFormat="1" applyFont="1" applyBorder="1" applyAlignment="1">
      <alignment horizontal="center"/>
    </xf>
    <xf numFmtId="170" fontId="12" fillId="0" borderId="20" xfId="0" applyNumberFormat="1" applyFont="1" applyBorder="1" applyAlignment="1">
      <alignment horizontal="center"/>
    </xf>
    <xf numFmtId="170" fontId="13" fillId="9" borderId="18" xfId="0" applyNumberFormat="1" applyFont="1" applyFill="1" applyBorder="1" applyAlignment="1">
      <alignment horizontal="center"/>
    </xf>
    <xf numFmtId="170" fontId="13" fillId="9" borderId="19" xfId="0" applyNumberFormat="1" applyFont="1" applyFill="1" applyBorder="1" applyAlignment="1">
      <alignment horizontal="center"/>
    </xf>
    <xf numFmtId="170" fontId="13" fillId="9" borderId="20" xfId="0" applyNumberFormat="1" applyFont="1" applyFill="1" applyBorder="1" applyAlignment="1">
      <alignment horizontal="center"/>
    </xf>
    <xf numFmtId="170" fontId="13" fillId="0" borderId="0" xfId="0" applyNumberFormat="1" applyFont="1" applyAlignment="1">
      <alignment horizontal="center"/>
    </xf>
    <xf numFmtId="170" fontId="12" fillId="3" borderId="13" xfId="0" applyNumberFormat="1" applyFont="1" applyFill="1" applyBorder="1" applyAlignment="1">
      <alignment horizontal="center"/>
    </xf>
    <xf numFmtId="170" fontId="12" fillId="3" borderId="0" xfId="0" applyNumberFormat="1" applyFont="1" applyFill="1" applyAlignment="1">
      <alignment horizontal="center"/>
    </xf>
    <xf numFmtId="170" fontId="12" fillId="3" borderId="14" xfId="0" applyNumberFormat="1" applyFont="1" applyFill="1" applyBorder="1" applyAlignment="1">
      <alignment horizontal="center"/>
    </xf>
    <xf numFmtId="170" fontId="9" fillId="0" borderId="13" xfId="0" applyNumberFormat="1" applyFont="1" applyBorder="1" applyAlignment="1">
      <alignment horizontal="center"/>
    </xf>
    <xf numFmtId="170" fontId="9" fillId="0" borderId="14" xfId="0" applyNumberFormat="1" applyFont="1" applyBorder="1" applyAlignment="1">
      <alignment horizontal="center"/>
    </xf>
    <xf numFmtId="170" fontId="9" fillId="0" borderId="15" xfId="0" applyNumberFormat="1" applyFont="1" applyBorder="1" applyAlignment="1">
      <alignment horizontal="center"/>
    </xf>
    <xf numFmtId="170" fontId="9" fillId="0" borderId="16" xfId="0" applyNumberFormat="1" applyFont="1" applyBorder="1" applyAlignment="1">
      <alignment horizontal="center"/>
    </xf>
    <xf numFmtId="170" fontId="9" fillId="0" borderId="17" xfId="0" applyNumberFormat="1" applyFont="1" applyBorder="1" applyAlignment="1">
      <alignment horizontal="center"/>
    </xf>
    <xf numFmtId="172" fontId="14" fillId="0" borderId="0" xfId="0" applyNumberFormat="1" applyFont="1" applyAlignment="1">
      <alignment horizontal="left"/>
    </xf>
    <xf numFmtId="17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17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3" fontId="26" fillId="0" borderId="51" xfId="0" applyNumberFormat="1" applyFont="1" applyBorder="1" applyAlignment="1">
      <alignment horizontal="center"/>
    </xf>
    <xf numFmtId="3" fontId="26" fillId="0" borderId="52" xfId="0" applyNumberFormat="1" applyFont="1" applyBorder="1" applyAlignment="1">
      <alignment horizontal="center"/>
    </xf>
    <xf numFmtId="3" fontId="26" fillId="0" borderId="28" xfId="0" applyNumberFormat="1" applyFont="1" applyBorder="1" applyAlignment="1">
      <alignment horizontal="center"/>
    </xf>
    <xf numFmtId="3" fontId="26" fillId="0" borderId="0" xfId="0" applyNumberFormat="1" applyFont="1" applyAlignment="1">
      <alignment horizontal="center"/>
    </xf>
    <xf numFmtId="3" fontId="26" fillId="0" borderId="29" xfId="0" applyNumberFormat="1" applyFont="1" applyBorder="1" applyAlignment="1">
      <alignment horizontal="center"/>
    </xf>
    <xf numFmtId="3" fontId="26" fillId="0" borderId="40" xfId="0" applyNumberFormat="1" applyFont="1" applyBorder="1" applyAlignment="1">
      <alignment horizontal="center"/>
    </xf>
    <xf numFmtId="0" fontId="28" fillId="8" borderId="53" xfId="0" applyFont="1" applyFill="1" applyBorder="1"/>
    <xf numFmtId="0" fontId="28" fillId="8" borderId="24" xfId="0" applyFont="1" applyFill="1" applyBorder="1"/>
    <xf numFmtId="3" fontId="28" fillId="8" borderId="24" xfId="0" applyNumberFormat="1" applyFont="1" applyFill="1" applyBorder="1" applyAlignment="1">
      <alignment horizontal="center"/>
    </xf>
    <xf numFmtId="0" fontId="2" fillId="6" borderId="56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4" fillId="0" borderId="5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7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3" fontId="14" fillId="0" borderId="0" xfId="0" applyNumberFormat="1" applyFont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3" xfId="0" applyFont="1" applyBorder="1" applyAlignment="1" applyProtection="1">
      <alignment horizontal="left"/>
      <protection locked="0"/>
    </xf>
    <xf numFmtId="0" fontId="9" fillId="0" borderId="55" xfId="0" applyFont="1" applyBorder="1" applyAlignment="1" applyProtection="1">
      <alignment horizontal="left"/>
      <protection locked="0"/>
    </xf>
    <xf numFmtId="0" fontId="9" fillId="0" borderId="54" xfId="0" applyFont="1" applyBorder="1" applyAlignment="1" applyProtection="1">
      <alignment horizontal="left"/>
      <protection locked="0"/>
    </xf>
  </cellXfs>
  <cellStyles count="7">
    <cellStyle name="Comma 4" xfId="3" xr:uid="{5C214BCA-DFB8-4722-9202-571994C83BA0}"/>
    <cellStyle name="Hyperlink 2 2" xfId="2" xr:uid="{A5798275-3AE3-4921-9099-4807BAE6267C}"/>
    <cellStyle name="Moeda 2" xfId="5" xr:uid="{8D257540-C49B-4BC9-BBFB-1FA71A83C177}"/>
    <cellStyle name="Normal" xfId="0" builtinId="0"/>
    <cellStyle name="Normal 2 2" xfId="1" xr:uid="{040AECBC-8D1B-4715-9951-483A5368BDF1}"/>
    <cellStyle name="Percent 4" xfId="4" xr:uid="{E18F7FC9-F69A-4C0B-AC34-B1780514CF5D}"/>
    <cellStyle name="Porcentagem" xfId="6" builtinId="5"/>
  </cellStyles>
  <dxfs count="0"/>
  <tableStyles count="0" defaultTableStyle="TableStyleMedium2" defaultPivotStyle="PivotStyleLight16"/>
  <colors>
    <mruColors>
      <color rgb="FF1A3C76"/>
      <color rgb="FFD49B3B"/>
      <color rgb="FFFFFFEF"/>
      <color rgb="FFFFFFCC"/>
      <color rgb="FF00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A3C7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 b="1">
                <a:solidFill>
                  <a:srgbClr val="1A3C76"/>
                </a:solidFill>
              </a:rPr>
              <a:t>Faturamento</a:t>
            </a:r>
            <a:r>
              <a:rPr lang="pt-BR" b="1" baseline="0">
                <a:solidFill>
                  <a:srgbClr val="1A3C76"/>
                </a:solidFill>
              </a:rPr>
              <a:t> Bruto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A3C76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49B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1A3C76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FATURAMENTO!$C$2:$F$2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FATURAMENTO!$C$15:$F$15</c:f>
              <c:numCache>
                <c:formatCode>#,##0_ ;\-#,##0\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3-47D2-9C99-77DEBC64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45316495"/>
        <c:axId val="1245328015"/>
      </c:barChart>
      <c:catAx>
        <c:axId val="12453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1A3C7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245328015"/>
        <c:crosses val="autoZero"/>
        <c:auto val="1"/>
        <c:lblAlgn val="ctr"/>
        <c:lblOffset val="100"/>
        <c:noMultiLvlLbl val="0"/>
      </c:catAx>
      <c:valAx>
        <c:axId val="1245328015"/>
        <c:scaling>
          <c:orientation val="minMax"/>
        </c:scaling>
        <c:delete val="1"/>
        <c:axPos val="l"/>
        <c:numFmt formatCode="#,##0_ ;\-#,##0\ " sourceLinked="1"/>
        <c:majorTickMark val="none"/>
        <c:minorTickMark val="none"/>
        <c:tickLblPos val="nextTo"/>
        <c:crossAx val="124531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A3C7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 b="1">
                <a:solidFill>
                  <a:srgbClr val="1A3C76"/>
                </a:solidFill>
              </a:rPr>
              <a:t>Faturamento Médio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A3C76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D49B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49B3B"/>
              </a:solidFill>
              <a:ln w="9525">
                <a:solidFill>
                  <a:srgbClr val="D49B3B"/>
                </a:solidFill>
              </a:ln>
              <a:effectLst/>
            </c:spPr>
          </c:marker>
          <c:cat>
            <c:numRef>
              <c:f>FATURAMENTO!$C$2:$F$2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FATURAMENTO!$C$16:$F$16</c:f>
              <c:numCache>
                <c:formatCode>#,##0_ ;\-#,##0\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C-41F5-A530-446B5B29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39759"/>
        <c:axId val="1245435919"/>
      </c:lineChart>
      <c:catAx>
        <c:axId val="12454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1A3C7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245435919"/>
        <c:crosses val="autoZero"/>
        <c:auto val="1"/>
        <c:lblAlgn val="ctr"/>
        <c:lblOffset val="100"/>
        <c:noMultiLvlLbl val="0"/>
      </c:catAx>
      <c:valAx>
        <c:axId val="1245435919"/>
        <c:scaling>
          <c:orientation val="minMax"/>
        </c:scaling>
        <c:delete val="1"/>
        <c:axPos val="l"/>
        <c:numFmt formatCode="#,##0_ ;\-#,##0\ " sourceLinked="1"/>
        <c:majorTickMark val="none"/>
        <c:minorTickMark val="none"/>
        <c:tickLblPos val="nextTo"/>
        <c:crossAx val="12454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13</xdr:row>
      <xdr:rowOff>9525</xdr:rowOff>
    </xdr:from>
    <xdr:to>
      <xdr:col>14</xdr:col>
      <xdr:colOff>269875</xdr:colOff>
      <xdr:row>27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3A2354-10A4-AE7A-4E68-51D094A4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0</xdr:row>
      <xdr:rowOff>104775</xdr:rowOff>
    </xdr:from>
    <xdr:to>
      <xdr:col>14</xdr:col>
      <xdr:colOff>276225</xdr:colOff>
      <xdr:row>12</xdr:row>
      <xdr:rowOff>79375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DD17F9-0EB1-4FEB-48CA-82D55BEE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24BF-D465-4A7F-9909-1D2F33F0D0F2}">
  <sheetPr codeName="Planilha2"/>
  <dimension ref="B2:C24"/>
  <sheetViews>
    <sheetView showGridLines="0" workbookViewId="0">
      <selection activeCell="G1" sqref="G1"/>
    </sheetView>
  </sheetViews>
  <sheetFormatPr defaultRowHeight="14.45"/>
  <cols>
    <col min="2" max="2" width="24.85546875" bestFit="1" customWidth="1"/>
    <col min="3" max="3" width="68" customWidth="1"/>
  </cols>
  <sheetData>
    <row r="2" spans="2:3" ht="18.600000000000001">
      <c r="B2" s="262" t="s">
        <v>0</v>
      </c>
      <c r="C2" s="319">
        <f>'PLANILHA 1'!E3</f>
        <v>0</v>
      </c>
    </row>
    <row r="3" spans="2:3" ht="18.600000000000001">
      <c r="B3" s="263" t="s">
        <v>1</v>
      </c>
      <c r="C3" s="321">
        <f>'PLANILHA 1'!E4</f>
        <v>0</v>
      </c>
    </row>
    <row r="4" spans="2:3" ht="18.600000000000001">
      <c r="B4" s="263" t="s">
        <v>2</v>
      </c>
      <c r="C4" s="319">
        <f>'PLANILHA 1'!E5</f>
        <v>0</v>
      </c>
    </row>
    <row r="5" spans="2:3" ht="18.600000000000001">
      <c r="B5" s="264" t="s">
        <v>3</v>
      </c>
      <c r="C5" s="322"/>
    </row>
    <row r="6" spans="2:3">
      <c r="C6" s="323"/>
    </row>
    <row r="7" spans="2:3" ht="18.600000000000001">
      <c r="B7" s="262" t="s">
        <v>4</v>
      </c>
      <c r="C7" s="324"/>
    </row>
    <row r="8" spans="2:3" ht="18.600000000000001">
      <c r="B8" s="264" t="s">
        <v>5</v>
      </c>
      <c r="C8" s="322"/>
    </row>
    <row r="9" spans="2:3">
      <c r="C9" s="323"/>
    </row>
    <row r="10" spans="2:3" ht="18.600000000000001">
      <c r="B10" s="262" t="s">
        <v>6</v>
      </c>
      <c r="C10" s="324"/>
    </row>
    <row r="11" spans="2:3" ht="18.600000000000001">
      <c r="B11" s="263" t="s">
        <v>7</v>
      </c>
      <c r="C11" s="324"/>
    </row>
    <row r="12" spans="2:3" ht="18.600000000000001">
      <c r="B12" s="263" t="s">
        <v>8</v>
      </c>
      <c r="C12" s="324"/>
    </row>
    <row r="13" spans="2:3" ht="18.600000000000001">
      <c r="B13" s="264" t="s">
        <v>9</v>
      </c>
      <c r="C13" s="322"/>
    </row>
    <row r="14" spans="2:3">
      <c r="C14" s="320"/>
    </row>
    <row r="15" spans="2:3" ht="18.600000000000001" customHeight="1">
      <c r="B15" s="337" t="s">
        <v>10</v>
      </c>
      <c r="C15" s="339"/>
    </row>
    <row r="16" spans="2:3" ht="14.45" customHeight="1">
      <c r="B16" s="338"/>
      <c r="C16" s="340"/>
    </row>
    <row r="17" spans="2:3" ht="14.45" customHeight="1">
      <c r="B17" s="338"/>
      <c r="C17" s="340"/>
    </row>
    <row r="18" spans="2:3" ht="14.45" customHeight="1">
      <c r="B18" s="338"/>
      <c r="C18" s="340"/>
    </row>
    <row r="19" spans="2:3">
      <c r="B19" s="338"/>
      <c r="C19" s="340"/>
    </row>
    <row r="20" spans="2:3">
      <c r="B20" s="338"/>
      <c r="C20" s="340"/>
    </row>
    <row r="21" spans="2:3">
      <c r="B21" s="338"/>
      <c r="C21" s="340"/>
    </row>
    <row r="22" spans="2:3">
      <c r="B22" s="338"/>
      <c r="C22" s="340"/>
    </row>
    <row r="23" spans="2:3">
      <c r="B23" s="338"/>
      <c r="C23" s="340"/>
    </row>
    <row r="24" spans="2:3">
      <c r="B24" s="338"/>
      <c r="C24" s="341"/>
    </row>
  </sheetData>
  <mergeCells count="2">
    <mergeCell ref="B15:B24"/>
    <mergeCell ref="C15:C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651E-A427-4506-8B76-E6D2085E2280}">
  <sheetPr codeName="Planilha3"/>
  <dimension ref="B2:C20"/>
  <sheetViews>
    <sheetView showGridLines="0" workbookViewId="0">
      <selection activeCell="I29" sqref="I29"/>
    </sheetView>
  </sheetViews>
  <sheetFormatPr defaultRowHeight="14.45"/>
  <cols>
    <col min="2" max="2" width="32.7109375" customWidth="1"/>
    <col min="3" max="3" width="12.5703125" customWidth="1"/>
  </cols>
  <sheetData>
    <row r="2" spans="2:3" ht="18.600000000000001">
      <c r="B2" s="342" t="s">
        <v>11</v>
      </c>
      <c r="C2" s="343"/>
    </row>
    <row r="3" spans="2:3" ht="18.600000000000001">
      <c r="B3" s="273" t="s">
        <v>12</v>
      </c>
      <c r="C3" s="273" t="s">
        <v>13</v>
      </c>
    </row>
    <row r="4" spans="2:3" ht="18.600000000000001">
      <c r="B4" s="274" t="s">
        <v>14</v>
      </c>
      <c r="C4" s="274" t="s">
        <v>13</v>
      </c>
    </row>
    <row r="5" spans="2:3" ht="18.600000000000001">
      <c r="B5" s="275" t="s">
        <v>15</v>
      </c>
      <c r="C5" s="275" t="s">
        <v>13</v>
      </c>
    </row>
    <row r="6" spans="2:3" ht="18.600000000000001">
      <c r="B6" s="1"/>
      <c r="C6" s="1"/>
    </row>
    <row r="7" spans="2:3" ht="18.600000000000001">
      <c r="B7" s="342" t="s">
        <v>16</v>
      </c>
      <c r="C7" s="343"/>
    </row>
    <row r="8" spans="2:3" ht="18.600000000000001">
      <c r="B8" s="273" t="s">
        <v>12</v>
      </c>
      <c r="C8" s="273" t="s">
        <v>13</v>
      </c>
    </row>
    <row r="9" spans="2:3" ht="18.600000000000001">
      <c r="B9" s="274" t="s">
        <v>14</v>
      </c>
      <c r="C9" s="274" t="s">
        <v>13</v>
      </c>
    </row>
    <row r="10" spans="2:3" ht="18.600000000000001">
      <c r="B10" s="275" t="s">
        <v>15</v>
      </c>
      <c r="C10" s="275" t="s">
        <v>13</v>
      </c>
    </row>
    <row r="11" spans="2:3" ht="18.600000000000001">
      <c r="B11" s="1"/>
      <c r="C11" s="1"/>
    </row>
    <row r="12" spans="2:3" ht="18.600000000000001">
      <c r="B12" s="342" t="s">
        <v>17</v>
      </c>
      <c r="C12" s="343"/>
    </row>
    <row r="13" spans="2:3" ht="18.600000000000001">
      <c r="B13" s="273" t="s">
        <v>12</v>
      </c>
      <c r="C13" s="273" t="s">
        <v>13</v>
      </c>
    </row>
    <row r="14" spans="2:3" ht="18.600000000000001">
      <c r="B14" s="274" t="s">
        <v>14</v>
      </c>
      <c r="C14" s="274" t="s">
        <v>13</v>
      </c>
    </row>
    <row r="15" spans="2:3" ht="18.600000000000001">
      <c r="B15" s="275" t="s">
        <v>15</v>
      </c>
      <c r="C15" s="275" t="s">
        <v>13</v>
      </c>
    </row>
    <row r="17" spans="2:3" ht="18.600000000000001">
      <c r="B17" s="342" t="s">
        <v>18</v>
      </c>
      <c r="C17" s="343"/>
    </row>
    <row r="18" spans="2:3" ht="18.600000000000001">
      <c r="B18" s="273" t="s">
        <v>12</v>
      </c>
      <c r="C18" s="273" t="s">
        <v>13</v>
      </c>
    </row>
    <row r="19" spans="2:3" ht="18.600000000000001">
      <c r="B19" s="274" t="s">
        <v>14</v>
      </c>
      <c r="C19" s="274" t="s">
        <v>13</v>
      </c>
    </row>
    <row r="20" spans="2:3" ht="18.600000000000001">
      <c r="B20" s="275" t="s">
        <v>15</v>
      </c>
      <c r="C20" s="275" t="s">
        <v>13</v>
      </c>
    </row>
  </sheetData>
  <mergeCells count="4">
    <mergeCell ref="B2:C2"/>
    <mergeCell ref="B7:C7"/>
    <mergeCell ref="B12:C12"/>
    <mergeCell ref="B17:C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A2C8-DE57-4E04-A9B5-C4B841F6785F}">
  <sheetPr codeName="Planilha4"/>
  <dimension ref="B3:M12"/>
  <sheetViews>
    <sheetView showGridLines="0" workbookViewId="0">
      <selection activeCell="B37" sqref="B37"/>
    </sheetView>
  </sheetViews>
  <sheetFormatPr defaultRowHeight="14.45"/>
  <cols>
    <col min="2" max="2" width="25.5703125" customWidth="1"/>
    <col min="3" max="3" width="7.140625" bestFit="1" customWidth="1"/>
    <col min="4" max="10" width="16.140625" customWidth="1"/>
    <col min="11" max="11" width="15.5703125" bestFit="1" customWidth="1"/>
    <col min="12" max="13" width="16.140625" customWidth="1"/>
  </cols>
  <sheetData>
    <row r="3" spans="2:13" ht="18.600000000000001">
      <c r="B3" s="271" t="s">
        <v>19</v>
      </c>
      <c r="C3" s="272" t="s">
        <v>20</v>
      </c>
      <c r="D3" s="272" t="s">
        <v>21</v>
      </c>
      <c r="E3" s="272" t="s">
        <v>22</v>
      </c>
      <c r="F3" s="272" t="s">
        <v>23</v>
      </c>
      <c r="G3" s="272" t="s">
        <v>24</v>
      </c>
      <c r="H3" s="272" t="s">
        <v>25</v>
      </c>
      <c r="I3" s="272" t="s">
        <v>26</v>
      </c>
      <c r="J3" s="272" t="s">
        <v>27</v>
      </c>
      <c r="K3" s="272" t="s">
        <v>28</v>
      </c>
      <c r="L3" s="272" t="s">
        <v>29</v>
      </c>
      <c r="M3" s="272" t="s">
        <v>30</v>
      </c>
    </row>
    <row r="4" spans="2:13" ht="15.95">
      <c r="B4" s="268"/>
      <c r="C4" s="325"/>
      <c r="D4" s="328"/>
      <c r="E4" s="328"/>
      <c r="F4" s="328"/>
      <c r="G4" s="328"/>
      <c r="H4" s="328"/>
      <c r="I4" s="328"/>
      <c r="J4" s="328"/>
      <c r="K4" s="328"/>
      <c r="L4" s="329"/>
      <c r="M4" s="328"/>
    </row>
    <row r="5" spans="2:13" ht="15.95">
      <c r="B5" s="269"/>
      <c r="C5" s="326"/>
      <c r="D5" s="330"/>
      <c r="E5" s="330"/>
      <c r="F5" s="330"/>
      <c r="G5" s="330"/>
      <c r="H5" s="330"/>
      <c r="I5" s="330"/>
      <c r="J5" s="330"/>
      <c r="K5" s="330"/>
      <c r="L5" s="331"/>
      <c r="M5" s="330"/>
    </row>
    <row r="6" spans="2:13" ht="15.95">
      <c r="B6" s="269"/>
      <c r="C6" s="326"/>
      <c r="D6" s="330"/>
      <c r="E6" s="330"/>
      <c r="F6" s="330"/>
      <c r="G6" s="330"/>
      <c r="H6" s="330"/>
      <c r="I6" s="330"/>
      <c r="J6" s="330"/>
      <c r="K6" s="330"/>
      <c r="L6" s="331"/>
      <c r="M6" s="330"/>
    </row>
    <row r="7" spans="2:13" ht="15.95">
      <c r="B7" s="269"/>
      <c r="C7" s="326"/>
      <c r="D7" s="330"/>
      <c r="E7" s="330"/>
      <c r="F7" s="330"/>
      <c r="G7" s="330"/>
      <c r="H7" s="330"/>
      <c r="I7" s="330"/>
      <c r="J7" s="330"/>
      <c r="K7" s="330"/>
      <c r="L7" s="331"/>
      <c r="M7" s="330"/>
    </row>
    <row r="8" spans="2:13" ht="15.95">
      <c r="B8" s="269"/>
      <c r="C8" s="326"/>
      <c r="D8" s="330"/>
      <c r="E8" s="330"/>
      <c r="F8" s="330"/>
      <c r="G8" s="330"/>
      <c r="H8" s="330"/>
      <c r="I8" s="330"/>
      <c r="J8" s="330"/>
      <c r="K8" s="330"/>
      <c r="L8" s="331"/>
      <c r="M8" s="330"/>
    </row>
    <row r="9" spans="2:13" ht="15.95">
      <c r="B9" s="269"/>
      <c r="C9" s="326"/>
      <c r="D9" s="330"/>
      <c r="E9" s="330"/>
      <c r="F9" s="330"/>
      <c r="G9" s="330"/>
      <c r="H9" s="330"/>
      <c r="I9" s="330"/>
      <c r="J9" s="330"/>
      <c r="K9" s="330"/>
      <c r="L9" s="331"/>
      <c r="M9" s="330"/>
    </row>
    <row r="10" spans="2:13" ht="15.95">
      <c r="B10" s="269"/>
      <c r="C10" s="326"/>
      <c r="D10" s="330"/>
      <c r="E10" s="330"/>
      <c r="F10" s="330"/>
      <c r="G10" s="330"/>
      <c r="H10" s="330"/>
      <c r="I10" s="330"/>
      <c r="J10" s="330"/>
      <c r="K10" s="330"/>
      <c r="L10" s="331"/>
      <c r="M10" s="330"/>
    </row>
    <row r="11" spans="2:13" ht="15.95">
      <c r="B11" s="270"/>
      <c r="C11" s="327"/>
      <c r="D11" s="332"/>
      <c r="E11" s="332"/>
      <c r="F11" s="332"/>
      <c r="G11" s="332"/>
      <c r="H11" s="332"/>
      <c r="I11" s="332"/>
      <c r="J11" s="332"/>
      <c r="K11" s="332"/>
      <c r="L11" s="333"/>
      <c r="M11" s="332"/>
    </row>
    <row r="12" spans="2:13" ht="15.95">
      <c r="B12" s="334" t="s">
        <v>27</v>
      </c>
      <c r="C12" s="335"/>
      <c r="D12" s="336">
        <f t="shared" ref="D12:M12" si="0">SUM(D4:D11)</f>
        <v>0</v>
      </c>
      <c r="E12" s="336">
        <f t="shared" si="0"/>
        <v>0</v>
      </c>
      <c r="F12" s="336">
        <f t="shared" si="0"/>
        <v>0</v>
      </c>
      <c r="G12" s="336">
        <f t="shared" si="0"/>
        <v>0</v>
      </c>
      <c r="H12" s="336">
        <f t="shared" si="0"/>
        <v>0</v>
      </c>
      <c r="I12" s="336">
        <f t="shared" si="0"/>
        <v>0</v>
      </c>
      <c r="J12" s="336">
        <f t="shared" si="0"/>
        <v>0</v>
      </c>
      <c r="K12" s="336">
        <f t="shared" si="0"/>
        <v>0</v>
      </c>
      <c r="L12" s="336">
        <f t="shared" si="0"/>
        <v>0</v>
      </c>
      <c r="M12" s="336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716F-A4DA-4978-ABFF-AB3A036364FE}">
  <sheetPr codeName="Planilha5"/>
  <dimension ref="B2:F16"/>
  <sheetViews>
    <sheetView showGridLines="0" workbookViewId="0">
      <selection activeCell="E30" sqref="E30"/>
    </sheetView>
  </sheetViews>
  <sheetFormatPr defaultRowHeight="14.45"/>
  <cols>
    <col min="2" max="2" width="17.7109375" customWidth="1"/>
    <col min="3" max="6" width="15.5703125" customWidth="1"/>
  </cols>
  <sheetData>
    <row r="2" spans="2:6" ht="18.600000000000001">
      <c r="B2" s="266" t="s">
        <v>31</v>
      </c>
      <c r="C2" s="267">
        <v>2022</v>
      </c>
      <c r="D2" s="267">
        <v>2023</v>
      </c>
      <c r="E2" s="267">
        <v>2024</v>
      </c>
      <c r="F2" s="267">
        <v>2025</v>
      </c>
    </row>
    <row r="3" spans="2:6" ht="18.600000000000001">
      <c r="B3" s="265" t="s">
        <v>32</v>
      </c>
      <c r="C3" s="283"/>
      <c r="D3" s="283"/>
      <c r="E3" s="283"/>
      <c r="F3" s="283"/>
    </row>
    <row r="4" spans="2:6" ht="18.600000000000001">
      <c r="B4" s="265" t="s">
        <v>33</v>
      </c>
      <c r="C4" s="283"/>
      <c r="D4" s="283"/>
      <c r="E4" s="283"/>
      <c r="F4" s="283"/>
    </row>
    <row r="5" spans="2:6" ht="18.600000000000001">
      <c r="B5" s="265" t="s">
        <v>34</v>
      </c>
      <c r="C5" s="283"/>
      <c r="D5" s="283"/>
      <c r="E5" s="283"/>
      <c r="F5" s="283"/>
    </row>
    <row r="6" spans="2:6" ht="18.600000000000001">
      <c r="B6" s="265" t="s">
        <v>35</v>
      </c>
      <c r="C6" s="283"/>
      <c r="D6" s="283"/>
      <c r="E6" s="283"/>
      <c r="F6" s="283"/>
    </row>
    <row r="7" spans="2:6" ht="18.600000000000001">
      <c r="B7" s="265" t="s">
        <v>36</v>
      </c>
      <c r="C7" s="283"/>
      <c r="D7" s="283"/>
      <c r="E7" s="283"/>
      <c r="F7" s="283"/>
    </row>
    <row r="8" spans="2:6" ht="18.600000000000001">
      <c r="B8" s="265" t="s">
        <v>37</v>
      </c>
      <c r="C8" s="283"/>
      <c r="D8" s="283"/>
      <c r="E8" s="283"/>
      <c r="F8" s="283"/>
    </row>
    <row r="9" spans="2:6" ht="18.600000000000001">
      <c r="B9" s="265" t="s">
        <v>38</v>
      </c>
      <c r="C9" s="283"/>
      <c r="D9" s="283"/>
      <c r="E9" s="283"/>
      <c r="F9" s="283"/>
    </row>
    <row r="10" spans="2:6" ht="18.600000000000001">
      <c r="B10" s="265" t="s">
        <v>39</v>
      </c>
      <c r="C10" s="283"/>
      <c r="D10" s="283"/>
      <c r="E10" s="283"/>
      <c r="F10" s="283"/>
    </row>
    <row r="11" spans="2:6" ht="18.600000000000001">
      <c r="B11" s="265" t="s">
        <v>40</v>
      </c>
      <c r="C11" s="283"/>
      <c r="D11" s="283"/>
      <c r="E11" s="283"/>
      <c r="F11" s="283"/>
    </row>
    <row r="12" spans="2:6" ht="18.600000000000001">
      <c r="B12" s="265" t="s">
        <v>41</v>
      </c>
      <c r="C12" s="283"/>
      <c r="D12" s="283"/>
      <c r="E12" s="283"/>
      <c r="F12" s="283"/>
    </row>
    <row r="13" spans="2:6" ht="18.600000000000001">
      <c r="B13" s="265" t="s">
        <v>42</v>
      </c>
      <c r="C13" s="283"/>
      <c r="D13" s="283"/>
      <c r="E13" s="283"/>
      <c r="F13" s="283"/>
    </row>
    <row r="14" spans="2:6" ht="18.600000000000001">
      <c r="B14" s="265" t="s">
        <v>43</v>
      </c>
      <c r="C14" s="283"/>
      <c r="D14" s="283"/>
      <c r="E14" s="283"/>
      <c r="F14" s="283"/>
    </row>
    <row r="15" spans="2:6" ht="18.600000000000001">
      <c r="B15" s="265" t="s">
        <v>27</v>
      </c>
      <c r="C15" s="284">
        <f>SUM(C3:C14)</f>
        <v>0</v>
      </c>
      <c r="D15" s="284">
        <f>SUM(D3:D14)</f>
        <v>0</v>
      </c>
      <c r="E15" s="284">
        <f>SUM(E3:E14)</f>
        <v>0</v>
      </c>
      <c r="F15" s="284">
        <f>SUM(F3:F14)</f>
        <v>0</v>
      </c>
    </row>
    <row r="16" spans="2:6" ht="18.600000000000001">
      <c r="B16" s="282" t="s">
        <v>44</v>
      </c>
      <c r="C16" s="285">
        <f>IFERROR(C15/COUNT(C3:C14),0)</f>
        <v>0</v>
      </c>
      <c r="D16" s="285">
        <f t="shared" ref="D16:F16" si="0">IFERROR(D15/COUNT(D3:D14),0)</f>
        <v>0</v>
      </c>
      <c r="E16" s="285">
        <f t="shared" si="0"/>
        <v>0</v>
      </c>
      <c r="F16" s="285">
        <f t="shared" si="0"/>
        <v>0</v>
      </c>
    </row>
  </sheetData>
  <phoneticPr fontId="7" type="noConversion"/>
  <pageMargins left="0.511811024" right="0.511811024" top="0.78740157499999996" bottom="0.78740157499999996" header="0.31496062000000002" footer="0.31496062000000002"/>
  <ignoredErrors>
    <ignoredError sqref="C15 D15:F15 C16:F16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6021-196D-4ECC-9B73-185EA713B174}">
  <sheetPr codeName="Planilha6"/>
  <dimension ref="A1"/>
  <sheetViews>
    <sheetView showGridLines="0" tabSelected="1" workbookViewId="0">
      <selection activeCell="L26" sqref="A1:L26"/>
    </sheetView>
  </sheetViews>
  <sheetFormatPr defaultRowHeight="14.45"/>
  <cols>
    <col min="3" max="3" width="11" bestFit="1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C9F1-C4BE-4643-A8A4-9F8306EF3521}">
  <sheetPr codeName="Planilha10"/>
  <dimension ref="A3:Y66"/>
  <sheetViews>
    <sheetView showGridLines="0" topLeftCell="C37" zoomScale="70" zoomScaleNormal="70" workbookViewId="0">
      <selection activeCell="J48" sqref="J48"/>
    </sheetView>
  </sheetViews>
  <sheetFormatPr defaultRowHeight="15.6"/>
  <cols>
    <col min="1" max="1" width="5.7109375" style="2" customWidth="1"/>
    <col min="2" max="2" width="1.5703125" style="2" customWidth="1"/>
    <col min="3" max="3" width="29.42578125" style="18" customWidth="1"/>
    <col min="4" max="4" width="1.7109375" style="18" customWidth="1"/>
    <col min="5" max="8" width="16.7109375" style="18" customWidth="1"/>
    <col min="9" max="9" width="2.7109375" style="18" customWidth="1"/>
    <col min="10" max="11" width="16.7109375" style="18" customWidth="1"/>
    <col min="12" max="12" width="1.5703125" style="18" customWidth="1"/>
    <col min="13" max="13" width="30.85546875" style="18" customWidth="1"/>
    <col min="14" max="14" width="1.7109375" style="18" customWidth="1"/>
    <col min="15" max="18" width="16.7109375" style="18" customWidth="1"/>
    <col min="19" max="19" width="0.85546875" style="18" customWidth="1"/>
    <col min="20" max="20" width="6.5703125" style="18" bestFit="1" customWidth="1"/>
    <col min="21" max="21" width="2.7109375" style="18" customWidth="1"/>
    <col min="22" max="23" width="16.7109375" style="18" customWidth="1"/>
    <col min="24" max="24" width="0.85546875" style="18" customWidth="1"/>
    <col min="25" max="25" width="6.5703125" style="18" customWidth="1"/>
  </cols>
  <sheetData>
    <row r="3" spans="3:25">
      <c r="C3" s="19" t="s">
        <v>45</v>
      </c>
      <c r="E3" s="345"/>
      <c r="F3" s="345"/>
      <c r="K3" s="20"/>
      <c r="M3" s="19"/>
      <c r="W3" s="20"/>
      <c r="X3" s="20"/>
      <c r="Y3" s="20"/>
    </row>
    <row r="4" spans="3:25">
      <c r="C4" s="19" t="s">
        <v>46</v>
      </c>
      <c r="E4" s="344">
        <f>'PLANILHA 1'!E3</f>
        <v>0</v>
      </c>
      <c r="F4" s="344"/>
      <c r="M4" s="19"/>
    </row>
    <row r="5" spans="3:25">
      <c r="C5" s="19" t="s">
        <v>1</v>
      </c>
      <c r="E5" s="346">
        <f>'PLANILHA 1'!E4</f>
        <v>0</v>
      </c>
      <c r="F5" s="346"/>
      <c r="M5" s="19"/>
    </row>
    <row r="6" spans="3:25">
      <c r="C6" s="19" t="s">
        <v>2</v>
      </c>
      <c r="E6" s="344">
        <f>'PLANILHA 1'!E5</f>
        <v>0</v>
      </c>
      <c r="F6" s="344"/>
      <c r="M6" s="19"/>
    </row>
    <row r="7" spans="3:25">
      <c r="C7" s="19" t="s">
        <v>47</v>
      </c>
      <c r="E7" s="344">
        <f>'PLANILHA 1'!E6</f>
        <v>0</v>
      </c>
      <c r="F7" s="344"/>
      <c r="M7" s="19"/>
    </row>
    <row r="8" spans="3:25">
      <c r="C8" s="19" t="s">
        <v>48</v>
      </c>
      <c r="E8" s="344">
        <f>'PLANILHA 1'!E7</f>
        <v>0</v>
      </c>
      <c r="F8" s="344"/>
      <c r="M8" s="19"/>
    </row>
    <row r="9" spans="3:25">
      <c r="C9" s="19"/>
      <c r="M9" s="19"/>
    </row>
    <row r="10" spans="3:25">
      <c r="C10" s="19"/>
      <c r="H10" s="261"/>
      <c r="M10" s="19"/>
    </row>
    <row r="11" spans="3:25">
      <c r="C11" s="18" t="str">
        <f>'PLANILHA 1'!C14</f>
        <v>Valores em milhares Reais</v>
      </c>
      <c r="H11" s="261"/>
      <c r="M11" s="318">
        <f>E7</f>
        <v>0</v>
      </c>
    </row>
    <row r="12" spans="3:25">
      <c r="C12" s="27" t="s">
        <v>49</v>
      </c>
      <c r="E12" s="28">
        <f>TOTAL!E16</f>
        <v>44196</v>
      </c>
      <c r="F12" s="29">
        <f>TOTAL!F16</f>
        <v>44561</v>
      </c>
      <c r="G12" s="29">
        <f>TOTAL!G16</f>
        <v>44926</v>
      </c>
      <c r="H12" s="30">
        <f>TOTAL!H16</f>
        <v>45291</v>
      </c>
      <c r="I12" s="21"/>
      <c r="J12" s="28">
        <f>TOTAL!J16</f>
        <v>0</v>
      </c>
      <c r="K12" s="30">
        <f>TOTAL!K16</f>
        <v>0</v>
      </c>
      <c r="M12" s="27" t="s">
        <v>50</v>
      </c>
      <c r="O12" s="28">
        <f>$E$12</f>
        <v>44196</v>
      </c>
      <c r="P12" s="29">
        <f>$F$12</f>
        <v>44561</v>
      </c>
      <c r="Q12" s="29">
        <f>$G$12</f>
        <v>44926</v>
      </c>
      <c r="R12" s="30">
        <f>$H$12</f>
        <v>45291</v>
      </c>
      <c r="S12" s="55"/>
      <c r="T12" s="50" t="s">
        <v>51</v>
      </c>
      <c r="U12" s="22"/>
      <c r="V12" s="28">
        <f>$J$12</f>
        <v>0</v>
      </c>
      <c r="W12" s="30">
        <f>$K$12</f>
        <v>0</v>
      </c>
      <c r="X12" s="55"/>
      <c r="Y12" s="50" t="s">
        <v>51</v>
      </c>
    </row>
    <row r="13" spans="3:25">
      <c r="C13" s="35" t="s">
        <v>52</v>
      </c>
      <c r="E13" s="220">
        <f>SUM($E$14:$E$20)</f>
        <v>0</v>
      </c>
      <c r="F13" s="221">
        <f>SUM($F$14:$F$20)</f>
        <v>0</v>
      </c>
      <c r="G13" s="221">
        <f>SUM($G$14:$G$20)</f>
        <v>0</v>
      </c>
      <c r="H13" s="222">
        <f>SUM($H$14:$H$20)</f>
        <v>0</v>
      </c>
      <c r="I13" s="223"/>
      <c r="J13" s="220">
        <f>SUM($J$14:$J$20)</f>
        <v>0</v>
      </c>
      <c r="K13" s="222">
        <f>SUM($K$14:$K$20)</f>
        <v>0</v>
      </c>
      <c r="M13" s="35" t="s">
        <v>53</v>
      </c>
      <c r="O13" s="199">
        <f>TOTAL!E$103</f>
        <v>0</v>
      </c>
      <c r="P13" s="214">
        <f>TOTAL!F$103</f>
        <v>0</v>
      </c>
      <c r="Q13" s="214">
        <f>TOTAL!G$103</f>
        <v>0</v>
      </c>
      <c r="R13" s="200">
        <f>TOTAL!H$103</f>
        <v>0</v>
      </c>
      <c r="S13" s="56"/>
      <c r="T13" s="95">
        <f>IFERROR(R13/Q13-1,0)</f>
        <v>0</v>
      </c>
      <c r="U13" s="23"/>
      <c r="V13" s="199">
        <f>TOTAL!J$103</f>
        <v>0</v>
      </c>
      <c r="W13" s="200">
        <f>TOTAL!K$103</f>
        <v>0</v>
      </c>
      <c r="X13" s="56"/>
      <c r="Y13" s="95">
        <f>IFERROR(W13/V13-1,0)</f>
        <v>0</v>
      </c>
    </row>
    <row r="14" spans="3:25">
      <c r="C14" s="41" t="s">
        <v>54</v>
      </c>
      <c r="D14" s="38"/>
      <c r="E14" s="224">
        <f>TOTAL!E$18+TOTAL!E$19</f>
        <v>0</v>
      </c>
      <c r="F14" s="225">
        <f>TOTAL!F$18+TOTAL!F$19</f>
        <v>0</v>
      </c>
      <c r="G14" s="225">
        <f>TOTAL!G$18+TOTAL!G$19</f>
        <v>0</v>
      </c>
      <c r="H14" s="226">
        <f>TOTAL!H$18+TOTAL!H$19</f>
        <v>0</v>
      </c>
      <c r="I14" s="227"/>
      <c r="J14" s="224">
        <f>TOTAL!J$18+TOTAL!J$19</f>
        <v>0</v>
      </c>
      <c r="K14" s="226">
        <f>TOTAL!K$18+TOTAL!K$19</f>
        <v>0</v>
      </c>
      <c r="M14" s="47" t="s">
        <v>55</v>
      </c>
      <c r="N14" s="38"/>
      <c r="O14" s="201">
        <f>TOTAL!E$104</f>
        <v>0</v>
      </c>
      <c r="P14" s="215">
        <f>TOTAL!F$104</f>
        <v>0</v>
      </c>
      <c r="Q14" s="215">
        <f>TOTAL!G$104</f>
        <v>0</v>
      </c>
      <c r="R14" s="202">
        <f>TOTAL!H$104</f>
        <v>0</v>
      </c>
      <c r="S14" s="51"/>
      <c r="T14" s="125">
        <f>IFERROR(R14/Q14-1,0)</f>
        <v>0</v>
      </c>
      <c r="U14" s="45"/>
      <c r="V14" s="201">
        <f>TOTAL!J$104</f>
        <v>0</v>
      </c>
      <c r="W14" s="202">
        <f>TOTAL!K$104</f>
        <v>0</v>
      </c>
      <c r="X14" s="51"/>
      <c r="Y14" s="125">
        <f t="shared" ref="Y14:Y19" si="0">IFERROR(W14/V14-1,0)</f>
        <v>0</v>
      </c>
    </row>
    <row r="15" spans="3:25">
      <c r="C15" s="43" t="s">
        <v>56</v>
      </c>
      <c r="D15" s="38"/>
      <c r="E15" s="228">
        <f>TOTAL!E$20+TOTAL!E$21</f>
        <v>0</v>
      </c>
      <c r="F15" s="227">
        <f>TOTAL!F$20+TOTAL!F$21</f>
        <v>0</v>
      </c>
      <c r="G15" s="227">
        <f>TOTAL!G$20+TOTAL!G$21</f>
        <v>0</v>
      </c>
      <c r="H15" s="229">
        <f>TOTAL!H$20+TOTAL!H$21</f>
        <v>0</v>
      </c>
      <c r="I15" s="227"/>
      <c r="J15" s="228">
        <f>TOTAL!J$20+TOTAL!J$21</f>
        <v>0</v>
      </c>
      <c r="K15" s="229">
        <f>TOTAL!K$20+TOTAL!K$21</f>
        <v>0</v>
      </c>
      <c r="M15" s="35" t="s">
        <v>57</v>
      </c>
      <c r="O15" s="199">
        <f>O$13+O14</f>
        <v>0</v>
      </c>
      <c r="P15" s="214">
        <f>P$13+P14</f>
        <v>0</v>
      </c>
      <c r="Q15" s="214">
        <f>Q$13+Q14</f>
        <v>0</v>
      </c>
      <c r="R15" s="200">
        <f>R$13+R14</f>
        <v>0</v>
      </c>
      <c r="S15" s="56"/>
      <c r="T15" s="95">
        <f t="shared" ref="T15:T19" si="1">IFERROR(R15/Q15-1,0)</f>
        <v>0</v>
      </c>
      <c r="U15" s="23"/>
      <c r="V15" s="199">
        <f t="shared" ref="V15" si="2">V$13+V14</f>
        <v>0</v>
      </c>
      <c r="W15" s="200">
        <f t="shared" ref="W15" si="3">W$13+W14</f>
        <v>0</v>
      </c>
      <c r="X15" s="56"/>
      <c r="Y15" s="95">
        <f t="shared" si="0"/>
        <v>0</v>
      </c>
    </row>
    <row r="16" spans="3:25">
      <c r="C16" s="43" t="s">
        <v>58</v>
      </c>
      <c r="D16" s="38"/>
      <c r="E16" s="228">
        <f>TOTAL!E$22</f>
        <v>0</v>
      </c>
      <c r="F16" s="227">
        <f>TOTAL!F$22</f>
        <v>0</v>
      </c>
      <c r="G16" s="227">
        <f>TOTAL!G$22</f>
        <v>0</v>
      </c>
      <c r="H16" s="229">
        <f>TOTAL!H$22</f>
        <v>0</v>
      </c>
      <c r="I16" s="227"/>
      <c r="J16" s="228">
        <f>TOTAL!J$22</f>
        <v>0</v>
      </c>
      <c r="K16" s="229">
        <f>TOTAL!K$22</f>
        <v>0</v>
      </c>
      <c r="M16" s="43" t="s">
        <v>59</v>
      </c>
      <c r="N16" s="38"/>
      <c r="O16" s="203">
        <f>TOTAL!E$106+TOTAL!E$107+TOTAL!E$108+TOTAL!E$109</f>
        <v>0</v>
      </c>
      <c r="P16" s="216">
        <f>TOTAL!F$106+TOTAL!F$107+TOTAL!F$108+TOTAL!F$109</f>
        <v>0</v>
      </c>
      <c r="Q16" s="216">
        <f>TOTAL!G$106+TOTAL!G$107+TOTAL!G$108+TOTAL!G$109</f>
        <v>0</v>
      </c>
      <c r="R16" s="204">
        <f>TOTAL!H$106+TOTAL!H$107+TOTAL!H$108+TOTAL!H$109</f>
        <v>0</v>
      </c>
      <c r="S16" s="51"/>
      <c r="T16" s="125">
        <f t="shared" si="1"/>
        <v>0</v>
      </c>
      <c r="U16" s="45"/>
      <c r="V16" s="203">
        <f>TOTAL!J$106+TOTAL!J$107+TOTAL!J$108+TOTAL!J$109</f>
        <v>0</v>
      </c>
      <c r="W16" s="204">
        <f>TOTAL!K$106+TOTAL!K$107+TOTAL!K$108+TOTAL!K$109</f>
        <v>0</v>
      </c>
      <c r="X16" s="51"/>
      <c r="Y16" s="125">
        <f t="shared" si="0"/>
        <v>0</v>
      </c>
    </row>
    <row r="17" spans="3:25">
      <c r="C17" s="43" t="s">
        <v>60</v>
      </c>
      <c r="D17" s="38"/>
      <c r="E17" s="228">
        <f>TOTAL!E$23</f>
        <v>0</v>
      </c>
      <c r="F17" s="227">
        <f>TOTAL!F$23</f>
        <v>0</v>
      </c>
      <c r="G17" s="227">
        <f>TOTAL!G$23</f>
        <v>0</v>
      </c>
      <c r="H17" s="229">
        <f>TOTAL!H$23</f>
        <v>0</v>
      </c>
      <c r="I17" s="227"/>
      <c r="J17" s="228">
        <f>TOTAL!J$23</f>
        <v>0</v>
      </c>
      <c r="K17" s="229">
        <f>TOTAL!K$23</f>
        <v>0</v>
      </c>
      <c r="M17" s="48" t="s">
        <v>61</v>
      </c>
      <c r="N17" s="38" t="s">
        <v>62</v>
      </c>
      <c r="O17" s="205">
        <f>TOTAL!E$110</f>
        <v>0</v>
      </c>
      <c r="P17" s="217">
        <f>TOTAL!F$110</f>
        <v>0</v>
      </c>
      <c r="Q17" s="217">
        <f>TOTAL!G$110</f>
        <v>0</v>
      </c>
      <c r="R17" s="206">
        <f>TOTAL!H$110</f>
        <v>0</v>
      </c>
      <c r="S17" s="51"/>
      <c r="T17" s="125">
        <f t="shared" si="1"/>
        <v>0</v>
      </c>
      <c r="U17" s="45"/>
      <c r="V17" s="205">
        <f>TOTAL!J$110</f>
        <v>0</v>
      </c>
      <c r="W17" s="206">
        <f>TOTAL!K$110</f>
        <v>0</v>
      </c>
      <c r="X17" s="51"/>
      <c r="Y17" s="125">
        <f t="shared" si="0"/>
        <v>0</v>
      </c>
    </row>
    <row r="18" spans="3:25">
      <c r="C18" s="43" t="s">
        <v>63</v>
      </c>
      <c r="D18" s="38"/>
      <c r="E18" s="228">
        <f>TOTAL!E$24</f>
        <v>0</v>
      </c>
      <c r="F18" s="227">
        <f>TOTAL!F$24</f>
        <v>0</v>
      </c>
      <c r="G18" s="227">
        <f>TOTAL!G$24</f>
        <v>0</v>
      </c>
      <c r="H18" s="229">
        <f>TOTAL!H$24</f>
        <v>0</v>
      </c>
      <c r="I18" s="227"/>
      <c r="J18" s="228">
        <f>TOTAL!J$24</f>
        <v>0</v>
      </c>
      <c r="K18" s="229">
        <f>TOTAL!K$24</f>
        <v>0</v>
      </c>
      <c r="M18" s="35" t="s">
        <v>64</v>
      </c>
      <c r="O18" s="199">
        <f>+O$15+O$16+O$17</f>
        <v>0</v>
      </c>
      <c r="P18" s="214">
        <f t="shared" ref="P18:R18" si="4">+P$15+P$16+P$17</f>
        <v>0</v>
      </c>
      <c r="Q18" s="214">
        <f t="shared" si="4"/>
        <v>0</v>
      </c>
      <c r="R18" s="200">
        <f t="shared" si="4"/>
        <v>0</v>
      </c>
      <c r="S18" s="56"/>
      <c r="T18" s="95">
        <f t="shared" si="1"/>
        <v>0</v>
      </c>
      <c r="U18" s="23"/>
      <c r="V18" s="199">
        <f t="shared" ref="V18:W18" si="5">+V$15+V$16+V$17</f>
        <v>0</v>
      </c>
      <c r="W18" s="200">
        <f t="shared" si="5"/>
        <v>0</v>
      </c>
      <c r="X18" s="56"/>
      <c r="Y18" s="95">
        <f t="shared" si="0"/>
        <v>0</v>
      </c>
    </row>
    <row r="19" spans="3:25">
      <c r="C19" s="43" t="s">
        <v>65</v>
      </c>
      <c r="D19" s="38"/>
      <c r="E19" s="228">
        <f>TOTAL!E$25</f>
        <v>0</v>
      </c>
      <c r="F19" s="227">
        <f>TOTAL!F$25</f>
        <v>0</v>
      </c>
      <c r="G19" s="227">
        <f>TOTAL!G$25</f>
        <v>0</v>
      </c>
      <c r="H19" s="229">
        <f>TOTAL!H$25</f>
        <v>0</v>
      </c>
      <c r="I19" s="227"/>
      <c r="J19" s="228">
        <f>TOTAL!J$25</f>
        <v>0</v>
      </c>
      <c r="K19" s="229">
        <f>TOTAL!K$25</f>
        <v>0</v>
      </c>
      <c r="M19" s="33" t="s">
        <v>66</v>
      </c>
      <c r="O19" s="207">
        <f>TOTAL!E$113</f>
        <v>0</v>
      </c>
      <c r="P19" s="211">
        <f>TOTAL!F$113</f>
        <v>0</v>
      </c>
      <c r="Q19" s="211">
        <f>TOTAL!G$113</f>
        <v>0</v>
      </c>
      <c r="R19" s="208">
        <f>TOTAL!H$113</f>
        <v>0</v>
      </c>
      <c r="S19" s="57"/>
      <c r="T19" s="126">
        <f t="shared" si="1"/>
        <v>0</v>
      </c>
      <c r="U19" s="23"/>
      <c r="V19" s="207">
        <f>TOTAL!J$113</f>
        <v>0</v>
      </c>
      <c r="W19" s="208">
        <f>TOTAL!K$113</f>
        <v>0</v>
      </c>
      <c r="X19" s="57"/>
      <c r="Y19" s="126">
        <f t="shared" si="0"/>
        <v>0</v>
      </c>
    </row>
    <row r="20" spans="3:25">
      <c r="C20" s="43" t="s">
        <v>67</v>
      </c>
      <c r="D20" s="38"/>
      <c r="E20" s="228">
        <f>TOTAL!E$26+TOTAL!E$27+TOTAL!E$28+TOTAL!E$29+TOTAL!E$30</f>
        <v>0</v>
      </c>
      <c r="F20" s="227">
        <f>TOTAL!F$26+TOTAL!F$27+TOTAL!F$28+TOTAL!F$29+TOTAL!F$30</f>
        <v>0</v>
      </c>
      <c r="G20" s="227">
        <f>TOTAL!G$26+TOTAL!G$27+TOTAL!G$28+TOTAL!G$29+TOTAL!G$30</f>
        <v>0</v>
      </c>
      <c r="H20" s="229">
        <f>TOTAL!H$26+TOTAL!H$27+TOTAL!H$28+TOTAL!H$29+TOTAL!H$30</f>
        <v>0</v>
      </c>
      <c r="I20" s="227"/>
      <c r="J20" s="228">
        <f>TOTAL!J$26+TOTAL!J$27+TOTAL!J$28+TOTAL!J$29+TOTAL!J$30</f>
        <v>0</v>
      </c>
      <c r="K20" s="229">
        <f>TOTAL!K$26+TOTAL!K$27+TOTAL!K$28+TOTAL!K$29+TOTAL!K$30</f>
        <v>0</v>
      </c>
      <c r="M20" s="36" t="s">
        <v>68</v>
      </c>
      <c r="O20" s="279">
        <f>IFERROR(O19/O13,0)</f>
        <v>0</v>
      </c>
      <c r="P20" s="280">
        <f t="shared" ref="P20:Q20" si="6">IFERROR(P19/P13,0)</f>
        <v>0</v>
      </c>
      <c r="Q20" s="280">
        <f t="shared" si="6"/>
        <v>0</v>
      </c>
      <c r="R20" s="281">
        <f>IFERROR(R19/R13,0)</f>
        <v>0</v>
      </c>
      <c r="S20" s="56"/>
      <c r="T20" s="127" t="s">
        <v>69</v>
      </c>
      <c r="U20" s="23"/>
      <c r="V20" s="279">
        <f t="shared" ref="V20" si="7">IFERROR(V19/V13,0)</f>
        <v>0</v>
      </c>
      <c r="W20" s="281">
        <f t="shared" ref="W20" si="8">IFERROR(W19/W13,0)</f>
        <v>0</v>
      </c>
      <c r="X20" s="56"/>
      <c r="Y20" s="127" t="s">
        <v>69</v>
      </c>
    </row>
    <row r="21" spans="3:25">
      <c r="C21" s="35" t="s">
        <v>70</v>
      </c>
      <c r="E21" s="220">
        <f>SUM($E$22:$E$28)</f>
        <v>0</v>
      </c>
      <c r="F21" s="221">
        <f>SUM($F$22:F28)</f>
        <v>0</v>
      </c>
      <c r="G21" s="221">
        <f>SUM($G$22:$G$28)</f>
        <v>0</v>
      </c>
      <c r="H21" s="222">
        <f>SUM($H$22:$H$28)</f>
        <v>0</v>
      </c>
      <c r="I21" s="230"/>
      <c r="J21" s="220">
        <f>SUM($J$22:$J$28)</f>
        <v>0</v>
      </c>
      <c r="K21" s="222">
        <f>SUM($K$22:$K$28)</f>
        <v>0</v>
      </c>
      <c r="M21" s="41" t="s">
        <v>71</v>
      </c>
      <c r="N21" s="38"/>
      <c r="O21" s="209">
        <f>TOTAL!E$114+TOTAL!E$116</f>
        <v>0</v>
      </c>
      <c r="P21" s="218">
        <f>TOTAL!F$114+TOTAL!F$116</f>
        <v>0</v>
      </c>
      <c r="Q21" s="218">
        <f>TOTAL!G$114+TOTAL!G$116</f>
        <v>0</v>
      </c>
      <c r="R21" s="210">
        <f>TOTAL!H$114+TOTAL!H$116</f>
        <v>0</v>
      </c>
      <c r="S21" s="51"/>
      <c r="T21" s="125">
        <f t="shared" ref="T21:T28" si="9">IFERROR(R21/Q21-1,0)</f>
        <v>0</v>
      </c>
      <c r="U21" s="45"/>
      <c r="V21" s="209">
        <f>TOTAL!J$114+TOTAL!J$116</f>
        <v>0</v>
      </c>
      <c r="W21" s="210">
        <f>TOTAL!K$114+TOTAL!K$116</f>
        <v>0</v>
      </c>
      <c r="X21" s="51"/>
      <c r="Y21" s="125">
        <f t="shared" ref="Y21:Y28" si="10">IFERROR(W21/V21-1,0)</f>
        <v>0</v>
      </c>
    </row>
    <row r="22" spans="3:25">
      <c r="C22" s="41" t="s">
        <v>72</v>
      </c>
      <c r="D22" s="38"/>
      <c r="E22" s="224">
        <f>TOTAL!E$32</f>
        <v>0</v>
      </c>
      <c r="F22" s="225">
        <f>TOTAL!F$32</f>
        <v>0</v>
      </c>
      <c r="G22" s="225">
        <f>TOTAL!G$32</f>
        <v>0</v>
      </c>
      <c r="H22" s="226">
        <f>TOTAL!H$32</f>
        <v>0</v>
      </c>
      <c r="I22" s="227"/>
      <c r="J22" s="224">
        <f>TOTAL!J$32</f>
        <v>0</v>
      </c>
      <c r="K22" s="226">
        <f>TOTAL!K$32</f>
        <v>0</v>
      </c>
      <c r="M22" s="33" t="s">
        <v>73</v>
      </c>
      <c r="O22" s="207">
        <f>+O$19+O$21</f>
        <v>0</v>
      </c>
      <c r="P22" s="211">
        <f t="shared" ref="P22:R22" si="11">+P$19+P$21</f>
        <v>0</v>
      </c>
      <c r="Q22" s="211">
        <f t="shared" si="11"/>
        <v>0</v>
      </c>
      <c r="R22" s="208">
        <f t="shared" si="11"/>
        <v>0</v>
      </c>
      <c r="S22" s="57"/>
      <c r="T22" s="126">
        <f t="shared" si="9"/>
        <v>0</v>
      </c>
      <c r="U22" s="23"/>
      <c r="V22" s="211">
        <f t="shared" ref="V22:W22" si="12">+V$19+V$21</f>
        <v>0</v>
      </c>
      <c r="W22" s="208">
        <f t="shared" si="12"/>
        <v>0</v>
      </c>
      <c r="X22" s="57"/>
      <c r="Y22" s="126">
        <f t="shared" si="10"/>
        <v>0</v>
      </c>
    </row>
    <row r="23" spans="3:25">
      <c r="C23" s="43" t="s">
        <v>74</v>
      </c>
      <c r="D23" s="38"/>
      <c r="E23" s="228">
        <f>TOTAL!E$33+TOTAL!E$34</f>
        <v>0</v>
      </c>
      <c r="F23" s="227">
        <f>TOTAL!F$33+TOTAL!F$34</f>
        <v>0</v>
      </c>
      <c r="G23" s="227">
        <f>TOTAL!G$33+TOTAL!G$34</f>
        <v>0</v>
      </c>
      <c r="H23" s="229">
        <f>TOTAL!H$33+TOTAL!H$34</f>
        <v>0</v>
      </c>
      <c r="I23" s="227"/>
      <c r="J23" s="228">
        <f>TOTAL!J$33+TOTAL!J$34</f>
        <v>0</v>
      </c>
      <c r="K23" s="229">
        <f>TOTAL!K$33+TOTAL!K$34</f>
        <v>0</v>
      </c>
      <c r="M23" s="43" t="s">
        <v>75</v>
      </c>
      <c r="N23" s="38"/>
      <c r="O23" s="203">
        <f>TOTAL!E$115+TOTAL!E$117</f>
        <v>0</v>
      </c>
      <c r="P23" s="216">
        <f>TOTAL!F$115+TOTAL!F$117</f>
        <v>0</v>
      </c>
      <c r="Q23" s="216">
        <f>TOTAL!G$115+TOTAL!G$117</f>
        <v>0</v>
      </c>
      <c r="R23" s="204">
        <f>TOTAL!H$115+TOTAL!H$117</f>
        <v>0</v>
      </c>
      <c r="S23" s="51"/>
      <c r="T23" s="125">
        <f t="shared" si="9"/>
        <v>0</v>
      </c>
      <c r="U23" s="45"/>
      <c r="V23" s="203">
        <f>TOTAL!J$115+TOTAL!J$117</f>
        <v>0</v>
      </c>
      <c r="W23" s="204">
        <f>TOTAL!K$115+TOTAL!K$117</f>
        <v>0</v>
      </c>
      <c r="X23" s="51"/>
      <c r="Y23" s="125">
        <f t="shared" si="10"/>
        <v>0</v>
      </c>
    </row>
    <row r="24" spans="3:25">
      <c r="C24" s="43" t="s">
        <v>76</v>
      </c>
      <c r="D24" s="38"/>
      <c r="E24" s="228">
        <f>TOTAL!E$35</f>
        <v>0</v>
      </c>
      <c r="F24" s="227">
        <f>TOTAL!F$35</f>
        <v>0</v>
      </c>
      <c r="G24" s="227">
        <f>TOTAL!G$35</f>
        <v>0</v>
      </c>
      <c r="H24" s="229">
        <f>TOTAL!H$35</f>
        <v>0</v>
      </c>
      <c r="I24" s="227"/>
      <c r="J24" s="228">
        <f>TOTAL!J$35</f>
        <v>0</v>
      </c>
      <c r="K24" s="229">
        <f>TOTAL!K$35</f>
        <v>0</v>
      </c>
      <c r="M24" s="43" t="s">
        <v>77</v>
      </c>
      <c r="N24" s="38" t="s">
        <v>62</v>
      </c>
      <c r="O24" s="203">
        <f>TOTAL!E$118</f>
        <v>0</v>
      </c>
      <c r="P24" s="216">
        <f>TOTAL!F$118</f>
        <v>0</v>
      </c>
      <c r="Q24" s="216">
        <f>TOTAL!G$118</f>
        <v>0</v>
      </c>
      <c r="R24" s="204">
        <f>TOTAL!H$118</f>
        <v>0</v>
      </c>
      <c r="S24" s="51"/>
      <c r="T24" s="125">
        <f t="shared" si="9"/>
        <v>0</v>
      </c>
      <c r="U24" s="45"/>
      <c r="V24" s="203">
        <f>TOTAL!J$118</f>
        <v>0</v>
      </c>
      <c r="W24" s="204">
        <f>TOTAL!K$118</f>
        <v>0</v>
      </c>
      <c r="X24" s="51"/>
      <c r="Y24" s="125">
        <f t="shared" si="10"/>
        <v>0</v>
      </c>
    </row>
    <row r="25" spans="3:25">
      <c r="C25" s="43" t="s">
        <v>78</v>
      </c>
      <c r="D25" s="38"/>
      <c r="E25" s="228">
        <f>TOTAL!E$36</f>
        <v>0</v>
      </c>
      <c r="F25" s="227">
        <f>TOTAL!F$36</f>
        <v>0</v>
      </c>
      <c r="G25" s="227">
        <f>TOTAL!G$36</f>
        <v>0</v>
      </c>
      <c r="H25" s="229">
        <f>TOTAL!H$36</f>
        <v>0</v>
      </c>
      <c r="I25" s="227"/>
      <c r="J25" s="228">
        <f>TOTAL!J$36</f>
        <v>0</v>
      </c>
      <c r="K25" s="229">
        <f>TOTAL!K$36</f>
        <v>0</v>
      </c>
      <c r="M25" s="48" t="s">
        <v>79</v>
      </c>
      <c r="N25" s="49"/>
      <c r="O25" s="205">
        <f>TOTAL!E$119</f>
        <v>0</v>
      </c>
      <c r="P25" s="217">
        <f>TOTAL!F$119</f>
        <v>0</v>
      </c>
      <c r="Q25" s="217">
        <f>TOTAL!G$119</f>
        <v>0</v>
      </c>
      <c r="R25" s="206">
        <f>TOTAL!H$119</f>
        <v>0</v>
      </c>
      <c r="S25" s="51"/>
      <c r="T25" s="125">
        <f t="shared" si="9"/>
        <v>0</v>
      </c>
      <c r="U25" s="45"/>
      <c r="V25" s="205">
        <f>TOTAL!J$119</f>
        <v>0</v>
      </c>
      <c r="W25" s="206">
        <f>TOTAL!K$119</f>
        <v>0</v>
      </c>
      <c r="X25" s="51"/>
      <c r="Y25" s="125">
        <f t="shared" si="10"/>
        <v>0</v>
      </c>
    </row>
    <row r="26" spans="3:25">
      <c r="C26" s="43" t="s">
        <v>80</v>
      </c>
      <c r="D26" s="38"/>
      <c r="E26" s="228">
        <f>TOTAL!E$37</f>
        <v>0</v>
      </c>
      <c r="F26" s="227">
        <f>TOTAL!F$37</f>
        <v>0</v>
      </c>
      <c r="G26" s="227">
        <f>TOTAL!G$37</f>
        <v>0</v>
      </c>
      <c r="H26" s="229">
        <f>TOTAL!H$37</f>
        <v>0</v>
      </c>
      <c r="I26" s="227"/>
      <c r="J26" s="228">
        <f>TOTAL!J$37</f>
        <v>0</v>
      </c>
      <c r="K26" s="229">
        <f>TOTAL!K$37</f>
        <v>0</v>
      </c>
      <c r="M26" s="35" t="s">
        <v>81</v>
      </c>
      <c r="O26" s="199">
        <f>O$18+O$21+O$23+O$24+O25</f>
        <v>0</v>
      </c>
      <c r="P26" s="214">
        <f t="shared" ref="P26:R26" si="13">P$18+P$21+P$23+P$24+P25</f>
        <v>0</v>
      </c>
      <c r="Q26" s="214">
        <f t="shared" si="13"/>
        <v>0</v>
      </c>
      <c r="R26" s="200">
        <f t="shared" si="13"/>
        <v>0</v>
      </c>
      <c r="S26" s="56"/>
      <c r="T26" s="95">
        <f t="shared" si="9"/>
        <v>0</v>
      </c>
      <c r="U26" s="23"/>
      <c r="V26" s="199">
        <f t="shared" ref="V26" si="14">V$18+V$21+V$23+V$24+V25</f>
        <v>0</v>
      </c>
      <c r="W26" s="200">
        <f t="shared" ref="W26" si="15">W$18+W$21+W$23+W$24+W25</f>
        <v>0</v>
      </c>
      <c r="X26" s="56"/>
      <c r="Y26" s="95">
        <f t="shared" si="10"/>
        <v>0</v>
      </c>
    </row>
    <row r="27" spans="3:25">
      <c r="C27" s="43" t="s">
        <v>65</v>
      </c>
      <c r="D27" s="38"/>
      <c r="E27" s="228">
        <f>TOTAL!E$38</f>
        <v>0</v>
      </c>
      <c r="F27" s="227">
        <f>TOTAL!F$38</f>
        <v>0</v>
      </c>
      <c r="G27" s="227">
        <f>TOTAL!G$38</f>
        <v>0</v>
      </c>
      <c r="H27" s="229">
        <f>TOTAL!H$38</f>
        <v>0</v>
      </c>
      <c r="I27" s="227"/>
      <c r="J27" s="228">
        <f>TOTAL!J$38</f>
        <v>0</v>
      </c>
      <c r="K27" s="229">
        <f>TOTAL!K$38</f>
        <v>0</v>
      </c>
      <c r="M27" s="41" t="s">
        <v>82</v>
      </c>
      <c r="N27" s="38"/>
      <c r="O27" s="209">
        <f>+TOTAL!E$121+TOTAL!E$122+TOTAL!E$123</f>
        <v>0</v>
      </c>
      <c r="P27" s="218">
        <f>+TOTAL!F$121+TOTAL!F$122+TOTAL!F$123</f>
        <v>0</v>
      </c>
      <c r="Q27" s="218">
        <f>+TOTAL!G$121+TOTAL!G$122+TOTAL!G$123</f>
        <v>0</v>
      </c>
      <c r="R27" s="210">
        <f>+TOTAL!H$121+TOTAL!H$122+TOTAL!H$123</f>
        <v>0</v>
      </c>
      <c r="S27" s="51"/>
      <c r="T27" s="125">
        <f t="shared" si="9"/>
        <v>0</v>
      </c>
      <c r="U27" s="45"/>
      <c r="V27" s="209">
        <f>+TOTAL!J$121+TOTAL!J$122+TOTAL!J$123</f>
        <v>0</v>
      </c>
      <c r="W27" s="210">
        <f>+TOTAL!K$121+TOTAL!K$122+TOTAL!K$123</f>
        <v>0</v>
      </c>
      <c r="X27" s="51" t="e">
        <f>+TOTAL!#REF!+TOTAL!#REF!+TOTAL!#REF!</f>
        <v>#REF!</v>
      </c>
      <c r="Y27" s="125">
        <f t="shared" si="10"/>
        <v>0</v>
      </c>
    </row>
    <row r="28" spans="3:25">
      <c r="C28" s="43" t="s">
        <v>67</v>
      </c>
      <c r="D28" s="38"/>
      <c r="E28" s="228">
        <f>TOTAL!E$39+TOTAL!E$40+TOTAL!E$41+TOTAL!E$42+TOTAL!E$43+TOTAL!E$44</f>
        <v>0</v>
      </c>
      <c r="F28" s="227">
        <f>TOTAL!F$39+TOTAL!F$40+TOTAL!F$41+TOTAL!F$42+TOTAL!F$43+TOTAL!F$44</f>
        <v>0</v>
      </c>
      <c r="G28" s="227">
        <f>TOTAL!G$39+TOTAL!G$40+TOTAL!G$41+TOTAL!G$42+TOTAL!G$43+TOTAL!G$44</f>
        <v>0</v>
      </c>
      <c r="H28" s="229">
        <f>TOTAL!H$39+TOTAL!H$40+TOTAL!H$41+TOTAL!H$42+TOTAL!H$43+TOTAL!H$44</f>
        <v>0</v>
      </c>
      <c r="I28" s="227"/>
      <c r="J28" s="228">
        <f>TOTAL!J$39+TOTAL!J$40+TOTAL!J$41+TOTAL!J$42+TOTAL!J$43+TOTAL!J$44</f>
        <v>0</v>
      </c>
      <c r="K28" s="229">
        <f>TOTAL!K$39+TOTAL!K$40+TOTAL!K$41+TOTAL!K$42+TOTAL!K$43+TOTAL!K$44</f>
        <v>0</v>
      </c>
      <c r="M28" s="37" t="s">
        <v>83</v>
      </c>
      <c r="O28" s="212">
        <f>O$26+O$27</f>
        <v>0</v>
      </c>
      <c r="P28" s="219">
        <f t="shared" ref="P28:R28" si="16">P$26+P$27</f>
        <v>0</v>
      </c>
      <c r="Q28" s="219">
        <f t="shared" si="16"/>
        <v>0</v>
      </c>
      <c r="R28" s="213">
        <f t="shared" si="16"/>
        <v>0</v>
      </c>
      <c r="S28" s="57"/>
      <c r="T28" s="126">
        <f t="shared" si="9"/>
        <v>0</v>
      </c>
      <c r="U28" s="23"/>
      <c r="V28" s="212">
        <f t="shared" ref="V28:W28" si="17">V$26+V$27</f>
        <v>0</v>
      </c>
      <c r="W28" s="213">
        <f t="shared" si="17"/>
        <v>0</v>
      </c>
      <c r="X28" s="57"/>
      <c r="Y28" s="126">
        <f t="shared" si="10"/>
        <v>0</v>
      </c>
    </row>
    <row r="29" spans="3:25">
      <c r="C29" s="35" t="s">
        <v>84</v>
      </c>
      <c r="E29" s="220">
        <f>SUM($E$30:$E$34)</f>
        <v>0</v>
      </c>
      <c r="F29" s="221">
        <f>SUM($F$30:$F$34)</f>
        <v>0</v>
      </c>
      <c r="G29" s="221">
        <f>SUM($G$30:$G$34)</f>
        <v>0</v>
      </c>
      <c r="H29" s="222">
        <f>SUM($H$30:$H$34)</f>
        <v>0</v>
      </c>
      <c r="I29" s="230"/>
      <c r="J29" s="220">
        <f>SUM($J$30:$J$34)</f>
        <v>0</v>
      </c>
      <c r="K29" s="222">
        <f>SUM($K$30:$K$34)</f>
        <v>0</v>
      </c>
    </row>
    <row r="30" spans="3:25">
      <c r="C30" s="43" t="s">
        <v>85</v>
      </c>
      <c r="D30" s="38"/>
      <c r="E30" s="228">
        <f>TOTAL!E$46</f>
        <v>0</v>
      </c>
      <c r="F30" s="227">
        <f>TOTAL!F$46</f>
        <v>0</v>
      </c>
      <c r="G30" s="227">
        <f>TOTAL!G$46</f>
        <v>0</v>
      </c>
      <c r="H30" s="229">
        <f>TOTAL!H$46</f>
        <v>0</v>
      </c>
      <c r="I30" s="227"/>
      <c r="J30" s="228">
        <f>TOTAL!J$46</f>
        <v>0</v>
      </c>
      <c r="K30" s="229">
        <f>TOTAL!K$46</f>
        <v>0</v>
      </c>
      <c r="M30" s="104" t="s">
        <v>86</v>
      </c>
      <c r="O30" s="31">
        <f>$E$12</f>
        <v>44196</v>
      </c>
      <c r="P30" s="54">
        <f>$F$12</f>
        <v>44561</v>
      </c>
      <c r="Q30" s="54">
        <f>$G$12</f>
        <v>44926</v>
      </c>
      <c r="R30" s="32">
        <f>$H$12</f>
        <v>45291</v>
      </c>
      <c r="S30" s="59"/>
      <c r="T30" s="52"/>
      <c r="U30" s="22"/>
      <c r="V30" s="31">
        <f>$J$12</f>
        <v>0</v>
      </c>
      <c r="W30" s="32">
        <f>$K$12</f>
        <v>0</v>
      </c>
    </row>
    <row r="31" spans="3:25">
      <c r="C31" s="43" t="s">
        <v>87</v>
      </c>
      <c r="D31" s="38"/>
      <c r="E31" s="228">
        <f>TOTAL!E$49</f>
        <v>0</v>
      </c>
      <c r="F31" s="227">
        <f>TOTAL!F$49</f>
        <v>0</v>
      </c>
      <c r="G31" s="227">
        <f>TOTAL!G$49</f>
        <v>0</v>
      </c>
      <c r="H31" s="229">
        <f>TOTAL!H$49</f>
        <v>0</v>
      </c>
      <c r="I31" s="227"/>
      <c r="J31" s="228">
        <f>TOTAL!J$49</f>
        <v>0</v>
      </c>
      <c r="K31" s="229">
        <f>TOTAL!K$49</f>
        <v>0</v>
      </c>
      <c r="M31" s="105" t="s">
        <v>83</v>
      </c>
      <c r="O31" s="276" t="s">
        <v>69</v>
      </c>
      <c r="P31" s="277">
        <f>IF(O$28=0,0,P$28)</f>
        <v>0</v>
      </c>
      <c r="Q31" s="277">
        <f t="shared" ref="Q31:R31" si="18">IF(P$28=0,0,Q$28)</f>
        <v>0</v>
      </c>
      <c r="R31" s="278">
        <f t="shared" si="18"/>
        <v>0</v>
      </c>
      <c r="S31" s="244"/>
      <c r="T31" s="238"/>
      <c r="U31" s="238"/>
      <c r="V31" s="276">
        <f>IF(Q$28=0,0,V$28)</f>
        <v>0</v>
      </c>
      <c r="W31" s="278">
        <f>IF(R$28=0,0,W$28)</f>
        <v>0</v>
      </c>
    </row>
    <row r="32" spans="3:25">
      <c r="C32" s="43" t="s">
        <v>88</v>
      </c>
      <c r="D32" s="38"/>
      <c r="E32" s="228">
        <f>TOTAL!E$47+TOTAL!E$48</f>
        <v>0</v>
      </c>
      <c r="F32" s="227">
        <f>TOTAL!F$47+TOTAL!F$48</f>
        <v>0</v>
      </c>
      <c r="G32" s="227">
        <f>TOTAL!G$47+TOTAL!G$48</f>
        <v>0</v>
      </c>
      <c r="H32" s="229">
        <f>TOTAL!H$47+TOTAL!H$48</f>
        <v>0</v>
      </c>
      <c r="I32" s="227"/>
      <c r="J32" s="228">
        <f>TOTAL!J$47+TOTAL!J$48</f>
        <v>0</v>
      </c>
      <c r="K32" s="229">
        <f>TOTAL!K$47+TOTAL!K$48</f>
        <v>0</v>
      </c>
      <c r="M32" s="94" t="s">
        <v>89</v>
      </c>
      <c r="N32" s="38"/>
      <c r="O32" s="245" t="s">
        <v>69</v>
      </c>
      <c r="P32" s="246">
        <f>TOTAL!F$140</f>
        <v>0</v>
      </c>
      <c r="Q32" s="246">
        <f>TOTAL!G$140</f>
        <v>0</v>
      </c>
      <c r="R32" s="247">
        <f>TOTAL!H$140</f>
        <v>0</v>
      </c>
      <c r="S32" s="216"/>
      <c r="T32" s="216"/>
      <c r="U32" s="216"/>
      <c r="V32" s="245">
        <f>TOTAL!J$140</f>
        <v>0</v>
      </c>
      <c r="W32" s="247">
        <f>TOTAL!K$140+TOTAL!K$141+TOTAL!K$142</f>
        <v>0</v>
      </c>
    </row>
    <row r="33" spans="3:25">
      <c r="C33" s="43" t="s">
        <v>90</v>
      </c>
      <c r="D33" s="38"/>
      <c r="E33" s="228">
        <f>TOTAL!E$50+TOTAL!E$51</f>
        <v>0</v>
      </c>
      <c r="F33" s="227">
        <f>TOTAL!F$50+TOTAL!F$51</f>
        <v>0</v>
      </c>
      <c r="G33" s="227">
        <f>TOTAL!G$50+TOTAL!G$51</f>
        <v>0</v>
      </c>
      <c r="H33" s="229">
        <f>TOTAL!H$50+TOTAL!H$51</f>
        <v>0</v>
      </c>
      <c r="I33" s="227"/>
      <c r="J33" s="228">
        <f>TOTAL!J$50+TOTAL!J$51</f>
        <v>0</v>
      </c>
      <c r="K33" s="229">
        <f>TOTAL!K$50+TOTAL!K$51</f>
        <v>0</v>
      </c>
      <c r="M33" s="46" t="s">
        <v>91</v>
      </c>
      <c r="N33" s="38"/>
      <c r="O33" s="239" t="s">
        <v>69</v>
      </c>
      <c r="P33" s="240">
        <f>TOTAL!F$141+TOTAL!F$142</f>
        <v>0</v>
      </c>
      <c r="Q33" s="240">
        <f>TOTAL!G$141+TOTAL!G$142</f>
        <v>0</v>
      </c>
      <c r="R33" s="241">
        <f>TOTAL!H$141+TOTAL!H$142</f>
        <v>0</v>
      </c>
      <c r="S33" s="216"/>
      <c r="T33" s="216"/>
      <c r="U33" s="216"/>
      <c r="V33" s="239">
        <f>TOTAL!J$141+TOTAL!J$142</f>
        <v>0</v>
      </c>
      <c r="W33" s="241">
        <f>TOTAL!K$141+TOTAL!K$142</f>
        <v>0</v>
      </c>
    </row>
    <row r="34" spans="3:25">
      <c r="C34" s="46" t="s">
        <v>92</v>
      </c>
      <c r="D34" s="38"/>
      <c r="E34" s="231">
        <f>TOTAL!E$52+TOTAL!E$53</f>
        <v>0</v>
      </c>
      <c r="F34" s="232">
        <f>TOTAL!F$52+TOTAL!F$53</f>
        <v>0</v>
      </c>
      <c r="G34" s="232">
        <f>TOTAL!G$52+TOTAL!G$53</f>
        <v>0</v>
      </c>
      <c r="H34" s="233">
        <f>TOTAL!H$52+TOTAL!H$53</f>
        <v>0</v>
      </c>
      <c r="I34" s="227"/>
      <c r="J34" s="231">
        <f>TOTAL!J$52+TOTAL!J$53</f>
        <v>0</v>
      </c>
      <c r="K34" s="233">
        <f>TOTAL!K$52+TOTAL!K$53</f>
        <v>0</v>
      </c>
      <c r="M34" s="105" t="s">
        <v>93</v>
      </c>
      <c r="O34" s="276" t="s">
        <v>69</v>
      </c>
      <c r="P34" s="277">
        <f>P$31+P$32</f>
        <v>0</v>
      </c>
      <c r="Q34" s="277">
        <f>Q$31+Q$32</f>
        <v>0</v>
      </c>
      <c r="R34" s="278">
        <f>R$31+R$32</f>
        <v>0</v>
      </c>
      <c r="S34" s="203"/>
      <c r="T34" s="248"/>
      <c r="U34" s="238"/>
      <c r="V34" s="276">
        <f>V$31+V$32</f>
        <v>0</v>
      </c>
      <c r="W34" s="278">
        <f>W$31+W$32</f>
        <v>0</v>
      </c>
    </row>
    <row r="35" spans="3:25">
      <c r="C35" s="34" t="s">
        <v>94</v>
      </c>
      <c r="E35" s="234">
        <f>$E$13+$E$21+$E$29</f>
        <v>0</v>
      </c>
      <c r="F35" s="235">
        <f>$F$13+$F$21+$F$29</f>
        <v>0</v>
      </c>
      <c r="G35" s="235">
        <f>$G$13+$G$21+$G$29</f>
        <v>0</v>
      </c>
      <c r="H35" s="236">
        <f>$H$13+$H$21+$H$29</f>
        <v>0</v>
      </c>
      <c r="I35" s="230"/>
      <c r="J35" s="234">
        <f>$J$13+$J$21+$J$29</f>
        <v>0</v>
      </c>
      <c r="K35" s="236">
        <f>$K$13+$K$21+$K$29</f>
        <v>0</v>
      </c>
      <c r="M35" s="43" t="s">
        <v>95</v>
      </c>
      <c r="N35" s="38"/>
      <c r="O35" s="203" t="s">
        <v>69</v>
      </c>
      <c r="P35" s="216">
        <f>TOTAL!F$149</f>
        <v>0</v>
      </c>
      <c r="Q35" s="216">
        <f>TOTAL!G$149</f>
        <v>0</v>
      </c>
      <c r="R35" s="204">
        <f>TOTAL!H$149</f>
        <v>0</v>
      </c>
      <c r="S35" s="203"/>
      <c r="T35" s="259"/>
      <c r="U35" s="259"/>
      <c r="V35" s="203">
        <f>TOTAL!J$149</f>
        <v>0</v>
      </c>
      <c r="W35" s="204">
        <f>TOTAL!K$149</f>
        <v>0</v>
      </c>
    </row>
    <row r="36" spans="3:25">
      <c r="M36" s="43" t="s">
        <v>96</v>
      </c>
      <c r="N36" s="38"/>
      <c r="O36" s="203" t="s">
        <v>69</v>
      </c>
      <c r="P36" s="216">
        <f>TOTAL!F$154</f>
        <v>0</v>
      </c>
      <c r="Q36" s="216">
        <f>TOTAL!G$154</f>
        <v>0</v>
      </c>
      <c r="R36" s="204">
        <f>TOTAL!H$154</f>
        <v>0</v>
      </c>
      <c r="S36" s="260"/>
      <c r="T36" s="259"/>
      <c r="U36" s="259"/>
      <c r="V36" s="203">
        <f>TOTAL!J$154</f>
        <v>0</v>
      </c>
      <c r="W36" s="204">
        <f>TOTAL!K$154</f>
        <v>0</v>
      </c>
    </row>
    <row r="37" spans="3:25">
      <c r="C37" s="27" t="s">
        <v>97</v>
      </c>
      <c r="E37" s="28">
        <f>$E$12</f>
        <v>44196</v>
      </c>
      <c r="F37" s="29">
        <f>$F$12</f>
        <v>44561</v>
      </c>
      <c r="G37" s="29">
        <f>$G$12</f>
        <v>44926</v>
      </c>
      <c r="H37" s="30">
        <f>$H$12</f>
        <v>45291</v>
      </c>
      <c r="I37" s="21"/>
      <c r="J37" s="28">
        <f>$J$12</f>
        <v>0</v>
      </c>
      <c r="K37" s="30">
        <f>$K$12</f>
        <v>0</v>
      </c>
      <c r="M37" s="33" t="s">
        <v>98</v>
      </c>
      <c r="O37" s="207" t="s">
        <v>69</v>
      </c>
      <c r="P37" s="211">
        <f>SUM(P$35:P$36)</f>
        <v>0</v>
      </c>
      <c r="Q37" s="211">
        <f>SUM(Q$35:Q$36)</f>
        <v>0</v>
      </c>
      <c r="R37" s="208">
        <f>SUM(R$35:R$36)</f>
        <v>0</v>
      </c>
      <c r="S37" s="249"/>
      <c r="T37" s="248"/>
      <c r="U37" s="238"/>
      <c r="V37" s="207">
        <f>SUM(V$35:V$36)</f>
        <v>0</v>
      </c>
      <c r="W37" s="208">
        <f>SUM(W$35:W$36)</f>
        <v>0</v>
      </c>
    </row>
    <row r="38" spans="3:25">
      <c r="C38" s="35" t="s">
        <v>99</v>
      </c>
      <c r="E38" s="199">
        <f>SUM(E39:E46)</f>
        <v>0</v>
      </c>
      <c r="F38" s="214">
        <f>SUM(F39:F46)</f>
        <v>0</v>
      </c>
      <c r="G38" s="214">
        <f>SUM(G39:G46)</f>
        <v>0</v>
      </c>
      <c r="H38" s="200">
        <f>SUM(H39:H46)</f>
        <v>0</v>
      </c>
      <c r="I38" s="237"/>
      <c r="J38" s="199">
        <f>SUM(J39:J46)</f>
        <v>0</v>
      </c>
      <c r="K38" s="200">
        <f>SUM(K39:K46)</f>
        <v>0</v>
      </c>
      <c r="M38" s="39" t="s">
        <v>100</v>
      </c>
      <c r="N38" s="38"/>
      <c r="O38" s="250" t="s">
        <v>69</v>
      </c>
      <c r="P38" s="251">
        <f>P$34+P$37</f>
        <v>0</v>
      </c>
      <c r="Q38" s="251">
        <f>Q$34+Q$37</f>
        <v>0</v>
      </c>
      <c r="R38" s="252">
        <f>R$34+R$37</f>
        <v>0</v>
      </c>
      <c r="S38" s="244"/>
      <c r="T38" s="248"/>
      <c r="U38" s="238"/>
      <c r="V38" s="250">
        <f>V$34+V$37</f>
        <v>0</v>
      </c>
      <c r="W38" s="252">
        <f>W$34+W$37</f>
        <v>0</v>
      </c>
    </row>
    <row r="39" spans="3:25">
      <c r="C39" s="41" t="s">
        <v>101</v>
      </c>
      <c r="D39" s="38"/>
      <c r="E39" s="209">
        <f>TOTAL!E$58</f>
        <v>0</v>
      </c>
      <c r="F39" s="218">
        <f>TOTAL!F$58</f>
        <v>0</v>
      </c>
      <c r="G39" s="218">
        <f>TOTAL!G$58</f>
        <v>0</v>
      </c>
      <c r="H39" s="210">
        <f>TOTAL!H$58</f>
        <v>0</v>
      </c>
      <c r="I39" s="216"/>
      <c r="J39" s="209">
        <f>TOTAL!J$58</f>
        <v>0</v>
      </c>
      <c r="K39" s="210">
        <f>TOTAL!K$58</f>
        <v>0</v>
      </c>
      <c r="M39" s="41" t="s">
        <v>102</v>
      </c>
      <c r="N39" s="38"/>
      <c r="O39" s="209" t="s">
        <v>69</v>
      </c>
      <c r="P39" s="218">
        <f>TOTAL!F$157</f>
        <v>0</v>
      </c>
      <c r="Q39" s="218">
        <f>TOTAL!G$157</f>
        <v>0</v>
      </c>
      <c r="R39" s="210">
        <f>TOTAL!H$157</f>
        <v>0</v>
      </c>
      <c r="S39" s="203"/>
      <c r="T39" s="216"/>
      <c r="U39" s="216"/>
      <c r="V39" s="209">
        <f>TOTAL!J$157</f>
        <v>0</v>
      </c>
      <c r="W39" s="210">
        <f>TOTAL!K$157</f>
        <v>0</v>
      </c>
      <c r="X39" s="52"/>
      <c r="Y39" s="52"/>
    </row>
    <row r="40" spans="3:25">
      <c r="C40" s="43" t="s">
        <v>103</v>
      </c>
      <c r="D40" s="38"/>
      <c r="E40" s="203">
        <f>TOTAL!E$59+TOTAL!E$60</f>
        <v>0</v>
      </c>
      <c r="F40" s="216">
        <f>TOTAL!F$59+TOTAL!F$60</f>
        <v>0</v>
      </c>
      <c r="G40" s="216">
        <f>TOTAL!G$59+TOTAL!G$60</f>
        <v>0</v>
      </c>
      <c r="H40" s="204">
        <f>TOTAL!H$59+TOTAL!H$60</f>
        <v>0</v>
      </c>
      <c r="I40" s="216"/>
      <c r="J40" s="203">
        <f>TOTAL!J$59+TOTAL!J$60</f>
        <v>0</v>
      </c>
      <c r="K40" s="204">
        <f>TOTAL!K$59+TOTAL!K$60</f>
        <v>0</v>
      </c>
      <c r="M40" s="43" t="s">
        <v>104</v>
      </c>
      <c r="N40" s="38"/>
      <c r="O40" s="203" t="s">
        <v>69</v>
      </c>
      <c r="P40" s="216">
        <f>TOTAL!F$158</f>
        <v>0</v>
      </c>
      <c r="Q40" s="216">
        <f>TOTAL!G$158</f>
        <v>0</v>
      </c>
      <c r="R40" s="204">
        <f>TOTAL!H$158</f>
        <v>0</v>
      </c>
      <c r="S40" s="260"/>
      <c r="T40" s="216"/>
      <c r="U40" s="216"/>
      <c r="V40" s="203">
        <f>TOTAL!J$158</f>
        <v>0</v>
      </c>
      <c r="W40" s="204">
        <f>TOTAL!K$158</f>
        <v>0</v>
      </c>
      <c r="X40" s="60"/>
      <c r="Y40" s="23"/>
    </row>
    <row r="41" spans="3:25">
      <c r="C41" s="43" t="s">
        <v>105</v>
      </c>
      <c r="D41" s="38"/>
      <c r="E41" s="203">
        <f>TOTAL!E$61</f>
        <v>0</v>
      </c>
      <c r="F41" s="216">
        <f>TOTAL!F$61</f>
        <v>0</v>
      </c>
      <c r="G41" s="216">
        <f>TOTAL!G$61</f>
        <v>0</v>
      </c>
      <c r="H41" s="204">
        <f>TOTAL!H$61</f>
        <v>0</v>
      </c>
      <c r="I41" s="216"/>
      <c r="J41" s="203">
        <f>TOTAL!J$61</f>
        <v>0</v>
      </c>
      <c r="K41" s="204">
        <f>TOTAL!K$61</f>
        <v>0</v>
      </c>
      <c r="M41" s="43" t="s">
        <v>106</v>
      </c>
      <c r="N41" s="38"/>
      <c r="O41" s="203" t="s">
        <v>69</v>
      </c>
      <c r="P41" s="216">
        <f>TOTAL!F$159</f>
        <v>0</v>
      </c>
      <c r="Q41" s="216">
        <f>TOTAL!G$159</f>
        <v>0</v>
      </c>
      <c r="R41" s="204">
        <f>TOTAL!H$159</f>
        <v>0</v>
      </c>
      <c r="S41" s="203"/>
      <c r="T41" s="216"/>
      <c r="U41" s="216"/>
      <c r="V41" s="203">
        <f>TOTAL!J$159</f>
        <v>0</v>
      </c>
      <c r="W41" s="204">
        <f>TOTAL!K$159</f>
        <v>0</v>
      </c>
      <c r="X41" s="44"/>
    </row>
    <row r="42" spans="3:25">
      <c r="C42" s="43" t="s">
        <v>107</v>
      </c>
      <c r="D42" s="38"/>
      <c r="E42" s="203">
        <f>TOTAL!E$62</f>
        <v>0</v>
      </c>
      <c r="F42" s="216">
        <f>TOTAL!F$62</f>
        <v>0</v>
      </c>
      <c r="G42" s="216">
        <f>TOTAL!G$62</f>
        <v>0</v>
      </c>
      <c r="H42" s="204">
        <f>TOTAL!H$62</f>
        <v>0</v>
      </c>
      <c r="I42" s="216"/>
      <c r="J42" s="203">
        <f>TOTAL!J$62</f>
        <v>0</v>
      </c>
      <c r="K42" s="204">
        <f>TOTAL!K$62</f>
        <v>0</v>
      </c>
      <c r="M42" s="43" t="s">
        <v>85</v>
      </c>
      <c r="N42" s="38"/>
      <c r="O42" s="203" t="s">
        <v>69</v>
      </c>
      <c r="P42" s="216">
        <f>TOTAL!F$160</f>
        <v>0</v>
      </c>
      <c r="Q42" s="216">
        <f>TOTAL!G$160</f>
        <v>0</v>
      </c>
      <c r="R42" s="204">
        <f>TOTAL!H$160</f>
        <v>0</v>
      </c>
      <c r="S42" s="203"/>
      <c r="T42" s="216"/>
      <c r="U42" s="216"/>
      <c r="V42" s="203">
        <f>TOTAL!J$160</f>
        <v>0</v>
      </c>
      <c r="W42" s="204">
        <f>TOTAL!K$160</f>
        <v>0</v>
      </c>
      <c r="X42" s="60"/>
    </row>
    <row r="43" spans="3:25">
      <c r="C43" s="43" t="s">
        <v>108</v>
      </c>
      <c r="D43" s="38"/>
      <c r="E43" s="203">
        <f>TOTAL!E$63+TOTAL!E$65</f>
        <v>0</v>
      </c>
      <c r="F43" s="216">
        <f>TOTAL!F$63+TOTAL!F$65</f>
        <v>0</v>
      </c>
      <c r="G43" s="216">
        <f>TOTAL!G$63+TOTAL!G$65</f>
        <v>0</v>
      </c>
      <c r="H43" s="204">
        <f>TOTAL!H$63+TOTAL!H$65</f>
        <v>0</v>
      </c>
      <c r="I43" s="216"/>
      <c r="J43" s="203">
        <f>TOTAL!J$63+TOTAL!J$65</f>
        <v>0</v>
      </c>
      <c r="K43" s="204">
        <f>TOTAL!K$63+TOTAL!K$65</f>
        <v>0</v>
      </c>
      <c r="M43" s="39" t="s">
        <v>109</v>
      </c>
      <c r="O43" s="250" t="s">
        <v>69</v>
      </c>
      <c r="P43" s="251">
        <f>SUM(P$38:P$42)</f>
        <v>0</v>
      </c>
      <c r="Q43" s="251">
        <f>SUM(Q$38:Q$42)</f>
        <v>0</v>
      </c>
      <c r="R43" s="252">
        <f>SUM(R$38:R$42)</f>
        <v>0</v>
      </c>
      <c r="S43" s="203"/>
      <c r="T43" s="248"/>
      <c r="U43" s="238"/>
      <c r="V43" s="250">
        <f>SUM(V$38:V$42)</f>
        <v>0</v>
      </c>
      <c r="W43" s="252">
        <f>SUM(W$38:W$42)</f>
        <v>0</v>
      </c>
      <c r="X43" s="44"/>
      <c r="Y43" s="53"/>
    </row>
    <row r="44" spans="3:25">
      <c r="C44" s="43" t="s">
        <v>110</v>
      </c>
      <c r="D44" s="38"/>
      <c r="E44" s="203">
        <f>TOTAL!E$64</f>
        <v>0</v>
      </c>
      <c r="F44" s="216">
        <f>TOTAL!F$64</f>
        <v>0</v>
      </c>
      <c r="G44" s="216">
        <f>TOTAL!G$64</f>
        <v>0</v>
      </c>
      <c r="H44" s="204">
        <f>TOTAL!H$64</f>
        <v>0</v>
      </c>
      <c r="I44" s="216"/>
      <c r="J44" s="203">
        <f>TOTAL!J$64</f>
        <v>0</v>
      </c>
      <c r="K44" s="204">
        <f>TOTAL!K$64</f>
        <v>0</v>
      </c>
      <c r="M44" s="41" t="s">
        <v>111</v>
      </c>
      <c r="N44" s="38"/>
      <c r="O44" s="209" t="s">
        <v>69</v>
      </c>
      <c r="P44" s="218">
        <f>TOTAL!F$162</f>
        <v>0</v>
      </c>
      <c r="Q44" s="218">
        <f>TOTAL!G$162</f>
        <v>0</v>
      </c>
      <c r="R44" s="210">
        <f>TOTAL!H$162</f>
        <v>0</v>
      </c>
      <c r="S44" s="260"/>
      <c r="T44" s="216"/>
      <c r="U44" s="216"/>
      <c r="V44" s="209">
        <f>TOTAL!J$162</f>
        <v>0</v>
      </c>
      <c r="W44" s="210">
        <f>TOTAL!K$162</f>
        <v>0</v>
      </c>
      <c r="X44" s="44"/>
      <c r="Y44" s="23"/>
    </row>
    <row r="45" spans="3:25">
      <c r="C45" s="43" t="s">
        <v>29</v>
      </c>
      <c r="D45" s="38"/>
      <c r="E45" s="203">
        <f>TOTAL!E$66</f>
        <v>0</v>
      </c>
      <c r="F45" s="216">
        <f>TOTAL!F$66</f>
        <v>0</v>
      </c>
      <c r="G45" s="216">
        <f>TOTAL!G$66</f>
        <v>0</v>
      </c>
      <c r="H45" s="204">
        <f>TOTAL!H$66</f>
        <v>0</v>
      </c>
      <c r="I45" s="216"/>
      <c r="J45" s="203">
        <f>TOTAL!J$66</f>
        <v>0</v>
      </c>
      <c r="K45" s="204">
        <f>TOTAL!K$66</f>
        <v>0</v>
      </c>
      <c r="M45" s="43" t="s">
        <v>112</v>
      </c>
      <c r="N45" s="38"/>
      <c r="O45" s="203" t="s">
        <v>69</v>
      </c>
      <c r="P45" s="216">
        <f>TOTAL!F$163</f>
        <v>0</v>
      </c>
      <c r="Q45" s="216">
        <f>TOTAL!G$163</f>
        <v>0</v>
      </c>
      <c r="R45" s="204">
        <f>TOTAL!H$163</f>
        <v>0</v>
      </c>
      <c r="S45" s="203"/>
      <c r="T45" s="216"/>
      <c r="U45" s="216"/>
      <c r="V45" s="203">
        <f>TOTAL!J$163</f>
        <v>0</v>
      </c>
      <c r="W45" s="204">
        <f>TOTAL!K$163</f>
        <v>0</v>
      </c>
      <c r="X45" s="60"/>
      <c r="Y45" s="23"/>
    </row>
    <row r="46" spans="3:25">
      <c r="C46" s="43" t="s">
        <v>113</v>
      </c>
      <c r="D46" s="38"/>
      <c r="E46" s="203">
        <f>TOTAL!E$67+TOTAL!E$68+TOTAL!E$69+TOTAL!E$70+TOTAL!E$71</f>
        <v>0</v>
      </c>
      <c r="F46" s="216">
        <f>TOTAL!F$67+TOTAL!F$68+TOTAL!F$69+TOTAL!F$70+TOTAL!F$71</f>
        <v>0</v>
      </c>
      <c r="G46" s="216">
        <f>TOTAL!G$67+TOTAL!G$68+TOTAL!G$69+TOTAL!G$70+TOTAL!G$71</f>
        <v>0</v>
      </c>
      <c r="H46" s="204">
        <f>TOTAL!H$67+TOTAL!H$68+TOTAL!H$69+TOTAL!H$70+TOTAL!H$71</f>
        <v>0</v>
      </c>
      <c r="I46" s="216"/>
      <c r="J46" s="203">
        <f>TOTAL!J$67+TOTAL!J$68+TOTAL!J$69+TOTAL!J$70+TOTAL!J$71</f>
        <v>0</v>
      </c>
      <c r="K46" s="204">
        <f>TOTAL!K$67+TOTAL!K$68+TOTAL!K$69+TOTAL!K$70+TOTAL!K$71</f>
        <v>0</v>
      </c>
      <c r="M46" s="43" t="s">
        <v>101</v>
      </c>
      <c r="N46" s="38"/>
      <c r="O46" s="203" t="s">
        <v>69</v>
      </c>
      <c r="P46" s="216">
        <f>TOTAL!F$164</f>
        <v>0</v>
      </c>
      <c r="Q46" s="216">
        <f>TOTAL!G$164</f>
        <v>0</v>
      </c>
      <c r="R46" s="204">
        <f>TOTAL!H$164</f>
        <v>0</v>
      </c>
      <c r="S46" s="260"/>
      <c r="T46" s="216"/>
      <c r="U46" s="216"/>
      <c r="V46" s="203">
        <f>TOTAL!J$164</f>
        <v>0</v>
      </c>
      <c r="W46" s="204">
        <f>TOTAL!K$164</f>
        <v>0</v>
      </c>
      <c r="X46" s="61"/>
      <c r="Y46" s="53"/>
    </row>
    <row r="47" spans="3:25">
      <c r="C47" s="35" t="s">
        <v>114</v>
      </c>
      <c r="E47" s="199">
        <f>SUM($E$48:$E$56)</f>
        <v>0</v>
      </c>
      <c r="F47" s="214">
        <f>SUM($F$48:$F$56)</f>
        <v>0</v>
      </c>
      <c r="G47" s="214">
        <f>SUM($G$48:$G$56)</f>
        <v>0</v>
      </c>
      <c r="H47" s="200">
        <f>SUM($H$48:$H$56)</f>
        <v>0</v>
      </c>
      <c r="I47" s="238"/>
      <c r="J47" s="199">
        <f>SUM($J$48:$J$56)</f>
        <v>0</v>
      </c>
      <c r="K47" s="200">
        <f>SUM($K$48:$K$56)</f>
        <v>0</v>
      </c>
      <c r="M47" s="43" t="s">
        <v>115</v>
      </c>
      <c r="N47" s="38"/>
      <c r="O47" s="203" t="s">
        <v>69</v>
      </c>
      <c r="P47" s="216">
        <f>TOTAL!F$165</f>
        <v>0</v>
      </c>
      <c r="Q47" s="216">
        <f>TOTAL!G$165</f>
        <v>0</v>
      </c>
      <c r="R47" s="204">
        <f>TOTAL!H$165</f>
        <v>0</v>
      </c>
      <c r="S47" s="216"/>
      <c r="T47" s="216"/>
      <c r="U47" s="216"/>
      <c r="V47" s="203">
        <f>TOTAL!J$165</f>
        <v>0</v>
      </c>
      <c r="W47" s="204">
        <f>TOTAL!K$165</f>
        <v>0</v>
      </c>
      <c r="X47" s="60"/>
      <c r="Y47" s="53"/>
    </row>
    <row r="48" spans="3:25">
      <c r="C48" s="41" t="s">
        <v>101</v>
      </c>
      <c r="D48" s="38"/>
      <c r="E48" s="209">
        <f>TOTAL!E$73</f>
        <v>0</v>
      </c>
      <c r="F48" s="218">
        <f>TOTAL!F$73</f>
        <v>0</v>
      </c>
      <c r="G48" s="218">
        <f>TOTAL!G$73</f>
        <v>0</v>
      </c>
      <c r="H48" s="210">
        <f>TOTAL!H$73</f>
        <v>0</v>
      </c>
      <c r="I48" s="216"/>
      <c r="J48" s="209">
        <f>TOTAL!J$73</f>
        <v>0</v>
      </c>
      <c r="K48" s="210">
        <f>TOTAL!K$73</f>
        <v>0</v>
      </c>
      <c r="M48" s="43" t="s">
        <v>116</v>
      </c>
      <c r="N48" s="38"/>
      <c r="O48" s="203" t="s">
        <v>69</v>
      </c>
      <c r="P48" s="216">
        <f>TOTAL!F$166</f>
        <v>0</v>
      </c>
      <c r="Q48" s="216">
        <f>TOTAL!G$166</f>
        <v>0</v>
      </c>
      <c r="R48" s="204">
        <f>TOTAL!H$166</f>
        <v>0</v>
      </c>
      <c r="S48" s="216"/>
      <c r="T48" s="216"/>
      <c r="U48" s="216"/>
      <c r="V48" s="203">
        <f>TOTAL!J$166</f>
        <v>0</v>
      </c>
      <c r="W48" s="204">
        <f>TOTAL!K$166</f>
        <v>0</v>
      </c>
      <c r="X48" s="44"/>
      <c r="Y48" s="25"/>
    </row>
    <row r="49" spans="3:25">
      <c r="C49" s="43" t="s">
        <v>103</v>
      </c>
      <c r="D49" s="38"/>
      <c r="E49" s="203">
        <f>TOTAL!E$74</f>
        <v>0</v>
      </c>
      <c r="F49" s="216">
        <f>TOTAL!F$74</f>
        <v>0</v>
      </c>
      <c r="G49" s="216">
        <f>TOTAL!G$74</f>
        <v>0</v>
      </c>
      <c r="H49" s="204">
        <f>TOTAL!H$74</f>
        <v>0</v>
      </c>
      <c r="I49" s="216"/>
      <c r="J49" s="203">
        <f>TOTAL!J$74</f>
        <v>0</v>
      </c>
      <c r="K49" s="204">
        <f>TOTAL!K$74</f>
        <v>0</v>
      </c>
      <c r="M49" s="48" t="s">
        <v>117</v>
      </c>
      <c r="N49" s="38"/>
      <c r="O49" s="239" t="s">
        <v>69</v>
      </c>
      <c r="P49" s="240">
        <f>TOTAL!F$167</f>
        <v>0</v>
      </c>
      <c r="Q49" s="240">
        <f>TOTAL!G$167</f>
        <v>0</v>
      </c>
      <c r="R49" s="241">
        <f>TOTAL!H$167</f>
        <v>0</v>
      </c>
      <c r="S49" s="216"/>
      <c r="T49" s="216"/>
      <c r="U49" s="216"/>
      <c r="V49" s="239">
        <f>TOTAL!J$167</f>
        <v>0</v>
      </c>
      <c r="W49" s="241">
        <f>TOTAL!K$167</f>
        <v>0</v>
      </c>
      <c r="X49" s="61"/>
      <c r="Y49" s="25"/>
    </row>
    <row r="50" spans="3:25">
      <c r="C50" s="43" t="s">
        <v>105</v>
      </c>
      <c r="D50" s="38"/>
      <c r="E50" s="203">
        <f>TOTAL!E$75</f>
        <v>0</v>
      </c>
      <c r="F50" s="216">
        <f>TOTAL!F$75</f>
        <v>0</v>
      </c>
      <c r="G50" s="216">
        <f>TOTAL!G$75</f>
        <v>0</v>
      </c>
      <c r="H50" s="204">
        <f>TOTAL!H$75</f>
        <v>0</v>
      </c>
      <c r="I50" s="216"/>
      <c r="J50" s="203">
        <f>TOTAL!J$75</f>
        <v>0</v>
      </c>
      <c r="K50" s="204">
        <f>TOTAL!K$75</f>
        <v>0</v>
      </c>
      <c r="M50" s="40" t="s">
        <v>118</v>
      </c>
      <c r="O50" s="253" t="s">
        <v>69</v>
      </c>
      <c r="P50" s="254">
        <f>+TOTAL!F$168</f>
        <v>0</v>
      </c>
      <c r="Q50" s="254">
        <f>+TOTAL!G$168</f>
        <v>0</v>
      </c>
      <c r="R50" s="255">
        <f>+TOTAL!H$168</f>
        <v>0</v>
      </c>
      <c r="S50" s="256"/>
      <c r="T50" s="248"/>
      <c r="U50" s="238"/>
      <c r="V50" s="257">
        <f>+TOTAL!J$168</f>
        <v>0</v>
      </c>
      <c r="W50" s="258">
        <f>+TOTAL!K$168</f>
        <v>0</v>
      </c>
      <c r="X50" s="45"/>
      <c r="Y50" s="25"/>
    </row>
    <row r="51" spans="3:25">
      <c r="C51" s="43" t="s">
        <v>119</v>
      </c>
      <c r="D51" s="38"/>
      <c r="E51" s="203">
        <f>TOTAL!E$76</f>
        <v>0</v>
      </c>
      <c r="F51" s="216">
        <f>TOTAL!F$76</f>
        <v>0</v>
      </c>
      <c r="G51" s="216">
        <f>TOTAL!G$76</f>
        <v>0</v>
      </c>
      <c r="H51" s="204">
        <f>TOTAL!H$76</f>
        <v>0</v>
      </c>
      <c r="I51" s="216"/>
      <c r="J51" s="203">
        <f>TOTAL!J$76</f>
        <v>0</v>
      </c>
      <c r="K51" s="204">
        <f>TOTAL!K$76</f>
        <v>0</v>
      </c>
      <c r="X51" s="45"/>
      <c r="Y51" s="25"/>
    </row>
    <row r="52" spans="3:25">
      <c r="C52" s="43" t="s">
        <v>72</v>
      </c>
      <c r="D52" s="38"/>
      <c r="E52" s="203">
        <f>TOTAL!E$77</f>
        <v>0</v>
      </c>
      <c r="F52" s="216">
        <f>TOTAL!F$77</f>
        <v>0</v>
      </c>
      <c r="G52" s="216">
        <f>TOTAL!G$77</f>
        <v>0</v>
      </c>
      <c r="H52" s="204">
        <f>TOTAL!H$77</f>
        <v>0</v>
      </c>
      <c r="I52" s="216"/>
      <c r="J52" s="203">
        <f>TOTAL!J$77</f>
        <v>0</v>
      </c>
      <c r="K52" s="204">
        <f>TOTAL!K$77</f>
        <v>0</v>
      </c>
      <c r="M52" s="104" t="s">
        <v>120</v>
      </c>
      <c r="O52" s="109">
        <f>$E$12</f>
        <v>44196</v>
      </c>
      <c r="P52" s="110">
        <f>$F$12</f>
        <v>44561</v>
      </c>
      <c r="Q52" s="110">
        <f>$G$12</f>
        <v>44926</v>
      </c>
      <c r="R52" s="111">
        <f>$H$12</f>
        <v>45291</v>
      </c>
      <c r="S52" s="59"/>
      <c r="T52" s="52"/>
      <c r="U52" s="22"/>
      <c r="V52" s="109">
        <f>$J$12</f>
        <v>0</v>
      </c>
      <c r="W52" s="111">
        <f>$K$12</f>
        <v>0</v>
      </c>
      <c r="X52" s="44"/>
      <c r="Y52" s="25"/>
    </row>
    <row r="53" spans="3:25">
      <c r="C53" s="43" t="s">
        <v>121</v>
      </c>
      <c r="D53" s="38"/>
      <c r="E53" s="203">
        <f>TOTAL!E$78+TOTAL!E$79</f>
        <v>0</v>
      </c>
      <c r="F53" s="216">
        <f>TOTAL!F$78+TOTAL!F$79</f>
        <v>0</v>
      </c>
      <c r="G53" s="216">
        <f>TOTAL!G$78+TOTAL!G$79</f>
        <v>0</v>
      </c>
      <c r="H53" s="204">
        <f>TOTAL!H$78+TOTAL!H$79</f>
        <v>0</v>
      </c>
      <c r="I53" s="216"/>
      <c r="J53" s="203">
        <f>TOTAL!J$78+TOTAL!J$79</f>
        <v>0</v>
      </c>
      <c r="K53" s="204">
        <f>TOTAL!K$78+TOTAL!K$79</f>
        <v>0</v>
      </c>
      <c r="M53" s="105" t="s">
        <v>122</v>
      </c>
      <c r="O53" s="106">
        <f>IFERROR(O13/TOTAL!E13*30,0)</f>
        <v>0</v>
      </c>
      <c r="P53" s="107">
        <f>IFERROR(P13/TOTAL!F13*30,0)</f>
        <v>0</v>
      </c>
      <c r="Q53" s="107">
        <f>IFERROR(Q13/TOTAL!G13*30,0)</f>
        <v>0</v>
      </c>
      <c r="R53" s="108">
        <f>IFERROR(R13/TOTAL!H13*30,0)</f>
        <v>0</v>
      </c>
      <c r="S53" s="101"/>
      <c r="T53" s="101"/>
      <c r="U53" s="101"/>
      <c r="V53" s="106">
        <f>IFERROR(V13/TOTAL!J13*30,0)</f>
        <v>0</v>
      </c>
      <c r="W53" s="108">
        <f>IFERROR(W13/TOTAL!K13*30,0)</f>
        <v>0</v>
      </c>
      <c r="X53" s="58"/>
      <c r="Y53" s="53"/>
    </row>
    <row r="54" spans="3:25">
      <c r="C54" s="43" t="s">
        <v>123</v>
      </c>
      <c r="D54" s="38"/>
      <c r="E54" s="203">
        <f>TOTAL!E$80</f>
        <v>0</v>
      </c>
      <c r="F54" s="216">
        <f>TOTAL!F$80</f>
        <v>0</v>
      </c>
      <c r="G54" s="216">
        <f>TOTAL!G$80</f>
        <v>0</v>
      </c>
      <c r="H54" s="204">
        <f>TOTAL!H$80</f>
        <v>0</v>
      </c>
      <c r="I54" s="216"/>
      <c r="J54" s="203">
        <f>TOTAL!J$80</f>
        <v>0</v>
      </c>
      <c r="K54" s="204">
        <f>TOTAL!K$80</f>
        <v>0</v>
      </c>
      <c r="M54" s="112" t="s">
        <v>124</v>
      </c>
      <c r="O54" s="113">
        <f>E$39+E$40+E$41+E$48+E$49+E$50-E$14</f>
        <v>0</v>
      </c>
      <c r="P54" s="114">
        <f t="shared" ref="P54:Q54" si="19">F$39+F$40+F$41+F$48+F$49+F$50-F$14</f>
        <v>0</v>
      </c>
      <c r="Q54" s="114">
        <f t="shared" si="19"/>
        <v>0</v>
      </c>
      <c r="R54" s="115">
        <f>H$39+H$40+H$41+H$48+H$49+H$50-H$14</f>
        <v>0</v>
      </c>
      <c r="S54" s="101"/>
      <c r="T54" s="101"/>
      <c r="U54" s="101"/>
      <c r="V54" s="113">
        <f>J$39+J$40+J$41+J$48+J$49+J$50-J$14</f>
        <v>0</v>
      </c>
      <c r="W54" s="115">
        <f>K$39+K$40+K$41+K$48+K$49+K$50-K$14</f>
        <v>0</v>
      </c>
      <c r="X54" s="24"/>
      <c r="Y54" s="24"/>
    </row>
    <row r="55" spans="3:25">
      <c r="C55" s="43" t="s">
        <v>125</v>
      </c>
      <c r="D55" s="38"/>
      <c r="E55" s="203">
        <f>TOTAL!E$83</f>
        <v>0</v>
      </c>
      <c r="F55" s="216">
        <f>TOTAL!F$83</f>
        <v>0</v>
      </c>
      <c r="G55" s="216">
        <f>TOTAL!G$83</f>
        <v>0</v>
      </c>
      <c r="H55" s="204">
        <f>TOTAL!H$83</f>
        <v>0</v>
      </c>
      <c r="I55" s="216"/>
      <c r="J55" s="203">
        <f>TOTAL!J$83</f>
        <v>0</v>
      </c>
      <c r="K55" s="204">
        <f>TOTAL!K$83</f>
        <v>0</v>
      </c>
      <c r="M55" s="94" t="s">
        <v>126</v>
      </c>
      <c r="N55" s="38"/>
      <c r="O55" s="195">
        <f>IFERROR(O54/O19,0)</f>
        <v>0</v>
      </c>
      <c r="P55" s="191">
        <f>IFERROR(P54/P19,0)</f>
        <v>0</v>
      </c>
      <c r="Q55" s="191">
        <f>IFERROR(Q54/Q19,0)</f>
        <v>0</v>
      </c>
      <c r="R55" s="192">
        <f>IFERROR(R54/R19,0)</f>
        <v>0</v>
      </c>
      <c r="S55" s="116"/>
      <c r="T55" s="116"/>
      <c r="U55" s="116"/>
      <c r="V55" s="195">
        <f>IFERROR(V54/V19/'PLANILHA 1'!J13*360,0)</f>
        <v>0</v>
      </c>
      <c r="W55" s="192">
        <f>IFERROR(W54/W19/'PLANILHA 1'!K13*360,0)</f>
        <v>0</v>
      </c>
      <c r="X55" s="58"/>
      <c r="Y55" s="53"/>
    </row>
    <row r="56" spans="3:25">
      <c r="C56" s="43" t="s">
        <v>67</v>
      </c>
      <c r="D56" s="38"/>
      <c r="E56" s="203">
        <f>TOTAL!E$81+TOTAL!E$82+TOTAL!E$84+TOTAL!E$85+TOTAL!E$86+TOTAL!E$87</f>
        <v>0</v>
      </c>
      <c r="F56" s="216">
        <f>TOTAL!F$81+TOTAL!F$82+TOTAL!F$84+TOTAL!F$85+TOTAL!F$86+TOTAL!F$87</f>
        <v>0</v>
      </c>
      <c r="G56" s="216">
        <f>TOTAL!G$81+TOTAL!G$82+TOTAL!G$84+TOTAL!G$85+TOTAL!G$86+TOTAL!G$87</f>
        <v>0</v>
      </c>
      <c r="H56" s="204">
        <f>TOTAL!H$81+TOTAL!H$82+TOTAL!H$84+TOTAL!H$85+TOTAL!H$86+TOTAL!H$87</f>
        <v>0</v>
      </c>
      <c r="I56" s="216"/>
      <c r="J56" s="203">
        <f>TOTAL!J$81+TOTAL!J$82+TOTAL!J$84+TOTAL!J$85+TOTAL!J$86+TOTAL!J$87</f>
        <v>0</v>
      </c>
      <c r="K56" s="204">
        <f>TOTAL!K$81+TOTAL!K$82+TOTAL!K$84+TOTAL!K$85+TOTAL!K$86+TOTAL!K$87</f>
        <v>0</v>
      </c>
      <c r="M56" s="46" t="s">
        <v>127</v>
      </c>
      <c r="N56" s="38"/>
      <c r="O56" s="196">
        <f>IFERROR(O54/O22,0)</f>
        <v>0</v>
      </c>
      <c r="P56" s="193">
        <f>IFERROR(P54/P22,0)</f>
        <v>0</v>
      </c>
      <c r="Q56" s="193">
        <f>IFERROR(Q54/Q22,0)</f>
        <v>0</v>
      </c>
      <c r="R56" s="194">
        <f>IFERROR(R54/R22,0)</f>
        <v>0</v>
      </c>
      <c r="S56" s="116"/>
      <c r="T56" s="116"/>
      <c r="U56" s="116"/>
      <c r="V56" s="196">
        <f>IFERROR(V54/V22/'PLANILHA 1'!J13*360,0)</f>
        <v>0</v>
      </c>
      <c r="W56" s="194">
        <f>IFERROR(W54/W22/'PLANILHA 1'!K13*360,0)</f>
        <v>0</v>
      </c>
      <c r="X56" s="24"/>
      <c r="Y56" s="24"/>
    </row>
    <row r="57" spans="3:25">
      <c r="C57" s="35" t="s">
        <v>128</v>
      </c>
      <c r="E57" s="199">
        <f>SUM($E$58:$E$61)</f>
        <v>0</v>
      </c>
      <c r="F57" s="214">
        <f>SUM($F$58:$F$61)</f>
        <v>0</v>
      </c>
      <c r="G57" s="214">
        <f>SUM($G$58:$G$61)</f>
        <v>0</v>
      </c>
      <c r="H57" s="200">
        <f>SUM($H$58:$H$61)</f>
        <v>0</v>
      </c>
      <c r="I57" s="238"/>
      <c r="J57" s="199">
        <f>SUM($J$58:$J$61)</f>
        <v>0</v>
      </c>
      <c r="K57" s="200">
        <f>SUM(K58:K61)</f>
        <v>0</v>
      </c>
      <c r="M57" s="112" t="s">
        <v>129</v>
      </c>
      <c r="N57" s="38"/>
      <c r="O57" s="197">
        <f>IFERROR((E14+E15+E16+E17+E18+E19)/(E39+E40+E41+E42+E43+E44+E45),0)</f>
        <v>0</v>
      </c>
      <c r="P57" s="189">
        <f>IFERROR((F14+F15+F16+F17+F18+F19)/(F39+F40+F41+F42+F43+F44+F45),0)</f>
        <v>0</v>
      </c>
      <c r="Q57" s="189">
        <f>IFERROR((G14+G15+G16+G17+G18+G19)/(G39+G40+G41+G42+G43+G44+G45),0)</f>
        <v>0</v>
      </c>
      <c r="R57" s="190">
        <f>IFERROR((H14+H15+H16+H17+H18+H19)/(H39+H40+H41+H42+H43+H44+H45),0)</f>
        <v>0</v>
      </c>
      <c r="S57" s="116"/>
      <c r="T57" s="116"/>
      <c r="U57" s="116"/>
      <c r="V57" s="197">
        <f>IFERROR((J14+J15+J16+J17+J18+J19)/(J39+J40+J41+J42+J43+J44+J45),0)</f>
        <v>0</v>
      </c>
      <c r="W57" s="190">
        <f>IFERROR((K14+K15+K16+K17+K18+K19)/(K39+K40+K41+K42+K43+K44+K45),0)</f>
        <v>0</v>
      </c>
      <c r="X57" s="58"/>
      <c r="Y57" s="53"/>
    </row>
    <row r="58" spans="3:25">
      <c r="C58" s="41" t="s">
        <v>130</v>
      </c>
      <c r="D58" s="38"/>
      <c r="E58" s="209">
        <f>TOTAL!E$89</f>
        <v>0</v>
      </c>
      <c r="F58" s="218">
        <f>TOTAL!F$89</f>
        <v>0</v>
      </c>
      <c r="G58" s="218">
        <f>TOTAL!G$89</f>
        <v>0</v>
      </c>
      <c r="H58" s="210">
        <f>TOTAL!H$89</f>
        <v>0</v>
      </c>
      <c r="I58" s="216"/>
      <c r="J58" s="209">
        <f>TOTAL!J$89</f>
        <v>0</v>
      </c>
      <c r="K58" s="210">
        <f>TOTAL!K$89</f>
        <v>0</v>
      </c>
      <c r="M58" s="112" t="s">
        <v>131</v>
      </c>
      <c r="N58" s="38"/>
      <c r="O58" s="198">
        <f>IFERROR(E57/(E47+E38),0)</f>
        <v>0</v>
      </c>
      <c r="P58" s="187">
        <f>IFERROR(F57/(F47+F38),0)</f>
        <v>0</v>
      </c>
      <c r="Q58" s="187">
        <f>IFERROR(G57/(G47+G38),0)</f>
        <v>0</v>
      </c>
      <c r="R58" s="188">
        <f>IFERROR(H57/(H47+H38),0)</f>
        <v>0</v>
      </c>
      <c r="S58" s="42"/>
      <c r="T58" s="42"/>
      <c r="U58" s="42"/>
      <c r="V58" s="198">
        <f>IFERROR(J57/(J47+J38),0)</f>
        <v>0</v>
      </c>
      <c r="W58" s="188">
        <f>IFERROR(K57/(K47+K38),0)</f>
        <v>0</v>
      </c>
      <c r="X58" s="24"/>
      <c r="Y58" s="24"/>
    </row>
    <row r="59" spans="3:25">
      <c r="C59" s="43" t="s">
        <v>132</v>
      </c>
      <c r="D59" s="38"/>
      <c r="E59" s="203">
        <f>TOTAL!E$90+TOTAL!E$91+TOTAL!E$92</f>
        <v>0</v>
      </c>
      <c r="F59" s="216">
        <f>TOTAL!F$90+TOTAL!F$91+TOTAL!F$92</f>
        <v>0</v>
      </c>
      <c r="G59" s="216">
        <f>TOTAL!G$90+TOTAL!G$91+TOTAL!G$92</f>
        <v>0</v>
      </c>
      <c r="H59" s="204">
        <f>TOTAL!H$90+TOTAL!H$91+TOTAL!H$92</f>
        <v>0</v>
      </c>
      <c r="I59" s="216"/>
      <c r="J59" s="203">
        <f>TOTAL!J$90+TOTAL!J$91+TOTAL!J$92</f>
        <v>0</v>
      </c>
      <c r="K59" s="204">
        <f>TOTAL!K$90+TOTAL!K$91+TOTAL!K$92</f>
        <v>0</v>
      </c>
      <c r="M59" s="94" t="s">
        <v>133</v>
      </c>
      <c r="N59" s="38"/>
      <c r="O59" s="102">
        <f>IFERROR((E16*TOTAL!E13)/-O14,0)</f>
        <v>0</v>
      </c>
      <c r="P59" s="96">
        <f>IFERROR((F16*TOTAL!F13)/-P14,0)</f>
        <v>0</v>
      </c>
      <c r="Q59" s="96">
        <f>IFERROR((G16*TOTAL!G13)/-Q14,0)</f>
        <v>0</v>
      </c>
      <c r="R59" s="97">
        <f>IFERROR((H16*TOTAL!H13)/-R14,0)</f>
        <v>0</v>
      </c>
      <c r="S59" s="42"/>
      <c r="T59" s="42"/>
      <c r="U59" s="42"/>
      <c r="V59" s="102">
        <f>IFERROR((J16*TOTAL!J13)/-V14,0)</f>
        <v>0</v>
      </c>
      <c r="W59" s="97">
        <f>IFERROR((K16*TOTAL!K13)/-W14,0)</f>
        <v>0</v>
      </c>
      <c r="X59" s="58"/>
      <c r="Y59" s="53"/>
    </row>
    <row r="60" spans="3:25">
      <c r="C60" s="43" t="s">
        <v>134</v>
      </c>
      <c r="D60" s="38"/>
      <c r="E60" s="203">
        <f>TOTAL!E$93</f>
        <v>0</v>
      </c>
      <c r="F60" s="216">
        <f>TOTAL!F$93</f>
        <v>0</v>
      </c>
      <c r="G60" s="216">
        <f>TOTAL!G$93</f>
        <v>0</v>
      </c>
      <c r="H60" s="204">
        <f>TOTAL!H$93</f>
        <v>0</v>
      </c>
      <c r="I60" s="216"/>
      <c r="J60" s="203">
        <f>TOTAL!J$93</f>
        <v>0</v>
      </c>
      <c r="K60" s="204">
        <f>TOTAL!K$93</f>
        <v>0</v>
      </c>
      <c r="M60" s="43" t="s">
        <v>135</v>
      </c>
      <c r="N60" s="38"/>
      <c r="O60" s="100">
        <f>IFERROR('OUTPUT BALANÇO'!E15*TOTAL!E13/(TOTAL!E99+TOTAL!E100),0)</f>
        <v>0</v>
      </c>
      <c r="P60" s="116">
        <f>IFERROR('OUTPUT BALANÇO'!F15*TOTAL!F13/(TOTAL!F99+TOTAL!F100),0)</f>
        <v>0</v>
      </c>
      <c r="Q60" s="116">
        <f>IFERROR('OUTPUT BALANÇO'!G15*TOTAL!G13/(TOTAL!G99+TOTAL!G100),0)</f>
        <v>0</v>
      </c>
      <c r="R60" s="186">
        <f>IFERROR('OUTPUT BALANÇO'!H15*TOTAL!H13/(TOTAL!H99+TOTAL!H100),0)</f>
        <v>0</v>
      </c>
      <c r="S60" s="42"/>
      <c r="T60" s="42"/>
      <c r="U60" s="42"/>
      <c r="V60" s="100">
        <f>IFERROR(J15*TOTAL!J13/(TOTAL!J99+TOTAL!J100),0)</f>
        <v>0</v>
      </c>
      <c r="W60" s="186">
        <f>IFERROR('OUTPUT BALANÇO'!K15*TOTAL!K13/(TOTAL!K99+TOTAL!K100),0)</f>
        <v>0</v>
      </c>
      <c r="X60" s="58"/>
      <c r="Y60" s="53"/>
    </row>
    <row r="61" spans="3:25">
      <c r="C61" s="46" t="s">
        <v>136</v>
      </c>
      <c r="D61" s="38"/>
      <c r="E61" s="239">
        <f>TOTAL!E$94</f>
        <v>0</v>
      </c>
      <c r="F61" s="240">
        <f>TOTAL!F$94</f>
        <v>0</v>
      </c>
      <c r="G61" s="240">
        <f>TOTAL!G$94</f>
        <v>0</v>
      </c>
      <c r="H61" s="241">
        <f>TOTAL!H$94</f>
        <v>0</v>
      </c>
      <c r="I61" s="216"/>
      <c r="J61" s="239">
        <f>TOTAL!J$94</f>
        <v>0</v>
      </c>
      <c r="K61" s="241">
        <f>TOTAL!K$94</f>
        <v>0</v>
      </c>
      <c r="M61" s="46" t="s">
        <v>137</v>
      </c>
      <c r="N61" s="38"/>
      <c r="O61" s="103">
        <f>IFERROR((E42*TOTAL!E13/-O14),0)</f>
        <v>0</v>
      </c>
      <c r="P61" s="98">
        <f>IFERROR((F42*TOTAL!F13/-P14),0)</f>
        <v>0</v>
      </c>
      <c r="Q61" s="98">
        <f>IFERROR((G42*TOTAL!G13/-Q14),0)</f>
        <v>0</v>
      </c>
      <c r="R61" s="99">
        <f>IFERROR((H42*TOTAL!H13/-R14),0)</f>
        <v>0</v>
      </c>
      <c r="S61" s="42"/>
      <c r="T61" s="42"/>
      <c r="U61" s="42"/>
      <c r="V61" s="103">
        <f>IFERROR((J42*TOTAL!J13/-V14),0)</f>
        <v>0</v>
      </c>
      <c r="W61" s="99">
        <f>IFERROR((K43*TOTAL!K13/-W14),0)</f>
        <v>0</v>
      </c>
      <c r="X61" s="24"/>
      <c r="Y61" s="24"/>
    </row>
    <row r="62" spans="3:25">
      <c r="C62" s="34" t="s">
        <v>138</v>
      </c>
      <c r="E62" s="242">
        <f>E$38+E$47+E$57</f>
        <v>0</v>
      </c>
      <c r="F62" s="242">
        <f t="shared" ref="F62:J62" si="20">F$38+F$47+F$57</f>
        <v>0</v>
      </c>
      <c r="G62" s="242">
        <f t="shared" si="20"/>
        <v>0</v>
      </c>
      <c r="H62" s="242">
        <f t="shared" si="20"/>
        <v>0</v>
      </c>
      <c r="I62" s="238"/>
      <c r="J62" s="242">
        <f t="shared" si="20"/>
        <v>0</v>
      </c>
      <c r="K62" s="243">
        <f>K$38+K$47+K$57</f>
        <v>0</v>
      </c>
      <c r="M62" s="105" t="s">
        <v>139</v>
      </c>
      <c r="N62" s="19"/>
      <c r="O62" s="106">
        <f>O59+O60-O61</f>
        <v>0</v>
      </c>
      <c r="P62" s="107">
        <f t="shared" ref="P62:R62" si="21">P59+P60-P61</f>
        <v>0</v>
      </c>
      <c r="Q62" s="107">
        <f t="shared" si="21"/>
        <v>0</v>
      </c>
      <c r="R62" s="108">
        <f t="shared" si="21"/>
        <v>0</v>
      </c>
      <c r="S62" s="22"/>
      <c r="T62" s="22"/>
      <c r="U62" s="22"/>
      <c r="V62" s="106">
        <f t="shared" ref="V62:W62" si="22">V59+V60-V61</f>
        <v>0</v>
      </c>
      <c r="W62" s="108">
        <f t="shared" si="22"/>
        <v>0</v>
      </c>
      <c r="X62" s="24"/>
      <c r="Y62" s="24"/>
    </row>
    <row r="66" spans="24:25">
      <c r="X66" s="24"/>
      <c r="Y66" s="24"/>
    </row>
  </sheetData>
  <mergeCells count="6">
    <mergeCell ref="E8:F8"/>
    <mergeCell ref="E3:F3"/>
    <mergeCell ref="E4:F4"/>
    <mergeCell ref="E5:F5"/>
    <mergeCell ref="E6:F6"/>
    <mergeCell ref="E7:F7"/>
  </mergeCells>
  <pageMargins left="0.511811024" right="0.511811024" top="0.78740157499999996" bottom="0.78740157499999996" header="0.31496062000000002" footer="0.31496062000000002"/>
  <pageSetup paperSize="9" orientation="portrait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3B6C-E6EF-4231-B8FD-51E1863BE790}">
  <sheetPr codeName="Planilha11"/>
  <dimension ref="A3:AI168"/>
  <sheetViews>
    <sheetView showGridLines="0" topLeftCell="A115" zoomScale="85" zoomScaleNormal="85" workbookViewId="0">
      <selection activeCell="P155" sqref="P155"/>
    </sheetView>
  </sheetViews>
  <sheetFormatPr defaultColWidth="9.140625" defaultRowHeight="12.95" customHeight="1" zeroHeight="1"/>
  <cols>
    <col min="1" max="1" width="5.7109375" style="2" customWidth="1"/>
    <col min="2" max="2" width="1.5703125" style="2" customWidth="1"/>
    <col min="3" max="3" width="29.28515625" style="2" customWidth="1"/>
    <col min="4" max="4" width="1.7109375" style="2" customWidth="1"/>
    <col min="5" max="8" width="16.7109375" style="2" customWidth="1"/>
    <col min="9" max="9" width="2.7109375" style="2" customWidth="1"/>
    <col min="10" max="11" width="16.7109375" style="2" customWidth="1"/>
    <col min="12" max="12" width="8.5703125" style="2" customWidth="1"/>
    <col min="13" max="13" width="2.5703125" style="2" customWidth="1"/>
    <col min="14" max="23" width="9.140625" style="2" customWidth="1"/>
    <col min="24" max="24" width="9.140625" style="62" customWidth="1"/>
    <col min="25" max="25" width="29.28515625" style="2" hidden="1" customWidth="1"/>
    <col min="26" max="26" width="1.7109375" style="2" hidden="1" customWidth="1"/>
    <col min="27" max="30" width="16.7109375" style="2" hidden="1" customWidth="1"/>
    <col min="31" max="31" width="2.7109375" style="2" hidden="1" customWidth="1"/>
    <col min="32" max="33" width="16.7109375" style="2" hidden="1" customWidth="1"/>
    <col min="34" max="35" width="9.140625" style="62" hidden="1" customWidth="1"/>
    <col min="36" max="56" width="9.140625" style="62" customWidth="1"/>
    <col min="57" max="16384" width="9.140625" style="62"/>
  </cols>
  <sheetData>
    <row r="3" spans="3:33" ht="15" customHeight="1">
      <c r="C3" s="140" t="s">
        <v>46</v>
      </c>
      <c r="E3" s="353"/>
      <c r="F3" s="354"/>
      <c r="G3" s="354"/>
      <c r="H3" s="355"/>
      <c r="K3" s="128" t="s">
        <v>140</v>
      </c>
      <c r="L3" s="129">
        <v>1</v>
      </c>
      <c r="Y3" s="62"/>
      <c r="Z3" s="62"/>
      <c r="AA3" s="62"/>
      <c r="AB3" s="62"/>
      <c r="AC3" s="62"/>
      <c r="AD3" s="62"/>
      <c r="AE3" s="62"/>
      <c r="AF3" s="62"/>
      <c r="AG3" s="62"/>
    </row>
    <row r="4" spans="3:33" ht="12.75" customHeight="1">
      <c r="C4" s="140" t="s">
        <v>1</v>
      </c>
      <c r="E4" s="353"/>
      <c r="F4" s="354"/>
      <c r="G4" s="354"/>
      <c r="H4" s="355"/>
      <c r="K4" s="128" t="s">
        <v>141</v>
      </c>
      <c r="L4" s="130">
        <v>1</v>
      </c>
      <c r="Y4" s="62"/>
      <c r="Z4" s="62"/>
      <c r="AA4" s="62"/>
      <c r="AB4" s="62"/>
      <c r="AC4" s="62"/>
      <c r="AD4" s="62"/>
      <c r="AE4" s="62"/>
      <c r="AF4" s="62"/>
      <c r="AG4" s="62"/>
    </row>
    <row r="5" spans="3:33">
      <c r="C5" s="140" t="s">
        <v>2</v>
      </c>
      <c r="E5" s="356"/>
      <c r="F5" s="357"/>
      <c r="G5" s="357"/>
      <c r="H5" s="358"/>
      <c r="Y5" s="62"/>
      <c r="Z5" s="62"/>
      <c r="AA5" s="62"/>
      <c r="AB5" s="62"/>
      <c r="AC5" s="62"/>
      <c r="AD5" s="62"/>
      <c r="AE5" s="62"/>
      <c r="AF5" s="62"/>
      <c r="AG5" s="62"/>
    </row>
    <row r="6" spans="3:33">
      <c r="C6" s="140" t="s">
        <v>47</v>
      </c>
      <c r="E6" s="353"/>
      <c r="F6" s="354"/>
      <c r="G6" s="354"/>
      <c r="H6" s="355"/>
      <c r="Y6" s="5"/>
    </row>
    <row r="7" spans="3:33">
      <c r="C7" s="140" t="s">
        <v>48</v>
      </c>
      <c r="E7" s="353"/>
      <c r="F7" s="354"/>
      <c r="G7" s="354"/>
      <c r="H7" s="355"/>
      <c r="Y7" s="5"/>
    </row>
    <row r="8" spans="3:33" ht="7.5" customHeight="1">
      <c r="C8" s="5"/>
      <c r="Y8" s="5"/>
    </row>
    <row r="9" spans="3:33">
      <c r="C9" s="5"/>
      <c r="Y9" s="5"/>
    </row>
    <row r="10" spans="3:33" ht="7.5" customHeight="1">
      <c r="C10" s="5"/>
      <c r="Y10" s="5"/>
    </row>
    <row r="11" spans="3:33">
      <c r="C11" s="5" t="s">
        <v>142</v>
      </c>
      <c r="E11" s="4">
        <v>43831</v>
      </c>
      <c r="F11" s="4">
        <f>+E12+1</f>
        <v>44197</v>
      </c>
      <c r="G11" s="4">
        <f>+F12+1</f>
        <v>44562</v>
      </c>
      <c r="H11" s="4">
        <f>+G12+1</f>
        <v>44927</v>
      </c>
      <c r="I11" s="4"/>
      <c r="J11" s="4">
        <v>0</v>
      </c>
      <c r="K11" s="4">
        <v>0</v>
      </c>
      <c r="L11" s="4"/>
      <c r="Y11" s="5" t="s">
        <v>142</v>
      </c>
      <c r="AA11" s="4">
        <v>0</v>
      </c>
      <c r="AB11" s="4">
        <v>0</v>
      </c>
      <c r="AC11" s="4">
        <v>0</v>
      </c>
      <c r="AD11" s="4">
        <v>0</v>
      </c>
      <c r="AE11" s="4"/>
      <c r="AF11" s="4">
        <v>0</v>
      </c>
      <c r="AG11" s="4">
        <v>0</v>
      </c>
    </row>
    <row r="12" spans="3:33">
      <c r="C12" s="5" t="s">
        <v>143</v>
      </c>
      <c r="E12" s="4">
        <v>44196</v>
      </c>
      <c r="F12" s="4">
        <v>44561</v>
      </c>
      <c r="G12" s="4">
        <v>44926</v>
      </c>
      <c r="H12" s="4">
        <v>45291</v>
      </c>
      <c r="I12" s="4"/>
      <c r="J12" s="4">
        <v>0</v>
      </c>
      <c r="K12" s="4">
        <v>0</v>
      </c>
      <c r="L12" s="4"/>
      <c r="Y12" s="5" t="s">
        <v>143</v>
      </c>
      <c r="AA12" s="4">
        <v>0</v>
      </c>
      <c r="AB12" s="4">
        <v>0</v>
      </c>
      <c r="AC12" s="4">
        <v>0</v>
      </c>
      <c r="AD12" s="4">
        <v>0</v>
      </c>
      <c r="AE12" s="4"/>
      <c r="AF12" s="4">
        <v>0</v>
      </c>
      <c r="AG12" s="4">
        <v>0</v>
      </c>
    </row>
    <row r="13" spans="3:33">
      <c r="C13" s="5" t="s">
        <v>144</v>
      </c>
      <c r="E13" s="3">
        <f>DAYS360(E11,E12)</f>
        <v>360</v>
      </c>
      <c r="F13" s="3">
        <f>DAYS360(F11,F12)</f>
        <v>360</v>
      </c>
      <c r="G13" s="3">
        <f>DAYS360(G11,G12)</f>
        <v>360</v>
      </c>
      <c r="H13" s="3">
        <f>DAYS360(H11,H12)</f>
        <v>360</v>
      </c>
      <c r="I13" s="3"/>
      <c r="J13" s="3">
        <f>DAYS360(J11,J12)</f>
        <v>0</v>
      </c>
      <c r="K13" s="3">
        <f>DAYS360(K11,K12)</f>
        <v>0</v>
      </c>
      <c r="L13" s="3"/>
      <c r="Y13" s="5" t="s">
        <v>144</v>
      </c>
      <c r="AA13" s="3">
        <f>DAYS360(AA11,AA12)</f>
        <v>0</v>
      </c>
      <c r="AB13" s="3">
        <f>DAYS360(AB11,AB12)</f>
        <v>0</v>
      </c>
      <c r="AC13" s="3">
        <f>DAYS360(AC11,AC12)</f>
        <v>0</v>
      </c>
      <c r="AD13" s="3">
        <f>DAYS360(AD11,AD12)</f>
        <v>0</v>
      </c>
      <c r="AE13" s="3"/>
      <c r="AF13" s="3">
        <f>DAYS360(AF11,AF12)</f>
        <v>0</v>
      </c>
      <c r="AG13" s="3">
        <f>DAYS360(AG11,AG12)</f>
        <v>0</v>
      </c>
    </row>
    <row r="14" spans="3:33">
      <c r="C14" s="26" t="s">
        <v>145</v>
      </c>
      <c r="E14" s="347" t="s">
        <v>146</v>
      </c>
      <c r="F14" s="348"/>
      <c r="G14" s="348"/>
      <c r="H14" s="349"/>
      <c r="I14" s="3"/>
      <c r="J14" s="347" t="s">
        <v>147</v>
      </c>
      <c r="K14" s="349"/>
      <c r="N14" s="117" t="s">
        <v>148</v>
      </c>
      <c r="O14" s="118"/>
      <c r="P14" s="118"/>
      <c r="Q14" s="118"/>
      <c r="R14" s="118"/>
      <c r="S14" s="118"/>
      <c r="T14" s="118"/>
      <c r="U14" s="118"/>
      <c r="V14" s="119"/>
      <c r="Y14" s="26" t="s">
        <v>149</v>
      </c>
      <c r="AA14" s="350" t="s">
        <v>146</v>
      </c>
      <c r="AB14" s="351"/>
      <c r="AC14" s="351"/>
      <c r="AD14" s="352"/>
      <c r="AE14" s="3"/>
      <c r="AF14" s="350" t="s">
        <v>147</v>
      </c>
      <c r="AG14" s="352"/>
    </row>
    <row r="15" spans="3:33" ht="7.5" customHeight="1">
      <c r="N15" s="120"/>
      <c r="V15" s="121"/>
    </row>
    <row r="16" spans="3:33">
      <c r="C16" s="131" t="s">
        <v>49</v>
      </c>
      <c r="E16" s="132">
        <f>$E$12</f>
        <v>44196</v>
      </c>
      <c r="F16" s="133">
        <f>$F$12</f>
        <v>44561</v>
      </c>
      <c r="G16" s="133">
        <f>$G$12</f>
        <v>44926</v>
      </c>
      <c r="H16" s="134">
        <f>$H$12</f>
        <v>45291</v>
      </c>
      <c r="I16" s="4"/>
      <c r="J16" s="132">
        <f>$J$12</f>
        <v>0</v>
      </c>
      <c r="K16" s="134">
        <f>$K$12</f>
        <v>0</v>
      </c>
      <c r="N16" s="120"/>
      <c r="V16" s="121"/>
      <c r="Y16" s="63" t="s">
        <v>49</v>
      </c>
      <c r="Z16" s="64"/>
      <c r="AA16" s="65">
        <f>$E$12</f>
        <v>44196</v>
      </c>
      <c r="AB16" s="66">
        <f>$F$12</f>
        <v>44561</v>
      </c>
      <c r="AC16" s="66">
        <f>$G$12</f>
        <v>44926</v>
      </c>
      <c r="AD16" s="67">
        <f>$H$12</f>
        <v>45291</v>
      </c>
      <c r="AE16" s="68"/>
      <c r="AF16" s="65">
        <f>$J$12</f>
        <v>0</v>
      </c>
      <c r="AG16" s="67">
        <f>$K$12</f>
        <v>0</v>
      </c>
    </row>
    <row r="17" spans="3:33">
      <c r="C17" s="135" t="s">
        <v>52</v>
      </c>
      <c r="E17" s="289">
        <f>SUM($E$18:$E$30)</f>
        <v>0</v>
      </c>
      <c r="F17" s="286">
        <f>SUM($F$18:$F$30)</f>
        <v>0</v>
      </c>
      <c r="G17" s="286">
        <f>SUM($G$18:$G$30)</f>
        <v>0</v>
      </c>
      <c r="H17" s="287">
        <f>SUM($H$18:$H$30)</f>
        <v>0</v>
      </c>
      <c r="I17" s="293"/>
      <c r="J17" s="289">
        <f>SUM($J$18:$J$30)</f>
        <v>0</v>
      </c>
      <c r="K17" s="287">
        <f>SUM($K$18:$K$30)</f>
        <v>0</v>
      </c>
      <c r="N17" s="120"/>
      <c r="V17" s="121"/>
      <c r="Y17" s="63" t="s">
        <v>52</v>
      </c>
      <c r="Z17" s="64"/>
      <c r="AA17" s="69">
        <f>SUM(AA$18:AA$30)</f>
        <v>0</v>
      </c>
      <c r="AB17" s="70">
        <f t="shared" ref="AB17:AD17" si="0">SUM(AB$18:AB$30)</f>
        <v>0</v>
      </c>
      <c r="AC17" s="70">
        <f t="shared" si="0"/>
        <v>0</v>
      </c>
      <c r="AD17" s="71">
        <f t="shared" si="0"/>
        <v>0</v>
      </c>
      <c r="AE17" s="72"/>
      <c r="AF17" s="69">
        <f t="shared" ref="AF17" si="1">SUM(AF$18:AF$30)</f>
        <v>0</v>
      </c>
      <c r="AG17" s="71">
        <f>SUM(AG$18:AG$30)</f>
        <v>0</v>
      </c>
    </row>
    <row r="18" spans="3:33">
      <c r="C18" s="9" t="s">
        <v>150</v>
      </c>
      <c r="E18" s="294"/>
      <c r="F18" s="295"/>
      <c r="G18" s="295"/>
      <c r="H18" s="296"/>
      <c r="I18" s="297"/>
      <c r="J18" s="294"/>
      <c r="K18" s="296"/>
      <c r="N18" s="120"/>
      <c r="V18" s="121"/>
      <c r="Y18" s="73" t="s">
        <v>150</v>
      </c>
      <c r="Z18" s="64"/>
      <c r="AA18" s="74">
        <f>E18*$L$3*$L$4</f>
        <v>0</v>
      </c>
      <c r="AB18" s="75">
        <f t="shared" ref="AB18:AB30" si="2">F18*$L$3*$L$4</f>
        <v>0</v>
      </c>
      <c r="AC18" s="75">
        <f t="shared" ref="AC18:AC30" si="3">G18*$L$3*$L$4</f>
        <v>0</v>
      </c>
      <c r="AD18" s="76">
        <f t="shared" ref="AD18:AD30" si="4">H18*$L$3*$L$4</f>
        <v>0</v>
      </c>
      <c r="AE18" s="72"/>
      <c r="AF18" s="74">
        <f t="shared" ref="AF18:AF30" si="5">J18*$L$3*$L$4</f>
        <v>0</v>
      </c>
      <c r="AG18" s="76">
        <f>K18*$L$3*$L$4</f>
        <v>0</v>
      </c>
    </row>
    <row r="19" spans="3:33">
      <c r="C19" s="10" t="s">
        <v>78</v>
      </c>
      <c r="E19" s="298"/>
      <c r="F19" s="297"/>
      <c r="G19" s="297"/>
      <c r="H19" s="299"/>
      <c r="I19" s="297"/>
      <c r="J19" s="298"/>
      <c r="K19" s="299"/>
      <c r="N19" s="120"/>
      <c r="V19" s="121"/>
      <c r="Y19" s="77" t="s">
        <v>78</v>
      </c>
      <c r="Z19" s="64"/>
      <c r="AA19" s="78">
        <f t="shared" ref="AA19:AA30" si="6">E19*$L$3*$L$4</f>
        <v>0</v>
      </c>
      <c r="AB19" s="79">
        <f t="shared" si="2"/>
        <v>0</v>
      </c>
      <c r="AC19" s="79">
        <f t="shared" si="3"/>
        <v>0</v>
      </c>
      <c r="AD19" s="80">
        <f t="shared" si="4"/>
        <v>0</v>
      </c>
      <c r="AE19" s="72"/>
      <c r="AF19" s="78">
        <f t="shared" si="5"/>
        <v>0</v>
      </c>
      <c r="AG19" s="80">
        <f t="shared" ref="AG19:AG30" si="7">K19*$L$3*$L$4</f>
        <v>0</v>
      </c>
    </row>
    <row r="20" spans="3:33">
      <c r="C20" s="10" t="s">
        <v>80</v>
      </c>
      <c r="E20" s="298"/>
      <c r="F20" s="297"/>
      <c r="G20" s="297"/>
      <c r="H20" s="299"/>
      <c r="I20" s="297"/>
      <c r="J20" s="298"/>
      <c r="K20" s="299"/>
      <c r="N20" s="120"/>
      <c r="V20" s="121"/>
      <c r="Y20" s="77" t="s">
        <v>80</v>
      </c>
      <c r="Z20" s="64"/>
      <c r="AA20" s="78">
        <f t="shared" si="6"/>
        <v>0</v>
      </c>
      <c r="AB20" s="79">
        <f t="shared" si="2"/>
        <v>0</v>
      </c>
      <c r="AC20" s="79">
        <f t="shared" si="3"/>
        <v>0</v>
      </c>
      <c r="AD20" s="80">
        <f t="shared" si="4"/>
        <v>0</v>
      </c>
      <c r="AE20" s="72"/>
      <c r="AF20" s="78">
        <f t="shared" si="5"/>
        <v>0</v>
      </c>
      <c r="AG20" s="80">
        <f t="shared" si="7"/>
        <v>0</v>
      </c>
    </row>
    <row r="21" spans="3:33">
      <c r="C21" s="10" t="s">
        <v>151</v>
      </c>
      <c r="E21" s="298"/>
      <c r="F21" s="297"/>
      <c r="G21" s="297"/>
      <c r="H21" s="299"/>
      <c r="I21" s="297"/>
      <c r="J21" s="298"/>
      <c r="K21" s="299"/>
      <c r="N21" s="120"/>
      <c r="V21" s="121"/>
      <c r="Y21" s="77" t="s">
        <v>151</v>
      </c>
      <c r="Z21" s="64"/>
      <c r="AA21" s="78">
        <f t="shared" si="6"/>
        <v>0</v>
      </c>
      <c r="AB21" s="79">
        <f t="shared" si="2"/>
        <v>0</v>
      </c>
      <c r="AC21" s="79">
        <f t="shared" si="3"/>
        <v>0</v>
      </c>
      <c r="AD21" s="80">
        <f t="shared" si="4"/>
        <v>0</v>
      </c>
      <c r="AE21" s="72"/>
      <c r="AF21" s="78">
        <f t="shared" si="5"/>
        <v>0</v>
      </c>
      <c r="AG21" s="80">
        <f t="shared" si="7"/>
        <v>0</v>
      </c>
    </row>
    <row r="22" spans="3:33">
      <c r="C22" s="10" t="s">
        <v>58</v>
      </c>
      <c r="E22" s="298"/>
      <c r="F22" s="297"/>
      <c r="G22" s="297"/>
      <c r="H22" s="299"/>
      <c r="I22" s="297"/>
      <c r="J22" s="298"/>
      <c r="K22" s="299"/>
      <c r="N22" s="120"/>
      <c r="V22" s="121"/>
      <c r="Y22" s="77" t="s">
        <v>58</v>
      </c>
      <c r="Z22" s="64"/>
      <c r="AA22" s="78">
        <f t="shared" si="6"/>
        <v>0</v>
      </c>
      <c r="AB22" s="79">
        <f t="shared" si="2"/>
        <v>0</v>
      </c>
      <c r="AC22" s="79">
        <f t="shared" si="3"/>
        <v>0</v>
      </c>
      <c r="AD22" s="80">
        <f t="shared" si="4"/>
        <v>0</v>
      </c>
      <c r="AE22" s="72"/>
      <c r="AF22" s="78">
        <f t="shared" si="5"/>
        <v>0</v>
      </c>
      <c r="AG22" s="80">
        <f t="shared" si="7"/>
        <v>0</v>
      </c>
    </row>
    <row r="23" spans="3:33">
      <c r="C23" s="10" t="s">
        <v>60</v>
      </c>
      <c r="E23" s="298"/>
      <c r="F23" s="297"/>
      <c r="G23" s="297"/>
      <c r="H23" s="299"/>
      <c r="I23" s="297"/>
      <c r="J23" s="298"/>
      <c r="K23" s="299"/>
      <c r="N23" s="120"/>
      <c r="V23" s="121"/>
      <c r="Y23" s="77" t="s">
        <v>60</v>
      </c>
      <c r="Z23" s="64"/>
      <c r="AA23" s="78">
        <f t="shared" si="6"/>
        <v>0</v>
      </c>
      <c r="AB23" s="79">
        <f t="shared" si="2"/>
        <v>0</v>
      </c>
      <c r="AC23" s="79">
        <f t="shared" si="3"/>
        <v>0</v>
      </c>
      <c r="AD23" s="80">
        <f t="shared" si="4"/>
        <v>0</v>
      </c>
      <c r="AE23" s="72"/>
      <c r="AF23" s="78">
        <f t="shared" si="5"/>
        <v>0</v>
      </c>
      <c r="AG23" s="80">
        <f t="shared" si="7"/>
        <v>0</v>
      </c>
    </row>
    <row r="24" spans="3:33">
      <c r="C24" s="10" t="s">
        <v>63</v>
      </c>
      <c r="E24" s="298"/>
      <c r="F24" s="297"/>
      <c r="G24" s="297"/>
      <c r="H24" s="299"/>
      <c r="I24" s="297"/>
      <c r="J24" s="298"/>
      <c r="K24" s="299"/>
      <c r="N24" s="120"/>
      <c r="V24" s="121"/>
      <c r="Y24" s="77" t="s">
        <v>63</v>
      </c>
      <c r="Z24" s="64"/>
      <c r="AA24" s="78">
        <f t="shared" si="6"/>
        <v>0</v>
      </c>
      <c r="AB24" s="79">
        <f t="shared" si="2"/>
        <v>0</v>
      </c>
      <c r="AC24" s="79">
        <f t="shared" si="3"/>
        <v>0</v>
      </c>
      <c r="AD24" s="80">
        <f t="shared" si="4"/>
        <v>0</v>
      </c>
      <c r="AE24" s="72"/>
      <c r="AF24" s="78">
        <f t="shared" si="5"/>
        <v>0</v>
      </c>
      <c r="AG24" s="80">
        <f t="shared" si="7"/>
        <v>0</v>
      </c>
    </row>
    <row r="25" spans="3:33">
      <c r="C25" s="10" t="s">
        <v>65</v>
      </c>
      <c r="E25" s="298"/>
      <c r="F25" s="297"/>
      <c r="G25" s="297"/>
      <c r="H25" s="299"/>
      <c r="I25" s="297"/>
      <c r="J25" s="298"/>
      <c r="K25" s="299"/>
      <c r="N25" s="120"/>
      <c r="V25" s="121"/>
      <c r="Y25" s="77" t="s">
        <v>65</v>
      </c>
      <c r="Z25" s="64"/>
      <c r="AA25" s="78">
        <f t="shared" si="6"/>
        <v>0</v>
      </c>
      <c r="AB25" s="79">
        <f t="shared" si="2"/>
        <v>0</v>
      </c>
      <c r="AC25" s="79">
        <f t="shared" si="3"/>
        <v>0</v>
      </c>
      <c r="AD25" s="80">
        <f t="shared" si="4"/>
        <v>0</v>
      </c>
      <c r="AE25" s="72"/>
      <c r="AF25" s="78">
        <f t="shared" si="5"/>
        <v>0</v>
      </c>
      <c r="AG25" s="80">
        <f t="shared" si="7"/>
        <v>0</v>
      </c>
    </row>
    <row r="26" spans="3:33">
      <c r="C26" s="10" t="s">
        <v>152</v>
      </c>
      <c r="E26" s="298"/>
      <c r="F26" s="297"/>
      <c r="G26" s="297"/>
      <c r="H26" s="299"/>
      <c r="I26" s="297"/>
      <c r="J26" s="298"/>
      <c r="K26" s="299"/>
      <c r="N26" s="120"/>
      <c r="V26" s="121"/>
      <c r="Y26" s="77" t="s">
        <v>152</v>
      </c>
      <c r="Z26" s="64"/>
      <c r="AA26" s="78">
        <f t="shared" si="6"/>
        <v>0</v>
      </c>
      <c r="AB26" s="79">
        <f t="shared" si="2"/>
        <v>0</v>
      </c>
      <c r="AC26" s="79">
        <f t="shared" si="3"/>
        <v>0</v>
      </c>
      <c r="AD26" s="80">
        <f t="shared" si="4"/>
        <v>0</v>
      </c>
      <c r="AE26" s="72"/>
      <c r="AF26" s="78">
        <f t="shared" si="5"/>
        <v>0</v>
      </c>
      <c r="AG26" s="80">
        <f t="shared" si="7"/>
        <v>0</v>
      </c>
    </row>
    <row r="27" spans="3:33">
      <c r="C27" s="10" t="s">
        <v>67</v>
      </c>
      <c r="E27" s="298"/>
      <c r="F27" s="297"/>
      <c r="G27" s="297"/>
      <c r="H27" s="299"/>
      <c r="I27" s="297"/>
      <c r="J27" s="298"/>
      <c r="K27" s="299"/>
      <c r="N27" s="120"/>
      <c r="V27" s="121"/>
      <c r="Y27" s="77" t="s">
        <v>67</v>
      </c>
      <c r="Z27" s="64"/>
      <c r="AA27" s="78">
        <f t="shared" si="6"/>
        <v>0</v>
      </c>
      <c r="AB27" s="79">
        <f t="shared" si="2"/>
        <v>0</v>
      </c>
      <c r="AC27" s="79">
        <f t="shared" si="3"/>
        <v>0</v>
      </c>
      <c r="AD27" s="80">
        <f>H27*$L$3*$L$4</f>
        <v>0</v>
      </c>
      <c r="AE27" s="72"/>
      <c r="AF27" s="78">
        <f t="shared" si="5"/>
        <v>0</v>
      </c>
      <c r="AG27" s="80">
        <f t="shared" si="7"/>
        <v>0</v>
      </c>
    </row>
    <row r="28" spans="3:33">
      <c r="C28" s="10" t="s">
        <v>153</v>
      </c>
      <c r="E28" s="298"/>
      <c r="F28" s="297"/>
      <c r="G28" s="297"/>
      <c r="H28" s="299"/>
      <c r="I28" s="297"/>
      <c r="J28" s="298"/>
      <c r="K28" s="299"/>
      <c r="N28" s="120"/>
      <c r="V28" s="121"/>
      <c r="Y28" s="77" t="s">
        <v>153</v>
      </c>
      <c r="Z28" s="64"/>
      <c r="AA28" s="78">
        <f t="shared" si="6"/>
        <v>0</v>
      </c>
      <c r="AB28" s="79">
        <f t="shared" si="2"/>
        <v>0</v>
      </c>
      <c r="AC28" s="79">
        <f t="shared" si="3"/>
        <v>0</v>
      </c>
      <c r="AD28" s="80">
        <f t="shared" si="4"/>
        <v>0</v>
      </c>
      <c r="AE28" s="72"/>
      <c r="AF28" s="78">
        <f t="shared" si="5"/>
        <v>0</v>
      </c>
      <c r="AG28" s="80">
        <f t="shared" si="7"/>
        <v>0</v>
      </c>
    </row>
    <row r="29" spans="3:33">
      <c r="C29" s="10" t="s">
        <v>154</v>
      </c>
      <c r="E29" s="298"/>
      <c r="F29" s="297"/>
      <c r="G29" s="297"/>
      <c r="H29" s="299"/>
      <c r="I29" s="297"/>
      <c r="J29" s="298"/>
      <c r="K29" s="299"/>
      <c r="N29" s="120"/>
      <c r="V29" s="121"/>
      <c r="Y29" s="77" t="s">
        <v>154</v>
      </c>
      <c r="Z29" s="64"/>
      <c r="AA29" s="78">
        <f t="shared" si="6"/>
        <v>0</v>
      </c>
      <c r="AB29" s="79">
        <f t="shared" si="2"/>
        <v>0</v>
      </c>
      <c r="AC29" s="79">
        <f t="shared" si="3"/>
        <v>0</v>
      </c>
      <c r="AD29" s="80">
        <f t="shared" si="4"/>
        <v>0</v>
      </c>
      <c r="AE29" s="72"/>
      <c r="AF29" s="78">
        <f t="shared" si="5"/>
        <v>0</v>
      </c>
      <c r="AG29" s="80">
        <f t="shared" si="7"/>
        <v>0</v>
      </c>
    </row>
    <row r="30" spans="3:33">
      <c r="C30" s="10" t="s">
        <v>155</v>
      </c>
      <c r="E30" s="298"/>
      <c r="F30" s="297"/>
      <c r="G30" s="297"/>
      <c r="H30" s="299"/>
      <c r="I30" s="297"/>
      <c r="J30" s="298"/>
      <c r="K30" s="299"/>
      <c r="N30" s="120"/>
      <c r="V30" s="121"/>
      <c r="Y30" s="77" t="s">
        <v>155</v>
      </c>
      <c r="Z30" s="64"/>
      <c r="AA30" s="78">
        <f t="shared" si="6"/>
        <v>0</v>
      </c>
      <c r="AB30" s="79">
        <f t="shared" si="2"/>
        <v>0</v>
      </c>
      <c r="AC30" s="79">
        <f t="shared" si="3"/>
        <v>0</v>
      </c>
      <c r="AD30" s="80">
        <f t="shared" si="4"/>
        <v>0</v>
      </c>
      <c r="AE30" s="72"/>
      <c r="AF30" s="78">
        <f t="shared" si="5"/>
        <v>0</v>
      </c>
      <c r="AG30" s="80">
        <f t="shared" si="7"/>
        <v>0</v>
      </c>
    </row>
    <row r="31" spans="3:33">
      <c r="C31" s="135" t="s">
        <v>70</v>
      </c>
      <c r="E31" s="289">
        <f>SUM(E$32:E$45)</f>
        <v>0</v>
      </c>
      <c r="F31" s="286">
        <f t="shared" ref="F31:G31" si="8">SUM(F$32:F$45)</f>
        <v>0</v>
      </c>
      <c r="G31" s="286">
        <f t="shared" si="8"/>
        <v>0</v>
      </c>
      <c r="H31" s="287">
        <f>SUM(H$32:H$45)</f>
        <v>0</v>
      </c>
      <c r="I31" s="288"/>
      <c r="J31" s="289">
        <f t="shared" ref="J31:K31" si="9">SUM(J$32:J$45)</f>
        <v>0</v>
      </c>
      <c r="K31" s="287">
        <f t="shared" si="9"/>
        <v>0</v>
      </c>
      <c r="N31" s="120"/>
      <c r="V31" s="121"/>
      <c r="Y31" s="63" t="s">
        <v>70</v>
      </c>
      <c r="Z31" s="64"/>
      <c r="AA31" s="69">
        <f>SUM(AA$32:AA$44)</f>
        <v>0</v>
      </c>
      <c r="AB31" s="70">
        <f>SUM(AB$32:AB$44)</f>
        <v>0</v>
      </c>
      <c r="AC31" s="70">
        <f t="shared" ref="AC31:AD31" si="10">SUM(AC$32:AC$44)</f>
        <v>0</v>
      </c>
      <c r="AD31" s="71">
        <f t="shared" si="10"/>
        <v>0</v>
      </c>
      <c r="AE31" s="81"/>
      <c r="AF31" s="69">
        <f t="shared" ref="AF31:AG31" si="11">SUM(AF$32:AF$44)</f>
        <v>0</v>
      </c>
      <c r="AG31" s="71">
        <f t="shared" si="11"/>
        <v>0</v>
      </c>
    </row>
    <row r="32" spans="3:33">
      <c r="C32" s="9" t="s">
        <v>72</v>
      </c>
      <c r="E32" s="294"/>
      <c r="F32" s="295"/>
      <c r="G32" s="295"/>
      <c r="H32" s="296"/>
      <c r="I32" s="297"/>
      <c r="J32" s="294"/>
      <c r="K32" s="296"/>
      <c r="N32" s="120"/>
      <c r="V32" s="121"/>
      <c r="Y32" s="73" t="s">
        <v>72</v>
      </c>
      <c r="Z32" s="64"/>
      <c r="AA32" s="74">
        <f t="shared" ref="AA32:AA44" si="12">E32*$L$3*$L$4</f>
        <v>0</v>
      </c>
      <c r="AB32" s="75">
        <f t="shared" ref="AB32:AB44" si="13">F32*$L$3*$L$4</f>
        <v>0</v>
      </c>
      <c r="AC32" s="75">
        <f t="shared" ref="AC32:AC44" si="14">G32*$L$3*$L$4</f>
        <v>0</v>
      </c>
      <c r="AD32" s="76">
        <f t="shared" ref="AD32:AD44" si="15">H32*$L$3*$L$4</f>
        <v>0</v>
      </c>
      <c r="AE32" s="72"/>
      <c r="AF32" s="74">
        <f t="shared" ref="AF32" si="16">J32*$L$3*$L$4</f>
        <v>0</v>
      </c>
      <c r="AG32" s="76">
        <f t="shared" ref="AG32" si="17">K32*$L$3*$L$4</f>
        <v>0</v>
      </c>
    </row>
    <row r="33" spans="3:33">
      <c r="C33" s="10" t="s">
        <v>63</v>
      </c>
      <c r="E33" s="298"/>
      <c r="F33" s="297"/>
      <c r="G33" s="297"/>
      <c r="H33" s="299"/>
      <c r="I33" s="297"/>
      <c r="J33" s="298"/>
      <c r="K33" s="299"/>
      <c r="N33" s="120"/>
      <c r="V33" s="121"/>
      <c r="Y33" s="77" t="s">
        <v>63</v>
      </c>
      <c r="Z33" s="64"/>
      <c r="AA33" s="78">
        <f t="shared" si="12"/>
        <v>0</v>
      </c>
      <c r="AB33" s="79">
        <f t="shared" si="13"/>
        <v>0</v>
      </c>
      <c r="AC33" s="79">
        <f t="shared" si="14"/>
        <v>0</v>
      </c>
      <c r="AD33" s="80">
        <f t="shared" si="15"/>
        <v>0</v>
      </c>
      <c r="AE33" s="72"/>
      <c r="AF33" s="78">
        <f t="shared" ref="AF33:AF44" si="18">J33*$L$3*$L$4</f>
        <v>0</v>
      </c>
      <c r="AG33" s="80">
        <f t="shared" ref="AG33:AG44" si="19">K33*$L$3*$L$4</f>
        <v>0</v>
      </c>
    </row>
    <row r="34" spans="3:33">
      <c r="C34" s="10" t="s">
        <v>156</v>
      </c>
      <c r="E34" s="298"/>
      <c r="F34" s="297"/>
      <c r="G34" s="297"/>
      <c r="H34" s="299"/>
      <c r="I34" s="297"/>
      <c r="J34" s="298"/>
      <c r="K34" s="299"/>
      <c r="N34" s="120"/>
      <c r="V34" s="121"/>
      <c r="Y34" s="77" t="s">
        <v>156</v>
      </c>
      <c r="Z34" s="64"/>
      <c r="AA34" s="78">
        <f t="shared" si="12"/>
        <v>0</v>
      </c>
      <c r="AB34" s="79">
        <f t="shared" si="13"/>
        <v>0</v>
      </c>
      <c r="AC34" s="79">
        <f t="shared" si="14"/>
        <v>0</v>
      </c>
      <c r="AD34" s="80">
        <f t="shared" si="15"/>
        <v>0</v>
      </c>
      <c r="AE34" s="72"/>
      <c r="AF34" s="78">
        <f t="shared" si="18"/>
        <v>0</v>
      </c>
      <c r="AG34" s="80">
        <f t="shared" si="19"/>
        <v>0</v>
      </c>
    </row>
    <row r="35" spans="3:33">
      <c r="C35" s="10" t="s">
        <v>76</v>
      </c>
      <c r="E35" s="298"/>
      <c r="F35" s="297"/>
      <c r="G35" s="297"/>
      <c r="H35" s="299"/>
      <c r="I35" s="297"/>
      <c r="J35" s="298"/>
      <c r="K35" s="299"/>
      <c r="N35" s="120"/>
      <c r="V35" s="121"/>
      <c r="Y35" s="77" t="s">
        <v>76</v>
      </c>
      <c r="Z35" s="64"/>
      <c r="AA35" s="78">
        <f t="shared" si="12"/>
        <v>0</v>
      </c>
      <c r="AB35" s="79">
        <f t="shared" si="13"/>
        <v>0</v>
      </c>
      <c r="AC35" s="79">
        <f t="shared" si="14"/>
        <v>0</v>
      </c>
      <c r="AD35" s="80">
        <f t="shared" si="15"/>
        <v>0</v>
      </c>
      <c r="AE35" s="72"/>
      <c r="AF35" s="78">
        <f t="shared" si="18"/>
        <v>0</v>
      </c>
      <c r="AG35" s="80">
        <f t="shared" si="19"/>
        <v>0</v>
      </c>
    </row>
    <row r="36" spans="3:33">
      <c r="C36" s="10" t="s">
        <v>78</v>
      </c>
      <c r="E36" s="298"/>
      <c r="F36" s="297"/>
      <c r="G36" s="297"/>
      <c r="H36" s="299"/>
      <c r="I36" s="297"/>
      <c r="J36" s="298"/>
      <c r="K36" s="299"/>
      <c r="N36" s="120"/>
      <c r="V36" s="121"/>
      <c r="Y36" s="77" t="s">
        <v>78</v>
      </c>
      <c r="Z36" s="64"/>
      <c r="AA36" s="78">
        <f t="shared" si="12"/>
        <v>0</v>
      </c>
      <c r="AB36" s="79">
        <f t="shared" si="13"/>
        <v>0</v>
      </c>
      <c r="AC36" s="79">
        <f t="shared" si="14"/>
        <v>0</v>
      </c>
      <c r="AD36" s="80">
        <f t="shared" si="15"/>
        <v>0</v>
      </c>
      <c r="AE36" s="72"/>
      <c r="AF36" s="78">
        <f t="shared" si="18"/>
        <v>0</v>
      </c>
      <c r="AG36" s="80">
        <f t="shared" si="19"/>
        <v>0</v>
      </c>
    </row>
    <row r="37" spans="3:33">
      <c r="C37" s="10" t="s">
        <v>157</v>
      </c>
      <c r="E37" s="298"/>
      <c r="F37" s="297"/>
      <c r="G37" s="297"/>
      <c r="H37" s="299"/>
      <c r="I37" s="297"/>
      <c r="J37" s="298"/>
      <c r="K37" s="299"/>
      <c r="N37" s="120"/>
      <c r="V37" s="121"/>
      <c r="Y37" s="77" t="s">
        <v>80</v>
      </c>
      <c r="Z37" s="64"/>
      <c r="AA37" s="78">
        <f t="shared" si="12"/>
        <v>0</v>
      </c>
      <c r="AB37" s="79">
        <f t="shared" si="13"/>
        <v>0</v>
      </c>
      <c r="AC37" s="79">
        <f t="shared" si="14"/>
        <v>0</v>
      </c>
      <c r="AD37" s="80">
        <f t="shared" si="15"/>
        <v>0</v>
      </c>
      <c r="AE37" s="72"/>
      <c r="AF37" s="78">
        <f t="shared" si="18"/>
        <v>0</v>
      </c>
      <c r="AG37" s="80">
        <f t="shared" si="19"/>
        <v>0</v>
      </c>
    </row>
    <row r="38" spans="3:33">
      <c r="C38" s="10" t="s">
        <v>65</v>
      </c>
      <c r="E38" s="298"/>
      <c r="F38" s="297"/>
      <c r="G38" s="297"/>
      <c r="H38" s="299"/>
      <c r="I38" s="297"/>
      <c r="J38" s="298"/>
      <c r="K38" s="299"/>
      <c r="N38" s="120"/>
      <c r="V38" s="121"/>
      <c r="Y38" s="77" t="s">
        <v>65</v>
      </c>
      <c r="Z38" s="64"/>
      <c r="AA38" s="78">
        <f t="shared" si="12"/>
        <v>0</v>
      </c>
      <c r="AB38" s="79">
        <f t="shared" si="13"/>
        <v>0</v>
      </c>
      <c r="AC38" s="79">
        <f t="shared" si="14"/>
        <v>0</v>
      </c>
      <c r="AD38" s="80">
        <f t="shared" si="15"/>
        <v>0</v>
      </c>
      <c r="AE38" s="72"/>
      <c r="AF38" s="78">
        <f t="shared" si="18"/>
        <v>0</v>
      </c>
      <c r="AG38" s="80">
        <f t="shared" si="19"/>
        <v>0</v>
      </c>
    </row>
    <row r="39" spans="3:33">
      <c r="C39" s="10" t="s">
        <v>158</v>
      </c>
      <c r="E39" s="298"/>
      <c r="F39" s="297"/>
      <c r="G39" s="297"/>
      <c r="H39" s="299"/>
      <c r="I39" s="297"/>
      <c r="J39" s="298"/>
      <c r="K39" s="299"/>
      <c r="N39" s="120"/>
      <c r="V39" s="121"/>
      <c r="Y39" s="77" t="s">
        <v>158</v>
      </c>
      <c r="Z39" s="64"/>
      <c r="AA39" s="78">
        <f t="shared" si="12"/>
        <v>0</v>
      </c>
      <c r="AB39" s="79">
        <f t="shared" si="13"/>
        <v>0</v>
      </c>
      <c r="AC39" s="79">
        <f t="shared" si="14"/>
        <v>0</v>
      </c>
      <c r="AD39" s="80">
        <f t="shared" si="15"/>
        <v>0</v>
      </c>
      <c r="AE39" s="72"/>
      <c r="AF39" s="78">
        <f t="shared" si="18"/>
        <v>0</v>
      </c>
      <c r="AG39" s="80">
        <f t="shared" si="19"/>
        <v>0</v>
      </c>
    </row>
    <row r="40" spans="3:33">
      <c r="C40" s="10" t="s">
        <v>152</v>
      </c>
      <c r="E40" s="298"/>
      <c r="F40" s="297"/>
      <c r="G40" s="297"/>
      <c r="H40" s="299"/>
      <c r="I40" s="297"/>
      <c r="J40" s="298"/>
      <c r="K40" s="299"/>
      <c r="N40" s="120"/>
      <c r="V40" s="121"/>
      <c r="Y40" s="77" t="s">
        <v>152</v>
      </c>
      <c r="Z40" s="64"/>
      <c r="AA40" s="78">
        <f t="shared" si="12"/>
        <v>0</v>
      </c>
      <c r="AB40" s="79">
        <f t="shared" si="13"/>
        <v>0</v>
      </c>
      <c r="AC40" s="79">
        <f t="shared" si="14"/>
        <v>0</v>
      </c>
      <c r="AD40" s="80">
        <f t="shared" si="15"/>
        <v>0</v>
      </c>
      <c r="AE40" s="72"/>
      <c r="AF40" s="78">
        <f t="shared" si="18"/>
        <v>0</v>
      </c>
      <c r="AG40" s="80">
        <f t="shared" si="19"/>
        <v>0</v>
      </c>
    </row>
    <row r="41" spans="3:33">
      <c r="C41" s="10" t="s">
        <v>67</v>
      </c>
      <c r="E41" s="298"/>
      <c r="F41" s="297"/>
      <c r="G41" s="297"/>
      <c r="H41" s="299"/>
      <c r="I41" s="297"/>
      <c r="J41" s="298"/>
      <c r="K41" s="299"/>
      <c r="N41" s="120"/>
      <c r="V41" s="121"/>
      <c r="Y41" s="77" t="s">
        <v>67</v>
      </c>
      <c r="Z41" s="64"/>
      <c r="AA41" s="78">
        <f t="shared" si="12"/>
        <v>0</v>
      </c>
      <c r="AB41" s="79">
        <f t="shared" si="13"/>
        <v>0</v>
      </c>
      <c r="AC41" s="79">
        <f t="shared" si="14"/>
        <v>0</v>
      </c>
      <c r="AD41" s="80">
        <f t="shared" si="15"/>
        <v>0</v>
      </c>
      <c r="AE41" s="72"/>
      <c r="AF41" s="78">
        <f t="shared" si="18"/>
        <v>0</v>
      </c>
      <c r="AG41" s="80">
        <f t="shared" si="19"/>
        <v>0</v>
      </c>
    </row>
    <row r="42" spans="3:33">
      <c r="C42" s="10" t="s">
        <v>153</v>
      </c>
      <c r="E42" s="298"/>
      <c r="F42" s="297"/>
      <c r="G42" s="297"/>
      <c r="H42" s="299"/>
      <c r="I42" s="297"/>
      <c r="J42" s="298"/>
      <c r="K42" s="299"/>
      <c r="N42" s="120"/>
      <c r="V42" s="121"/>
      <c r="Y42" s="77" t="s">
        <v>153</v>
      </c>
      <c r="Z42" s="64"/>
      <c r="AA42" s="78">
        <f t="shared" si="12"/>
        <v>0</v>
      </c>
      <c r="AB42" s="79">
        <f t="shared" si="13"/>
        <v>0</v>
      </c>
      <c r="AC42" s="79">
        <f t="shared" si="14"/>
        <v>0</v>
      </c>
      <c r="AD42" s="80">
        <f t="shared" si="15"/>
        <v>0</v>
      </c>
      <c r="AE42" s="72"/>
      <c r="AF42" s="78">
        <f t="shared" si="18"/>
        <v>0</v>
      </c>
      <c r="AG42" s="80">
        <f t="shared" si="19"/>
        <v>0</v>
      </c>
    </row>
    <row r="43" spans="3:33">
      <c r="C43" s="10" t="s">
        <v>154</v>
      </c>
      <c r="E43" s="298"/>
      <c r="F43" s="297"/>
      <c r="G43" s="297"/>
      <c r="H43" s="299"/>
      <c r="I43" s="297"/>
      <c r="J43" s="298"/>
      <c r="K43" s="299"/>
      <c r="N43" s="120"/>
      <c r="V43" s="121"/>
      <c r="Y43" s="77" t="s">
        <v>154</v>
      </c>
      <c r="Z43" s="64"/>
      <c r="AA43" s="78">
        <f t="shared" si="12"/>
        <v>0</v>
      </c>
      <c r="AB43" s="79">
        <f t="shared" si="13"/>
        <v>0</v>
      </c>
      <c r="AC43" s="79">
        <f t="shared" si="14"/>
        <v>0</v>
      </c>
      <c r="AD43" s="80">
        <f t="shared" si="15"/>
        <v>0</v>
      </c>
      <c r="AE43" s="72"/>
      <c r="AF43" s="78">
        <f t="shared" si="18"/>
        <v>0</v>
      </c>
      <c r="AG43" s="80">
        <f t="shared" si="19"/>
        <v>0</v>
      </c>
    </row>
    <row r="44" spans="3:33">
      <c r="C44" s="11" t="s">
        <v>155</v>
      </c>
      <c r="E44" s="300"/>
      <c r="F44" s="301"/>
      <c r="G44" s="301"/>
      <c r="H44" s="302"/>
      <c r="I44" s="297"/>
      <c r="J44" s="300"/>
      <c r="K44" s="302"/>
      <c r="N44" s="120"/>
      <c r="V44" s="121"/>
      <c r="Y44" s="82" t="s">
        <v>155</v>
      </c>
      <c r="Z44" s="64"/>
      <c r="AA44" s="83">
        <f t="shared" si="12"/>
        <v>0</v>
      </c>
      <c r="AB44" s="84">
        <f t="shared" si="13"/>
        <v>0</v>
      </c>
      <c r="AC44" s="84">
        <f t="shared" si="14"/>
        <v>0</v>
      </c>
      <c r="AD44" s="85">
        <f t="shared" si="15"/>
        <v>0</v>
      </c>
      <c r="AE44" s="72"/>
      <c r="AF44" s="83">
        <f t="shared" si="18"/>
        <v>0</v>
      </c>
      <c r="AG44" s="85">
        <f t="shared" si="19"/>
        <v>0</v>
      </c>
    </row>
    <row r="45" spans="3:33">
      <c r="C45" s="135" t="s">
        <v>84</v>
      </c>
      <c r="E45" s="289">
        <f>SUM($E$46:$E$53)</f>
        <v>0</v>
      </c>
      <c r="F45" s="286">
        <f>SUM($F$46:$F$53)</f>
        <v>0</v>
      </c>
      <c r="G45" s="286">
        <f>SUM($G$46:$G$53)</f>
        <v>0</v>
      </c>
      <c r="H45" s="287">
        <f>SUM($H$46:$H$53)</f>
        <v>0</v>
      </c>
      <c r="I45" s="288"/>
      <c r="J45" s="289">
        <f>SUM($J$46:$J$53)</f>
        <v>0</v>
      </c>
      <c r="K45" s="287">
        <f>SUM($K$46:$K$53)</f>
        <v>0</v>
      </c>
      <c r="N45" s="120"/>
      <c r="V45" s="121"/>
      <c r="Y45" s="63" t="s">
        <v>84</v>
      </c>
      <c r="Z45" s="64"/>
      <c r="AA45" s="69">
        <f>SUM(AA$46:AA$53)</f>
        <v>0</v>
      </c>
      <c r="AB45" s="70">
        <f>SUM(AB$46:AB$53)</f>
        <v>0</v>
      </c>
      <c r="AC45" s="70">
        <f t="shared" ref="AC45:AD45" si="20">SUM(AC$46:AC$53)</f>
        <v>0</v>
      </c>
      <c r="AD45" s="71">
        <f t="shared" si="20"/>
        <v>0</v>
      </c>
      <c r="AE45" s="81"/>
      <c r="AF45" s="69">
        <f t="shared" ref="AF45:AG45" si="21">SUM(AF$46:AF$53)</f>
        <v>0</v>
      </c>
      <c r="AG45" s="71">
        <f t="shared" si="21"/>
        <v>0</v>
      </c>
    </row>
    <row r="46" spans="3:33">
      <c r="C46" s="9" t="s">
        <v>85</v>
      </c>
      <c r="E46" s="294"/>
      <c r="F46" s="295"/>
      <c r="G46" s="295"/>
      <c r="H46" s="296"/>
      <c r="I46" s="297"/>
      <c r="J46" s="294"/>
      <c r="K46" s="296"/>
      <c r="N46" s="120"/>
      <c r="V46" s="121"/>
      <c r="Y46" s="73" t="s">
        <v>85</v>
      </c>
      <c r="Z46" s="64"/>
      <c r="AA46" s="74">
        <f t="shared" ref="AA46:AA53" si="22">E46*$L$3*$L$4</f>
        <v>0</v>
      </c>
      <c r="AB46" s="75">
        <f t="shared" ref="AB46:AB53" si="23">F46*$L$3*$L$4</f>
        <v>0</v>
      </c>
      <c r="AC46" s="75">
        <f t="shared" ref="AC46:AC53" si="24">G46*$L$3*$L$4</f>
        <v>0</v>
      </c>
      <c r="AD46" s="76">
        <f t="shared" ref="AD46:AD53" si="25">H46*$L$3*$L$4</f>
        <v>0</v>
      </c>
      <c r="AE46" s="72"/>
      <c r="AF46" s="74">
        <f t="shared" ref="AF46:AF53" si="26">J46*$L$3*$L$4</f>
        <v>0</v>
      </c>
      <c r="AG46" s="76">
        <f t="shared" ref="AG46:AG53" si="27">K46*$L$3*$L$4</f>
        <v>0</v>
      </c>
    </row>
    <row r="47" spans="3:33">
      <c r="C47" s="10" t="s">
        <v>88</v>
      </c>
      <c r="E47" s="298"/>
      <c r="F47" s="297"/>
      <c r="G47" s="297"/>
      <c r="H47" s="299"/>
      <c r="I47" s="297"/>
      <c r="J47" s="298"/>
      <c r="K47" s="299"/>
      <c r="N47" s="120"/>
      <c r="V47" s="121"/>
      <c r="Y47" s="77" t="s">
        <v>88</v>
      </c>
      <c r="Z47" s="64"/>
      <c r="AA47" s="78">
        <f t="shared" si="22"/>
        <v>0</v>
      </c>
      <c r="AB47" s="79">
        <f t="shared" si="23"/>
        <v>0</v>
      </c>
      <c r="AC47" s="79">
        <f t="shared" si="24"/>
        <v>0</v>
      </c>
      <c r="AD47" s="80">
        <f t="shared" si="25"/>
        <v>0</v>
      </c>
      <c r="AE47" s="72"/>
      <c r="AF47" s="78">
        <f t="shared" si="26"/>
        <v>0</v>
      </c>
      <c r="AG47" s="80">
        <f t="shared" si="27"/>
        <v>0</v>
      </c>
    </row>
    <row r="48" spans="3:33">
      <c r="C48" s="10" t="s">
        <v>159</v>
      </c>
      <c r="E48" s="298"/>
      <c r="F48" s="297"/>
      <c r="G48" s="297"/>
      <c r="H48" s="299"/>
      <c r="I48" s="297"/>
      <c r="J48" s="298"/>
      <c r="K48" s="299"/>
      <c r="N48" s="120"/>
      <c r="V48" s="121"/>
      <c r="Y48" s="77" t="s">
        <v>159</v>
      </c>
      <c r="Z48" s="64"/>
      <c r="AA48" s="78">
        <f t="shared" si="22"/>
        <v>0</v>
      </c>
      <c r="AB48" s="79">
        <f t="shared" si="23"/>
        <v>0</v>
      </c>
      <c r="AC48" s="79">
        <f t="shared" si="24"/>
        <v>0</v>
      </c>
      <c r="AD48" s="80">
        <f t="shared" si="25"/>
        <v>0</v>
      </c>
      <c r="AE48" s="72"/>
      <c r="AF48" s="78">
        <f t="shared" si="26"/>
        <v>0</v>
      </c>
      <c r="AG48" s="80">
        <f t="shared" si="27"/>
        <v>0</v>
      </c>
    </row>
    <row r="49" spans="3:33">
      <c r="C49" s="10" t="s">
        <v>160</v>
      </c>
      <c r="E49" s="298"/>
      <c r="F49" s="297"/>
      <c r="G49" s="297"/>
      <c r="H49" s="299"/>
      <c r="I49" s="297"/>
      <c r="J49" s="298"/>
      <c r="K49" s="299"/>
      <c r="N49" s="120"/>
      <c r="V49" s="121"/>
      <c r="Y49" s="77" t="s">
        <v>160</v>
      </c>
      <c r="Z49" s="64"/>
      <c r="AA49" s="78">
        <f t="shared" si="22"/>
        <v>0</v>
      </c>
      <c r="AB49" s="79">
        <f t="shared" si="23"/>
        <v>0</v>
      </c>
      <c r="AC49" s="79">
        <f t="shared" si="24"/>
        <v>0</v>
      </c>
      <c r="AD49" s="80">
        <f t="shared" si="25"/>
        <v>0</v>
      </c>
      <c r="AE49" s="72"/>
      <c r="AF49" s="78">
        <f t="shared" si="26"/>
        <v>0</v>
      </c>
      <c r="AG49" s="80">
        <f t="shared" si="27"/>
        <v>0</v>
      </c>
    </row>
    <row r="50" spans="3:33">
      <c r="C50" s="10" t="s">
        <v>90</v>
      </c>
      <c r="E50" s="298"/>
      <c r="F50" s="297"/>
      <c r="G50" s="297"/>
      <c r="H50" s="299"/>
      <c r="I50" s="297"/>
      <c r="J50" s="298"/>
      <c r="K50" s="299"/>
      <c r="N50" s="120"/>
      <c r="V50" s="121"/>
      <c r="Y50" s="77" t="s">
        <v>90</v>
      </c>
      <c r="Z50" s="64"/>
      <c r="AA50" s="78">
        <f t="shared" si="22"/>
        <v>0</v>
      </c>
      <c r="AB50" s="79">
        <f t="shared" si="23"/>
        <v>0</v>
      </c>
      <c r="AC50" s="79">
        <f t="shared" si="24"/>
        <v>0</v>
      </c>
      <c r="AD50" s="80">
        <f t="shared" si="25"/>
        <v>0</v>
      </c>
      <c r="AE50" s="72"/>
      <c r="AF50" s="78">
        <f t="shared" si="26"/>
        <v>0</v>
      </c>
      <c r="AG50" s="80">
        <f t="shared" si="27"/>
        <v>0</v>
      </c>
    </row>
    <row r="51" spans="3:33">
      <c r="C51" s="10" t="s">
        <v>161</v>
      </c>
      <c r="E51" s="298"/>
      <c r="F51" s="297"/>
      <c r="G51" s="297"/>
      <c r="H51" s="299"/>
      <c r="I51" s="297"/>
      <c r="J51" s="298"/>
      <c r="K51" s="299"/>
      <c r="N51" s="120"/>
      <c r="V51" s="121"/>
      <c r="Y51" s="77" t="s">
        <v>161</v>
      </c>
      <c r="Z51" s="64"/>
      <c r="AA51" s="78">
        <f t="shared" si="22"/>
        <v>0</v>
      </c>
      <c r="AB51" s="79">
        <f t="shared" si="23"/>
        <v>0</v>
      </c>
      <c r="AC51" s="79">
        <f t="shared" si="24"/>
        <v>0</v>
      </c>
      <c r="AD51" s="80">
        <f t="shared" si="25"/>
        <v>0</v>
      </c>
      <c r="AE51" s="72"/>
      <c r="AF51" s="78">
        <f t="shared" si="26"/>
        <v>0</v>
      </c>
      <c r="AG51" s="80">
        <f t="shared" si="27"/>
        <v>0</v>
      </c>
    </row>
    <row r="52" spans="3:33">
      <c r="C52" s="10" t="s">
        <v>92</v>
      </c>
      <c r="E52" s="298"/>
      <c r="F52" s="297"/>
      <c r="G52" s="297"/>
      <c r="H52" s="299"/>
      <c r="I52" s="297"/>
      <c r="J52" s="298"/>
      <c r="K52" s="299"/>
      <c r="N52" s="120"/>
      <c r="V52" s="121"/>
      <c r="Y52" s="77" t="s">
        <v>92</v>
      </c>
      <c r="Z52" s="64"/>
      <c r="AA52" s="78">
        <f t="shared" si="22"/>
        <v>0</v>
      </c>
      <c r="AB52" s="79">
        <f t="shared" si="23"/>
        <v>0</v>
      </c>
      <c r="AC52" s="79">
        <f t="shared" si="24"/>
        <v>0</v>
      </c>
      <c r="AD52" s="80">
        <f t="shared" si="25"/>
        <v>0</v>
      </c>
      <c r="AE52" s="72"/>
      <c r="AF52" s="78">
        <f t="shared" si="26"/>
        <v>0</v>
      </c>
      <c r="AG52" s="80">
        <f t="shared" si="27"/>
        <v>0</v>
      </c>
    </row>
    <row r="53" spans="3:33">
      <c r="C53" s="11" t="s">
        <v>162</v>
      </c>
      <c r="E53" s="300"/>
      <c r="F53" s="301"/>
      <c r="G53" s="301"/>
      <c r="H53" s="302"/>
      <c r="I53" s="297"/>
      <c r="J53" s="300"/>
      <c r="K53" s="302"/>
      <c r="N53" s="120"/>
      <c r="V53" s="121"/>
      <c r="Y53" s="82" t="s">
        <v>162</v>
      </c>
      <c r="Z53" s="64"/>
      <c r="AA53" s="83">
        <f t="shared" si="22"/>
        <v>0</v>
      </c>
      <c r="AB53" s="84">
        <f t="shared" si="23"/>
        <v>0</v>
      </c>
      <c r="AC53" s="84">
        <f t="shared" si="24"/>
        <v>0</v>
      </c>
      <c r="AD53" s="85">
        <f t="shared" si="25"/>
        <v>0</v>
      </c>
      <c r="AE53" s="72"/>
      <c r="AF53" s="83">
        <f t="shared" si="26"/>
        <v>0</v>
      </c>
      <c r="AG53" s="85">
        <f t="shared" si="27"/>
        <v>0</v>
      </c>
    </row>
    <row r="54" spans="3:33">
      <c r="C54" s="137" t="s">
        <v>94</v>
      </c>
      <c r="E54" s="292">
        <f>E$17+E$31</f>
        <v>0</v>
      </c>
      <c r="F54" s="290">
        <f t="shared" ref="F54:H54" si="28">F$17+F$31</f>
        <v>0</v>
      </c>
      <c r="G54" s="290">
        <f t="shared" si="28"/>
        <v>0</v>
      </c>
      <c r="H54" s="291">
        <f t="shared" si="28"/>
        <v>0</v>
      </c>
      <c r="I54" s="288"/>
      <c r="J54" s="292">
        <f t="shared" ref="J54:K54" si="29">J$17+J$31</f>
        <v>0</v>
      </c>
      <c r="K54" s="291">
        <f t="shared" si="29"/>
        <v>0</v>
      </c>
      <c r="N54" s="120"/>
      <c r="V54" s="121"/>
      <c r="Y54" s="63" t="s">
        <v>94</v>
      </c>
      <c r="Z54" s="64"/>
      <c r="AA54" s="69">
        <f>AA$17+AA$31+AA45</f>
        <v>0</v>
      </c>
      <c r="AB54" s="70">
        <f>AB$17+AB$31+AB45</f>
        <v>0</v>
      </c>
      <c r="AC54" s="70">
        <f>AC$17+AC$31+AC45</f>
        <v>0</v>
      </c>
      <c r="AD54" s="71">
        <f>AD$17+AD$31+AD45</f>
        <v>0</v>
      </c>
      <c r="AE54" s="81"/>
      <c r="AF54" s="69">
        <f t="shared" ref="AF54:AG54" si="30">AF$17+AF$31+AF45</f>
        <v>0</v>
      </c>
      <c r="AG54" s="71">
        <f t="shared" si="30"/>
        <v>0</v>
      </c>
    </row>
    <row r="55" spans="3:33">
      <c r="E55" s="3"/>
      <c r="F55" s="3"/>
      <c r="G55" s="3"/>
      <c r="H55" s="3"/>
      <c r="I55" s="3"/>
      <c r="J55" s="3"/>
      <c r="K55" s="3"/>
      <c r="N55" s="120"/>
      <c r="V55" s="121"/>
      <c r="Y55" s="64"/>
      <c r="Z55" s="64"/>
      <c r="AA55" s="72"/>
      <c r="AB55" s="72"/>
      <c r="AC55" s="72"/>
      <c r="AD55" s="72"/>
      <c r="AE55" s="72"/>
      <c r="AF55" s="72"/>
      <c r="AG55" s="72"/>
    </row>
    <row r="56" spans="3:33">
      <c r="C56" s="131" t="s">
        <v>97</v>
      </c>
      <c r="E56" s="132">
        <f>$E$16</f>
        <v>44196</v>
      </c>
      <c r="F56" s="133">
        <f>$F$16</f>
        <v>44561</v>
      </c>
      <c r="G56" s="133">
        <f>$G$16</f>
        <v>44926</v>
      </c>
      <c r="H56" s="134">
        <f>$H$16</f>
        <v>45291</v>
      </c>
      <c r="I56" s="4"/>
      <c r="J56" s="132">
        <f>$J$16</f>
        <v>0</v>
      </c>
      <c r="K56" s="134">
        <f>$K$16</f>
        <v>0</v>
      </c>
      <c r="N56" s="120"/>
      <c r="V56" s="121"/>
      <c r="Y56" s="63" t="s">
        <v>97</v>
      </c>
      <c r="Z56" s="64"/>
      <c r="AA56" s="65">
        <f>$E$16</f>
        <v>44196</v>
      </c>
      <c r="AB56" s="66">
        <f>$F$16</f>
        <v>44561</v>
      </c>
      <c r="AC56" s="66">
        <f>$G$16</f>
        <v>44926</v>
      </c>
      <c r="AD56" s="67">
        <f>$H$16</f>
        <v>45291</v>
      </c>
      <c r="AE56" s="81"/>
      <c r="AF56" s="65">
        <f>$J$16</f>
        <v>0</v>
      </c>
      <c r="AG56" s="67">
        <f>$K$16</f>
        <v>0</v>
      </c>
    </row>
    <row r="57" spans="3:33">
      <c r="C57" s="135" t="s">
        <v>99</v>
      </c>
      <c r="E57" s="289">
        <f>SUM($E$58:$E$71)</f>
        <v>0</v>
      </c>
      <c r="F57" s="286">
        <f>SUM(F$58:F$71)</f>
        <v>0</v>
      </c>
      <c r="G57" s="286">
        <f>SUM($G$58:$G$71)</f>
        <v>0</v>
      </c>
      <c r="H57" s="287">
        <f>SUM($H$58:$H$71)</f>
        <v>0</v>
      </c>
      <c r="I57" s="293"/>
      <c r="J57" s="289">
        <f>SUM($J$58:$J$71)</f>
        <v>0</v>
      </c>
      <c r="K57" s="287">
        <f>SUM($K$58:$K$71)</f>
        <v>0</v>
      </c>
      <c r="N57" s="120"/>
      <c r="V57" s="121"/>
      <c r="Y57" s="63" t="s">
        <v>99</v>
      </c>
      <c r="Z57" s="64"/>
      <c r="AA57" s="69">
        <f>SUM($AA$58:$AA$71)</f>
        <v>0</v>
      </c>
      <c r="AB57" s="70">
        <f>SUM(AB$58:AB$71)</f>
        <v>0</v>
      </c>
      <c r="AC57" s="70">
        <f>SUM($AC$58:$AC$71)</f>
        <v>0</v>
      </c>
      <c r="AD57" s="71">
        <f>SUM(AD$58:AD$71)</f>
        <v>0</v>
      </c>
      <c r="AE57" s="86"/>
      <c r="AF57" s="69">
        <f t="shared" ref="AF57:AG57" si="31">SUM(AF$58:AF$71)</f>
        <v>0</v>
      </c>
      <c r="AG57" s="71">
        <f t="shared" si="31"/>
        <v>0</v>
      </c>
    </row>
    <row r="58" spans="3:33">
      <c r="C58" s="9" t="s">
        <v>101</v>
      </c>
      <c r="E58" s="294"/>
      <c r="F58" s="295"/>
      <c r="G58" s="295"/>
      <c r="H58" s="296"/>
      <c r="I58" s="297"/>
      <c r="J58" s="294"/>
      <c r="K58" s="296"/>
      <c r="N58" s="120"/>
      <c r="V58" s="121"/>
      <c r="Y58" s="73" t="s">
        <v>101</v>
      </c>
      <c r="Z58" s="64"/>
      <c r="AA58" s="74">
        <f>E58*$L$3*$L$4</f>
        <v>0</v>
      </c>
      <c r="AB58" s="75">
        <f t="shared" ref="AB58:AB71" si="32">F58*$L$3*$L$4</f>
        <v>0</v>
      </c>
      <c r="AC58" s="75">
        <f t="shared" ref="AC58:AC71" si="33">G58*$L$3*$L$4</f>
        <v>0</v>
      </c>
      <c r="AD58" s="76">
        <f t="shared" ref="AD58:AD71" si="34">H58*$L$3*$L$4</f>
        <v>0</v>
      </c>
      <c r="AE58" s="79"/>
      <c r="AF58" s="74">
        <f t="shared" ref="AF58:AF71" si="35">J58*$L$3*$L$4</f>
        <v>0</v>
      </c>
      <c r="AG58" s="76">
        <f t="shared" ref="AG58:AG71" si="36">K58*$L$3*$L$4</f>
        <v>0</v>
      </c>
    </row>
    <row r="59" spans="3:33">
      <c r="C59" s="10" t="s">
        <v>103</v>
      </c>
      <c r="E59" s="298"/>
      <c r="F59" s="297"/>
      <c r="G59" s="297"/>
      <c r="H59" s="299"/>
      <c r="I59" s="297"/>
      <c r="J59" s="298"/>
      <c r="K59" s="299"/>
      <c r="N59" s="120"/>
      <c r="V59" s="121"/>
      <c r="Y59" s="77" t="s">
        <v>103</v>
      </c>
      <c r="Z59" s="64"/>
      <c r="AA59" s="78">
        <f t="shared" ref="AA59:AA71" si="37">E59*$L$3*$L$4</f>
        <v>0</v>
      </c>
      <c r="AB59" s="79">
        <f t="shared" si="32"/>
        <v>0</v>
      </c>
      <c r="AC59" s="79">
        <f t="shared" si="33"/>
        <v>0</v>
      </c>
      <c r="AD59" s="80">
        <f t="shared" si="34"/>
        <v>0</v>
      </c>
      <c r="AE59" s="79"/>
      <c r="AF59" s="78">
        <f t="shared" si="35"/>
        <v>0</v>
      </c>
      <c r="AG59" s="80">
        <f t="shared" si="36"/>
        <v>0</v>
      </c>
    </row>
    <row r="60" spans="3:33">
      <c r="C60" s="10" t="s">
        <v>163</v>
      </c>
      <c r="E60" s="298"/>
      <c r="F60" s="297"/>
      <c r="G60" s="297"/>
      <c r="H60" s="299"/>
      <c r="I60" s="297"/>
      <c r="J60" s="298"/>
      <c r="K60" s="299"/>
      <c r="N60" s="120"/>
      <c r="V60" s="121"/>
      <c r="Y60" s="77" t="s">
        <v>163</v>
      </c>
      <c r="Z60" s="64"/>
      <c r="AA60" s="78">
        <f t="shared" si="37"/>
        <v>0</v>
      </c>
      <c r="AB60" s="79">
        <f t="shared" si="32"/>
        <v>0</v>
      </c>
      <c r="AC60" s="79">
        <f t="shared" si="33"/>
        <v>0</v>
      </c>
      <c r="AD60" s="80">
        <f t="shared" si="34"/>
        <v>0</v>
      </c>
      <c r="AE60" s="79"/>
      <c r="AF60" s="78">
        <f t="shared" si="35"/>
        <v>0</v>
      </c>
      <c r="AG60" s="80">
        <f>K60*$L$3*$L$4</f>
        <v>0</v>
      </c>
    </row>
    <row r="61" spans="3:33">
      <c r="C61" s="10" t="s">
        <v>105</v>
      </c>
      <c r="E61" s="298"/>
      <c r="F61" s="297"/>
      <c r="G61" s="297"/>
      <c r="H61" s="299"/>
      <c r="I61" s="297"/>
      <c r="J61" s="298"/>
      <c r="K61" s="299"/>
      <c r="N61" s="120"/>
      <c r="V61" s="121"/>
      <c r="Y61" s="77" t="s">
        <v>105</v>
      </c>
      <c r="Z61" s="64"/>
      <c r="AA61" s="78">
        <f t="shared" si="37"/>
        <v>0</v>
      </c>
      <c r="AB61" s="79">
        <f t="shared" si="32"/>
        <v>0</v>
      </c>
      <c r="AC61" s="79">
        <f t="shared" si="33"/>
        <v>0</v>
      </c>
      <c r="AD61" s="80">
        <f t="shared" si="34"/>
        <v>0</v>
      </c>
      <c r="AE61" s="79"/>
      <c r="AF61" s="78">
        <f t="shared" si="35"/>
        <v>0</v>
      </c>
      <c r="AG61" s="80">
        <f t="shared" si="36"/>
        <v>0</v>
      </c>
    </row>
    <row r="62" spans="3:33">
      <c r="C62" s="10" t="s">
        <v>107</v>
      </c>
      <c r="E62" s="298"/>
      <c r="F62" s="297"/>
      <c r="G62" s="297"/>
      <c r="H62" s="299"/>
      <c r="I62" s="297"/>
      <c r="J62" s="298"/>
      <c r="K62" s="299"/>
      <c r="N62" s="120"/>
      <c r="V62" s="121"/>
      <c r="Y62" s="77" t="s">
        <v>107</v>
      </c>
      <c r="Z62" s="64"/>
      <c r="AA62" s="78">
        <f t="shared" si="37"/>
        <v>0</v>
      </c>
      <c r="AB62" s="79">
        <f t="shared" si="32"/>
        <v>0</v>
      </c>
      <c r="AC62" s="79">
        <f t="shared" si="33"/>
        <v>0</v>
      </c>
      <c r="AD62" s="80">
        <f t="shared" si="34"/>
        <v>0</v>
      </c>
      <c r="AE62" s="79"/>
      <c r="AF62" s="78">
        <f t="shared" si="35"/>
        <v>0</v>
      </c>
      <c r="AG62" s="80">
        <f t="shared" si="36"/>
        <v>0</v>
      </c>
    </row>
    <row r="63" spans="3:33">
      <c r="C63" s="10" t="s">
        <v>164</v>
      </c>
      <c r="E63" s="298"/>
      <c r="F63" s="297"/>
      <c r="G63" s="297"/>
      <c r="H63" s="299"/>
      <c r="I63" s="297"/>
      <c r="J63" s="298"/>
      <c r="K63" s="299"/>
      <c r="N63" s="120"/>
      <c r="V63" s="121"/>
      <c r="Y63" s="77" t="s">
        <v>164</v>
      </c>
      <c r="Z63" s="64"/>
      <c r="AA63" s="78">
        <f t="shared" si="37"/>
        <v>0</v>
      </c>
      <c r="AB63" s="79">
        <f t="shared" si="32"/>
        <v>0</v>
      </c>
      <c r="AC63" s="79">
        <f t="shared" si="33"/>
        <v>0</v>
      </c>
      <c r="AD63" s="80">
        <f t="shared" si="34"/>
        <v>0</v>
      </c>
      <c r="AE63" s="79"/>
      <c r="AF63" s="78">
        <f t="shared" si="35"/>
        <v>0</v>
      </c>
      <c r="AG63" s="80">
        <f t="shared" si="36"/>
        <v>0</v>
      </c>
    </row>
    <row r="64" spans="3:33">
      <c r="C64" s="10" t="s">
        <v>165</v>
      </c>
      <c r="E64" s="298"/>
      <c r="F64" s="297"/>
      <c r="G64" s="297"/>
      <c r="H64" s="299"/>
      <c r="I64" s="297"/>
      <c r="J64" s="298"/>
      <c r="K64" s="299"/>
      <c r="N64" s="120"/>
      <c r="V64" s="121"/>
      <c r="Y64" s="77" t="s">
        <v>165</v>
      </c>
      <c r="Z64" s="64"/>
      <c r="AA64" s="78">
        <f t="shared" si="37"/>
        <v>0</v>
      </c>
      <c r="AB64" s="79">
        <f t="shared" si="32"/>
        <v>0</v>
      </c>
      <c r="AC64" s="79">
        <f t="shared" si="33"/>
        <v>0</v>
      </c>
      <c r="AD64" s="80">
        <f t="shared" si="34"/>
        <v>0</v>
      </c>
      <c r="AE64" s="79"/>
      <c r="AF64" s="78">
        <f t="shared" si="35"/>
        <v>0</v>
      </c>
      <c r="AG64" s="80">
        <f t="shared" si="36"/>
        <v>0</v>
      </c>
    </row>
    <row r="65" spans="3:33">
      <c r="C65" s="10" t="s">
        <v>166</v>
      </c>
      <c r="E65" s="298"/>
      <c r="F65" s="297"/>
      <c r="G65" s="297"/>
      <c r="H65" s="299"/>
      <c r="I65" s="297"/>
      <c r="J65" s="298"/>
      <c r="K65" s="299"/>
      <c r="N65" s="120"/>
      <c r="V65" s="121"/>
      <c r="Y65" s="77" t="s">
        <v>166</v>
      </c>
      <c r="Z65" s="64"/>
      <c r="AA65" s="78">
        <f t="shared" si="37"/>
        <v>0</v>
      </c>
      <c r="AB65" s="79">
        <f t="shared" si="32"/>
        <v>0</v>
      </c>
      <c r="AC65" s="79">
        <f t="shared" si="33"/>
        <v>0</v>
      </c>
      <c r="AD65" s="80">
        <f t="shared" si="34"/>
        <v>0</v>
      </c>
      <c r="AE65" s="79"/>
      <c r="AF65" s="78">
        <f t="shared" si="35"/>
        <v>0</v>
      </c>
      <c r="AG65" s="80">
        <f t="shared" si="36"/>
        <v>0</v>
      </c>
    </row>
    <row r="66" spans="3:33">
      <c r="C66" s="10" t="s">
        <v>29</v>
      </c>
      <c r="E66" s="298"/>
      <c r="F66" s="297"/>
      <c r="G66" s="297"/>
      <c r="H66" s="299"/>
      <c r="I66" s="297"/>
      <c r="J66" s="298"/>
      <c r="K66" s="299"/>
      <c r="N66" s="120"/>
      <c r="V66" s="121"/>
      <c r="Y66" s="77" t="s">
        <v>29</v>
      </c>
      <c r="Z66" s="64"/>
      <c r="AA66" s="78">
        <f t="shared" si="37"/>
        <v>0</v>
      </c>
      <c r="AB66" s="79">
        <f t="shared" si="32"/>
        <v>0</v>
      </c>
      <c r="AC66" s="79">
        <f t="shared" si="33"/>
        <v>0</v>
      </c>
      <c r="AD66" s="80">
        <f t="shared" si="34"/>
        <v>0</v>
      </c>
      <c r="AE66" s="79"/>
      <c r="AF66" s="78">
        <f t="shared" si="35"/>
        <v>0</v>
      </c>
      <c r="AG66" s="80">
        <f t="shared" si="36"/>
        <v>0</v>
      </c>
    </row>
    <row r="67" spans="3:33">
      <c r="C67" s="10" t="s">
        <v>152</v>
      </c>
      <c r="E67" s="298"/>
      <c r="F67" s="297"/>
      <c r="G67" s="297"/>
      <c r="H67" s="299"/>
      <c r="I67" s="297"/>
      <c r="J67" s="298"/>
      <c r="K67" s="299"/>
      <c r="N67" s="120"/>
      <c r="V67" s="121"/>
      <c r="Y67" s="77" t="s">
        <v>152</v>
      </c>
      <c r="Z67" s="64"/>
      <c r="AA67" s="78">
        <f t="shared" si="37"/>
        <v>0</v>
      </c>
      <c r="AB67" s="79">
        <f t="shared" si="32"/>
        <v>0</v>
      </c>
      <c r="AC67" s="79">
        <f t="shared" si="33"/>
        <v>0</v>
      </c>
      <c r="AD67" s="80">
        <f t="shared" si="34"/>
        <v>0</v>
      </c>
      <c r="AE67" s="79"/>
      <c r="AF67" s="78">
        <f t="shared" si="35"/>
        <v>0</v>
      </c>
      <c r="AG67" s="80">
        <f t="shared" si="36"/>
        <v>0</v>
      </c>
    </row>
    <row r="68" spans="3:33">
      <c r="C68" s="10" t="s">
        <v>113</v>
      </c>
      <c r="E68" s="298"/>
      <c r="F68" s="297"/>
      <c r="G68" s="297"/>
      <c r="H68" s="299"/>
      <c r="I68" s="297"/>
      <c r="J68" s="298"/>
      <c r="K68" s="299"/>
      <c r="N68" s="120"/>
      <c r="V68" s="121"/>
      <c r="Y68" s="77" t="s">
        <v>113</v>
      </c>
      <c r="Z68" s="64"/>
      <c r="AA68" s="78">
        <f t="shared" si="37"/>
        <v>0</v>
      </c>
      <c r="AB68" s="79">
        <f t="shared" si="32"/>
        <v>0</v>
      </c>
      <c r="AC68" s="79">
        <f t="shared" si="33"/>
        <v>0</v>
      </c>
      <c r="AD68" s="80">
        <f t="shared" si="34"/>
        <v>0</v>
      </c>
      <c r="AE68" s="79"/>
      <c r="AF68" s="78">
        <f t="shared" si="35"/>
        <v>0</v>
      </c>
      <c r="AG68" s="80">
        <f t="shared" si="36"/>
        <v>0</v>
      </c>
    </row>
    <row r="69" spans="3:33">
      <c r="C69" s="10" t="s">
        <v>153</v>
      </c>
      <c r="E69" s="298"/>
      <c r="F69" s="297"/>
      <c r="G69" s="297"/>
      <c r="H69" s="299"/>
      <c r="I69" s="297"/>
      <c r="J69" s="298"/>
      <c r="K69" s="299"/>
      <c r="N69" s="120"/>
      <c r="V69" s="121"/>
      <c r="Y69" s="77" t="s">
        <v>153</v>
      </c>
      <c r="Z69" s="64"/>
      <c r="AA69" s="78">
        <f t="shared" si="37"/>
        <v>0</v>
      </c>
      <c r="AB69" s="79">
        <f t="shared" si="32"/>
        <v>0</v>
      </c>
      <c r="AC69" s="79">
        <f t="shared" si="33"/>
        <v>0</v>
      </c>
      <c r="AD69" s="80">
        <f t="shared" si="34"/>
        <v>0</v>
      </c>
      <c r="AE69" s="79"/>
      <c r="AF69" s="78">
        <f t="shared" si="35"/>
        <v>0</v>
      </c>
      <c r="AG69" s="80">
        <f t="shared" si="36"/>
        <v>0</v>
      </c>
    </row>
    <row r="70" spans="3:33">
      <c r="C70" s="10" t="s">
        <v>154</v>
      </c>
      <c r="E70" s="298"/>
      <c r="F70" s="297"/>
      <c r="G70" s="297"/>
      <c r="H70" s="299"/>
      <c r="I70" s="297"/>
      <c r="J70" s="298"/>
      <c r="K70" s="299"/>
      <c r="N70" s="120"/>
      <c r="V70" s="121"/>
      <c r="Y70" s="77" t="s">
        <v>154</v>
      </c>
      <c r="Z70" s="64"/>
      <c r="AA70" s="78">
        <f t="shared" si="37"/>
        <v>0</v>
      </c>
      <c r="AB70" s="79">
        <f t="shared" si="32"/>
        <v>0</v>
      </c>
      <c r="AC70" s="79">
        <f t="shared" si="33"/>
        <v>0</v>
      </c>
      <c r="AD70" s="80">
        <f t="shared" si="34"/>
        <v>0</v>
      </c>
      <c r="AE70" s="79"/>
      <c r="AF70" s="78">
        <f t="shared" si="35"/>
        <v>0</v>
      </c>
      <c r="AG70" s="80">
        <f t="shared" si="36"/>
        <v>0</v>
      </c>
    </row>
    <row r="71" spans="3:33">
      <c r="C71" s="10" t="s">
        <v>155</v>
      </c>
      <c r="E71" s="298"/>
      <c r="F71" s="297"/>
      <c r="G71" s="297"/>
      <c r="H71" s="299"/>
      <c r="I71" s="297"/>
      <c r="J71" s="298"/>
      <c r="K71" s="299"/>
      <c r="N71" s="120"/>
      <c r="V71" s="121"/>
      <c r="Y71" s="82" t="s">
        <v>155</v>
      </c>
      <c r="Z71" s="64"/>
      <c r="AA71" s="83">
        <f t="shared" si="37"/>
        <v>0</v>
      </c>
      <c r="AB71" s="84">
        <f t="shared" si="32"/>
        <v>0</v>
      </c>
      <c r="AC71" s="84">
        <f t="shared" si="33"/>
        <v>0</v>
      </c>
      <c r="AD71" s="85">
        <f t="shared" si="34"/>
        <v>0</v>
      </c>
      <c r="AE71" s="79"/>
      <c r="AF71" s="83">
        <f t="shared" si="35"/>
        <v>0</v>
      </c>
      <c r="AG71" s="85">
        <f t="shared" si="36"/>
        <v>0</v>
      </c>
    </row>
    <row r="72" spans="3:33">
      <c r="C72" s="135" t="s">
        <v>114</v>
      </c>
      <c r="E72" s="289">
        <f>SUM($E$73:$E$87)</f>
        <v>0</v>
      </c>
      <c r="F72" s="286">
        <f>SUM($F$73:$F$87)</f>
        <v>0</v>
      </c>
      <c r="G72" s="286">
        <f>SUM($G$73:$G$87)</f>
        <v>0</v>
      </c>
      <c r="H72" s="287">
        <f>SUM($H$73:$H$87)</f>
        <v>0</v>
      </c>
      <c r="I72" s="288"/>
      <c r="J72" s="289">
        <f>SUM($J$73:$J$87)</f>
        <v>0</v>
      </c>
      <c r="K72" s="287">
        <f>SUM($K$73:$K$87)</f>
        <v>0</v>
      </c>
      <c r="N72" s="120"/>
      <c r="V72" s="121"/>
      <c r="Y72" s="63" t="s">
        <v>114</v>
      </c>
      <c r="Z72" s="64"/>
      <c r="AA72" s="69">
        <f>SUM(AA$73:AA$87)</f>
        <v>0</v>
      </c>
      <c r="AB72" s="70">
        <f t="shared" ref="AB72:AD72" si="38">SUM(AB$73:AB$87)</f>
        <v>0</v>
      </c>
      <c r="AC72" s="70">
        <f t="shared" si="38"/>
        <v>0</v>
      </c>
      <c r="AD72" s="71">
        <f t="shared" si="38"/>
        <v>0</v>
      </c>
      <c r="AE72" s="86"/>
      <c r="AF72" s="69">
        <f t="shared" ref="AF72" si="39">SUM(AF$73:AF$87)</f>
        <v>0</v>
      </c>
      <c r="AG72" s="71">
        <f>SUM(AG$73:AG$87)</f>
        <v>0</v>
      </c>
    </row>
    <row r="73" spans="3:33">
      <c r="C73" s="9" t="s">
        <v>101</v>
      </c>
      <c r="E73" s="294"/>
      <c r="F73" s="295"/>
      <c r="G73" s="295"/>
      <c r="H73" s="296"/>
      <c r="I73" s="297"/>
      <c r="J73" s="294"/>
      <c r="K73" s="296"/>
      <c r="N73" s="120"/>
      <c r="V73" s="121"/>
      <c r="Y73" s="73" t="s">
        <v>101</v>
      </c>
      <c r="Z73" s="64"/>
      <c r="AA73" s="74">
        <f t="shared" ref="AA73:AA87" si="40">E73*$L$3*$L$4</f>
        <v>0</v>
      </c>
      <c r="AB73" s="75">
        <f t="shared" ref="AB73:AB87" si="41">F73*$L$3*$L$4</f>
        <v>0</v>
      </c>
      <c r="AC73" s="75">
        <f t="shared" ref="AC73:AC87" si="42">G73*$L$3*$L$4</f>
        <v>0</v>
      </c>
      <c r="AD73" s="76">
        <f t="shared" ref="AD73:AD87" si="43">H73*$L$3*$L$4</f>
        <v>0</v>
      </c>
      <c r="AE73" s="79"/>
      <c r="AF73" s="74">
        <f t="shared" ref="AF73:AF87" si="44">J73*$L$3*$L$4</f>
        <v>0</v>
      </c>
      <c r="AG73" s="76">
        <f t="shared" ref="AG73:AG87" si="45">K73*$L$3*$L$4</f>
        <v>0</v>
      </c>
    </row>
    <row r="74" spans="3:33">
      <c r="C74" s="10" t="s">
        <v>103</v>
      </c>
      <c r="E74" s="298"/>
      <c r="F74" s="297"/>
      <c r="G74" s="297"/>
      <c r="H74" s="299"/>
      <c r="I74" s="297"/>
      <c r="J74" s="298"/>
      <c r="K74" s="299"/>
      <c r="N74" s="120"/>
      <c r="V74" s="121"/>
      <c r="Y74" s="77" t="s">
        <v>103</v>
      </c>
      <c r="Z74" s="64"/>
      <c r="AA74" s="78">
        <f t="shared" si="40"/>
        <v>0</v>
      </c>
      <c r="AB74" s="79">
        <f t="shared" si="41"/>
        <v>0</v>
      </c>
      <c r="AC74" s="79">
        <f t="shared" si="42"/>
        <v>0</v>
      </c>
      <c r="AD74" s="80">
        <f t="shared" si="43"/>
        <v>0</v>
      </c>
      <c r="AE74" s="79"/>
      <c r="AF74" s="78">
        <f t="shared" si="44"/>
        <v>0</v>
      </c>
      <c r="AG74" s="80">
        <f t="shared" si="45"/>
        <v>0</v>
      </c>
    </row>
    <row r="75" spans="3:33">
      <c r="C75" s="10" t="s">
        <v>105</v>
      </c>
      <c r="E75" s="298"/>
      <c r="F75" s="297"/>
      <c r="G75" s="297"/>
      <c r="H75" s="299"/>
      <c r="I75" s="297"/>
      <c r="J75" s="298"/>
      <c r="K75" s="299"/>
      <c r="N75" s="120"/>
      <c r="V75" s="121"/>
      <c r="Y75" s="77" t="s">
        <v>105</v>
      </c>
      <c r="Z75" s="64"/>
      <c r="AA75" s="78">
        <f t="shared" si="40"/>
        <v>0</v>
      </c>
      <c r="AB75" s="79">
        <f t="shared" si="41"/>
        <v>0</v>
      </c>
      <c r="AC75" s="79">
        <f t="shared" si="42"/>
        <v>0</v>
      </c>
      <c r="AD75" s="80">
        <f t="shared" si="43"/>
        <v>0</v>
      </c>
      <c r="AE75" s="79"/>
      <c r="AF75" s="78">
        <f t="shared" si="44"/>
        <v>0</v>
      </c>
      <c r="AG75" s="80">
        <f t="shared" si="45"/>
        <v>0</v>
      </c>
    </row>
    <row r="76" spans="3:33">
      <c r="C76" s="10" t="s">
        <v>119</v>
      </c>
      <c r="E76" s="298"/>
      <c r="F76" s="297"/>
      <c r="G76" s="297"/>
      <c r="H76" s="299"/>
      <c r="I76" s="297"/>
      <c r="J76" s="298"/>
      <c r="K76" s="299"/>
      <c r="N76" s="120"/>
      <c r="V76" s="121"/>
      <c r="Y76" s="77" t="s">
        <v>119</v>
      </c>
      <c r="Z76" s="64"/>
      <c r="AA76" s="78">
        <f>E76*$L$3*$L$4</f>
        <v>0</v>
      </c>
      <c r="AB76" s="79">
        <f t="shared" si="41"/>
        <v>0</v>
      </c>
      <c r="AC76" s="79">
        <f t="shared" si="42"/>
        <v>0</v>
      </c>
      <c r="AD76" s="80">
        <f t="shared" si="43"/>
        <v>0</v>
      </c>
      <c r="AE76" s="79"/>
      <c r="AF76" s="78">
        <f t="shared" si="44"/>
        <v>0</v>
      </c>
      <c r="AG76" s="80">
        <f t="shared" si="45"/>
        <v>0</v>
      </c>
    </row>
    <row r="77" spans="3:33">
      <c r="C77" s="10" t="s">
        <v>72</v>
      </c>
      <c r="E77" s="298"/>
      <c r="F77" s="297"/>
      <c r="G77" s="297"/>
      <c r="H77" s="299"/>
      <c r="I77" s="297"/>
      <c r="J77" s="298"/>
      <c r="K77" s="299"/>
      <c r="N77" s="120"/>
      <c r="V77" s="121"/>
      <c r="Y77" s="77" t="s">
        <v>72</v>
      </c>
      <c r="Z77" s="64"/>
      <c r="AA77" s="78">
        <f t="shared" si="40"/>
        <v>0</v>
      </c>
      <c r="AB77" s="79">
        <f t="shared" si="41"/>
        <v>0</v>
      </c>
      <c r="AC77" s="79">
        <f t="shared" si="42"/>
        <v>0</v>
      </c>
      <c r="AD77" s="80">
        <f t="shared" si="43"/>
        <v>0</v>
      </c>
      <c r="AE77" s="79"/>
      <c r="AF77" s="78">
        <f t="shared" si="44"/>
        <v>0</v>
      </c>
      <c r="AG77" s="80">
        <f t="shared" si="45"/>
        <v>0</v>
      </c>
    </row>
    <row r="78" spans="3:33">
      <c r="C78" s="10" t="s">
        <v>167</v>
      </c>
      <c r="E78" s="298"/>
      <c r="F78" s="297"/>
      <c r="G78" s="297"/>
      <c r="H78" s="299"/>
      <c r="I78" s="297"/>
      <c r="J78" s="298"/>
      <c r="K78" s="299"/>
      <c r="N78" s="120"/>
      <c r="V78" s="121"/>
      <c r="Y78" s="77" t="s">
        <v>167</v>
      </c>
      <c r="Z78" s="64"/>
      <c r="AA78" s="78">
        <f t="shared" si="40"/>
        <v>0</v>
      </c>
      <c r="AB78" s="79">
        <f t="shared" si="41"/>
        <v>0</v>
      </c>
      <c r="AC78" s="79">
        <f t="shared" si="42"/>
        <v>0</v>
      </c>
      <c r="AD78" s="80">
        <f t="shared" si="43"/>
        <v>0</v>
      </c>
      <c r="AE78" s="79"/>
      <c r="AF78" s="78">
        <f t="shared" si="44"/>
        <v>0</v>
      </c>
      <c r="AG78" s="80">
        <f t="shared" si="45"/>
        <v>0</v>
      </c>
    </row>
    <row r="79" spans="3:33">
      <c r="C79" s="10" t="s">
        <v>168</v>
      </c>
      <c r="E79" s="298"/>
      <c r="F79" s="297"/>
      <c r="G79" s="297"/>
      <c r="H79" s="299"/>
      <c r="I79" s="297"/>
      <c r="J79" s="298"/>
      <c r="K79" s="299"/>
      <c r="N79" s="120"/>
      <c r="V79" s="121"/>
      <c r="Y79" s="77" t="s">
        <v>168</v>
      </c>
      <c r="Z79" s="64"/>
      <c r="AA79" s="78">
        <f t="shared" si="40"/>
        <v>0</v>
      </c>
      <c r="AB79" s="79">
        <f t="shared" si="41"/>
        <v>0</v>
      </c>
      <c r="AC79" s="79">
        <f t="shared" si="42"/>
        <v>0</v>
      </c>
      <c r="AD79" s="80">
        <f t="shared" si="43"/>
        <v>0</v>
      </c>
      <c r="AE79" s="79"/>
      <c r="AF79" s="78">
        <f t="shared" si="44"/>
        <v>0</v>
      </c>
      <c r="AG79" s="80">
        <f t="shared" si="45"/>
        <v>0</v>
      </c>
    </row>
    <row r="80" spans="3:33">
      <c r="C80" s="10" t="s">
        <v>123</v>
      </c>
      <c r="E80" s="298"/>
      <c r="F80" s="297"/>
      <c r="G80" s="297"/>
      <c r="H80" s="299"/>
      <c r="I80" s="297"/>
      <c r="J80" s="298"/>
      <c r="K80" s="299"/>
      <c r="N80" s="120"/>
      <c r="V80" s="121"/>
      <c r="Y80" s="77" t="s">
        <v>123</v>
      </c>
      <c r="Z80" s="64"/>
      <c r="AA80" s="78">
        <f t="shared" si="40"/>
        <v>0</v>
      </c>
      <c r="AB80" s="79">
        <f t="shared" si="41"/>
        <v>0</v>
      </c>
      <c r="AC80" s="79">
        <f t="shared" si="42"/>
        <v>0</v>
      </c>
      <c r="AD80" s="80">
        <f t="shared" si="43"/>
        <v>0</v>
      </c>
      <c r="AE80" s="79"/>
      <c r="AF80" s="78">
        <f t="shared" si="44"/>
        <v>0</v>
      </c>
      <c r="AG80" s="80">
        <f t="shared" si="45"/>
        <v>0</v>
      </c>
    </row>
    <row r="81" spans="3:33">
      <c r="C81" s="10" t="s">
        <v>29</v>
      </c>
      <c r="E81" s="298"/>
      <c r="F81" s="297"/>
      <c r="G81" s="297"/>
      <c r="H81" s="299"/>
      <c r="I81" s="297"/>
      <c r="J81" s="298"/>
      <c r="K81" s="299"/>
      <c r="N81" s="120"/>
      <c r="V81" s="121"/>
      <c r="Y81" s="77" t="s">
        <v>29</v>
      </c>
      <c r="Z81" s="64"/>
      <c r="AA81" s="78">
        <f t="shared" si="40"/>
        <v>0</v>
      </c>
      <c r="AB81" s="79">
        <f t="shared" si="41"/>
        <v>0</v>
      </c>
      <c r="AC81" s="79">
        <f t="shared" si="42"/>
        <v>0</v>
      </c>
      <c r="AD81" s="80">
        <f t="shared" si="43"/>
        <v>0</v>
      </c>
      <c r="AE81" s="79"/>
      <c r="AF81" s="78">
        <f t="shared" si="44"/>
        <v>0</v>
      </c>
      <c r="AG81" s="80">
        <f t="shared" si="45"/>
        <v>0</v>
      </c>
    </row>
    <row r="82" spans="3:33">
      <c r="C82" s="10" t="s">
        <v>152</v>
      </c>
      <c r="E82" s="298"/>
      <c r="F82" s="297"/>
      <c r="G82" s="297"/>
      <c r="H82" s="299"/>
      <c r="I82" s="297"/>
      <c r="J82" s="298"/>
      <c r="K82" s="299"/>
      <c r="N82" s="120"/>
      <c r="V82" s="121"/>
      <c r="Y82" s="77" t="s">
        <v>152</v>
      </c>
      <c r="Z82" s="64"/>
      <c r="AA82" s="78">
        <f t="shared" si="40"/>
        <v>0</v>
      </c>
      <c r="AB82" s="79">
        <f t="shared" si="41"/>
        <v>0</v>
      </c>
      <c r="AC82" s="79">
        <f t="shared" si="42"/>
        <v>0</v>
      </c>
      <c r="AD82" s="80">
        <f t="shared" si="43"/>
        <v>0</v>
      </c>
      <c r="AE82" s="79"/>
      <c r="AF82" s="78">
        <f t="shared" si="44"/>
        <v>0</v>
      </c>
      <c r="AG82" s="80">
        <f t="shared" si="45"/>
        <v>0</v>
      </c>
    </row>
    <row r="83" spans="3:33">
      <c r="C83" s="10" t="s">
        <v>125</v>
      </c>
      <c r="E83" s="298"/>
      <c r="F83" s="297"/>
      <c r="G83" s="297"/>
      <c r="H83" s="299"/>
      <c r="I83" s="297"/>
      <c r="J83" s="298"/>
      <c r="K83" s="299"/>
      <c r="N83" s="120"/>
      <c r="V83" s="121"/>
      <c r="Y83" s="77" t="s">
        <v>125</v>
      </c>
      <c r="Z83" s="64"/>
      <c r="AA83" s="78">
        <f t="shared" si="40"/>
        <v>0</v>
      </c>
      <c r="AB83" s="79">
        <f t="shared" si="41"/>
        <v>0</v>
      </c>
      <c r="AC83" s="79">
        <f t="shared" si="42"/>
        <v>0</v>
      </c>
      <c r="AD83" s="80">
        <f t="shared" si="43"/>
        <v>0</v>
      </c>
      <c r="AE83" s="79"/>
      <c r="AF83" s="78">
        <f t="shared" si="44"/>
        <v>0</v>
      </c>
      <c r="AG83" s="80">
        <f t="shared" si="45"/>
        <v>0</v>
      </c>
    </row>
    <row r="84" spans="3:33">
      <c r="C84" s="10" t="s">
        <v>67</v>
      </c>
      <c r="E84" s="298"/>
      <c r="F84" s="297"/>
      <c r="G84" s="297"/>
      <c r="H84" s="299"/>
      <c r="I84" s="297"/>
      <c r="J84" s="298"/>
      <c r="K84" s="299"/>
      <c r="N84" s="120"/>
      <c r="V84" s="121"/>
      <c r="Y84" s="77" t="s">
        <v>67</v>
      </c>
      <c r="Z84" s="64"/>
      <c r="AA84" s="78">
        <f t="shared" si="40"/>
        <v>0</v>
      </c>
      <c r="AB84" s="79">
        <f t="shared" si="41"/>
        <v>0</v>
      </c>
      <c r="AC84" s="79">
        <f t="shared" si="42"/>
        <v>0</v>
      </c>
      <c r="AD84" s="80">
        <f t="shared" si="43"/>
        <v>0</v>
      </c>
      <c r="AE84" s="79"/>
      <c r="AF84" s="78">
        <f t="shared" si="44"/>
        <v>0</v>
      </c>
      <c r="AG84" s="80">
        <f t="shared" si="45"/>
        <v>0</v>
      </c>
    </row>
    <row r="85" spans="3:33">
      <c r="C85" s="10" t="s">
        <v>153</v>
      </c>
      <c r="E85" s="298"/>
      <c r="F85" s="297"/>
      <c r="G85" s="297"/>
      <c r="H85" s="299"/>
      <c r="I85" s="297"/>
      <c r="J85" s="298"/>
      <c r="K85" s="299"/>
      <c r="N85" s="120"/>
      <c r="V85" s="121"/>
      <c r="Y85" s="77" t="s">
        <v>153</v>
      </c>
      <c r="Z85" s="64"/>
      <c r="AA85" s="78">
        <f t="shared" si="40"/>
        <v>0</v>
      </c>
      <c r="AB85" s="79">
        <f t="shared" si="41"/>
        <v>0</v>
      </c>
      <c r="AC85" s="79">
        <f t="shared" si="42"/>
        <v>0</v>
      </c>
      <c r="AD85" s="80">
        <f t="shared" si="43"/>
        <v>0</v>
      </c>
      <c r="AE85" s="79"/>
      <c r="AF85" s="78">
        <f t="shared" si="44"/>
        <v>0</v>
      </c>
      <c r="AG85" s="80">
        <f t="shared" si="45"/>
        <v>0</v>
      </c>
    </row>
    <row r="86" spans="3:33">
      <c r="C86" s="10" t="s">
        <v>154</v>
      </c>
      <c r="E86" s="298"/>
      <c r="F86" s="297"/>
      <c r="G86" s="297"/>
      <c r="H86" s="299"/>
      <c r="I86" s="297"/>
      <c r="J86" s="298"/>
      <c r="K86" s="299"/>
      <c r="N86" s="120"/>
      <c r="V86" s="121"/>
      <c r="Y86" s="77" t="s">
        <v>154</v>
      </c>
      <c r="Z86" s="64"/>
      <c r="AA86" s="78">
        <f t="shared" si="40"/>
        <v>0</v>
      </c>
      <c r="AB86" s="79">
        <f t="shared" si="41"/>
        <v>0</v>
      </c>
      <c r="AC86" s="79">
        <f t="shared" si="42"/>
        <v>0</v>
      </c>
      <c r="AD86" s="80">
        <f t="shared" si="43"/>
        <v>0</v>
      </c>
      <c r="AE86" s="79"/>
      <c r="AF86" s="78">
        <f t="shared" si="44"/>
        <v>0</v>
      </c>
      <c r="AG86" s="80">
        <f t="shared" si="45"/>
        <v>0</v>
      </c>
    </row>
    <row r="87" spans="3:33">
      <c r="C87" s="10" t="s">
        <v>155</v>
      </c>
      <c r="E87" s="298"/>
      <c r="F87" s="297"/>
      <c r="G87" s="297"/>
      <c r="H87" s="299"/>
      <c r="I87" s="297"/>
      <c r="J87" s="298"/>
      <c r="K87" s="299"/>
      <c r="N87" s="120"/>
      <c r="V87" s="121"/>
      <c r="Y87" s="82" t="s">
        <v>155</v>
      </c>
      <c r="Z87" s="64"/>
      <c r="AA87" s="83">
        <f t="shared" si="40"/>
        <v>0</v>
      </c>
      <c r="AB87" s="84">
        <f t="shared" si="41"/>
        <v>0</v>
      </c>
      <c r="AC87" s="84">
        <f t="shared" si="42"/>
        <v>0</v>
      </c>
      <c r="AD87" s="85">
        <f t="shared" si="43"/>
        <v>0</v>
      </c>
      <c r="AE87" s="79"/>
      <c r="AF87" s="83">
        <f t="shared" si="44"/>
        <v>0</v>
      </c>
      <c r="AG87" s="85">
        <f t="shared" si="45"/>
        <v>0</v>
      </c>
    </row>
    <row r="88" spans="3:33">
      <c r="C88" s="135" t="s">
        <v>128</v>
      </c>
      <c r="E88" s="289">
        <f>SUM($E$89:$E$94)</f>
        <v>0</v>
      </c>
      <c r="F88" s="286">
        <f>SUM($F$89:$F$94)</f>
        <v>0</v>
      </c>
      <c r="G88" s="286">
        <f>SUM($G$89:$G$94)</f>
        <v>0</v>
      </c>
      <c r="H88" s="287">
        <f>SUM($H$89:$H$94)</f>
        <v>0</v>
      </c>
      <c r="I88" s="288"/>
      <c r="J88" s="289">
        <f>SUM($J$89:$J$94)</f>
        <v>0</v>
      </c>
      <c r="K88" s="287">
        <f>SUM($K$89:$K$94)</f>
        <v>0</v>
      </c>
      <c r="N88" s="120"/>
      <c r="V88" s="121"/>
      <c r="Y88" s="63" t="s">
        <v>128</v>
      </c>
      <c r="Z88" s="64"/>
      <c r="AA88" s="69">
        <f>SUM(AA$89:AA$94)</f>
        <v>0</v>
      </c>
      <c r="AB88" s="70">
        <f t="shared" ref="AB88:AD88" si="46">SUM(AB$89:AB$94)</f>
        <v>0</v>
      </c>
      <c r="AC88" s="70">
        <f t="shared" si="46"/>
        <v>0</v>
      </c>
      <c r="AD88" s="71">
        <f t="shared" si="46"/>
        <v>0</v>
      </c>
      <c r="AE88" s="86"/>
      <c r="AF88" s="69">
        <f t="shared" ref="AF88" si="47">SUM(AF$89:AF$94)</f>
        <v>0</v>
      </c>
      <c r="AG88" s="71">
        <f>SUM(AG$89:AG$94)</f>
        <v>0</v>
      </c>
    </row>
    <row r="89" spans="3:33">
      <c r="C89" s="9" t="s">
        <v>130</v>
      </c>
      <c r="E89" s="294"/>
      <c r="F89" s="295"/>
      <c r="G89" s="295"/>
      <c r="H89" s="296"/>
      <c r="I89" s="297"/>
      <c r="J89" s="294"/>
      <c r="K89" s="296"/>
      <c r="N89" s="120"/>
      <c r="V89" s="121"/>
      <c r="Y89" s="73" t="s">
        <v>130</v>
      </c>
      <c r="Z89" s="64"/>
      <c r="AA89" s="74">
        <f t="shared" ref="AA89:AA94" si="48">E89*$L$3*$L$4</f>
        <v>0</v>
      </c>
      <c r="AB89" s="75">
        <f t="shared" ref="AB89:AB94" si="49">F89*$L$3*$L$4</f>
        <v>0</v>
      </c>
      <c r="AC89" s="75">
        <f t="shared" ref="AC89:AC94" si="50">G89*$L$3*$L$4</f>
        <v>0</v>
      </c>
      <c r="AD89" s="76">
        <f t="shared" ref="AD89:AD94" si="51">H89*$L$3*$L$4</f>
        <v>0</v>
      </c>
      <c r="AE89" s="79"/>
      <c r="AF89" s="74">
        <f t="shared" ref="AF89:AF94" si="52">J89*$L$3*$L$4</f>
        <v>0</v>
      </c>
      <c r="AG89" s="76">
        <f t="shared" ref="AG89:AG94" si="53">K89*$L$3*$L$4</f>
        <v>0</v>
      </c>
    </row>
    <row r="90" spans="3:33">
      <c r="C90" s="10" t="s">
        <v>169</v>
      </c>
      <c r="E90" s="298"/>
      <c r="F90" s="297"/>
      <c r="G90" s="297"/>
      <c r="H90" s="299"/>
      <c r="I90" s="297"/>
      <c r="J90" s="298"/>
      <c r="K90" s="299"/>
      <c r="N90" s="120"/>
      <c r="V90" s="121"/>
      <c r="Y90" s="77" t="s">
        <v>169</v>
      </c>
      <c r="Z90" s="64"/>
      <c r="AA90" s="78">
        <f t="shared" si="48"/>
        <v>0</v>
      </c>
      <c r="AB90" s="79">
        <f t="shared" si="49"/>
        <v>0</v>
      </c>
      <c r="AC90" s="79">
        <f t="shared" si="50"/>
        <v>0</v>
      </c>
      <c r="AD90" s="80">
        <f t="shared" si="51"/>
        <v>0</v>
      </c>
      <c r="AE90" s="79"/>
      <c r="AF90" s="78">
        <f t="shared" si="52"/>
        <v>0</v>
      </c>
      <c r="AG90" s="80">
        <f t="shared" si="53"/>
        <v>0</v>
      </c>
    </row>
    <row r="91" spans="3:33">
      <c r="C91" s="10" t="s">
        <v>170</v>
      </c>
      <c r="E91" s="298"/>
      <c r="F91" s="297"/>
      <c r="G91" s="297"/>
      <c r="H91" s="299"/>
      <c r="I91" s="297"/>
      <c r="J91" s="298"/>
      <c r="K91" s="299"/>
      <c r="L91" s="141"/>
      <c r="N91" s="120"/>
      <c r="V91" s="121"/>
      <c r="Y91" s="77" t="s">
        <v>170</v>
      </c>
      <c r="Z91" s="64"/>
      <c r="AA91" s="78">
        <f t="shared" si="48"/>
        <v>0</v>
      </c>
      <c r="AB91" s="79">
        <f t="shared" si="49"/>
        <v>0</v>
      </c>
      <c r="AC91" s="79">
        <f t="shared" si="50"/>
        <v>0</v>
      </c>
      <c r="AD91" s="80">
        <f t="shared" si="51"/>
        <v>0</v>
      </c>
      <c r="AE91" s="79"/>
      <c r="AF91" s="78">
        <f t="shared" si="52"/>
        <v>0</v>
      </c>
      <c r="AG91" s="80">
        <f t="shared" si="53"/>
        <v>0</v>
      </c>
    </row>
    <row r="92" spans="3:33">
      <c r="C92" s="10" t="s">
        <v>171</v>
      </c>
      <c r="E92" s="298"/>
      <c r="F92" s="297"/>
      <c r="G92" s="297"/>
      <c r="H92" s="299"/>
      <c r="I92" s="297"/>
      <c r="J92" s="298"/>
      <c r="K92" s="299"/>
      <c r="L92" s="141"/>
      <c r="N92" s="120"/>
      <c r="V92" s="121"/>
      <c r="Y92" s="77" t="s">
        <v>171</v>
      </c>
      <c r="Z92" s="64"/>
      <c r="AA92" s="78">
        <f t="shared" si="48"/>
        <v>0</v>
      </c>
      <c r="AB92" s="79">
        <f t="shared" si="49"/>
        <v>0</v>
      </c>
      <c r="AC92" s="79">
        <f t="shared" si="50"/>
        <v>0</v>
      </c>
      <c r="AD92" s="80">
        <f t="shared" si="51"/>
        <v>0</v>
      </c>
      <c r="AE92" s="79"/>
      <c r="AF92" s="78">
        <f t="shared" si="52"/>
        <v>0</v>
      </c>
      <c r="AG92" s="80">
        <f t="shared" si="53"/>
        <v>0</v>
      </c>
    </row>
    <row r="93" spans="3:33">
      <c r="C93" s="10" t="s">
        <v>134</v>
      </c>
      <c r="E93" s="298"/>
      <c r="F93" s="297"/>
      <c r="G93" s="297"/>
      <c r="H93" s="299"/>
      <c r="I93" s="297"/>
      <c r="J93" s="298"/>
      <c r="K93" s="299"/>
      <c r="N93" s="120"/>
      <c r="V93" s="121"/>
      <c r="Y93" s="77" t="s">
        <v>134</v>
      </c>
      <c r="Z93" s="64"/>
      <c r="AA93" s="78">
        <f t="shared" si="48"/>
        <v>0</v>
      </c>
      <c r="AB93" s="79">
        <f t="shared" si="49"/>
        <v>0</v>
      </c>
      <c r="AC93" s="79">
        <f t="shared" si="50"/>
        <v>0</v>
      </c>
      <c r="AD93" s="80">
        <f t="shared" si="51"/>
        <v>0</v>
      </c>
      <c r="AE93" s="79"/>
      <c r="AF93" s="78">
        <f t="shared" si="52"/>
        <v>0</v>
      </c>
      <c r="AG93" s="80">
        <f t="shared" si="53"/>
        <v>0</v>
      </c>
    </row>
    <row r="94" spans="3:33">
      <c r="C94" s="11" t="s">
        <v>136</v>
      </c>
      <c r="E94" s="300"/>
      <c r="F94" s="301"/>
      <c r="G94" s="301"/>
      <c r="H94" s="302"/>
      <c r="I94" s="297"/>
      <c r="J94" s="300"/>
      <c r="K94" s="302"/>
      <c r="N94" s="120"/>
      <c r="V94" s="121"/>
      <c r="Y94" s="82" t="s">
        <v>136</v>
      </c>
      <c r="Z94" s="64"/>
      <c r="AA94" s="83">
        <f t="shared" si="48"/>
        <v>0</v>
      </c>
      <c r="AB94" s="84">
        <f t="shared" si="49"/>
        <v>0</v>
      </c>
      <c r="AC94" s="84">
        <f t="shared" si="50"/>
        <v>0</v>
      </c>
      <c r="AD94" s="85">
        <f t="shared" si="51"/>
        <v>0</v>
      </c>
      <c r="AE94" s="79"/>
      <c r="AF94" s="83">
        <f t="shared" si="52"/>
        <v>0</v>
      </c>
      <c r="AG94" s="85">
        <f t="shared" si="53"/>
        <v>0</v>
      </c>
    </row>
    <row r="95" spans="3:33">
      <c r="C95" s="137" t="s">
        <v>138</v>
      </c>
      <c r="E95" s="292">
        <f>$E$57+$E$72+$E$88</f>
        <v>0</v>
      </c>
      <c r="F95" s="290">
        <f>$F$57+$F$72+$F$88</f>
        <v>0</v>
      </c>
      <c r="G95" s="290">
        <f>$G$57+$G$72+$G$88</f>
        <v>0</v>
      </c>
      <c r="H95" s="291">
        <f>$H$57+$H$72+$H$88</f>
        <v>0</v>
      </c>
      <c r="I95" s="288"/>
      <c r="J95" s="292">
        <f>$J$57+$J$72+$J$88</f>
        <v>0</v>
      </c>
      <c r="K95" s="291">
        <f>$K$57+$K$72+$K$88</f>
        <v>0</v>
      </c>
      <c r="N95" s="120"/>
      <c r="V95" s="121"/>
      <c r="Y95" s="63" t="s">
        <v>138</v>
      </c>
      <c r="Z95" s="64"/>
      <c r="AA95" s="69">
        <f>AA$57+AA$72+AA$88</f>
        <v>0</v>
      </c>
      <c r="AB95" s="70">
        <f t="shared" ref="AB95:AD95" si="54">AB$57+AB$72+AB$88</f>
        <v>0</v>
      </c>
      <c r="AC95" s="70">
        <f t="shared" si="54"/>
        <v>0</v>
      </c>
      <c r="AD95" s="71">
        <f t="shared" si="54"/>
        <v>0</v>
      </c>
      <c r="AE95" s="86"/>
      <c r="AF95" s="69">
        <f t="shared" ref="AF95" si="55">AF$57+AF$72+AF$88</f>
        <v>0</v>
      </c>
      <c r="AG95" s="71">
        <f>AG$57+AG$72+AG$88</f>
        <v>0</v>
      </c>
    </row>
    <row r="96" spans="3:33">
      <c r="C96" s="8" t="s">
        <v>172</v>
      </c>
      <c r="E96" s="16">
        <f>E54-E95</f>
        <v>0</v>
      </c>
      <c r="F96" s="16">
        <f>F54-F95</f>
        <v>0</v>
      </c>
      <c r="G96" s="16">
        <f>G54-G95</f>
        <v>0</v>
      </c>
      <c r="H96" s="16">
        <f>H54-H95</f>
        <v>0</v>
      </c>
      <c r="I96" s="16"/>
      <c r="J96" s="16">
        <f>J54-J95</f>
        <v>0</v>
      </c>
      <c r="K96" s="16">
        <f>K54-K95</f>
        <v>0</v>
      </c>
      <c r="N96" s="120"/>
      <c r="V96" s="121"/>
      <c r="Y96" s="87" t="s">
        <v>172</v>
      </c>
      <c r="Z96" s="64"/>
      <c r="AA96" s="86">
        <f>AA54-AA95</f>
        <v>0</v>
      </c>
      <c r="AB96" s="86">
        <f>AB54-AB95</f>
        <v>0</v>
      </c>
      <c r="AC96" s="86">
        <f>AC54-AC95</f>
        <v>0</v>
      </c>
      <c r="AD96" s="86">
        <f>AD54-AD95</f>
        <v>0</v>
      </c>
      <c r="AE96" s="86"/>
      <c r="AF96" s="86">
        <f>AF54-AF95</f>
        <v>0</v>
      </c>
      <c r="AG96" s="86">
        <f>AG54-AG95</f>
        <v>0</v>
      </c>
    </row>
    <row r="98" spans="3:33">
      <c r="C98" s="131" t="s">
        <v>50</v>
      </c>
      <c r="E98" s="132">
        <f>$E$16</f>
        <v>44196</v>
      </c>
      <c r="F98" s="133">
        <f>$F$16</f>
        <v>44561</v>
      </c>
      <c r="G98" s="133">
        <f>$G$16</f>
        <v>44926</v>
      </c>
      <c r="H98" s="134">
        <f>$H$16</f>
        <v>45291</v>
      </c>
      <c r="I98" s="6"/>
      <c r="J98" s="132">
        <f>$J$16</f>
        <v>0</v>
      </c>
      <c r="K98" s="134">
        <f>$K$16</f>
        <v>0</v>
      </c>
      <c r="N98" s="120"/>
      <c r="V98" s="121"/>
      <c r="Y98" s="63" t="s">
        <v>50</v>
      </c>
      <c r="Z98" s="64"/>
      <c r="AA98" s="65">
        <f>$E$16</f>
        <v>44196</v>
      </c>
      <c r="AB98" s="66">
        <f>$F$16</f>
        <v>44561</v>
      </c>
      <c r="AC98" s="66">
        <f>$G$16</f>
        <v>44926</v>
      </c>
      <c r="AD98" s="67">
        <f>$H$16</f>
        <v>45291</v>
      </c>
      <c r="AE98" s="81"/>
      <c r="AF98" s="65">
        <f>$J$16</f>
        <v>0</v>
      </c>
      <c r="AG98" s="67">
        <f>$K$16</f>
        <v>0</v>
      </c>
    </row>
    <row r="99" spans="3:33">
      <c r="C99" s="9" t="s">
        <v>173</v>
      </c>
      <c r="E99" s="294"/>
      <c r="F99" s="295"/>
      <c r="G99" s="295"/>
      <c r="H99" s="296"/>
      <c r="I99" s="297"/>
      <c r="J99" s="294"/>
      <c r="K99" s="296"/>
      <c r="N99" s="120"/>
      <c r="V99" s="121"/>
      <c r="Y99" s="73" t="s">
        <v>173</v>
      </c>
      <c r="Z99" s="64"/>
      <c r="AA99" s="74">
        <f>E99*$L$3*$L$4</f>
        <v>0</v>
      </c>
      <c r="AB99" s="75">
        <f t="shared" ref="AB99:AB102" si="56">F99*$L$3*$L$4</f>
        <v>0</v>
      </c>
      <c r="AC99" s="75">
        <f t="shared" ref="AC99:AC102" si="57">G99*$L$3*$L$4</f>
        <v>0</v>
      </c>
      <c r="AD99" s="76">
        <f t="shared" ref="AD99:AD102" si="58">H99*$L$3*$L$4</f>
        <v>0</v>
      </c>
      <c r="AE99" s="79"/>
      <c r="AF99" s="74">
        <f t="shared" ref="AF99:AF102" si="59">J99*$L$3*$L$4</f>
        <v>0</v>
      </c>
      <c r="AG99" s="76">
        <f t="shared" ref="AG99:AG102" si="60">K99*$L$3*$L$4</f>
        <v>0</v>
      </c>
    </row>
    <row r="100" spans="3:33">
      <c r="C100" s="10" t="s">
        <v>174</v>
      </c>
      <c r="E100" s="298"/>
      <c r="F100" s="297"/>
      <c r="G100" s="297"/>
      <c r="H100" s="299"/>
      <c r="I100" s="297"/>
      <c r="J100" s="298"/>
      <c r="K100" s="299"/>
      <c r="N100" s="120"/>
      <c r="V100" s="121"/>
      <c r="Y100" s="77" t="s">
        <v>174</v>
      </c>
      <c r="Z100" s="64"/>
      <c r="AA100" s="78">
        <f t="shared" ref="AA100:AA102" si="61">E100*$L$3*$L$4</f>
        <v>0</v>
      </c>
      <c r="AB100" s="79">
        <f t="shared" si="56"/>
        <v>0</v>
      </c>
      <c r="AC100" s="79">
        <f t="shared" si="57"/>
        <v>0</v>
      </c>
      <c r="AD100" s="80">
        <f t="shared" si="58"/>
        <v>0</v>
      </c>
      <c r="AE100" s="79"/>
      <c r="AF100" s="78">
        <f t="shared" si="59"/>
        <v>0</v>
      </c>
      <c r="AG100" s="80">
        <f t="shared" si="60"/>
        <v>0</v>
      </c>
    </row>
    <row r="101" spans="3:33">
      <c r="C101" s="10" t="s">
        <v>175</v>
      </c>
      <c r="E101" s="298"/>
      <c r="F101" s="297"/>
      <c r="G101" s="297"/>
      <c r="H101" s="299"/>
      <c r="I101" s="297"/>
      <c r="J101" s="298"/>
      <c r="K101" s="299"/>
      <c r="N101" s="120"/>
      <c r="V101" s="121"/>
      <c r="Y101" s="77" t="s">
        <v>175</v>
      </c>
      <c r="Z101" s="64"/>
      <c r="AA101" s="78">
        <f t="shared" si="61"/>
        <v>0</v>
      </c>
      <c r="AB101" s="79">
        <f t="shared" si="56"/>
        <v>0</v>
      </c>
      <c r="AC101" s="79">
        <f t="shared" si="57"/>
        <v>0</v>
      </c>
      <c r="AD101" s="80">
        <f t="shared" si="58"/>
        <v>0</v>
      </c>
      <c r="AE101" s="79"/>
      <c r="AF101" s="78">
        <f t="shared" si="59"/>
        <v>0</v>
      </c>
      <c r="AG101" s="80">
        <f t="shared" si="60"/>
        <v>0</v>
      </c>
    </row>
    <row r="102" spans="3:33">
      <c r="C102" s="11" t="s">
        <v>176</v>
      </c>
      <c r="E102" s="300"/>
      <c r="F102" s="301"/>
      <c r="G102" s="301"/>
      <c r="H102" s="302"/>
      <c r="I102" s="297"/>
      <c r="J102" s="300"/>
      <c r="K102" s="302"/>
      <c r="N102" s="120"/>
      <c r="V102" s="121"/>
      <c r="Y102" s="82" t="s">
        <v>176</v>
      </c>
      <c r="Z102" s="64"/>
      <c r="AA102" s="83">
        <f t="shared" si="61"/>
        <v>0</v>
      </c>
      <c r="AB102" s="84">
        <f t="shared" si="56"/>
        <v>0</v>
      </c>
      <c r="AC102" s="84">
        <f t="shared" si="57"/>
        <v>0</v>
      </c>
      <c r="AD102" s="85">
        <f t="shared" si="58"/>
        <v>0</v>
      </c>
      <c r="AE102" s="79"/>
      <c r="AF102" s="83">
        <f t="shared" si="59"/>
        <v>0</v>
      </c>
      <c r="AG102" s="85">
        <f t="shared" si="60"/>
        <v>0</v>
      </c>
    </row>
    <row r="103" spans="3:33">
      <c r="C103" s="135" t="s">
        <v>53</v>
      </c>
      <c r="E103" s="289">
        <f>SUM($E$99:$E$102)</f>
        <v>0</v>
      </c>
      <c r="F103" s="286">
        <f>SUM($F$99:$F$102)</f>
        <v>0</v>
      </c>
      <c r="G103" s="286">
        <f>SUM($G$99:$G$102)</f>
        <v>0</v>
      </c>
      <c r="H103" s="287">
        <f>SUM($H$99:$H$102)</f>
        <v>0</v>
      </c>
      <c r="I103" s="288"/>
      <c r="J103" s="289">
        <f>SUM($J$99:$J$102)</f>
        <v>0</v>
      </c>
      <c r="K103" s="287">
        <f>SUM($K$99:$K$102)</f>
        <v>0</v>
      </c>
      <c r="N103" s="120"/>
      <c r="V103" s="121"/>
      <c r="Y103" s="63" t="s">
        <v>53</v>
      </c>
      <c r="Z103" s="64"/>
      <c r="AA103" s="69">
        <f>SUM(AA$99:AA$102)</f>
        <v>0</v>
      </c>
      <c r="AB103" s="70">
        <f t="shared" ref="AB103:AD103" si="62">SUM(AB$99:AB$102)</f>
        <v>0</v>
      </c>
      <c r="AC103" s="70">
        <f t="shared" si="62"/>
        <v>0</v>
      </c>
      <c r="AD103" s="71">
        <f t="shared" si="62"/>
        <v>0</v>
      </c>
      <c r="AE103" s="86"/>
      <c r="AF103" s="69">
        <f t="shared" ref="AF103:AG103" si="63">SUM(AF$99:AF$102)</f>
        <v>0</v>
      </c>
      <c r="AG103" s="71">
        <f t="shared" si="63"/>
        <v>0</v>
      </c>
    </row>
    <row r="104" spans="3:33">
      <c r="C104" s="12" t="s">
        <v>55</v>
      </c>
      <c r="E104" s="303"/>
      <c r="F104" s="304"/>
      <c r="G104" s="304"/>
      <c r="H104" s="305"/>
      <c r="I104" s="297"/>
      <c r="J104" s="303"/>
      <c r="K104" s="305"/>
      <c r="N104" s="120"/>
      <c r="V104" s="121"/>
      <c r="Y104" s="88" t="s">
        <v>55</v>
      </c>
      <c r="Z104" s="64"/>
      <c r="AA104" s="89">
        <f t="shared" ref="AA104" si="64">E104*$L$3*$L$4</f>
        <v>0</v>
      </c>
      <c r="AB104" s="90">
        <f t="shared" ref="AB104" si="65">F104*$L$3*$L$4</f>
        <v>0</v>
      </c>
      <c r="AC104" s="90">
        <f t="shared" ref="AC104" si="66">G104*$L$3*$L$4</f>
        <v>0</v>
      </c>
      <c r="AD104" s="91">
        <f t="shared" ref="AD104" si="67">H104*$L$3*$L$4</f>
        <v>0</v>
      </c>
      <c r="AE104" s="79"/>
      <c r="AF104" s="89">
        <f t="shared" ref="AF104" si="68">J104*$L$3*$L$4</f>
        <v>0</v>
      </c>
      <c r="AG104" s="91">
        <f t="shared" ref="AG104" si="69">K104*$L$3*$L$4</f>
        <v>0</v>
      </c>
    </row>
    <row r="105" spans="3:33">
      <c r="C105" s="135" t="s">
        <v>57</v>
      </c>
      <c r="E105" s="289">
        <f>$E$103+$E$104</f>
        <v>0</v>
      </c>
      <c r="F105" s="286">
        <f>$F$103+$F$104</f>
        <v>0</v>
      </c>
      <c r="G105" s="286">
        <f>$G$103+$G$104</f>
        <v>0</v>
      </c>
      <c r="H105" s="287">
        <f>$H$103+$H$104</f>
        <v>0</v>
      </c>
      <c r="I105" s="288"/>
      <c r="J105" s="289">
        <f>$J$103+$J$104</f>
        <v>0</v>
      </c>
      <c r="K105" s="287">
        <f>$K$103+$K$104</f>
        <v>0</v>
      </c>
      <c r="N105" s="120"/>
      <c r="V105" s="121"/>
      <c r="Y105" s="63" t="s">
        <v>57</v>
      </c>
      <c r="Z105" s="64"/>
      <c r="AA105" s="69">
        <f>AA$103+AA$104</f>
        <v>0</v>
      </c>
      <c r="AB105" s="70">
        <f t="shared" ref="AB105:AD105" si="70">AB$103+AB$104</f>
        <v>0</v>
      </c>
      <c r="AC105" s="70">
        <f t="shared" si="70"/>
        <v>0</v>
      </c>
      <c r="AD105" s="71">
        <f t="shared" si="70"/>
        <v>0</v>
      </c>
      <c r="AE105" s="86"/>
      <c r="AF105" s="69">
        <f t="shared" ref="AF105:AG105" si="71">AF$103+AF$104</f>
        <v>0</v>
      </c>
      <c r="AG105" s="71">
        <f t="shared" si="71"/>
        <v>0</v>
      </c>
    </row>
    <row r="106" spans="3:33">
      <c r="C106" s="9" t="s">
        <v>177</v>
      </c>
      <c r="E106" s="294"/>
      <c r="F106" s="295"/>
      <c r="G106" s="295"/>
      <c r="H106" s="296"/>
      <c r="I106" s="297"/>
      <c r="J106" s="294"/>
      <c r="K106" s="296"/>
      <c r="N106" s="120"/>
      <c r="V106" s="121"/>
      <c r="Y106" s="73" t="s">
        <v>177</v>
      </c>
      <c r="Z106" s="64"/>
      <c r="AA106" s="74">
        <f t="shared" ref="AA106:AA110" si="72">E106*$L$3*$L$4</f>
        <v>0</v>
      </c>
      <c r="AB106" s="75">
        <f t="shared" ref="AB106:AB110" si="73">F106*$L$3*$L$4</f>
        <v>0</v>
      </c>
      <c r="AC106" s="75">
        <f t="shared" ref="AC106:AC110" si="74">G106*$L$3*$L$4</f>
        <v>0</v>
      </c>
      <c r="AD106" s="76">
        <f t="shared" ref="AD106:AD110" si="75">H106*$L$3*$L$4</f>
        <v>0</v>
      </c>
      <c r="AE106" s="79"/>
      <c r="AF106" s="74">
        <f t="shared" ref="AF106:AF110" si="76">J106*$L$3*$L$4</f>
        <v>0</v>
      </c>
      <c r="AG106" s="76">
        <f t="shared" ref="AG106:AG110" si="77">K106*$L$3*$L$4</f>
        <v>0</v>
      </c>
    </row>
    <row r="107" spans="3:33">
      <c r="C107" s="10" t="s">
        <v>178</v>
      </c>
      <c r="E107" s="298"/>
      <c r="F107" s="297"/>
      <c r="G107" s="297"/>
      <c r="H107" s="299"/>
      <c r="I107" s="297"/>
      <c r="J107" s="298"/>
      <c r="K107" s="299"/>
      <c r="N107" s="120"/>
      <c r="V107" s="121"/>
      <c r="Y107" s="77" t="s">
        <v>178</v>
      </c>
      <c r="Z107" s="64"/>
      <c r="AA107" s="78">
        <f t="shared" si="72"/>
        <v>0</v>
      </c>
      <c r="AB107" s="79">
        <f t="shared" si="73"/>
        <v>0</v>
      </c>
      <c r="AC107" s="79">
        <f t="shared" si="74"/>
        <v>0</v>
      </c>
      <c r="AD107" s="80">
        <f t="shared" si="75"/>
        <v>0</v>
      </c>
      <c r="AE107" s="79"/>
      <c r="AF107" s="78">
        <f t="shared" si="76"/>
        <v>0</v>
      </c>
      <c r="AG107" s="80">
        <f t="shared" si="77"/>
        <v>0</v>
      </c>
    </row>
    <row r="108" spans="3:33">
      <c r="C108" s="10" t="s">
        <v>179</v>
      </c>
      <c r="E108" s="298"/>
      <c r="F108" s="297"/>
      <c r="G108" s="297"/>
      <c r="H108" s="299"/>
      <c r="I108" s="297"/>
      <c r="J108" s="298"/>
      <c r="K108" s="299"/>
      <c r="N108" s="120"/>
      <c r="V108" s="121"/>
      <c r="Y108" s="77" t="s">
        <v>179</v>
      </c>
      <c r="Z108" s="64"/>
      <c r="AA108" s="78">
        <f t="shared" si="72"/>
        <v>0</v>
      </c>
      <c r="AB108" s="79">
        <f t="shared" si="73"/>
        <v>0</v>
      </c>
      <c r="AC108" s="79">
        <f t="shared" si="74"/>
        <v>0</v>
      </c>
      <c r="AD108" s="80">
        <f t="shared" si="75"/>
        <v>0</v>
      </c>
      <c r="AE108" s="79"/>
      <c r="AF108" s="78">
        <f t="shared" si="76"/>
        <v>0</v>
      </c>
      <c r="AG108" s="80">
        <f t="shared" si="77"/>
        <v>0</v>
      </c>
    </row>
    <row r="109" spans="3:33">
      <c r="C109" s="10" t="s">
        <v>161</v>
      </c>
      <c r="E109" s="298"/>
      <c r="F109" s="297"/>
      <c r="G109" s="297"/>
      <c r="H109" s="299"/>
      <c r="I109" s="297"/>
      <c r="J109" s="298"/>
      <c r="K109" s="299"/>
      <c r="N109" s="120"/>
      <c r="V109" s="121"/>
      <c r="Y109" s="77" t="s">
        <v>161</v>
      </c>
      <c r="Z109" s="64"/>
      <c r="AA109" s="78">
        <f t="shared" si="72"/>
        <v>0</v>
      </c>
      <c r="AB109" s="79">
        <f t="shared" si="73"/>
        <v>0</v>
      </c>
      <c r="AC109" s="79">
        <f t="shared" si="74"/>
        <v>0</v>
      </c>
      <c r="AD109" s="80">
        <f t="shared" si="75"/>
        <v>0</v>
      </c>
      <c r="AE109" s="79"/>
      <c r="AF109" s="78">
        <f t="shared" si="76"/>
        <v>0</v>
      </c>
      <c r="AG109" s="80">
        <f t="shared" si="77"/>
        <v>0</v>
      </c>
    </row>
    <row r="110" spans="3:33">
      <c r="C110" s="11" t="s">
        <v>61</v>
      </c>
      <c r="E110" s="300"/>
      <c r="F110" s="301"/>
      <c r="G110" s="301"/>
      <c r="H110" s="302"/>
      <c r="I110" s="297"/>
      <c r="J110" s="300"/>
      <c r="K110" s="302"/>
      <c r="N110" s="120"/>
      <c r="V110" s="121"/>
      <c r="Y110" s="82" t="s">
        <v>61</v>
      </c>
      <c r="Z110" s="64"/>
      <c r="AA110" s="83">
        <f t="shared" si="72"/>
        <v>0</v>
      </c>
      <c r="AB110" s="84">
        <f t="shared" si="73"/>
        <v>0</v>
      </c>
      <c r="AC110" s="84">
        <f t="shared" si="74"/>
        <v>0</v>
      </c>
      <c r="AD110" s="85">
        <f t="shared" si="75"/>
        <v>0</v>
      </c>
      <c r="AE110" s="79"/>
      <c r="AF110" s="83">
        <f t="shared" si="76"/>
        <v>0</v>
      </c>
      <c r="AG110" s="85">
        <f t="shared" si="77"/>
        <v>0</v>
      </c>
    </row>
    <row r="111" spans="3:33">
      <c r="C111" s="135" t="s">
        <v>64</v>
      </c>
      <c r="E111" s="289">
        <f>SUM($E$105:$E$110)</f>
        <v>0</v>
      </c>
      <c r="F111" s="286">
        <f>SUM($F$105:$F$110)</f>
        <v>0</v>
      </c>
      <c r="G111" s="286">
        <f>SUM($G$105:$G$110)</f>
        <v>0</v>
      </c>
      <c r="H111" s="287">
        <f>SUM($H$105:$H$110)</f>
        <v>0</v>
      </c>
      <c r="I111" s="288"/>
      <c r="J111" s="289">
        <f>SUM($J$105:$J$110)</f>
        <v>0</v>
      </c>
      <c r="K111" s="287">
        <f>SUM($K$105:$K$110)</f>
        <v>0</v>
      </c>
      <c r="N111" s="120"/>
      <c r="V111" s="121"/>
      <c r="Y111" s="63" t="s">
        <v>64</v>
      </c>
      <c r="Z111" s="64"/>
      <c r="AA111" s="69">
        <f>SUM(AA$105:AA$110)</f>
        <v>0</v>
      </c>
      <c r="AB111" s="70">
        <f t="shared" ref="AB111:AD111" si="78">SUM(AB$105:AB$110)</f>
        <v>0</v>
      </c>
      <c r="AC111" s="70">
        <f t="shared" si="78"/>
        <v>0</v>
      </c>
      <c r="AD111" s="71">
        <f t="shared" si="78"/>
        <v>0</v>
      </c>
      <c r="AE111" s="86"/>
      <c r="AF111" s="69">
        <f t="shared" ref="AF111" si="79">SUM(AF$105:AF$110)</f>
        <v>0</v>
      </c>
      <c r="AG111" s="71">
        <f>SUM(AG$105:AG$110)</f>
        <v>0</v>
      </c>
    </row>
    <row r="112" spans="3:33">
      <c r="C112" s="139" t="s">
        <v>180</v>
      </c>
      <c r="D112" s="5"/>
      <c r="E112" s="306"/>
      <c r="F112" s="307"/>
      <c r="G112" s="307"/>
      <c r="H112" s="308"/>
      <c r="I112" s="309"/>
      <c r="J112" s="306"/>
      <c r="K112" s="308"/>
      <c r="N112" s="120"/>
      <c r="V112" s="121"/>
      <c r="Y112" s="63" t="s">
        <v>180</v>
      </c>
      <c r="Z112" s="87"/>
      <c r="AA112" s="69">
        <f t="shared" ref="AA112" si="80">E112*$L$3*$L$4</f>
        <v>0</v>
      </c>
      <c r="AB112" s="70">
        <f t="shared" ref="AB112" si="81">F112*$L$3*$L$4</f>
        <v>0</v>
      </c>
      <c r="AC112" s="70">
        <f t="shared" ref="AC112" si="82">G112*$L$3*$L$4</f>
        <v>0</v>
      </c>
      <c r="AD112" s="71">
        <f t="shared" ref="AD112" si="83">H112*$L$3*$L$4</f>
        <v>0</v>
      </c>
      <c r="AE112" s="86"/>
      <c r="AF112" s="69">
        <f t="shared" ref="AF112" si="84">J112*$L$3*$L$4</f>
        <v>0</v>
      </c>
      <c r="AG112" s="71">
        <f t="shared" ref="AG112" si="85">K112*$L$3*$L$4</f>
        <v>0</v>
      </c>
    </row>
    <row r="113" spans="3:33">
      <c r="C113" s="137" t="s">
        <v>66</v>
      </c>
      <c r="E113" s="292">
        <f>SUM($E$111:$E$112)</f>
        <v>0</v>
      </c>
      <c r="F113" s="290">
        <f>SUM($F$111:$F$112)</f>
        <v>0</v>
      </c>
      <c r="G113" s="290">
        <f>SUM($G$111:$G$112)</f>
        <v>0</v>
      </c>
      <c r="H113" s="291">
        <f>SUM($H$111:$H$112)</f>
        <v>0</v>
      </c>
      <c r="I113" s="288"/>
      <c r="J113" s="292">
        <f>SUM($J$111:$J$112)</f>
        <v>0</v>
      </c>
      <c r="K113" s="291">
        <f>SUM($K$111:$K$112)</f>
        <v>0</v>
      </c>
      <c r="N113" s="120"/>
      <c r="V113" s="121"/>
      <c r="Y113" s="63" t="s">
        <v>66</v>
      </c>
      <c r="Z113" s="64"/>
      <c r="AA113" s="69">
        <f>SUM(AA$111:AA$112)</f>
        <v>0</v>
      </c>
      <c r="AB113" s="70">
        <f t="shared" ref="AB113:AD113" si="86">SUM(AB$111:AB$112)</f>
        <v>0</v>
      </c>
      <c r="AC113" s="70">
        <f t="shared" si="86"/>
        <v>0</v>
      </c>
      <c r="AD113" s="71">
        <f t="shared" si="86"/>
        <v>0</v>
      </c>
      <c r="AE113" s="86"/>
      <c r="AF113" s="69">
        <f t="shared" ref="AF113:AG113" si="87">SUM(AF$111:AF$112)</f>
        <v>0</v>
      </c>
      <c r="AG113" s="71">
        <f t="shared" si="87"/>
        <v>0</v>
      </c>
    </row>
    <row r="114" spans="3:33">
      <c r="C114" s="9" t="s">
        <v>181</v>
      </c>
      <c r="E114" s="294"/>
      <c r="F114" s="295"/>
      <c r="G114" s="295"/>
      <c r="H114" s="296"/>
      <c r="I114" s="297"/>
      <c r="J114" s="294"/>
      <c r="K114" s="296"/>
      <c r="N114" s="120"/>
      <c r="V114" s="121"/>
      <c r="Y114" s="73" t="s">
        <v>181</v>
      </c>
      <c r="Z114" s="64"/>
      <c r="AA114" s="74">
        <f t="shared" ref="AA114:AA119" si="88">E114*$L$3*$L$4</f>
        <v>0</v>
      </c>
      <c r="AB114" s="75">
        <f t="shared" ref="AB114:AB119" si="89">F114*$L$3*$L$4</f>
        <v>0</v>
      </c>
      <c r="AC114" s="75">
        <f t="shared" ref="AC114:AC119" si="90">G114*$L$3*$L$4</f>
        <v>0</v>
      </c>
      <c r="AD114" s="76">
        <f t="shared" ref="AD114:AD119" si="91">H114*$L$3*$L$4</f>
        <v>0</v>
      </c>
      <c r="AE114" s="79"/>
      <c r="AF114" s="74">
        <f t="shared" ref="AF114:AF119" si="92">J114*$L$3*$L$4</f>
        <v>0</v>
      </c>
      <c r="AG114" s="76">
        <f t="shared" ref="AG114:AG119" si="93">K114*$L$3*$L$4</f>
        <v>0</v>
      </c>
    </row>
    <row r="115" spans="3:33">
      <c r="C115" s="10" t="s">
        <v>182</v>
      </c>
      <c r="E115" s="298"/>
      <c r="F115" s="297"/>
      <c r="G115" s="297"/>
      <c r="H115" s="299"/>
      <c r="I115" s="297"/>
      <c r="J115" s="298"/>
      <c r="K115" s="299"/>
      <c r="N115" s="120"/>
      <c r="V115" s="121"/>
      <c r="Y115" s="77" t="s">
        <v>182</v>
      </c>
      <c r="Z115" s="64"/>
      <c r="AA115" s="78">
        <f t="shared" si="88"/>
        <v>0</v>
      </c>
      <c r="AB115" s="79">
        <f t="shared" si="89"/>
        <v>0</v>
      </c>
      <c r="AC115" s="79">
        <f t="shared" si="90"/>
        <v>0</v>
      </c>
      <c r="AD115" s="80">
        <f t="shared" si="91"/>
        <v>0</v>
      </c>
      <c r="AE115" s="79"/>
      <c r="AF115" s="78">
        <f t="shared" si="92"/>
        <v>0</v>
      </c>
      <c r="AG115" s="80">
        <f t="shared" si="93"/>
        <v>0</v>
      </c>
    </row>
    <row r="116" spans="3:33">
      <c r="C116" s="10" t="s">
        <v>183</v>
      </c>
      <c r="E116" s="298"/>
      <c r="F116" s="297"/>
      <c r="G116" s="297"/>
      <c r="H116" s="299"/>
      <c r="I116" s="297"/>
      <c r="J116" s="298"/>
      <c r="K116" s="299"/>
      <c r="N116" s="120"/>
      <c r="V116" s="121"/>
      <c r="Y116" s="77" t="s">
        <v>183</v>
      </c>
      <c r="Z116" s="64"/>
      <c r="AA116" s="78">
        <f t="shared" si="88"/>
        <v>0</v>
      </c>
      <c r="AB116" s="79">
        <f t="shared" si="89"/>
        <v>0</v>
      </c>
      <c r="AC116" s="79">
        <f t="shared" si="90"/>
        <v>0</v>
      </c>
      <c r="AD116" s="80">
        <f>H116*$L$3*$L$4</f>
        <v>0</v>
      </c>
      <c r="AE116" s="79"/>
      <c r="AF116" s="78">
        <f t="shared" si="92"/>
        <v>0</v>
      </c>
      <c r="AG116" s="80">
        <f t="shared" si="93"/>
        <v>0</v>
      </c>
    </row>
    <row r="117" spans="3:33">
      <c r="C117" s="10" t="s">
        <v>184</v>
      </c>
      <c r="E117" s="298"/>
      <c r="F117" s="297"/>
      <c r="G117" s="297"/>
      <c r="H117" s="299"/>
      <c r="I117" s="297"/>
      <c r="J117" s="298"/>
      <c r="K117" s="299"/>
      <c r="N117" s="120"/>
      <c r="V117" s="121"/>
      <c r="Y117" s="77" t="s">
        <v>184</v>
      </c>
      <c r="Z117" s="64"/>
      <c r="AA117" s="78">
        <f t="shared" si="88"/>
        <v>0</v>
      </c>
      <c r="AB117" s="79">
        <f t="shared" si="89"/>
        <v>0</v>
      </c>
      <c r="AC117" s="79">
        <f t="shared" si="90"/>
        <v>0</v>
      </c>
      <c r="AD117" s="80">
        <f t="shared" si="91"/>
        <v>0</v>
      </c>
      <c r="AE117" s="79"/>
      <c r="AF117" s="78">
        <f t="shared" si="92"/>
        <v>0</v>
      </c>
      <c r="AG117" s="80">
        <f t="shared" si="93"/>
        <v>0</v>
      </c>
    </row>
    <row r="118" spans="3:33">
      <c r="C118" s="10" t="s">
        <v>77</v>
      </c>
      <c r="E118" s="298"/>
      <c r="F118" s="297"/>
      <c r="G118" s="297"/>
      <c r="H118" s="299"/>
      <c r="I118" s="297"/>
      <c r="J118" s="298"/>
      <c r="K118" s="299"/>
      <c r="N118" s="120"/>
      <c r="V118" s="121"/>
      <c r="Y118" s="77" t="s">
        <v>77</v>
      </c>
      <c r="Z118" s="64"/>
      <c r="AA118" s="78">
        <f t="shared" si="88"/>
        <v>0</v>
      </c>
      <c r="AB118" s="79">
        <f t="shared" si="89"/>
        <v>0</v>
      </c>
      <c r="AC118" s="79">
        <f t="shared" si="90"/>
        <v>0</v>
      </c>
      <c r="AD118" s="80">
        <f t="shared" si="91"/>
        <v>0</v>
      </c>
      <c r="AE118" s="79"/>
      <c r="AF118" s="78">
        <f t="shared" si="92"/>
        <v>0</v>
      </c>
      <c r="AG118" s="80">
        <f t="shared" si="93"/>
        <v>0</v>
      </c>
    </row>
    <row r="119" spans="3:33">
      <c r="C119" s="11" t="s">
        <v>79</v>
      </c>
      <c r="E119" s="300"/>
      <c r="F119" s="301"/>
      <c r="G119" s="301"/>
      <c r="H119" s="302"/>
      <c r="I119" s="297"/>
      <c r="J119" s="300"/>
      <c r="K119" s="302"/>
      <c r="N119" s="120"/>
      <c r="V119" s="121"/>
      <c r="Y119" s="82" t="s">
        <v>79</v>
      </c>
      <c r="Z119" s="64"/>
      <c r="AA119" s="83">
        <f t="shared" si="88"/>
        <v>0</v>
      </c>
      <c r="AB119" s="84">
        <f t="shared" si="89"/>
        <v>0</v>
      </c>
      <c r="AC119" s="84">
        <f t="shared" si="90"/>
        <v>0</v>
      </c>
      <c r="AD119" s="85">
        <f t="shared" si="91"/>
        <v>0</v>
      </c>
      <c r="AE119" s="79"/>
      <c r="AF119" s="83">
        <f t="shared" si="92"/>
        <v>0</v>
      </c>
      <c r="AG119" s="85">
        <f t="shared" si="93"/>
        <v>0</v>
      </c>
    </row>
    <row r="120" spans="3:33">
      <c r="C120" s="135" t="s">
        <v>81</v>
      </c>
      <c r="E120" s="289">
        <f>SUM($E$111,$E$114:$E$119)</f>
        <v>0</v>
      </c>
      <c r="F120" s="286">
        <f>SUM($F$111,$F$114:$F$119)</f>
        <v>0</v>
      </c>
      <c r="G120" s="286">
        <f>SUM($G$111,$G$114:$G$119)</f>
        <v>0</v>
      </c>
      <c r="H120" s="287">
        <f>SUM($H$111,$H$114:$H$119)</f>
        <v>0</v>
      </c>
      <c r="I120" s="288"/>
      <c r="J120" s="289">
        <f>SUM($J$111,$J$114:$J$119)</f>
        <v>0</v>
      </c>
      <c r="K120" s="287">
        <f>SUM($K$111,$K$114:$K$119)</f>
        <v>0</v>
      </c>
      <c r="N120" s="120"/>
      <c r="V120" s="121"/>
      <c r="Y120" s="63" t="s">
        <v>81</v>
      </c>
      <c r="Z120" s="64"/>
      <c r="AA120" s="69">
        <f>SUM(AA$111,AA$114:AA$119)</f>
        <v>0</v>
      </c>
      <c r="AB120" s="70">
        <f t="shared" ref="AB120:AD120" si="94">SUM(AB$111,AB$114:AB$119)</f>
        <v>0</v>
      </c>
      <c r="AC120" s="70">
        <f t="shared" si="94"/>
        <v>0</v>
      </c>
      <c r="AD120" s="71">
        <f t="shared" si="94"/>
        <v>0</v>
      </c>
      <c r="AE120" s="86"/>
      <c r="AF120" s="69">
        <f t="shared" ref="AF120:AG120" si="95">SUM(AF$111,AF$114:AF$119)</f>
        <v>0</v>
      </c>
      <c r="AG120" s="71">
        <f t="shared" si="95"/>
        <v>0</v>
      </c>
    </row>
    <row r="121" spans="3:33">
      <c r="C121" s="9" t="s">
        <v>185</v>
      </c>
      <c r="E121" s="294"/>
      <c r="F121" s="295"/>
      <c r="G121" s="295"/>
      <c r="H121" s="296"/>
      <c r="I121" s="297"/>
      <c r="J121" s="294"/>
      <c r="K121" s="296"/>
      <c r="N121" s="120"/>
      <c r="V121" s="121"/>
      <c r="Y121" s="73" t="s">
        <v>185</v>
      </c>
      <c r="Z121" s="64"/>
      <c r="AA121" s="74">
        <f t="shared" ref="AA121:AA123" si="96">E121*$L$3*$L$4</f>
        <v>0</v>
      </c>
      <c r="AB121" s="75">
        <f t="shared" ref="AB121:AB123" si="97">F121*$L$3*$L$4</f>
        <v>0</v>
      </c>
      <c r="AC121" s="75">
        <f t="shared" ref="AC121:AC123" si="98">G121*$L$3*$L$4</f>
        <v>0</v>
      </c>
      <c r="AD121" s="76">
        <f t="shared" ref="AD121:AD123" si="99">H121*$L$3*$L$4</f>
        <v>0</v>
      </c>
      <c r="AE121" s="79"/>
      <c r="AF121" s="74">
        <f t="shared" ref="AF121:AF123" si="100">J121*$L$3*$L$4</f>
        <v>0</v>
      </c>
      <c r="AG121" s="76">
        <f t="shared" ref="AG121:AG123" si="101">K121*$L$3*$L$4</f>
        <v>0</v>
      </c>
    </row>
    <row r="122" spans="3:33">
      <c r="C122" s="10" t="s">
        <v>186</v>
      </c>
      <c r="E122" s="298"/>
      <c r="F122" s="297"/>
      <c r="G122" s="297"/>
      <c r="H122" s="299"/>
      <c r="I122" s="297"/>
      <c r="J122" s="298"/>
      <c r="K122" s="299"/>
      <c r="N122" s="120"/>
      <c r="V122" s="121"/>
      <c r="Y122" s="77" t="s">
        <v>186</v>
      </c>
      <c r="Z122" s="64"/>
      <c r="AA122" s="78">
        <f t="shared" si="96"/>
        <v>0</v>
      </c>
      <c r="AB122" s="79">
        <f t="shared" si="97"/>
        <v>0</v>
      </c>
      <c r="AC122" s="79">
        <f t="shared" si="98"/>
        <v>0</v>
      </c>
      <c r="AD122" s="80">
        <f t="shared" si="99"/>
        <v>0</v>
      </c>
      <c r="AE122" s="79"/>
      <c r="AF122" s="78">
        <f t="shared" si="100"/>
        <v>0</v>
      </c>
      <c r="AG122" s="80">
        <f t="shared" si="101"/>
        <v>0</v>
      </c>
    </row>
    <row r="123" spans="3:33">
      <c r="C123" s="11" t="s">
        <v>187</v>
      </c>
      <c r="E123" s="300"/>
      <c r="F123" s="301"/>
      <c r="G123" s="301"/>
      <c r="H123" s="302"/>
      <c r="I123" s="297"/>
      <c r="J123" s="300"/>
      <c r="K123" s="302"/>
      <c r="N123" s="120"/>
      <c r="V123" s="121"/>
      <c r="Y123" s="82" t="s">
        <v>187</v>
      </c>
      <c r="Z123" s="64"/>
      <c r="AA123" s="83">
        <f t="shared" si="96"/>
        <v>0</v>
      </c>
      <c r="AB123" s="84">
        <f t="shared" si="97"/>
        <v>0</v>
      </c>
      <c r="AC123" s="84">
        <f t="shared" si="98"/>
        <v>0</v>
      </c>
      <c r="AD123" s="85">
        <f t="shared" si="99"/>
        <v>0</v>
      </c>
      <c r="AE123" s="79"/>
      <c r="AF123" s="83">
        <f t="shared" si="100"/>
        <v>0</v>
      </c>
      <c r="AG123" s="85">
        <f t="shared" si="101"/>
        <v>0</v>
      </c>
    </row>
    <row r="124" spans="3:33">
      <c r="C124" s="137" t="s">
        <v>83</v>
      </c>
      <c r="E124" s="292">
        <f>SUM($E$120:$E$123)</f>
        <v>0</v>
      </c>
      <c r="F124" s="290">
        <f>SUM($F$120:$F$123)</f>
        <v>0</v>
      </c>
      <c r="G124" s="290">
        <f>SUM($G$120:$G$123)</f>
        <v>0</v>
      </c>
      <c r="H124" s="291">
        <f>SUM($H$120:$H$123)</f>
        <v>0</v>
      </c>
      <c r="I124" s="288"/>
      <c r="J124" s="292">
        <f>SUM($J$120:$J$123)</f>
        <v>0</v>
      </c>
      <c r="K124" s="291">
        <f>SUM($K$120:$K$123)</f>
        <v>0</v>
      </c>
      <c r="N124" s="120"/>
      <c r="V124" s="121"/>
      <c r="Y124" s="63" t="s">
        <v>83</v>
      </c>
      <c r="Z124" s="64"/>
      <c r="AA124" s="69">
        <f>SUM(AA$120:AA$123)</f>
        <v>0</v>
      </c>
      <c r="AB124" s="70">
        <f>SUM(AB$120:AB$123)</f>
        <v>0</v>
      </c>
      <c r="AC124" s="70">
        <f t="shared" ref="AC124:AD124" si="102">SUM(AC$120:AC$123)</f>
        <v>0</v>
      </c>
      <c r="AD124" s="71">
        <f t="shared" si="102"/>
        <v>0</v>
      </c>
      <c r="AE124" s="86"/>
      <c r="AF124" s="69">
        <f t="shared" ref="AF124:AG124" si="103">SUM(AF$120:AF$123)</f>
        <v>0</v>
      </c>
      <c r="AG124" s="71">
        <f t="shared" si="103"/>
        <v>0</v>
      </c>
    </row>
    <row r="125" spans="3:33">
      <c r="E125" s="3"/>
      <c r="F125" s="3"/>
      <c r="G125" s="3"/>
      <c r="H125" s="3"/>
      <c r="I125" s="3"/>
      <c r="J125" s="3"/>
      <c r="K125" s="3"/>
      <c r="N125" s="120"/>
      <c r="V125" s="121"/>
      <c r="Y125" s="64"/>
      <c r="Z125" s="64"/>
      <c r="AA125" s="72"/>
      <c r="AB125" s="72"/>
      <c r="AC125" s="72"/>
      <c r="AD125" s="72"/>
      <c r="AE125" s="72"/>
      <c r="AF125" s="72"/>
      <c r="AG125" s="72"/>
    </row>
    <row r="126" spans="3:33">
      <c r="C126" s="131" t="s">
        <v>188</v>
      </c>
      <c r="E126" s="132">
        <f>$E$16</f>
        <v>44196</v>
      </c>
      <c r="F126" s="133">
        <f>$F$16</f>
        <v>44561</v>
      </c>
      <c r="G126" s="133">
        <f>$G$16</f>
        <v>44926</v>
      </c>
      <c r="H126" s="134">
        <f>$H$16</f>
        <v>45291</v>
      </c>
      <c r="I126" s="6"/>
      <c r="J126" s="132">
        <f>$J$16</f>
        <v>0</v>
      </c>
      <c r="K126" s="134">
        <f>$K$16</f>
        <v>0</v>
      </c>
      <c r="N126" s="120"/>
      <c r="V126" s="121"/>
      <c r="Y126" s="63" t="s">
        <v>188</v>
      </c>
      <c r="Z126" s="64"/>
      <c r="AA126" s="65">
        <f>$E$16</f>
        <v>44196</v>
      </c>
      <c r="AB126" s="66">
        <f>$F$16</f>
        <v>44561</v>
      </c>
      <c r="AC126" s="66">
        <f>$G$16</f>
        <v>44926</v>
      </c>
      <c r="AD126" s="67">
        <f>$H$16</f>
        <v>45291</v>
      </c>
      <c r="AE126" s="81"/>
      <c r="AF126" s="65">
        <f>$J$16</f>
        <v>0</v>
      </c>
      <c r="AG126" s="67">
        <f>$K$16</f>
        <v>0</v>
      </c>
    </row>
    <row r="127" spans="3:33">
      <c r="C127" s="135" t="s">
        <v>189</v>
      </c>
      <c r="E127" s="289">
        <f>E88</f>
        <v>0</v>
      </c>
      <c r="F127" s="286">
        <f>E135</f>
        <v>0</v>
      </c>
      <c r="G127" s="286">
        <f>F135</f>
        <v>0</v>
      </c>
      <c r="H127" s="287">
        <f>G135</f>
        <v>0</v>
      </c>
      <c r="I127" s="288"/>
      <c r="J127" s="289">
        <f>G135</f>
        <v>0</v>
      </c>
      <c r="K127" s="287">
        <f>H135</f>
        <v>0</v>
      </c>
      <c r="N127" s="120"/>
      <c r="V127" s="121"/>
      <c r="Y127" s="63" t="s">
        <v>189</v>
      </c>
      <c r="Z127" s="64"/>
      <c r="AA127" s="69">
        <f>AA88</f>
        <v>0</v>
      </c>
      <c r="AB127" s="70">
        <f>AA135</f>
        <v>0</v>
      </c>
      <c r="AC127" s="70">
        <f t="shared" ref="AC127" si="104">AB135</f>
        <v>0</v>
      </c>
      <c r="AD127" s="71">
        <f t="shared" ref="AD127" si="105">AC135</f>
        <v>0</v>
      </c>
      <c r="AE127" s="86"/>
      <c r="AF127" s="69">
        <f t="shared" ref="AF127" si="106">AE135</f>
        <v>0</v>
      </c>
      <c r="AG127" s="71">
        <f t="shared" ref="AG127" si="107">AF135</f>
        <v>0</v>
      </c>
    </row>
    <row r="128" spans="3:33">
      <c r="C128" s="9" t="s">
        <v>190</v>
      </c>
      <c r="E128" s="294"/>
      <c r="F128" s="295"/>
      <c r="G128" s="295"/>
      <c r="H128" s="296"/>
      <c r="I128" s="297"/>
      <c r="J128" s="294"/>
      <c r="K128" s="296"/>
      <c r="N128" s="120"/>
      <c r="V128" s="121"/>
      <c r="Y128" s="73" t="s">
        <v>190</v>
      </c>
      <c r="Z128" s="64"/>
      <c r="AA128" s="74">
        <f t="shared" ref="AA128:AA134" si="108">E128*$L$3*$L$4</f>
        <v>0</v>
      </c>
      <c r="AB128" s="75">
        <f t="shared" ref="AB128:AB134" si="109">F128*$L$3*$L$4</f>
        <v>0</v>
      </c>
      <c r="AC128" s="75">
        <f t="shared" ref="AC128:AC134" si="110">G128*$L$3*$L$4</f>
        <v>0</v>
      </c>
      <c r="AD128" s="76">
        <f t="shared" ref="AD128:AD134" si="111">H128*$L$3*$L$4</f>
        <v>0</v>
      </c>
      <c r="AE128" s="79"/>
      <c r="AF128" s="74">
        <f t="shared" ref="AF128:AF134" si="112">J128*$L$3*$L$4</f>
        <v>0</v>
      </c>
      <c r="AG128" s="76">
        <f t="shared" ref="AG128:AG134" si="113">K128*$L$3*$L$4</f>
        <v>0</v>
      </c>
    </row>
    <row r="129" spans="3:33">
      <c r="C129" s="14" t="s">
        <v>83</v>
      </c>
      <c r="E129" s="310">
        <f>E124</f>
        <v>0</v>
      </c>
      <c r="F129" s="311">
        <f>F124</f>
        <v>0</v>
      </c>
      <c r="G129" s="311">
        <f>G124</f>
        <v>0</v>
      </c>
      <c r="H129" s="312">
        <f>H124</f>
        <v>0</v>
      </c>
      <c r="I129" s="297"/>
      <c r="J129" s="310">
        <f>+$J$124</f>
        <v>0</v>
      </c>
      <c r="K129" s="312">
        <f>+$K$124</f>
        <v>0</v>
      </c>
      <c r="N129" s="120"/>
      <c r="V129" s="121"/>
      <c r="Y129" s="77" t="s">
        <v>83</v>
      </c>
      <c r="Z129" s="64"/>
      <c r="AA129" s="78">
        <f t="shared" si="108"/>
        <v>0</v>
      </c>
      <c r="AB129" s="79">
        <f t="shared" si="109"/>
        <v>0</v>
      </c>
      <c r="AC129" s="79">
        <f t="shared" si="110"/>
        <v>0</v>
      </c>
      <c r="AD129" s="80">
        <f t="shared" si="111"/>
        <v>0</v>
      </c>
      <c r="AE129" s="79"/>
      <c r="AF129" s="78">
        <f t="shared" si="112"/>
        <v>0</v>
      </c>
      <c r="AG129" s="80">
        <f t="shared" si="113"/>
        <v>0</v>
      </c>
    </row>
    <row r="130" spans="3:33">
      <c r="C130" s="10" t="s">
        <v>191</v>
      </c>
      <c r="E130" s="298"/>
      <c r="F130" s="297"/>
      <c r="G130" s="297"/>
      <c r="H130" s="299"/>
      <c r="I130" s="297"/>
      <c r="J130" s="298"/>
      <c r="K130" s="299"/>
      <c r="N130" s="120"/>
      <c r="V130" s="121"/>
      <c r="Y130" s="77" t="s">
        <v>191</v>
      </c>
      <c r="Z130" s="64"/>
      <c r="AA130" s="78">
        <f t="shared" si="108"/>
        <v>0</v>
      </c>
      <c r="AB130" s="79">
        <f t="shared" si="109"/>
        <v>0</v>
      </c>
      <c r="AC130" s="79">
        <f t="shared" si="110"/>
        <v>0</v>
      </c>
      <c r="AD130" s="80">
        <f t="shared" si="111"/>
        <v>0</v>
      </c>
      <c r="AE130" s="79"/>
      <c r="AF130" s="78">
        <f t="shared" si="112"/>
        <v>0</v>
      </c>
      <c r="AG130" s="80">
        <f t="shared" si="113"/>
        <v>0</v>
      </c>
    </row>
    <row r="131" spans="3:33">
      <c r="C131" s="10" t="s">
        <v>192</v>
      </c>
      <c r="E131" s="298"/>
      <c r="F131" s="297"/>
      <c r="G131" s="297"/>
      <c r="H131" s="299"/>
      <c r="I131" s="297"/>
      <c r="J131" s="298"/>
      <c r="K131" s="299"/>
      <c r="N131" s="120"/>
      <c r="V131" s="121"/>
      <c r="Y131" s="77" t="s">
        <v>192</v>
      </c>
      <c r="Z131" s="64"/>
      <c r="AA131" s="78">
        <f t="shared" si="108"/>
        <v>0</v>
      </c>
      <c r="AB131" s="79">
        <f t="shared" si="109"/>
        <v>0</v>
      </c>
      <c r="AC131" s="79">
        <f t="shared" si="110"/>
        <v>0</v>
      </c>
      <c r="AD131" s="80">
        <f t="shared" si="111"/>
        <v>0</v>
      </c>
      <c r="AE131" s="79"/>
      <c r="AF131" s="78">
        <f t="shared" si="112"/>
        <v>0</v>
      </c>
      <c r="AG131" s="80">
        <f t="shared" si="113"/>
        <v>0</v>
      </c>
    </row>
    <row r="132" spans="3:33">
      <c r="C132" s="10" t="s">
        <v>193</v>
      </c>
      <c r="E132" s="313"/>
      <c r="F132" s="293"/>
      <c r="G132" s="293"/>
      <c r="H132" s="314"/>
      <c r="I132" s="293"/>
      <c r="J132" s="313"/>
      <c r="K132" s="314"/>
      <c r="N132" s="120"/>
      <c r="V132" s="121"/>
      <c r="Y132" s="77" t="s">
        <v>193</v>
      </c>
      <c r="Z132" s="64"/>
      <c r="AA132" s="78">
        <f t="shared" si="108"/>
        <v>0</v>
      </c>
      <c r="AB132" s="79">
        <f t="shared" si="109"/>
        <v>0</v>
      </c>
      <c r="AC132" s="79">
        <f t="shared" si="110"/>
        <v>0</v>
      </c>
      <c r="AD132" s="80">
        <f t="shared" si="111"/>
        <v>0</v>
      </c>
      <c r="AE132" s="79"/>
      <c r="AF132" s="78">
        <f t="shared" si="112"/>
        <v>0</v>
      </c>
      <c r="AG132" s="80">
        <f t="shared" si="113"/>
        <v>0</v>
      </c>
    </row>
    <row r="133" spans="3:33">
      <c r="C133" s="10" t="s">
        <v>194</v>
      </c>
      <c r="E133" s="313"/>
      <c r="F133" s="293"/>
      <c r="G133" s="293"/>
      <c r="H133" s="314"/>
      <c r="I133" s="293"/>
      <c r="J133" s="313"/>
      <c r="K133" s="314"/>
      <c r="N133" s="120"/>
      <c r="V133" s="121"/>
      <c r="Y133" s="77" t="s">
        <v>194</v>
      </c>
      <c r="Z133" s="64"/>
      <c r="AA133" s="78">
        <f t="shared" si="108"/>
        <v>0</v>
      </c>
      <c r="AB133" s="79">
        <f t="shared" si="109"/>
        <v>0</v>
      </c>
      <c r="AC133" s="79">
        <f t="shared" si="110"/>
        <v>0</v>
      </c>
      <c r="AD133" s="80">
        <f t="shared" si="111"/>
        <v>0</v>
      </c>
      <c r="AE133" s="79"/>
      <c r="AF133" s="78">
        <f t="shared" si="112"/>
        <v>0</v>
      </c>
      <c r="AG133" s="80">
        <f t="shared" si="113"/>
        <v>0</v>
      </c>
    </row>
    <row r="134" spans="3:33">
      <c r="C134" s="11" t="s">
        <v>195</v>
      </c>
      <c r="E134" s="315"/>
      <c r="F134" s="316"/>
      <c r="G134" s="316"/>
      <c r="H134" s="317"/>
      <c r="I134" s="293"/>
      <c r="J134" s="315"/>
      <c r="K134" s="317"/>
      <c r="N134" s="120"/>
      <c r="V134" s="121"/>
      <c r="Y134" s="82" t="s">
        <v>195</v>
      </c>
      <c r="Z134" s="64"/>
      <c r="AA134" s="83">
        <f t="shared" si="108"/>
        <v>0</v>
      </c>
      <c r="AB134" s="84">
        <f t="shared" si="109"/>
        <v>0</v>
      </c>
      <c r="AC134" s="84">
        <f t="shared" si="110"/>
        <v>0</v>
      </c>
      <c r="AD134" s="85">
        <f t="shared" si="111"/>
        <v>0</v>
      </c>
      <c r="AE134" s="79"/>
      <c r="AF134" s="83">
        <f t="shared" si="112"/>
        <v>0</v>
      </c>
      <c r="AG134" s="85">
        <f t="shared" si="113"/>
        <v>0</v>
      </c>
    </row>
    <row r="135" spans="3:33">
      <c r="C135" s="137" t="s">
        <v>196</v>
      </c>
      <c r="E135" s="292">
        <f>SUM($E$127:$E$134)</f>
        <v>0</v>
      </c>
      <c r="F135" s="290">
        <f>SUM($F$127:$F$134)</f>
        <v>0</v>
      </c>
      <c r="G135" s="290">
        <f>SUM($G$127:$G$134)</f>
        <v>0</v>
      </c>
      <c r="H135" s="291">
        <f>SUM($H$127:$H$134)</f>
        <v>0</v>
      </c>
      <c r="I135" s="288"/>
      <c r="J135" s="292">
        <f>SUM($J$127:$J$134)</f>
        <v>0</v>
      </c>
      <c r="K135" s="291">
        <f>SUM($K$127:$K$134)</f>
        <v>0</v>
      </c>
      <c r="N135" s="120"/>
      <c r="V135" s="121"/>
      <c r="Y135" s="63" t="s">
        <v>196</v>
      </c>
      <c r="Z135" s="64"/>
      <c r="AA135" s="69">
        <f>SUM(AA$127:AA$134)</f>
        <v>0</v>
      </c>
      <c r="AB135" s="70">
        <f>SUM(AB$127:AB$134)</f>
        <v>0</v>
      </c>
      <c r="AC135" s="70">
        <f t="shared" ref="AC135:AD135" si="114">SUM(AC$127:AC$134)</f>
        <v>0</v>
      </c>
      <c r="AD135" s="71">
        <f t="shared" si="114"/>
        <v>0</v>
      </c>
      <c r="AE135" s="86"/>
      <c r="AF135" s="69">
        <f t="shared" ref="AF135:AG135" si="115">SUM(AF$127:AF$134)</f>
        <v>0</v>
      </c>
      <c r="AG135" s="71">
        <f t="shared" si="115"/>
        <v>0</v>
      </c>
    </row>
    <row r="136" spans="3:33">
      <c r="C136" s="8" t="s">
        <v>172</v>
      </c>
      <c r="E136" s="16">
        <f>E135-E88</f>
        <v>0</v>
      </c>
      <c r="F136" s="16">
        <f t="shared" ref="F136:H136" si="116">F135-F88</f>
        <v>0</v>
      </c>
      <c r="G136" s="16">
        <f t="shared" si="116"/>
        <v>0</v>
      </c>
      <c r="H136" s="16">
        <f t="shared" si="116"/>
        <v>0</v>
      </c>
      <c r="I136" s="16"/>
      <c r="J136" s="16">
        <f t="shared" ref="J136:K136" si="117">J135-J88</f>
        <v>0</v>
      </c>
      <c r="K136" s="16">
        <f t="shared" si="117"/>
        <v>0</v>
      </c>
      <c r="N136" s="120"/>
      <c r="V136" s="121"/>
      <c r="Y136" s="87" t="s">
        <v>172</v>
      </c>
      <c r="Z136" s="64"/>
      <c r="AA136" s="86">
        <f>AA135-AA88</f>
        <v>0</v>
      </c>
      <c r="AB136" s="86">
        <f t="shared" ref="AB136:AD136" si="118">AB135-AB88</f>
        <v>0</v>
      </c>
      <c r="AC136" s="86">
        <f t="shared" si="118"/>
        <v>0</v>
      </c>
      <c r="AD136" s="86">
        <f t="shared" si="118"/>
        <v>0</v>
      </c>
      <c r="AE136" s="86"/>
      <c r="AF136" s="86">
        <f t="shared" ref="AF136:AG136" si="119">AF135-AF88</f>
        <v>0</v>
      </c>
      <c r="AG136" s="86">
        <f t="shared" si="119"/>
        <v>0</v>
      </c>
    </row>
    <row r="137" spans="3:33">
      <c r="E137" s="3"/>
      <c r="F137" s="3"/>
      <c r="G137" s="3"/>
      <c r="H137" s="3"/>
      <c r="I137" s="3"/>
      <c r="J137" s="3"/>
      <c r="K137" s="3"/>
      <c r="N137" s="120"/>
      <c r="V137" s="121"/>
      <c r="Y137" s="64"/>
      <c r="Z137" s="64"/>
      <c r="AA137" s="72"/>
      <c r="AB137" s="72"/>
      <c r="AC137" s="72"/>
      <c r="AD137" s="72"/>
      <c r="AE137" s="72"/>
      <c r="AF137" s="72"/>
      <c r="AG137" s="72"/>
    </row>
    <row r="138" spans="3:33">
      <c r="C138" s="131" t="s">
        <v>86</v>
      </c>
      <c r="E138" s="132">
        <f>$E$16</f>
        <v>44196</v>
      </c>
      <c r="F138" s="133">
        <f>$F$16</f>
        <v>44561</v>
      </c>
      <c r="G138" s="133">
        <f>$G$16</f>
        <v>44926</v>
      </c>
      <c r="H138" s="134">
        <f>$H$16</f>
        <v>45291</v>
      </c>
      <c r="I138" s="6"/>
      <c r="J138" s="132">
        <f>$J$16</f>
        <v>0</v>
      </c>
      <c r="K138" s="134">
        <f>$K$16</f>
        <v>0</v>
      </c>
      <c r="N138" s="120"/>
      <c r="V138" s="121"/>
      <c r="Y138" s="63" t="s">
        <v>86</v>
      </c>
      <c r="Z138" s="64"/>
      <c r="AA138" s="65">
        <f>$E$16</f>
        <v>44196</v>
      </c>
      <c r="AB138" s="66">
        <f>$F$16</f>
        <v>44561</v>
      </c>
      <c r="AC138" s="66">
        <f>$G$16</f>
        <v>44926</v>
      </c>
      <c r="AD138" s="67">
        <f>$H$16</f>
        <v>45291</v>
      </c>
      <c r="AE138" s="81"/>
      <c r="AF138" s="65">
        <f>$J$16</f>
        <v>0</v>
      </c>
      <c r="AG138" s="67">
        <f>$K$16</f>
        <v>0</v>
      </c>
    </row>
    <row r="139" spans="3:33">
      <c r="C139" s="135" t="s">
        <v>83</v>
      </c>
      <c r="E139" s="136" t="s">
        <v>69</v>
      </c>
      <c r="F139" s="142">
        <f>IF(E124=0,0,F$124)</f>
        <v>0</v>
      </c>
      <c r="G139" s="142">
        <f t="shared" ref="G139:H139" si="120">IF(F124=0,0,G$124)</f>
        <v>0</v>
      </c>
      <c r="H139" s="143">
        <f t="shared" si="120"/>
        <v>0</v>
      </c>
      <c r="I139" s="144"/>
      <c r="J139" s="145">
        <f>IF(G124=0,0,J$124)</f>
        <v>0</v>
      </c>
      <c r="K139" s="143">
        <f>IF(H124=0,0,K$124)</f>
        <v>0</v>
      </c>
      <c r="N139" s="120"/>
      <c r="V139" s="121"/>
      <c r="Y139" s="63" t="s">
        <v>83</v>
      </c>
      <c r="Z139" s="64"/>
      <c r="AA139" s="69" t="s">
        <v>69</v>
      </c>
      <c r="AB139" s="70">
        <f>AA$124</f>
        <v>0</v>
      </c>
      <c r="AC139" s="70">
        <f t="shared" ref="AC139:AG139" si="121">AB$124</f>
        <v>0</v>
      </c>
      <c r="AD139" s="71">
        <f t="shared" si="121"/>
        <v>0</v>
      </c>
      <c r="AE139" s="86"/>
      <c r="AF139" s="69">
        <f t="shared" si="121"/>
        <v>0</v>
      </c>
      <c r="AG139" s="71">
        <f t="shared" si="121"/>
        <v>0</v>
      </c>
    </row>
    <row r="140" spans="3:33">
      <c r="C140" s="9" t="s">
        <v>197</v>
      </c>
      <c r="E140" s="74" t="s">
        <v>69</v>
      </c>
      <c r="F140" s="177">
        <f>IF(E112=0,0,F$112)</f>
        <v>0</v>
      </c>
      <c r="G140" s="177">
        <f t="shared" ref="G140:H140" si="122">IF(F112=0,0,G$112)</f>
        <v>0</v>
      </c>
      <c r="H140" s="178">
        <f t="shared" si="122"/>
        <v>0</v>
      </c>
      <c r="I140" s="179"/>
      <c r="J140" s="183">
        <f>IF(G112=0,0,J$112)</f>
        <v>0</v>
      </c>
      <c r="K140" s="178">
        <f>IF(H112=0,0,K$112)</f>
        <v>0</v>
      </c>
      <c r="N140" s="120"/>
      <c r="V140" s="121"/>
      <c r="Y140" s="73" t="s">
        <v>197</v>
      </c>
      <c r="Z140" s="64"/>
      <c r="AA140" s="74" t="s">
        <v>69</v>
      </c>
      <c r="AB140" s="75">
        <f>AB$112</f>
        <v>0</v>
      </c>
      <c r="AC140" s="75">
        <f t="shared" ref="AC140:AD140" si="123">AC$112</f>
        <v>0</v>
      </c>
      <c r="AD140" s="76">
        <f t="shared" si="123"/>
        <v>0</v>
      </c>
      <c r="AE140" s="79"/>
      <c r="AF140" s="74">
        <f t="shared" ref="AF140:AG140" si="124">AF$112</f>
        <v>0</v>
      </c>
      <c r="AG140" s="76">
        <f t="shared" si="124"/>
        <v>0</v>
      </c>
    </row>
    <row r="141" spans="3:33">
      <c r="C141" s="10" t="s">
        <v>198</v>
      </c>
      <c r="D141" s="7"/>
      <c r="E141" s="78" t="s">
        <v>69</v>
      </c>
      <c r="F141" s="179">
        <f>IF(E118=0,0,F$118)</f>
        <v>0</v>
      </c>
      <c r="G141" s="179">
        <f t="shared" ref="G141:H141" si="125">IF(F118=0,0,G$118)</f>
        <v>0</v>
      </c>
      <c r="H141" s="180">
        <f t="shared" si="125"/>
        <v>0</v>
      </c>
      <c r="I141" s="179"/>
      <c r="J141" s="184">
        <f>IF(G118=0,0,J$118)</f>
        <v>0</v>
      </c>
      <c r="K141" s="180">
        <f>IF(H118=0,0,K$118)</f>
        <v>0</v>
      </c>
      <c r="N141" s="120"/>
      <c r="V141" s="121"/>
      <c r="Y141" s="77" t="s">
        <v>198</v>
      </c>
      <c r="Z141" s="64"/>
      <c r="AA141" s="78" t="s">
        <v>69</v>
      </c>
      <c r="AB141" s="79">
        <f>AB$118</f>
        <v>0</v>
      </c>
      <c r="AC141" s="79">
        <f t="shared" ref="AC141:AD141" si="126">AC$118</f>
        <v>0</v>
      </c>
      <c r="AD141" s="80">
        <f t="shared" si="126"/>
        <v>0</v>
      </c>
      <c r="AE141" s="79"/>
      <c r="AF141" s="78">
        <f t="shared" ref="AF141:AG141" si="127">AF$118</f>
        <v>0</v>
      </c>
      <c r="AG141" s="80">
        <f t="shared" si="127"/>
        <v>0</v>
      </c>
    </row>
    <row r="142" spans="3:33">
      <c r="C142" s="11" t="s">
        <v>199</v>
      </c>
      <c r="D142" s="7"/>
      <c r="E142" s="83" t="s">
        <v>69</v>
      </c>
      <c r="F142" s="181"/>
      <c r="G142" s="181"/>
      <c r="H142" s="182"/>
      <c r="I142" s="179"/>
      <c r="J142" s="185"/>
      <c r="K142" s="182"/>
      <c r="N142" s="120"/>
      <c r="V142" s="121"/>
      <c r="Y142" s="82" t="s">
        <v>199</v>
      </c>
      <c r="Z142" s="64"/>
      <c r="AA142" s="83" t="s">
        <v>69</v>
      </c>
      <c r="AB142" s="84">
        <f>F142*$L$3*$L$4</f>
        <v>0</v>
      </c>
      <c r="AC142" s="84">
        <f t="shared" ref="AC142:AD142" si="128">G142*$L$3*$L$4</f>
        <v>0</v>
      </c>
      <c r="AD142" s="85">
        <f t="shared" si="128"/>
        <v>0</v>
      </c>
      <c r="AE142" s="79"/>
      <c r="AF142" s="83">
        <f t="shared" ref="AF142:AG142" si="129">J142*$L$3*$L$4</f>
        <v>0</v>
      </c>
      <c r="AG142" s="85">
        <f t="shared" si="129"/>
        <v>0</v>
      </c>
    </row>
    <row r="143" spans="3:33">
      <c r="C143" s="137" t="s">
        <v>93</v>
      </c>
      <c r="E143" s="138" t="s">
        <v>69</v>
      </c>
      <c r="F143" s="153">
        <f>SUM($F$139:$F$142)</f>
        <v>0</v>
      </c>
      <c r="G143" s="153">
        <f>SUM($G$139:$G$142)</f>
        <v>0</v>
      </c>
      <c r="H143" s="154">
        <f>SUM($H$139:$H$142)</f>
        <v>0</v>
      </c>
      <c r="I143" s="144"/>
      <c r="J143" s="155">
        <f>SUM(J139:$J$142)</f>
        <v>0</v>
      </c>
      <c r="K143" s="154">
        <f>SUM($K$139:$K$142)</f>
        <v>0</v>
      </c>
      <c r="N143" s="120"/>
      <c r="V143" s="121"/>
      <c r="Y143" s="63" t="s">
        <v>93</v>
      </c>
      <c r="Z143" s="64"/>
      <c r="AA143" s="69" t="s">
        <v>69</v>
      </c>
      <c r="AB143" s="70">
        <f>SUM(AB$139:AB$142)</f>
        <v>0</v>
      </c>
      <c r="AC143" s="70">
        <f>SUM(AC$139:AC$142)</f>
        <v>0</v>
      </c>
      <c r="AD143" s="71">
        <f>SUM(AD$139:AD$142)</f>
        <v>0</v>
      </c>
      <c r="AE143" s="86"/>
      <c r="AF143" s="69">
        <f>SUM(AF$139:AF$142)</f>
        <v>0</v>
      </c>
      <c r="AG143" s="71">
        <f>SUM(AG$139:AG$142)</f>
        <v>0</v>
      </c>
    </row>
    <row r="144" spans="3:33">
      <c r="C144" s="9" t="s">
        <v>200</v>
      </c>
      <c r="E144" s="74" t="s">
        <v>69</v>
      </c>
      <c r="F144" s="177">
        <f>IF(E20+E21+E37=0,0,E$20-F$20+E$21-F$21+E$37-F$37)</f>
        <v>0</v>
      </c>
      <c r="G144" s="177">
        <f t="shared" ref="G144:H144" si="130">IF(F20+F21+F37=0,0,F$20-G$20+F$21-G$21+F$37-G$37)</f>
        <v>0</v>
      </c>
      <c r="H144" s="178">
        <f t="shared" si="130"/>
        <v>0</v>
      </c>
      <c r="I144" s="179"/>
      <c r="J144" s="183">
        <f>IF(G20+G21+G37=0,0,IF(J20+J21+J37=0,0,G$20-J$20+G$21-J$21+G$37-J$37))</f>
        <v>0</v>
      </c>
      <c r="K144" s="178">
        <f>IF(H20+H21+H37=0,0,IF(K20+K21+K37=0,0,H$20-K$20+H$21-K$21+H$37-K$37))</f>
        <v>0</v>
      </c>
      <c r="N144" s="120"/>
      <c r="V144" s="121"/>
      <c r="Y144" s="73" t="s">
        <v>200</v>
      </c>
      <c r="Z144" s="64"/>
      <c r="AA144" s="74" t="s">
        <v>69</v>
      </c>
      <c r="AB144" s="75">
        <f>AA$20-AB$20+AA$21-AB$21</f>
        <v>0</v>
      </c>
      <c r="AC144" s="75">
        <f t="shared" ref="AC144" si="131">AB$20-AC$20+AB$21-AC$21</f>
        <v>0</v>
      </c>
      <c r="AD144" s="76">
        <f>AC$20-AD$20+AC$21-AD$21</f>
        <v>0</v>
      </c>
      <c r="AE144" s="79"/>
      <c r="AF144" s="74">
        <f>AC$20-AF$20+AC$21-AF$21</f>
        <v>0</v>
      </c>
      <c r="AG144" s="76">
        <f>AD$20-AG$20+AD$21-AG$21</f>
        <v>0</v>
      </c>
    </row>
    <row r="145" spans="3:33">
      <c r="C145" s="10" t="s">
        <v>58</v>
      </c>
      <c r="E145" s="78" t="s">
        <v>69</v>
      </c>
      <c r="F145" s="179">
        <f>IF(E22=0,0,E$22-F$22)</f>
        <v>0</v>
      </c>
      <c r="G145" s="179">
        <f t="shared" ref="G145:H145" si="132">IF(F22=0,0,F$22-G$22)</f>
        <v>0</v>
      </c>
      <c r="H145" s="180">
        <f t="shared" si="132"/>
        <v>0</v>
      </c>
      <c r="I145" s="179"/>
      <c r="J145" s="184">
        <f>IF(G22=0,0,IF(J22=0,0,G$22-J$22))</f>
        <v>0</v>
      </c>
      <c r="K145" s="180">
        <f>IF(H22=0,0,IF(K22=0,0,H$22-K$22))</f>
        <v>0</v>
      </c>
      <c r="N145" s="120"/>
      <c r="V145" s="121"/>
      <c r="Y145" s="77" t="s">
        <v>58</v>
      </c>
      <c r="Z145" s="64"/>
      <c r="AA145" s="78" t="s">
        <v>69</v>
      </c>
      <c r="AB145" s="79">
        <f>AA$22-AB$22</f>
        <v>0</v>
      </c>
      <c r="AC145" s="79">
        <f t="shared" ref="AC145:AD145" si="133">AB$22-AC$22</f>
        <v>0</v>
      </c>
      <c r="AD145" s="80">
        <f t="shared" si="133"/>
        <v>0</v>
      </c>
      <c r="AE145" s="79"/>
      <c r="AF145" s="78">
        <f>AC$22-AF$22</f>
        <v>0</v>
      </c>
      <c r="AG145" s="80">
        <f>AD$22-AG$22</f>
        <v>0</v>
      </c>
    </row>
    <row r="146" spans="3:33">
      <c r="C146" s="10" t="s">
        <v>201</v>
      </c>
      <c r="E146" s="78" t="s">
        <v>69</v>
      </c>
      <c r="F146" s="179">
        <f>IF(E23=0,0,E$23-F$23)</f>
        <v>0</v>
      </c>
      <c r="G146" s="179">
        <f t="shared" ref="G146:H146" si="134">IF(F23=0,0,F$23-G$23)</f>
        <v>0</v>
      </c>
      <c r="H146" s="180">
        <f t="shared" si="134"/>
        <v>0</v>
      </c>
      <c r="I146" s="179"/>
      <c r="J146" s="184">
        <f>IF(G23=0,0,IF(J$23=0,0,G$23-J$23))</f>
        <v>0</v>
      </c>
      <c r="K146" s="180">
        <f>IF(H23=0,0,IF(K$23=0,0,H$23-K$23))</f>
        <v>0</v>
      </c>
      <c r="N146" s="120"/>
      <c r="V146" s="121"/>
      <c r="Y146" s="77" t="s">
        <v>201</v>
      </c>
      <c r="Z146" s="64"/>
      <c r="AA146" s="78" t="s">
        <v>69</v>
      </c>
      <c r="AB146" s="79">
        <f>AA$23-AB$23</f>
        <v>0</v>
      </c>
      <c r="AC146" s="79">
        <f t="shared" ref="AC146:AD146" si="135">AB$23-AC$23</f>
        <v>0</v>
      </c>
      <c r="AD146" s="80">
        <f t="shared" si="135"/>
        <v>0</v>
      </c>
      <c r="AE146" s="79"/>
      <c r="AF146" s="78">
        <f>AC$23-AF$23</f>
        <v>0</v>
      </c>
      <c r="AG146" s="80">
        <f t="shared" ref="AG146" si="136">AF$23-AG$23</f>
        <v>0</v>
      </c>
    </row>
    <row r="147" spans="3:33">
      <c r="C147" s="10" t="s">
        <v>82</v>
      </c>
      <c r="D147" s="7"/>
      <c r="E147" s="78" t="s">
        <v>69</v>
      </c>
      <c r="F147" s="179">
        <f>IF(E24+E33+E34=0,0,E$24+E$33+E$34-F$24-F$33-F$34)</f>
        <v>0</v>
      </c>
      <c r="G147" s="179">
        <f t="shared" ref="G147:H147" si="137">IF(F24+F33+F34=0,0,F$24+F$33+F$34-G$24-G$33-G$34)</f>
        <v>0</v>
      </c>
      <c r="H147" s="180">
        <f t="shared" si="137"/>
        <v>0</v>
      </c>
      <c r="I147" s="179"/>
      <c r="J147" s="184">
        <f>IF(G24+G33+G34=0,0,IF(J24+J33+J34=0,0,G$24+G$33+G$34-J$24-J$33-J$34))</f>
        <v>0</v>
      </c>
      <c r="K147" s="180">
        <f>IF(H24+H33+H34=0,0,IF(K24+K33+K34=0,0,H$24+H$33+H$34-K$24-K$33-K$34))</f>
        <v>0</v>
      </c>
      <c r="N147" s="120"/>
      <c r="V147" s="121"/>
      <c r="Y147" s="77" t="s">
        <v>82</v>
      </c>
      <c r="Z147" s="64"/>
      <c r="AA147" s="78" t="s">
        <v>69</v>
      </c>
      <c r="AB147" s="79">
        <f>AA$24-AB$24</f>
        <v>0</v>
      </c>
      <c r="AC147" s="79">
        <f t="shared" ref="AC147:AD147" si="138">AB$24-AC$24</f>
        <v>0</v>
      </c>
      <c r="AD147" s="80">
        <f t="shared" si="138"/>
        <v>0</v>
      </c>
      <c r="AE147" s="79"/>
      <c r="AF147" s="78">
        <f>AC$24-AF$24</f>
        <v>0</v>
      </c>
      <c r="AG147" s="80">
        <f t="shared" ref="AG147" si="139">AF$24-AG$24</f>
        <v>0</v>
      </c>
    </row>
    <row r="148" spans="3:33">
      <c r="C148" s="11" t="s">
        <v>202</v>
      </c>
      <c r="D148" s="7"/>
      <c r="E148" s="83" t="s">
        <v>69</v>
      </c>
      <c r="F148" s="181">
        <f>IF(E17=0,0,E$17-SUM(E$18:E$24)-F$17+SUM(F$18:F$24))</f>
        <v>0</v>
      </c>
      <c r="G148" s="181">
        <f t="shared" ref="G148:H148" si="140">IF(F17=0,0,F$17-SUM(F$18:F$24)-G$17+SUM(G$18:G$24))</f>
        <v>0</v>
      </c>
      <c r="H148" s="182">
        <f t="shared" si="140"/>
        <v>0</v>
      </c>
      <c r="I148" s="179"/>
      <c r="J148" s="185">
        <f>IF(G17=0,0,IF(J$17=0,0,G$17-SUM(G$18:G$24)-J$17+SUM(J$18:J$24)))</f>
        <v>0</v>
      </c>
      <c r="K148" s="182">
        <f>IF(H17=0,0,IF(K$17=0,0,H$17-SUM(H$18:H$24)-K$17+SUM(K$18:K$24)))</f>
        <v>0</v>
      </c>
      <c r="N148" s="120"/>
      <c r="V148" s="121"/>
      <c r="Y148" s="82" t="s">
        <v>202</v>
      </c>
      <c r="Z148" s="64"/>
      <c r="AA148" s="83" t="s">
        <v>69</v>
      </c>
      <c r="AB148" s="84">
        <f>AA$17-SUM(AA$18:AA$24)-AB$17+SUM(AB$18:AB$24)</f>
        <v>0</v>
      </c>
      <c r="AC148" s="84">
        <f t="shared" ref="AC148:AD148" si="141">AB$17-SUM(AB$18:AB$24)-AC$17+SUM(AC$18:AC$24)</f>
        <v>0</v>
      </c>
      <c r="AD148" s="85">
        <f t="shared" si="141"/>
        <v>0</v>
      </c>
      <c r="AE148" s="79"/>
      <c r="AF148" s="83">
        <f>AC$17-SUM(AC$18:AC$24)-AF$17+SUM(AF$18:AF$24)</f>
        <v>0</v>
      </c>
      <c r="AG148" s="85">
        <f>AD$17-SUM(AD$18:AD$24)-AG$17+SUM(AG$18:AG$24)</f>
        <v>0</v>
      </c>
    </row>
    <row r="149" spans="3:33">
      <c r="C149" s="135" t="s">
        <v>95</v>
      </c>
      <c r="E149" s="136" t="s">
        <v>69</v>
      </c>
      <c r="F149" s="142">
        <f>SUM($F$144:$F$148)</f>
        <v>0</v>
      </c>
      <c r="G149" s="142">
        <f>SUM($G$144:$G$148)</f>
        <v>0</v>
      </c>
      <c r="H149" s="143">
        <f>SUM($H$144:$H$148)</f>
        <v>0</v>
      </c>
      <c r="I149" s="144"/>
      <c r="J149" s="145">
        <f>SUM($J$144:$J$148)</f>
        <v>0</v>
      </c>
      <c r="K149" s="143">
        <f>SUM($K$144:$K$148)</f>
        <v>0</v>
      </c>
      <c r="N149" s="120"/>
      <c r="V149" s="121"/>
      <c r="Y149" s="63" t="s">
        <v>95</v>
      </c>
      <c r="Z149" s="64"/>
      <c r="AA149" s="69" t="s">
        <v>69</v>
      </c>
      <c r="AB149" s="70">
        <f>SUM(AB$144:AB$148)</f>
        <v>0</v>
      </c>
      <c r="AC149" s="70">
        <f t="shared" ref="AC149:AD149" si="142">SUM(AC$144:AC$148)</f>
        <v>0</v>
      </c>
      <c r="AD149" s="71">
        <f t="shared" si="142"/>
        <v>0</v>
      </c>
      <c r="AE149" s="86"/>
      <c r="AF149" s="69">
        <f t="shared" ref="AF149:AG149" si="143">SUM(AF$144:AF$148)</f>
        <v>0</v>
      </c>
      <c r="AG149" s="71">
        <f t="shared" si="143"/>
        <v>0</v>
      </c>
    </row>
    <row r="150" spans="3:33">
      <c r="C150" s="9" t="s">
        <v>107</v>
      </c>
      <c r="E150" s="74" t="s">
        <v>69</v>
      </c>
      <c r="F150" s="177">
        <f>IF(E62+E76=0,0,-E$62+F$62-E$76+F$76)</f>
        <v>0</v>
      </c>
      <c r="G150" s="177">
        <f t="shared" ref="G150:H150" si="144">IF(F62+F76=0,0,-F$62+G$62-F$76+G$76)</f>
        <v>0</v>
      </c>
      <c r="H150" s="178">
        <f t="shared" si="144"/>
        <v>0</v>
      </c>
      <c r="I150" s="179"/>
      <c r="J150" s="183">
        <f>IF(G62+G76=0,0,IF(J62+J76=0,0,-G$62+J$62-G$76+J$76))</f>
        <v>0</v>
      </c>
      <c r="K150" s="178">
        <f>IF(H62+H76=0,0,IF(K62+K76=0,0,-H$62+K$62-H$76+K$76))</f>
        <v>0</v>
      </c>
      <c r="N150" s="120"/>
      <c r="V150" s="121"/>
      <c r="Y150" s="73" t="s">
        <v>107</v>
      </c>
      <c r="Z150" s="64"/>
      <c r="AA150" s="74" t="s">
        <v>69</v>
      </c>
      <c r="AB150" s="75">
        <f>-AA$62+AB$62</f>
        <v>0</v>
      </c>
      <c r="AC150" s="75">
        <f t="shared" ref="AC150:AD150" si="145">-AB$62+AC$62</f>
        <v>0</v>
      </c>
      <c r="AD150" s="76">
        <f t="shared" si="145"/>
        <v>0</v>
      </c>
      <c r="AE150" s="79"/>
      <c r="AF150" s="74">
        <f>-AC$62+AF$62</f>
        <v>0</v>
      </c>
      <c r="AG150" s="76">
        <f t="shared" ref="AG150" si="146">-AF$62+AG$62</f>
        <v>0</v>
      </c>
    </row>
    <row r="151" spans="3:33">
      <c r="C151" s="10" t="s">
        <v>203</v>
      </c>
      <c r="E151" s="78" t="s">
        <v>69</v>
      </c>
      <c r="F151" s="179">
        <f>IF(E63=0,0,-E$63+F$63)</f>
        <v>0</v>
      </c>
      <c r="G151" s="179">
        <f t="shared" ref="G151:H151" si="147">IF(F63=0,0,-F$63+G$63)</f>
        <v>0</v>
      </c>
      <c r="H151" s="180">
        <f t="shared" si="147"/>
        <v>0</v>
      </c>
      <c r="I151" s="179"/>
      <c r="J151" s="184">
        <f>IF(G63=0,0,IF(J63=0,0,-G$63+J$63))</f>
        <v>0</v>
      </c>
      <c r="K151" s="180">
        <f>IF(H63=0,0,IF(K63=0,0,-H$63+K$63))</f>
        <v>0</v>
      </c>
      <c r="N151" s="120"/>
      <c r="V151" s="121"/>
      <c r="Y151" s="77" t="s">
        <v>203</v>
      </c>
      <c r="Z151" s="64"/>
      <c r="AA151" s="78" t="s">
        <v>69</v>
      </c>
      <c r="AB151" s="79">
        <f>-AA$63+AB$63</f>
        <v>0</v>
      </c>
      <c r="AC151" s="79">
        <f t="shared" ref="AC151:AD151" si="148">-AB$63+AC$63</f>
        <v>0</v>
      </c>
      <c r="AD151" s="80">
        <f t="shared" si="148"/>
        <v>0</v>
      </c>
      <c r="AE151" s="79"/>
      <c r="AF151" s="78">
        <f>-AC$63+AF$63</f>
        <v>0</v>
      </c>
      <c r="AG151" s="80">
        <f t="shared" ref="AG151" si="149">-AF$63+AG$63</f>
        <v>0</v>
      </c>
    </row>
    <row r="152" spans="3:33">
      <c r="C152" s="10" t="s">
        <v>110</v>
      </c>
      <c r="D152" s="7"/>
      <c r="E152" s="78" t="s">
        <v>69</v>
      </c>
      <c r="F152" s="179">
        <f>IF(E64=0,0,-E$64+F$64)</f>
        <v>0</v>
      </c>
      <c r="G152" s="179">
        <f t="shared" ref="G152:H152" si="150">IF(F64=0,0,-F$64+G$64)</f>
        <v>0</v>
      </c>
      <c r="H152" s="180">
        <f t="shared" si="150"/>
        <v>0</v>
      </c>
      <c r="I152" s="179"/>
      <c r="J152" s="184">
        <f>IF(G64=0,0,IF(J64=0,0,-G$64+J$64))</f>
        <v>0</v>
      </c>
      <c r="K152" s="180">
        <f>IF(H64=0,0,IF(K64=0,0,-H$64+K$64))</f>
        <v>0</v>
      </c>
      <c r="N152" s="120"/>
      <c r="V152" s="121"/>
      <c r="Y152" s="77" t="s">
        <v>110</v>
      </c>
      <c r="Z152" s="64"/>
      <c r="AA152" s="78" t="s">
        <v>69</v>
      </c>
      <c r="AB152" s="79">
        <f>-AA$63+AB$63</f>
        <v>0</v>
      </c>
      <c r="AC152" s="79">
        <f t="shared" ref="AC152:AD152" si="151">-AB$63+AC$63</f>
        <v>0</v>
      </c>
      <c r="AD152" s="80">
        <f t="shared" si="151"/>
        <v>0</v>
      </c>
      <c r="AE152" s="79"/>
      <c r="AF152" s="78">
        <f>-AC$63+AF$63</f>
        <v>0</v>
      </c>
      <c r="AG152" s="80">
        <f t="shared" ref="AG152" si="152">-AF$63+AG$63</f>
        <v>0</v>
      </c>
    </row>
    <row r="153" spans="3:33">
      <c r="C153" s="11" t="s">
        <v>202</v>
      </c>
      <c r="D153" s="7"/>
      <c r="E153" s="83" t="s">
        <v>69</v>
      </c>
      <c r="F153" s="181">
        <f>IF(E57=0,0,-E$57+SUM(E$58:E$64,E$66)+F$57-SUM(F$58:F$64,F$66))</f>
        <v>0</v>
      </c>
      <c r="G153" s="181">
        <f t="shared" ref="G153:H153" si="153">IF(F57=0,0,-F$57+SUM(F$58:F$64,F$66)+G$57-SUM(G$58:G$64,G$66))</f>
        <v>0</v>
      </c>
      <c r="H153" s="182">
        <f t="shared" si="153"/>
        <v>0</v>
      </c>
      <c r="I153" s="179"/>
      <c r="J153" s="185">
        <f>IF(G57=0,0,IF(J57=0,0,-G$57+SUM(G$58:G$64,G$66)+J$57-SUM(J$58:J$64,J$66)))</f>
        <v>0</v>
      </c>
      <c r="K153" s="182">
        <f>IF(H57=0,0,IF(K57=0,0,-H$57+SUM(H$58:H$64,H$66)+K$57-SUM(K$58:K$64,K$66)))</f>
        <v>0</v>
      </c>
      <c r="N153" s="120"/>
      <c r="V153" s="121"/>
      <c r="Y153" s="82" t="s">
        <v>202</v>
      </c>
      <c r="Z153" s="64"/>
      <c r="AA153" s="83" t="s">
        <v>69</v>
      </c>
      <c r="AB153" s="84">
        <f>-AA$57+SUM(AA$58:AA$64,AA$66)+AB$57-SUM(AB$58:AB$64,AB$66)</f>
        <v>0</v>
      </c>
      <c r="AC153" s="84">
        <f t="shared" ref="AC153:AD153" si="154">-AB$57+SUM(AB$58:AB$64,AB$66)+AC$57-SUM(AC$58:AC$64,AC$66)</f>
        <v>0</v>
      </c>
      <c r="AD153" s="85">
        <f t="shared" si="154"/>
        <v>0</v>
      </c>
      <c r="AE153" s="79"/>
      <c r="AF153" s="83">
        <f>-AD$57+SUM(AD$58:AD$64,AD$66)+AF$57-SUM(AF$58:AF$64,AF$66)</f>
        <v>0</v>
      </c>
      <c r="AG153" s="85">
        <f>-AD$57+SUM(AD$58:AD$64,AD$66)+AG$57-SUM(AG$58:AG$64,AG$66)</f>
        <v>0</v>
      </c>
    </row>
    <row r="154" spans="3:33">
      <c r="C154" s="135" t="s">
        <v>96</v>
      </c>
      <c r="E154" s="136" t="s">
        <v>69</v>
      </c>
      <c r="F154" s="142">
        <f>SUM($F$150:$F$153)</f>
        <v>0</v>
      </c>
      <c r="G154" s="142">
        <f>SUM($G$150:$G$153)</f>
        <v>0</v>
      </c>
      <c r="H154" s="143">
        <f>SUM($H$150:$H$153)</f>
        <v>0</v>
      </c>
      <c r="I154" s="144"/>
      <c r="J154" s="145">
        <f>SUM($J$150:$J$153)</f>
        <v>0</v>
      </c>
      <c r="K154" s="143">
        <f>SUM($K$150:$K$153)</f>
        <v>0</v>
      </c>
      <c r="N154" s="120"/>
      <c r="V154" s="121"/>
      <c r="Y154" s="63" t="s">
        <v>96</v>
      </c>
      <c r="Z154" s="64"/>
      <c r="AA154" s="69" t="s">
        <v>69</v>
      </c>
      <c r="AB154" s="70">
        <f>SUM(AB$150:AB$153)</f>
        <v>0</v>
      </c>
      <c r="AC154" s="70">
        <f>SUM(AC$150:AC$153)</f>
        <v>0</v>
      </c>
      <c r="AD154" s="71">
        <f>SUM(AD$150:AD$153)</f>
        <v>0</v>
      </c>
      <c r="AE154" s="86"/>
      <c r="AF154" s="69">
        <f>SUM(AF$150:AF$153)</f>
        <v>0</v>
      </c>
      <c r="AG154" s="71">
        <f>SUM(AG$150:AG$153)</f>
        <v>0</v>
      </c>
    </row>
    <row r="155" spans="3:33">
      <c r="C155" s="15" t="s">
        <v>98</v>
      </c>
      <c r="E155" s="17" t="s">
        <v>69</v>
      </c>
      <c r="F155" s="158">
        <f>$F$149+$F$154</f>
        <v>0</v>
      </c>
      <c r="G155" s="158">
        <f>$G$149+$G$154</f>
        <v>0</v>
      </c>
      <c r="H155" s="159">
        <f>$H$149+$H$154</f>
        <v>0</v>
      </c>
      <c r="I155" s="144"/>
      <c r="J155" s="160">
        <f>$J$149+$J$154</f>
        <v>0</v>
      </c>
      <c r="K155" s="159">
        <f>$K$149+$K$154</f>
        <v>0</v>
      </c>
      <c r="N155" s="120"/>
      <c r="V155" s="121"/>
      <c r="Y155" s="63" t="s">
        <v>98</v>
      </c>
      <c r="Z155" s="64"/>
      <c r="AA155" s="69" t="s">
        <v>69</v>
      </c>
      <c r="AB155" s="70">
        <f>AB$149+AB$154</f>
        <v>0</v>
      </c>
      <c r="AC155" s="70">
        <f>AC$149+AC$154</f>
        <v>0</v>
      </c>
      <c r="AD155" s="71">
        <f>AD$149+AD$154</f>
        <v>0</v>
      </c>
      <c r="AE155" s="86"/>
      <c r="AF155" s="69">
        <f>AF$149+AF$154</f>
        <v>0</v>
      </c>
      <c r="AG155" s="71">
        <f>AG$149+AG$154</f>
        <v>0</v>
      </c>
    </row>
    <row r="156" spans="3:33">
      <c r="C156" s="137" t="s">
        <v>100</v>
      </c>
      <c r="E156" s="138" t="s">
        <v>69</v>
      </c>
      <c r="F156" s="153">
        <f>$F$143+$F$155</f>
        <v>0</v>
      </c>
      <c r="G156" s="153">
        <f>$G$143+$G$155</f>
        <v>0</v>
      </c>
      <c r="H156" s="154">
        <f>$H$143+$H$155</f>
        <v>0</v>
      </c>
      <c r="I156" s="144"/>
      <c r="J156" s="155">
        <f>$J$143+$J$155</f>
        <v>0</v>
      </c>
      <c r="K156" s="154">
        <f>$K$143+$K$155</f>
        <v>0</v>
      </c>
      <c r="N156" s="120"/>
      <c r="V156" s="121"/>
      <c r="Y156" s="63" t="s">
        <v>100</v>
      </c>
      <c r="Z156" s="64"/>
      <c r="AA156" s="69" t="s">
        <v>69</v>
      </c>
      <c r="AB156" s="70">
        <f>AB$143+AB$155</f>
        <v>0</v>
      </c>
      <c r="AC156" s="70">
        <f>AC$143+AC$155</f>
        <v>0</v>
      </c>
      <c r="AD156" s="71">
        <f>AD$143+AD$155</f>
        <v>0</v>
      </c>
      <c r="AE156" s="86"/>
      <c r="AF156" s="69">
        <f>AF$143+AF$155</f>
        <v>0</v>
      </c>
      <c r="AG156" s="71">
        <f>AG$143+AG$155</f>
        <v>0</v>
      </c>
    </row>
    <row r="157" spans="3:33">
      <c r="C157" s="9" t="s">
        <v>102</v>
      </c>
      <c r="E157" s="74" t="s">
        <v>69</v>
      </c>
      <c r="F157" s="177">
        <f>IF(SUM(E49:E53)=0,0,SUM(E49:E53)-SUM(F49:F53))</f>
        <v>0</v>
      </c>
      <c r="G157" s="177">
        <f>IF(SUM(F49:F53)=0,0,SUM(F49:F53)-SUM(G49:G53))</f>
        <v>0</v>
      </c>
      <c r="H157" s="178">
        <f>IF(SUM(G49:G53)=0,0,SUM(G49:G53)-SUM(H49:H53))</f>
        <v>0</v>
      </c>
      <c r="I157" s="179"/>
      <c r="J157" s="183">
        <f>IF(SUM(G49:G53)=0,0,IF(SUM(J49:J53)=0,0,SUM(G49:G53)-SUM(J49:J53)))</f>
        <v>0</v>
      </c>
      <c r="K157" s="178">
        <f>IF(SUM(H49:H53)=0,0,IF(SUM(K49:K53)=0,0,SUM(H49:H53)-SUM(K49:K53)))</f>
        <v>0</v>
      </c>
      <c r="N157" s="120"/>
      <c r="V157" s="121"/>
      <c r="Y157" s="73" t="s">
        <v>102</v>
      </c>
      <c r="Z157" s="64"/>
      <c r="AA157" s="74" t="s">
        <v>69</v>
      </c>
      <c r="AB157" s="75">
        <f>SUM(AA49:AA53)-SUM(AB49:AB53)</f>
        <v>0</v>
      </c>
      <c r="AC157" s="75">
        <f>SUM(AB49:AB53)-SUM(AC49:AC53)</f>
        <v>0</v>
      </c>
      <c r="AD157" s="76">
        <f>SUM(AC49:AC53)-SUM(AD49:AD53)</f>
        <v>0</v>
      </c>
      <c r="AE157" s="79"/>
      <c r="AF157" s="74">
        <f>SUM($G$49:$G$53)-SUM($J$49:$J$53)</f>
        <v>0</v>
      </c>
      <c r="AG157" s="76">
        <f>SUM($H$49:$H$53)-SUM($K$49:$K$53)</f>
        <v>0</v>
      </c>
    </row>
    <row r="158" spans="3:33">
      <c r="C158" s="10" t="s">
        <v>104</v>
      </c>
      <c r="E158" s="78" t="s">
        <v>69</v>
      </c>
      <c r="F158" s="179">
        <f>IF(SUM(E47:E48)=0,0,SUM(E47:E48)-SUM(F47:F48))</f>
        <v>0</v>
      </c>
      <c r="G158" s="179">
        <f>IF(SUM(F47:F48)=0,0,SUM(F47:F48)-SUM(G47:G48))</f>
        <v>0</v>
      </c>
      <c r="H158" s="180">
        <f>IF(SUM(G47:G48)=0,0,SUM(G47:G48)-SUM(H47:H48))</f>
        <v>0</v>
      </c>
      <c r="I158" s="179"/>
      <c r="J158" s="184">
        <f>IF(SUM(G47:G48)=0,0,IF(SUM(J47:J48)=0,0,SUM(G47:G48)-SUM(J47:J48)))</f>
        <v>0</v>
      </c>
      <c r="K158" s="180">
        <f>IF(SUM(H47:H48)=0,0,IF(SUM(K47:K48)=0,0,SUM(H47:H48)-SUM(K47:K48)))</f>
        <v>0</v>
      </c>
      <c r="N158" s="120"/>
      <c r="V158" s="121"/>
      <c r="Y158" s="77" t="s">
        <v>104</v>
      </c>
      <c r="Z158" s="64"/>
      <c r="AA158" s="78" t="s">
        <v>69</v>
      </c>
      <c r="AB158" s="79">
        <f>SUM(AA47:AA48)-SUM(AB47:AB48)</f>
        <v>0</v>
      </c>
      <c r="AC158" s="79">
        <f>SUM($F$47:$F$48)-SUM($G$47:$G$48)</f>
        <v>0</v>
      </c>
      <c r="AD158" s="80">
        <f>SUM($G$47:$G$48)-SUM($H$47:$H$48)</f>
        <v>0</v>
      </c>
      <c r="AE158" s="79"/>
      <c r="AF158" s="78">
        <f>SUM($G$47:$G$48)-SUM($J$47:$J$48)</f>
        <v>0</v>
      </c>
      <c r="AG158" s="80">
        <f>SUM($H$47:$H$48)-SUM($K$47:$K$48)</f>
        <v>0</v>
      </c>
    </row>
    <row r="159" spans="3:33">
      <c r="C159" s="10" t="s">
        <v>106</v>
      </c>
      <c r="E159" s="78" t="s">
        <v>69</v>
      </c>
      <c r="F159" s="179">
        <f>IF(E54=0,0,F134)</f>
        <v>0</v>
      </c>
      <c r="G159" s="179">
        <f>IF(F54=0,0,G134)</f>
        <v>0</v>
      </c>
      <c r="H159" s="180">
        <f>IF(G54=0,0,H134)</f>
        <v>0</v>
      </c>
      <c r="I159" s="179"/>
      <c r="J159" s="184">
        <f>IF(G54=0,0,J134)</f>
        <v>0</v>
      </c>
      <c r="K159" s="180">
        <f>IF(H54=0,0,K134)</f>
        <v>0</v>
      </c>
      <c r="N159" s="120"/>
      <c r="V159" s="121"/>
      <c r="Y159" s="77" t="s">
        <v>106</v>
      </c>
      <c r="Z159" s="64"/>
      <c r="AA159" s="78" t="s">
        <v>69</v>
      </c>
      <c r="AB159" s="79">
        <f>AB134</f>
        <v>0</v>
      </c>
      <c r="AC159" s="79">
        <f>$G$134</f>
        <v>0</v>
      </c>
      <c r="AD159" s="80">
        <f>$H$134</f>
        <v>0</v>
      </c>
      <c r="AE159" s="79"/>
      <c r="AF159" s="78">
        <f>$J$134</f>
        <v>0</v>
      </c>
      <c r="AG159" s="80">
        <f>$K$134</f>
        <v>0</v>
      </c>
    </row>
    <row r="160" spans="3:33">
      <c r="C160" s="10" t="s">
        <v>85</v>
      </c>
      <c r="E160" s="78" t="s">
        <v>69</v>
      </c>
      <c r="F160" s="179">
        <f>IF(E46=0,0,E46-F46)</f>
        <v>0</v>
      </c>
      <c r="G160" s="179">
        <f>IF(F46=0,0,F46-G46)</f>
        <v>0</v>
      </c>
      <c r="H160" s="180">
        <f>IF(G46=0,0,G46-H46)</f>
        <v>0</v>
      </c>
      <c r="I160" s="179"/>
      <c r="J160" s="184">
        <f>IF(G46=0,0,IF(J46=0,0,G46-J46))</f>
        <v>0</v>
      </c>
      <c r="K160" s="180">
        <f>IF(H46=0,0,H46-K46)</f>
        <v>0</v>
      </c>
      <c r="N160" s="120"/>
      <c r="V160" s="121"/>
      <c r="Y160" s="77" t="s">
        <v>85</v>
      </c>
      <c r="Z160" s="64"/>
      <c r="AA160" s="78" t="s">
        <v>69</v>
      </c>
      <c r="AB160" s="79">
        <f>AA46-AB46</f>
        <v>0</v>
      </c>
      <c r="AC160" s="79">
        <f>$F$46-$G$46</f>
        <v>0</v>
      </c>
      <c r="AD160" s="80">
        <f>$G$46-$H$46</f>
        <v>0</v>
      </c>
      <c r="AE160" s="79"/>
      <c r="AF160" s="78">
        <f>$G$46-$J$46</f>
        <v>0</v>
      </c>
      <c r="AG160" s="80">
        <f>$H$46-$K$46</f>
        <v>0</v>
      </c>
    </row>
    <row r="161" spans="3:33">
      <c r="C161" s="137" t="s">
        <v>109</v>
      </c>
      <c r="E161" s="138" t="s">
        <v>69</v>
      </c>
      <c r="F161" s="153">
        <f>SUM($F$156:$F$160)</f>
        <v>0</v>
      </c>
      <c r="G161" s="153">
        <f>SUM($G$156:$G$160)</f>
        <v>0</v>
      </c>
      <c r="H161" s="154">
        <f>SUM($H$156:$H$160)</f>
        <v>0</v>
      </c>
      <c r="I161" s="144"/>
      <c r="J161" s="155">
        <f>SUM($J$156:$J$160)</f>
        <v>0</v>
      </c>
      <c r="K161" s="154">
        <f>SUM($K$156:$K$160)</f>
        <v>0</v>
      </c>
      <c r="N161" s="120"/>
      <c r="V161" s="121"/>
      <c r="Y161" s="63" t="s">
        <v>109</v>
      </c>
      <c r="Z161" s="64"/>
      <c r="AA161" s="69" t="s">
        <v>69</v>
      </c>
      <c r="AB161" s="70">
        <f>SUM(AB$156:AB$160)</f>
        <v>0</v>
      </c>
      <c r="AC161" s="70">
        <f t="shared" ref="AC161:AD161" si="155">SUM(AC$156:AC$160)</f>
        <v>0</v>
      </c>
      <c r="AD161" s="71">
        <f t="shared" si="155"/>
        <v>0</v>
      </c>
      <c r="AE161" s="86"/>
      <c r="AF161" s="69">
        <f t="shared" ref="AF161:AG161" si="156">SUM(AF$156:AF$160)</f>
        <v>0</v>
      </c>
      <c r="AG161" s="71">
        <f t="shared" si="156"/>
        <v>0</v>
      </c>
    </row>
    <row r="162" spans="3:33">
      <c r="C162" s="9" t="s">
        <v>111</v>
      </c>
      <c r="E162" s="74" t="s">
        <v>69</v>
      </c>
      <c r="F162" s="177">
        <f>IF(E89=0,0,-E$89+F$89)</f>
        <v>0</v>
      </c>
      <c r="G162" s="177">
        <f>IF(F89=0,0,-F$89+G$89)</f>
        <v>0</v>
      </c>
      <c r="H162" s="178">
        <f>IF(G89=0,0,-G$89+H$89)</f>
        <v>0</v>
      </c>
      <c r="I162" s="179"/>
      <c r="J162" s="183">
        <f>IF(G89=0,0,IF(J89=0,0,(-G$89+J$89)))</f>
        <v>0</v>
      </c>
      <c r="K162" s="178">
        <f>IF(H89=0,0,IF(K89=0,0,(-H$89+K$89)))</f>
        <v>0</v>
      </c>
      <c r="N162" s="120"/>
      <c r="V162" s="121"/>
      <c r="Y162" s="73" t="s">
        <v>111</v>
      </c>
      <c r="Z162" s="64"/>
      <c r="AA162" s="74" t="s">
        <v>69</v>
      </c>
      <c r="AB162" s="75">
        <f>$E$89-$F$89</f>
        <v>0</v>
      </c>
      <c r="AC162" s="75">
        <f>$F$89-$G$89</f>
        <v>0</v>
      </c>
      <c r="AD162" s="76">
        <f>$G$89-$H$89</f>
        <v>0</v>
      </c>
      <c r="AE162" s="79"/>
      <c r="AF162" s="74">
        <f>$G$89-$J$89</f>
        <v>0</v>
      </c>
      <c r="AG162" s="76">
        <f>$H$89-$K$89</f>
        <v>0</v>
      </c>
    </row>
    <row r="163" spans="3:33">
      <c r="C163" s="10" t="s">
        <v>112</v>
      </c>
      <c r="E163" s="78" t="s">
        <v>69</v>
      </c>
      <c r="F163" s="179">
        <f>IF(E32+E77=0,0,+E$32-F$32-E$77+F$77)</f>
        <v>0</v>
      </c>
      <c r="G163" s="179">
        <f>IF(F32+F77=0,0,+F$32-G$32-F$77+G$77)</f>
        <v>0</v>
      </c>
      <c r="H163" s="180">
        <f>IF(G32+G77=0,0,+G$32-H$32-G$77+H$77)</f>
        <v>0</v>
      </c>
      <c r="I163" s="179"/>
      <c r="J163" s="184">
        <f>IF(G32+G77=0,0,IF(J32+J77=0,0,+G$32-J$32-G$77+J$77))</f>
        <v>0</v>
      </c>
      <c r="K163" s="180">
        <f>IF(H32+H77=0,0,+H$32-K$32-H$77+K$77)</f>
        <v>0</v>
      </c>
      <c r="N163" s="120"/>
      <c r="V163" s="121"/>
      <c r="Y163" s="77" t="s">
        <v>112</v>
      </c>
      <c r="Z163" s="64"/>
      <c r="AA163" s="78" t="s">
        <v>69</v>
      </c>
      <c r="AB163" s="79">
        <f>-$E$32+$F$32+$E$77-$F$77</f>
        <v>0</v>
      </c>
      <c r="AC163" s="79">
        <f>-$F$32+$G$32+$F$77-$G$77</f>
        <v>0</v>
      </c>
      <c r="AD163" s="80">
        <f>-$G$32+$H$32+$G$77-$H$77</f>
        <v>0</v>
      </c>
      <c r="AE163" s="79"/>
      <c r="AF163" s="78">
        <f>-$G$32+$J$32+$G$77-$J$77</f>
        <v>0</v>
      </c>
      <c r="AG163" s="80">
        <f>-$H$32+$K$32+$H$77-$K$77</f>
        <v>0</v>
      </c>
    </row>
    <row r="164" spans="3:33">
      <c r="C164" s="10" t="s">
        <v>101</v>
      </c>
      <c r="E164" s="78" t="s">
        <v>69</v>
      </c>
      <c r="F164" s="179">
        <f>IF(E$58+E$59+E$60+E$73+E$74=0,0,-E$58-E$59-E$60-E$73-E$74+F$58+F$59+F$60+F$73+F$74)</f>
        <v>0</v>
      </c>
      <c r="G164" s="179">
        <f>IF(F$58+F$59+F$60+F$73+F$74=0,0,-F$58-F$59-F$60-F$73-F$74+G$58+G$59+G$60+G$73+G$74)</f>
        <v>0</v>
      </c>
      <c r="H164" s="180">
        <f>IF(G$58+G$59+G$60+G$73+G$74=0,0,-G$58-G$59-G$60-G$73-G$74+H$58+H$59+H$60+H$73+H$74)</f>
        <v>0</v>
      </c>
      <c r="I164" s="179"/>
      <c r="J164" s="184">
        <f>IF(G$58+G$59+G$60+G$73+G$74=0,0,IF(J$58+J$59+J$60+J$73+J$74=0,0,-G$58-G$59-G$60-G$73-G$74+J$58+J$59+J$60+J$73+J$74))</f>
        <v>0</v>
      </c>
      <c r="K164" s="180">
        <f>IF(H$58+H$59+H$60+H$73+H$74=0,0,IF(K$58+K$59+K$60+K$73+K$74=0,0,-H$58-H$59-H$60-H$73-H$74+K$58+K$59+K$60+K$73+K$74))</f>
        <v>0</v>
      </c>
      <c r="N164" s="120"/>
      <c r="V164" s="121"/>
      <c r="Y164" s="77" t="s">
        <v>101</v>
      </c>
      <c r="Z164" s="64"/>
      <c r="AA164" s="78" t="s">
        <v>69</v>
      </c>
      <c r="AB164" s="79">
        <f>-$E$58-$E$59-$E$60-$E$73-$E$74+$F$58+$F$59+$F$60+$F$73+$F$74</f>
        <v>0</v>
      </c>
      <c r="AC164" s="79">
        <f>-$F$58-$F$59-$F$60-$F$73-$F$74+$G$58+$G$59+$G$60+$G$73+$G$74</f>
        <v>0</v>
      </c>
      <c r="AD164" s="80">
        <f>-$G$58-$G$59-$G$60-$G$73-$G$74+$H$58+$H$59+$H$60+$H$73+$H$74</f>
        <v>0</v>
      </c>
      <c r="AE164" s="79"/>
      <c r="AF164" s="78">
        <f>-$G$58-$G$59-$G$60-$G$73-$G$74+$J$58+$J$59+$J$60+$J$73+$J$74</f>
        <v>0</v>
      </c>
      <c r="AG164" s="80">
        <f>-$H$58-$H$59-$H$60-$H$73-$H$74+$K$58+$K$59+$K$60+$K$73+$K$74</f>
        <v>0</v>
      </c>
    </row>
    <row r="165" spans="3:33">
      <c r="C165" s="10" t="s">
        <v>115</v>
      </c>
      <c r="E165" s="78" t="s">
        <v>69</v>
      </c>
      <c r="F165" s="179">
        <f>IF(E61+E75=0,0,-$E$61-$E$75+$F$61+$F$75)</f>
        <v>0</v>
      </c>
      <c r="G165" s="179">
        <f>IF(F61+F75=0,0,-$F$61-$F$75+$G$61+$G$75)</f>
        <v>0</v>
      </c>
      <c r="H165" s="180">
        <f>IF(G61+G75=0,0,-$G$61-$G$75+$H$61+$H$75)</f>
        <v>0</v>
      </c>
      <c r="I165" s="179"/>
      <c r="J165" s="184">
        <f>IF(G61+G75=0,0,IF(J61+J75=0,0,-G$61-G$75+J$61+J$75))</f>
        <v>0</v>
      </c>
      <c r="K165" s="180">
        <f>IF(H61+H75=0,0,IF(K61+K75=0,0,-H$61-H$75+K$61+K$75))</f>
        <v>0</v>
      </c>
      <c r="N165" s="120"/>
      <c r="V165" s="121"/>
      <c r="Y165" s="77" t="s">
        <v>115</v>
      </c>
      <c r="Z165" s="64"/>
      <c r="AA165" s="78" t="s">
        <v>69</v>
      </c>
      <c r="AB165" s="79">
        <f>-$E$61-$E$75+$F$61+$F$75</f>
        <v>0</v>
      </c>
      <c r="AC165" s="79">
        <f>-$F$61-$F$75+$G$61+$G$75</f>
        <v>0</v>
      </c>
      <c r="AD165" s="80">
        <f>-$G$61-$G$75+$H$61+$H$75</f>
        <v>0</v>
      </c>
      <c r="AE165" s="79"/>
      <c r="AF165" s="78">
        <f>-$G$61-$G$75+$J$61+$J$75</f>
        <v>0</v>
      </c>
      <c r="AG165" s="80">
        <f>-$H$61-$H$75+$K$61+$K$75</f>
        <v>0</v>
      </c>
    </row>
    <row r="166" spans="3:33">
      <c r="C166" s="10" t="s">
        <v>116</v>
      </c>
      <c r="D166" s="7"/>
      <c r="E166" s="78" t="s">
        <v>69</v>
      </c>
      <c r="F166" s="179">
        <f>IF(E$78+E$79=0,0,-$E$78-$E$79+$F$78+$F$79)</f>
        <v>0</v>
      </c>
      <c r="G166" s="179">
        <f>IF(F$78+F$79=0,0,-$E$78-$E$79+$F$78+$F$79)</f>
        <v>0</v>
      </c>
      <c r="H166" s="180">
        <f>IF(G$78+G$79=0,0,-$E$78-$E$79+$F$78+$F$79)</f>
        <v>0</v>
      </c>
      <c r="I166" s="179"/>
      <c r="J166" s="184">
        <f>IF(G$78+G$79=0,0,IF(J$78+J$79=0,0,-G$78-G$79+J$78+J$79))</f>
        <v>0</v>
      </c>
      <c r="K166" s="180">
        <f>IF(H$78+H$79=0,0,IF(K$78+K$79=0,0,-H$78-H$79+K$78+K$79))</f>
        <v>0</v>
      </c>
      <c r="N166" s="120"/>
      <c r="V166" s="121"/>
      <c r="Y166" s="77" t="s">
        <v>116</v>
      </c>
      <c r="Z166" s="64"/>
      <c r="AA166" s="78" t="s">
        <v>69</v>
      </c>
      <c r="AB166" s="79">
        <f>-$E$78-$E$79+$F$78+$F$79</f>
        <v>0</v>
      </c>
      <c r="AC166" s="79">
        <f>-$F$78-$F$79+$G$78+$G$79</f>
        <v>0</v>
      </c>
      <c r="AD166" s="80">
        <f>-$G$78-$G$79+$H$78+$H$79</f>
        <v>0</v>
      </c>
      <c r="AE166" s="79"/>
      <c r="AF166" s="78">
        <f>-$G$78-$G$79+$J$78+$J$79</f>
        <v>0</v>
      </c>
      <c r="AG166" s="80">
        <f>-$H$78-$H$79+$K$78+$K$79</f>
        <v>0</v>
      </c>
    </row>
    <row r="167" spans="3:33">
      <c r="C167" s="11" t="s">
        <v>117</v>
      </c>
      <c r="D167" s="7"/>
      <c r="E167" s="83" t="s">
        <v>69</v>
      </c>
      <c r="F167" s="181">
        <f>IF(SUM(F$161:F$166)=0,0,F$168-SUM(F$161:F$166))</f>
        <v>0</v>
      </c>
      <c r="G167" s="181">
        <f>IF(SUM(G$161:G$166)=0,0,G$168-SUM(G$161:G$166))</f>
        <v>0</v>
      </c>
      <c r="H167" s="182">
        <f>IF(SUM(H$161:H$166)=0,0,H$168-SUM(H$161:H$166))</f>
        <v>0</v>
      </c>
      <c r="I167" s="179"/>
      <c r="J167" s="185">
        <f>IF(SUM(J$161:J$166)=0,0,J$168-SUM(J$161:J$166))</f>
        <v>0</v>
      </c>
      <c r="K167" s="182">
        <f>IF(SUM(K$161:K$166)=0,0,K$168-SUM(K$161:K$166))</f>
        <v>0</v>
      </c>
      <c r="N167" s="120"/>
      <c r="V167" s="121"/>
      <c r="Y167" s="82" t="s">
        <v>117</v>
      </c>
      <c r="Z167" s="64"/>
      <c r="AA167" s="83" t="s">
        <v>69</v>
      </c>
      <c r="AB167" s="84">
        <f>$F$168-SUM($F$161:$F$166)</f>
        <v>0</v>
      </c>
      <c r="AC167" s="84">
        <f>$G$168-SUM($G$161:$G$166)</f>
        <v>0</v>
      </c>
      <c r="AD167" s="85">
        <f>$H$168-SUM($H$161:$H$166)</f>
        <v>0</v>
      </c>
      <c r="AE167" s="79"/>
      <c r="AF167" s="83">
        <f>$J$168-SUM($J$161:$J$166)</f>
        <v>0</v>
      </c>
      <c r="AG167" s="85">
        <f>$K$168-SUM($K$161:$K$166)</f>
        <v>0</v>
      </c>
    </row>
    <row r="168" spans="3:33">
      <c r="C168" s="137" t="s">
        <v>118</v>
      </c>
      <c r="E168" s="138" t="s">
        <v>69</v>
      </c>
      <c r="F168" s="153">
        <f>IF(E18+E19=0,0,F18+F19-E18-E19)</f>
        <v>0</v>
      </c>
      <c r="G168" s="153">
        <f t="shared" ref="G168:H168" si="157">IF(F18+F19=0,0,G18+G19-F18-F19)</f>
        <v>0</v>
      </c>
      <c r="H168" s="154">
        <f t="shared" si="157"/>
        <v>0</v>
      </c>
      <c r="I168" s="144"/>
      <c r="J168" s="155">
        <f>IF(G18+G19=0,0,IF(J18+J19=0,0,J$18+J$19-G$18-G$19))</f>
        <v>0</v>
      </c>
      <c r="K168" s="154">
        <f>IF(H18+H19=0,0,IF(K18+K19=0,0,K$18+K$19-H$18-H$19))</f>
        <v>0</v>
      </c>
      <c r="N168" s="122"/>
      <c r="O168" s="123"/>
      <c r="P168" s="123"/>
      <c r="Q168" s="123"/>
      <c r="R168" s="123"/>
      <c r="S168" s="123"/>
      <c r="T168" s="123"/>
      <c r="U168" s="123"/>
      <c r="V168" s="124"/>
      <c r="Y168" s="63" t="s">
        <v>118</v>
      </c>
      <c r="Z168" s="64"/>
      <c r="AA168" s="69" t="s">
        <v>69</v>
      </c>
      <c r="AB168" s="70">
        <f>AB18+AB19-AA18-AA19</f>
        <v>0</v>
      </c>
      <c r="AC168" s="70">
        <f t="shared" ref="AC168:AD168" si="158">AC18+AC19-AB18-AB19</f>
        <v>0</v>
      </c>
      <c r="AD168" s="71">
        <f t="shared" si="158"/>
        <v>0</v>
      </c>
      <c r="AE168" s="86"/>
      <c r="AF168" s="69">
        <f>AF18+AF19-AC18-AC19</f>
        <v>0</v>
      </c>
      <c r="AG168" s="71">
        <f>AG18+AG19-AD18-AD19</f>
        <v>0</v>
      </c>
    </row>
  </sheetData>
  <mergeCells count="9">
    <mergeCell ref="E14:H14"/>
    <mergeCell ref="J14:K14"/>
    <mergeCell ref="AA14:AD14"/>
    <mergeCell ref="AF14:AG14"/>
    <mergeCell ref="E3:H3"/>
    <mergeCell ref="E4:H4"/>
    <mergeCell ref="E5:H5"/>
    <mergeCell ref="E6:H6"/>
    <mergeCell ref="E7:H7"/>
  </mergeCells>
  <pageMargins left="0.511811024" right="0.511811024" top="0.78740157499999996" bottom="0.78740157499999996" header="0.31496062000000002" footer="0.31496062000000002"/>
  <ignoredErrors>
    <ignoredError sqref="AA120 AB120:AD120 AF120:AG120 AB113:AD113 AA111:AD111 AF111:AG111 AF113:AG113" formula="1"/>
    <ignoredError sqref="E13:K13 E16:H17 J16:K17 E45:H45 J45:K45 E56:H57 J56:K57 E72:H72 J72:K72 E88:H88 J88:K88 E95:H95 J95:K96 E96:G96" unlocked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BD43-03A4-465B-8D72-52A0ECA24057}">
  <sheetPr codeName="Planilha14"/>
  <dimension ref="A3:AI168"/>
  <sheetViews>
    <sheetView showGridLines="0" topLeftCell="A67" zoomScale="90" zoomScaleNormal="90" workbookViewId="0">
      <selection activeCell="F165" sqref="F165:K165"/>
    </sheetView>
  </sheetViews>
  <sheetFormatPr defaultColWidth="9.140625" defaultRowHeight="12.95" customHeight="1" zeroHeight="1"/>
  <cols>
    <col min="1" max="1" width="5.7109375" style="2" customWidth="1"/>
    <col min="2" max="2" width="1.5703125" style="2" customWidth="1"/>
    <col min="3" max="3" width="29.28515625" style="2" customWidth="1"/>
    <col min="4" max="4" width="1.7109375" style="2" customWidth="1"/>
    <col min="5" max="8" width="16.7109375" style="2" customWidth="1"/>
    <col min="9" max="9" width="2.7109375" style="2" customWidth="1"/>
    <col min="10" max="11" width="16.7109375" style="2" customWidth="1"/>
    <col min="12" max="12" width="8.5703125" style="2" customWidth="1"/>
    <col min="13" max="13" width="2.5703125" style="2" customWidth="1"/>
    <col min="14" max="23" width="9.140625" style="2" customWidth="1"/>
    <col min="24" max="24" width="9.140625" style="62" customWidth="1"/>
    <col min="25" max="25" width="29.28515625" style="2" hidden="1" customWidth="1"/>
    <col min="26" max="26" width="1.7109375" style="2" hidden="1" customWidth="1"/>
    <col min="27" max="30" width="16.7109375" style="2" hidden="1" customWidth="1"/>
    <col min="31" max="31" width="2.7109375" style="2" hidden="1" customWidth="1"/>
    <col min="32" max="33" width="16.7109375" style="2" hidden="1" customWidth="1"/>
    <col min="34" max="35" width="9.140625" style="62" hidden="1" customWidth="1"/>
    <col min="36" max="56" width="9.140625" style="62" customWidth="1"/>
    <col min="57" max="16384" width="9.140625" style="62"/>
  </cols>
  <sheetData>
    <row r="3" spans="3:33" ht="15" customHeight="1">
      <c r="C3" s="140" t="s">
        <v>46</v>
      </c>
      <c r="E3" s="353"/>
      <c r="F3" s="354"/>
      <c r="G3" s="354"/>
      <c r="H3" s="355"/>
      <c r="K3" s="128" t="s">
        <v>140</v>
      </c>
      <c r="L3" s="129">
        <v>1</v>
      </c>
      <c r="Y3" s="62"/>
      <c r="Z3" s="62"/>
      <c r="AA3" s="62"/>
      <c r="AB3" s="62"/>
      <c r="AC3" s="62"/>
      <c r="AD3" s="62"/>
      <c r="AE3" s="62"/>
      <c r="AF3" s="62"/>
      <c r="AG3" s="62"/>
    </row>
    <row r="4" spans="3:33" ht="12.75" customHeight="1">
      <c r="C4" s="140" t="s">
        <v>1</v>
      </c>
      <c r="E4" s="353"/>
      <c r="F4" s="354"/>
      <c r="G4" s="354"/>
      <c r="H4" s="355"/>
      <c r="K4" s="128" t="s">
        <v>141</v>
      </c>
      <c r="L4" s="130">
        <v>1</v>
      </c>
      <c r="Y4" s="62"/>
      <c r="Z4" s="62"/>
      <c r="AA4" s="62"/>
      <c r="AB4" s="62"/>
      <c r="AC4" s="62"/>
      <c r="AD4" s="62"/>
      <c r="AE4" s="62"/>
      <c r="AF4" s="62"/>
      <c r="AG4" s="62"/>
    </row>
    <row r="5" spans="3:33">
      <c r="C5" s="140" t="s">
        <v>2</v>
      </c>
      <c r="E5" s="356"/>
      <c r="F5" s="357"/>
      <c r="G5" s="357"/>
      <c r="H5" s="358"/>
      <c r="Y5" s="62"/>
      <c r="Z5" s="62"/>
      <c r="AA5" s="62"/>
      <c r="AB5" s="62"/>
      <c r="AC5" s="62"/>
      <c r="AD5" s="62"/>
      <c r="AE5" s="62"/>
      <c r="AF5" s="62"/>
      <c r="AG5" s="62"/>
    </row>
    <row r="6" spans="3:33">
      <c r="C6" s="140" t="s">
        <v>47</v>
      </c>
      <c r="E6" s="353"/>
      <c r="F6" s="354"/>
      <c r="G6" s="354"/>
      <c r="H6" s="355"/>
      <c r="Y6" s="5"/>
    </row>
    <row r="7" spans="3:33">
      <c r="C7" s="140" t="s">
        <v>48</v>
      </c>
      <c r="E7" s="353"/>
      <c r="F7" s="354"/>
      <c r="G7" s="354"/>
      <c r="H7" s="355"/>
      <c r="Y7" s="5"/>
    </row>
    <row r="8" spans="3:33" ht="7.5" customHeight="1">
      <c r="C8" s="5"/>
      <c r="Y8" s="5"/>
    </row>
    <row r="9" spans="3:33">
      <c r="C9" s="5"/>
      <c r="Y9" s="5"/>
    </row>
    <row r="10" spans="3:33" ht="7.5" customHeight="1">
      <c r="C10" s="5"/>
      <c r="Y10" s="5"/>
    </row>
    <row r="11" spans="3:33">
      <c r="C11" s="5" t="s">
        <v>142</v>
      </c>
      <c r="E11" s="4">
        <v>0</v>
      </c>
      <c r="F11" s="4">
        <v>0</v>
      </c>
      <c r="G11" s="4">
        <v>0</v>
      </c>
      <c r="H11" s="4">
        <v>0</v>
      </c>
      <c r="I11" s="4"/>
      <c r="J11" s="4">
        <v>0</v>
      </c>
      <c r="K11" s="4">
        <v>0</v>
      </c>
      <c r="L11" s="4"/>
      <c r="Y11" s="5" t="s">
        <v>142</v>
      </c>
      <c r="AA11" s="4">
        <v>0</v>
      </c>
      <c r="AB11" s="4">
        <v>0</v>
      </c>
      <c r="AC11" s="4">
        <v>0</v>
      </c>
      <c r="AD11" s="4">
        <v>0</v>
      </c>
      <c r="AE11" s="4"/>
      <c r="AF11" s="4">
        <v>0</v>
      </c>
      <c r="AG11" s="4">
        <v>0</v>
      </c>
    </row>
    <row r="12" spans="3:33">
      <c r="C12" s="5" t="s">
        <v>143</v>
      </c>
      <c r="E12" s="4">
        <v>0</v>
      </c>
      <c r="F12" s="4">
        <v>0</v>
      </c>
      <c r="G12" s="4">
        <v>0</v>
      </c>
      <c r="H12" s="4">
        <v>0</v>
      </c>
      <c r="I12" s="4"/>
      <c r="J12" s="4">
        <v>0</v>
      </c>
      <c r="K12" s="4">
        <v>0</v>
      </c>
      <c r="L12" s="4"/>
      <c r="Y12" s="5" t="s">
        <v>143</v>
      </c>
      <c r="AA12" s="4">
        <v>0</v>
      </c>
      <c r="AB12" s="4">
        <v>0</v>
      </c>
      <c r="AC12" s="4">
        <v>0</v>
      </c>
      <c r="AD12" s="4">
        <v>0</v>
      </c>
      <c r="AE12" s="4"/>
      <c r="AF12" s="4">
        <v>0</v>
      </c>
      <c r="AG12" s="4">
        <v>0</v>
      </c>
    </row>
    <row r="13" spans="3:33">
      <c r="C13" s="5" t="s">
        <v>144</v>
      </c>
      <c r="E13" s="3">
        <f>DAYS360(E11,E12)</f>
        <v>0</v>
      </c>
      <c r="F13" s="3">
        <f>DAYS360(F11,F12)</f>
        <v>0</v>
      </c>
      <c r="G13" s="3">
        <f>DAYS360(G11,G12)</f>
        <v>0</v>
      </c>
      <c r="H13" s="3">
        <f>DAYS360(H11,H12)</f>
        <v>0</v>
      </c>
      <c r="I13" s="3"/>
      <c r="J13" s="3">
        <f>DAYS360(J11,J12)</f>
        <v>0</v>
      </c>
      <c r="K13" s="3">
        <f>DAYS360(K11,K12)</f>
        <v>0</v>
      </c>
      <c r="L13" s="3"/>
      <c r="Y13" s="5" t="s">
        <v>144</v>
      </c>
      <c r="AA13" s="3">
        <f>DAYS360(AA11,AA12)</f>
        <v>0</v>
      </c>
      <c r="AB13" s="3">
        <f>DAYS360(AB11,AB12)</f>
        <v>0</v>
      </c>
      <c r="AC13" s="3">
        <f>DAYS360(AC11,AC12)</f>
        <v>0</v>
      </c>
      <c r="AD13" s="3">
        <f>DAYS360(AD11,AD12)</f>
        <v>0</v>
      </c>
      <c r="AE13" s="3"/>
      <c r="AF13" s="3">
        <f>DAYS360(AF11,AF12)</f>
        <v>0</v>
      </c>
      <c r="AG13" s="3">
        <f>DAYS360(AG11,AG12)</f>
        <v>0</v>
      </c>
    </row>
    <row r="14" spans="3:33">
      <c r="C14" s="26" t="s">
        <v>149</v>
      </c>
      <c r="E14" s="347" t="s">
        <v>146</v>
      </c>
      <c r="F14" s="348"/>
      <c r="G14" s="348"/>
      <c r="H14" s="349"/>
      <c r="I14" s="3"/>
      <c r="J14" s="347" t="s">
        <v>147</v>
      </c>
      <c r="K14" s="349"/>
      <c r="N14" s="117" t="s">
        <v>148</v>
      </c>
      <c r="O14" s="118"/>
      <c r="P14" s="118"/>
      <c r="Q14" s="118"/>
      <c r="R14" s="118"/>
      <c r="S14" s="118"/>
      <c r="T14" s="118"/>
      <c r="U14" s="118"/>
      <c r="V14" s="119"/>
      <c r="Y14" s="26" t="s">
        <v>149</v>
      </c>
      <c r="AA14" s="350" t="s">
        <v>146</v>
      </c>
      <c r="AB14" s="351"/>
      <c r="AC14" s="351"/>
      <c r="AD14" s="352"/>
      <c r="AE14" s="3"/>
      <c r="AF14" s="350" t="s">
        <v>147</v>
      </c>
      <c r="AG14" s="352"/>
    </row>
    <row r="15" spans="3:33" ht="7.5" customHeight="1">
      <c r="N15" s="120"/>
      <c r="V15" s="121"/>
    </row>
    <row r="16" spans="3:33">
      <c r="C16" s="131" t="s">
        <v>49</v>
      </c>
      <c r="E16" s="132">
        <f>$E$12</f>
        <v>0</v>
      </c>
      <c r="F16" s="133">
        <f>$F$12</f>
        <v>0</v>
      </c>
      <c r="G16" s="133">
        <f>$G$12</f>
        <v>0</v>
      </c>
      <c r="H16" s="134">
        <f>$H$12</f>
        <v>0</v>
      </c>
      <c r="I16" s="4"/>
      <c r="J16" s="132">
        <f>$J$12</f>
        <v>0</v>
      </c>
      <c r="K16" s="134">
        <f>$K$12</f>
        <v>0</v>
      </c>
      <c r="N16" s="120"/>
      <c r="V16" s="121"/>
      <c r="Y16" s="63" t="s">
        <v>49</v>
      </c>
      <c r="Z16" s="64"/>
      <c r="AA16" s="65">
        <f>$E$12</f>
        <v>0</v>
      </c>
      <c r="AB16" s="66">
        <f>$F$12</f>
        <v>0</v>
      </c>
      <c r="AC16" s="66">
        <f>$G$12</f>
        <v>0</v>
      </c>
      <c r="AD16" s="67">
        <f>$H$12</f>
        <v>0</v>
      </c>
      <c r="AE16" s="68"/>
      <c r="AF16" s="65">
        <f>$J$12</f>
        <v>0</v>
      </c>
      <c r="AG16" s="67">
        <f>$K$12</f>
        <v>0</v>
      </c>
    </row>
    <row r="17" spans="3:33">
      <c r="C17" s="135" t="s">
        <v>52</v>
      </c>
      <c r="E17" s="145">
        <f>SUM($E$18:$E$30)</f>
        <v>0</v>
      </c>
      <c r="F17" s="142">
        <f>SUM($F$18:$F$30)</f>
        <v>0</v>
      </c>
      <c r="G17" s="142">
        <f>SUM($G$18:$G$30)</f>
        <v>0</v>
      </c>
      <c r="H17" s="143">
        <f>SUM($H$18:$H$30)</f>
        <v>0</v>
      </c>
      <c r="I17" s="146"/>
      <c r="J17" s="145">
        <f>SUM($J$18:$J$30)</f>
        <v>0</v>
      </c>
      <c r="K17" s="143">
        <f>SUM($K$18:$K$30)</f>
        <v>0</v>
      </c>
      <c r="N17" s="120"/>
      <c r="V17" s="121"/>
      <c r="Y17" s="63" t="s">
        <v>52</v>
      </c>
      <c r="Z17" s="64"/>
      <c r="AA17" s="69">
        <f>SUM(AA$18:AA$30)</f>
        <v>0</v>
      </c>
      <c r="AB17" s="70">
        <f t="shared" ref="AB17:AD17" si="0">SUM(AB$18:AB$30)</f>
        <v>0</v>
      </c>
      <c r="AC17" s="70">
        <f t="shared" si="0"/>
        <v>0</v>
      </c>
      <c r="AD17" s="71">
        <f t="shared" si="0"/>
        <v>0</v>
      </c>
      <c r="AE17" s="72"/>
      <c r="AF17" s="69">
        <f t="shared" ref="AF17" si="1">SUM(AF$18:AF$30)</f>
        <v>0</v>
      </c>
      <c r="AG17" s="71">
        <f>SUM(AG$18:AG$30)</f>
        <v>0</v>
      </c>
    </row>
    <row r="18" spans="3:33">
      <c r="C18" s="9" t="s">
        <v>150</v>
      </c>
      <c r="E18" s="161">
        <v>0</v>
      </c>
      <c r="F18" s="162"/>
      <c r="G18" s="162"/>
      <c r="H18" s="163"/>
      <c r="I18" s="147"/>
      <c r="J18" s="161"/>
      <c r="K18" s="163"/>
      <c r="N18" s="120"/>
      <c r="V18" s="121"/>
      <c r="Y18" s="73" t="s">
        <v>150</v>
      </c>
      <c r="Z18" s="64"/>
      <c r="AA18" s="74">
        <f>E18*$L$3*$L$4</f>
        <v>0</v>
      </c>
      <c r="AB18" s="75">
        <f t="shared" ref="AB18:AD30" si="2">F18*$L$3*$L$4</f>
        <v>0</v>
      </c>
      <c r="AC18" s="75">
        <f t="shared" si="2"/>
        <v>0</v>
      </c>
      <c r="AD18" s="76">
        <f t="shared" si="2"/>
        <v>0</v>
      </c>
      <c r="AE18" s="72"/>
      <c r="AF18" s="74">
        <f t="shared" ref="AF18:AG30" si="3">J18*$L$3*$L$4</f>
        <v>0</v>
      </c>
      <c r="AG18" s="76">
        <f t="shared" si="3"/>
        <v>0</v>
      </c>
    </row>
    <row r="19" spans="3:33">
      <c r="C19" s="10" t="s">
        <v>78</v>
      </c>
      <c r="E19" s="149"/>
      <c r="F19" s="147"/>
      <c r="G19" s="147"/>
      <c r="H19" s="148"/>
      <c r="I19" s="147"/>
      <c r="J19" s="149"/>
      <c r="K19" s="148"/>
      <c r="N19" s="120"/>
      <c r="V19" s="121"/>
      <c r="Y19" s="77" t="s">
        <v>78</v>
      </c>
      <c r="Z19" s="64"/>
      <c r="AA19" s="78">
        <f t="shared" ref="AA19:AA30" si="4">E19*$L$3*$L$4</f>
        <v>0</v>
      </c>
      <c r="AB19" s="79">
        <f t="shared" si="2"/>
        <v>0</v>
      </c>
      <c r="AC19" s="79">
        <f t="shared" si="2"/>
        <v>0</v>
      </c>
      <c r="AD19" s="80">
        <f t="shared" si="2"/>
        <v>0</v>
      </c>
      <c r="AE19" s="72"/>
      <c r="AF19" s="78">
        <f t="shared" si="3"/>
        <v>0</v>
      </c>
      <c r="AG19" s="80">
        <f t="shared" si="3"/>
        <v>0</v>
      </c>
    </row>
    <row r="20" spans="3:33">
      <c r="C20" s="10" t="s">
        <v>80</v>
      </c>
      <c r="E20" s="149"/>
      <c r="F20" s="147"/>
      <c r="G20" s="147"/>
      <c r="H20" s="148"/>
      <c r="I20" s="147"/>
      <c r="J20" s="149"/>
      <c r="K20" s="148"/>
      <c r="N20" s="120"/>
      <c r="V20" s="121"/>
      <c r="Y20" s="77" t="s">
        <v>80</v>
      </c>
      <c r="Z20" s="64"/>
      <c r="AA20" s="78">
        <f t="shared" si="4"/>
        <v>0</v>
      </c>
      <c r="AB20" s="79">
        <f t="shared" si="2"/>
        <v>0</v>
      </c>
      <c r="AC20" s="79">
        <f t="shared" si="2"/>
        <v>0</v>
      </c>
      <c r="AD20" s="80">
        <f t="shared" si="2"/>
        <v>0</v>
      </c>
      <c r="AE20" s="72"/>
      <c r="AF20" s="78">
        <f t="shared" si="3"/>
        <v>0</v>
      </c>
      <c r="AG20" s="80">
        <f t="shared" si="3"/>
        <v>0</v>
      </c>
    </row>
    <row r="21" spans="3:33">
      <c r="C21" s="10" t="s">
        <v>151</v>
      </c>
      <c r="E21" s="149"/>
      <c r="F21" s="147"/>
      <c r="G21" s="147"/>
      <c r="H21" s="148"/>
      <c r="I21" s="147"/>
      <c r="J21" s="149"/>
      <c r="K21" s="148"/>
      <c r="N21" s="120"/>
      <c r="V21" s="121"/>
      <c r="Y21" s="77" t="s">
        <v>151</v>
      </c>
      <c r="Z21" s="64"/>
      <c r="AA21" s="78">
        <f t="shared" si="4"/>
        <v>0</v>
      </c>
      <c r="AB21" s="79">
        <f t="shared" si="2"/>
        <v>0</v>
      </c>
      <c r="AC21" s="79">
        <f t="shared" si="2"/>
        <v>0</v>
      </c>
      <c r="AD21" s="80">
        <f t="shared" si="2"/>
        <v>0</v>
      </c>
      <c r="AE21" s="72"/>
      <c r="AF21" s="78">
        <f t="shared" si="3"/>
        <v>0</v>
      </c>
      <c r="AG21" s="80">
        <f t="shared" si="3"/>
        <v>0</v>
      </c>
    </row>
    <row r="22" spans="3:33">
      <c r="C22" s="10" t="s">
        <v>58</v>
      </c>
      <c r="E22" s="149"/>
      <c r="F22" s="147"/>
      <c r="G22" s="147"/>
      <c r="H22" s="148"/>
      <c r="I22" s="147"/>
      <c r="J22" s="149"/>
      <c r="K22" s="148"/>
      <c r="N22" s="120"/>
      <c r="V22" s="121"/>
      <c r="Y22" s="77" t="s">
        <v>58</v>
      </c>
      <c r="Z22" s="64"/>
      <c r="AA22" s="78">
        <f t="shared" si="4"/>
        <v>0</v>
      </c>
      <c r="AB22" s="79">
        <f t="shared" si="2"/>
        <v>0</v>
      </c>
      <c r="AC22" s="79">
        <f t="shared" si="2"/>
        <v>0</v>
      </c>
      <c r="AD22" s="80">
        <f t="shared" si="2"/>
        <v>0</v>
      </c>
      <c r="AE22" s="72"/>
      <c r="AF22" s="78">
        <f t="shared" si="3"/>
        <v>0</v>
      </c>
      <c r="AG22" s="80">
        <f t="shared" si="3"/>
        <v>0</v>
      </c>
    </row>
    <row r="23" spans="3:33">
      <c r="C23" s="10" t="s">
        <v>60</v>
      </c>
      <c r="E23" s="149"/>
      <c r="F23" s="147"/>
      <c r="G23" s="147"/>
      <c r="H23" s="148"/>
      <c r="I23" s="147"/>
      <c r="J23" s="149"/>
      <c r="K23" s="148"/>
      <c r="N23" s="120"/>
      <c r="V23" s="121"/>
      <c r="Y23" s="77" t="s">
        <v>60</v>
      </c>
      <c r="Z23" s="64"/>
      <c r="AA23" s="78">
        <f t="shared" si="4"/>
        <v>0</v>
      </c>
      <c r="AB23" s="79">
        <f t="shared" si="2"/>
        <v>0</v>
      </c>
      <c r="AC23" s="79">
        <f t="shared" si="2"/>
        <v>0</v>
      </c>
      <c r="AD23" s="80">
        <f t="shared" si="2"/>
        <v>0</v>
      </c>
      <c r="AE23" s="72"/>
      <c r="AF23" s="78">
        <f t="shared" si="3"/>
        <v>0</v>
      </c>
      <c r="AG23" s="80">
        <f t="shared" si="3"/>
        <v>0</v>
      </c>
    </row>
    <row r="24" spans="3:33">
      <c r="C24" s="10" t="s">
        <v>63</v>
      </c>
      <c r="E24" s="149"/>
      <c r="F24" s="147"/>
      <c r="G24" s="147"/>
      <c r="H24" s="148"/>
      <c r="I24" s="147"/>
      <c r="J24" s="149"/>
      <c r="K24" s="148"/>
      <c r="N24" s="120"/>
      <c r="V24" s="121"/>
      <c r="Y24" s="77" t="s">
        <v>63</v>
      </c>
      <c r="Z24" s="64"/>
      <c r="AA24" s="78">
        <f t="shared" si="4"/>
        <v>0</v>
      </c>
      <c r="AB24" s="79">
        <f t="shared" si="2"/>
        <v>0</v>
      </c>
      <c r="AC24" s="79">
        <f t="shared" si="2"/>
        <v>0</v>
      </c>
      <c r="AD24" s="80">
        <f t="shared" si="2"/>
        <v>0</v>
      </c>
      <c r="AE24" s="72"/>
      <c r="AF24" s="78">
        <f t="shared" si="3"/>
        <v>0</v>
      </c>
      <c r="AG24" s="80">
        <f t="shared" si="3"/>
        <v>0</v>
      </c>
    </row>
    <row r="25" spans="3:33">
      <c r="C25" s="10" t="s">
        <v>65</v>
      </c>
      <c r="E25" s="149"/>
      <c r="F25" s="147"/>
      <c r="G25" s="147"/>
      <c r="H25" s="148"/>
      <c r="I25" s="147"/>
      <c r="J25" s="149"/>
      <c r="K25" s="148"/>
      <c r="N25" s="120"/>
      <c r="V25" s="121"/>
      <c r="Y25" s="77" t="s">
        <v>65</v>
      </c>
      <c r="Z25" s="64"/>
      <c r="AA25" s="78">
        <f t="shared" si="4"/>
        <v>0</v>
      </c>
      <c r="AB25" s="79">
        <f t="shared" si="2"/>
        <v>0</v>
      </c>
      <c r="AC25" s="79">
        <f t="shared" si="2"/>
        <v>0</v>
      </c>
      <c r="AD25" s="80">
        <f t="shared" si="2"/>
        <v>0</v>
      </c>
      <c r="AE25" s="72"/>
      <c r="AF25" s="78">
        <f t="shared" si="3"/>
        <v>0</v>
      </c>
      <c r="AG25" s="80">
        <f t="shared" si="3"/>
        <v>0</v>
      </c>
    </row>
    <row r="26" spans="3:33">
      <c r="C26" s="10" t="s">
        <v>152</v>
      </c>
      <c r="E26" s="149"/>
      <c r="F26" s="147"/>
      <c r="G26" s="147"/>
      <c r="H26" s="148"/>
      <c r="I26" s="147"/>
      <c r="J26" s="149"/>
      <c r="K26" s="148"/>
      <c r="N26" s="120"/>
      <c r="V26" s="121"/>
      <c r="Y26" s="77" t="s">
        <v>152</v>
      </c>
      <c r="Z26" s="64"/>
      <c r="AA26" s="78">
        <f t="shared" si="4"/>
        <v>0</v>
      </c>
      <c r="AB26" s="79">
        <f t="shared" si="2"/>
        <v>0</v>
      </c>
      <c r="AC26" s="79">
        <f t="shared" si="2"/>
        <v>0</v>
      </c>
      <c r="AD26" s="80">
        <f t="shared" si="2"/>
        <v>0</v>
      </c>
      <c r="AE26" s="72"/>
      <c r="AF26" s="78">
        <f t="shared" si="3"/>
        <v>0</v>
      </c>
      <c r="AG26" s="80">
        <f t="shared" si="3"/>
        <v>0</v>
      </c>
    </row>
    <row r="27" spans="3:33">
      <c r="C27" s="10" t="s">
        <v>67</v>
      </c>
      <c r="E27" s="149"/>
      <c r="F27" s="147"/>
      <c r="G27" s="147"/>
      <c r="H27" s="148"/>
      <c r="I27" s="147"/>
      <c r="J27" s="149"/>
      <c r="K27" s="148"/>
      <c r="N27" s="120"/>
      <c r="V27" s="121"/>
      <c r="Y27" s="77" t="s">
        <v>67</v>
      </c>
      <c r="Z27" s="64"/>
      <c r="AA27" s="78">
        <f t="shared" si="4"/>
        <v>0</v>
      </c>
      <c r="AB27" s="79">
        <f t="shared" si="2"/>
        <v>0</v>
      </c>
      <c r="AC27" s="79">
        <f t="shared" si="2"/>
        <v>0</v>
      </c>
      <c r="AD27" s="80">
        <f>H27*$L$3*$L$4</f>
        <v>0</v>
      </c>
      <c r="AE27" s="72"/>
      <c r="AF27" s="78">
        <f t="shared" si="3"/>
        <v>0</v>
      </c>
      <c r="AG27" s="80">
        <f t="shared" si="3"/>
        <v>0</v>
      </c>
    </row>
    <row r="28" spans="3:33">
      <c r="C28" s="10" t="s">
        <v>153</v>
      </c>
      <c r="E28" s="149"/>
      <c r="F28" s="147"/>
      <c r="G28" s="147"/>
      <c r="H28" s="148"/>
      <c r="I28" s="147"/>
      <c r="J28" s="149"/>
      <c r="K28" s="148"/>
      <c r="N28" s="120"/>
      <c r="V28" s="121"/>
      <c r="Y28" s="77" t="s">
        <v>153</v>
      </c>
      <c r="Z28" s="64"/>
      <c r="AA28" s="78">
        <f t="shared" si="4"/>
        <v>0</v>
      </c>
      <c r="AB28" s="79">
        <f t="shared" si="2"/>
        <v>0</v>
      </c>
      <c r="AC28" s="79">
        <f t="shared" si="2"/>
        <v>0</v>
      </c>
      <c r="AD28" s="80">
        <f t="shared" si="2"/>
        <v>0</v>
      </c>
      <c r="AE28" s="72"/>
      <c r="AF28" s="78">
        <f t="shared" si="3"/>
        <v>0</v>
      </c>
      <c r="AG28" s="80">
        <f t="shared" si="3"/>
        <v>0</v>
      </c>
    </row>
    <row r="29" spans="3:33">
      <c r="C29" s="10" t="s">
        <v>154</v>
      </c>
      <c r="E29" s="149"/>
      <c r="F29" s="147"/>
      <c r="G29" s="147"/>
      <c r="H29" s="148"/>
      <c r="I29" s="147"/>
      <c r="J29" s="149"/>
      <c r="K29" s="148"/>
      <c r="N29" s="120"/>
      <c r="V29" s="121"/>
      <c r="Y29" s="77" t="s">
        <v>154</v>
      </c>
      <c r="Z29" s="64"/>
      <c r="AA29" s="78">
        <f t="shared" si="4"/>
        <v>0</v>
      </c>
      <c r="AB29" s="79">
        <f t="shared" si="2"/>
        <v>0</v>
      </c>
      <c r="AC29" s="79">
        <f t="shared" si="2"/>
        <v>0</v>
      </c>
      <c r="AD29" s="80">
        <f t="shared" si="2"/>
        <v>0</v>
      </c>
      <c r="AE29" s="72"/>
      <c r="AF29" s="78">
        <f t="shared" si="3"/>
        <v>0</v>
      </c>
      <c r="AG29" s="80">
        <f t="shared" si="3"/>
        <v>0</v>
      </c>
    </row>
    <row r="30" spans="3:33">
      <c r="C30" s="10" t="s">
        <v>155</v>
      </c>
      <c r="E30" s="149"/>
      <c r="F30" s="147"/>
      <c r="G30" s="147"/>
      <c r="H30" s="148"/>
      <c r="I30" s="147"/>
      <c r="J30" s="149"/>
      <c r="K30" s="148"/>
      <c r="N30" s="120"/>
      <c r="V30" s="121"/>
      <c r="Y30" s="77" t="s">
        <v>155</v>
      </c>
      <c r="Z30" s="64"/>
      <c r="AA30" s="78">
        <f t="shared" si="4"/>
        <v>0</v>
      </c>
      <c r="AB30" s="79">
        <f t="shared" si="2"/>
        <v>0</v>
      </c>
      <c r="AC30" s="79">
        <f t="shared" si="2"/>
        <v>0</v>
      </c>
      <c r="AD30" s="80">
        <f t="shared" si="2"/>
        <v>0</v>
      </c>
      <c r="AE30" s="72"/>
      <c r="AF30" s="78">
        <f t="shared" si="3"/>
        <v>0</v>
      </c>
      <c r="AG30" s="80">
        <f t="shared" si="3"/>
        <v>0</v>
      </c>
    </row>
    <row r="31" spans="3:33">
      <c r="C31" s="135" t="s">
        <v>70</v>
      </c>
      <c r="E31" s="145">
        <f>SUM(E$32:E$45)</f>
        <v>0</v>
      </c>
      <c r="F31" s="142">
        <f>SUM(F$32:F$45)</f>
        <v>0</v>
      </c>
      <c r="G31" s="142">
        <f t="shared" ref="G31:H31" si="5">SUM(G$32:G$45)</f>
        <v>0</v>
      </c>
      <c r="H31" s="143">
        <f t="shared" si="5"/>
        <v>0</v>
      </c>
      <c r="I31" s="144"/>
      <c r="J31" s="145">
        <f t="shared" ref="J31:K31" si="6">SUM(J$32:J$45)</f>
        <v>0</v>
      </c>
      <c r="K31" s="143">
        <f t="shared" si="6"/>
        <v>0</v>
      </c>
      <c r="N31" s="120"/>
      <c r="V31" s="121"/>
      <c r="Y31" s="63" t="s">
        <v>70</v>
      </c>
      <c r="Z31" s="64"/>
      <c r="AA31" s="69">
        <f>SUM(AA$32:AA$44)</f>
        <v>0</v>
      </c>
      <c r="AB31" s="70">
        <f>SUM(AB$32:AB$44)</f>
        <v>0</v>
      </c>
      <c r="AC31" s="70">
        <f t="shared" ref="AC31" si="7">SUM(AC$32:AC$44)</f>
        <v>0</v>
      </c>
      <c r="AD31" s="71">
        <f>SUM(AD$32:AD$44)</f>
        <v>0</v>
      </c>
      <c r="AE31" s="81"/>
      <c r="AF31" s="69">
        <f t="shared" ref="AF31:AG31" si="8">SUM(AF$32:AF$44)</f>
        <v>0</v>
      </c>
      <c r="AG31" s="71">
        <f t="shared" si="8"/>
        <v>0</v>
      </c>
    </row>
    <row r="32" spans="3:33">
      <c r="C32" s="9" t="s">
        <v>72</v>
      </c>
      <c r="E32" s="161"/>
      <c r="F32" s="162"/>
      <c r="G32" s="162"/>
      <c r="H32" s="163"/>
      <c r="I32" s="147"/>
      <c r="J32" s="161"/>
      <c r="K32" s="163"/>
      <c r="N32" s="120"/>
      <c r="V32" s="121"/>
      <c r="Y32" s="73" t="s">
        <v>72</v>
      </c>
      <c r="Z32" s="64"/>
      <c r="AA32" s="74">
        <f t="shared" ref="AA32:AD44" si="9">E32*$L$3*$L$4</f>
        <v>0</v>
      </c>
      <c r="AB32" s="75">
        <f t="shared" si="9"/>
        <v>0</v>
      </c>
      <c r="AC32" s="75">
        <f t="shared" si="9"/>
        <v>0</v>
      </c>
      <c r="AD32" s="76">
        <f t="shared" si="9"/>
        <v>0</v>
      </c>
      <c r="AE32" s="72"/>
      <c r="AF32" s="74">
        <f t="shared" ref="AF32:AG44" si="10">J32*$L$3*$L$4</f>
        <v>0</v>
      </c>
      <c r="AG32" s="76">
        <f t="shared" si="10"/>
        <v>0</v>
      </c>
    </row>
    <row r="33" spans="3:33">
      <c r="C33" s="10" t="s">
        <v>63</v>
      </c>
      <c r="E33" s="149"/>
      <c r="F33" s="147"/>
      <c r="G33" s="147"/>
      <c r="H33" s="148"/>
      <c r="I33" s="147"/>
      <c r="J33" s="149"/>
      <c r="K33" s="148"/>
      <c r="N33" s="120"/>
      <c r="V33" s="121"/>
      <c r="Y33" s="77" t="s">
        <v>63</v>
      </c>
      <c r="Z33" s="64"/>
      <c r="AA33" s="78">
        <f t="shared" si="9"/>
        <v>0</v>
      </c>
      <c r="AB33" s="79">
        <f t="shared" si="9"/>
        <v>0</v>
      </c>
      <c r="AC33" s="79">
        <f t="shared" si="9"/>
        <v>0</v>
      </c>
      <c r="AD33" s="80">
        <f t="shared" si="9"/>
        <v>0</v>
      </c>
      <c r="AE33" s="72"/>
      <c r="AF33" s="78">
        <f t="shared" si="10"/>
        <v>0</v>
      </c>
      <c r="AG33" s="80">
        <f>K33*$L$3*$L$4</f>
        <v>0</v>
      </c>
    </row>
    <row r="34" spans="3:33">
      <c r="C34" s="10" t="s">
        <v>156</v>
      </c>
      <c r="E34" s="149"/>
      <c r="F34" s="147"/>
      <c r="G34" s="147"/>
      <c r="H34" s="148"/>
      <c r="I34" s="147"/>
      <c r="J34" s="149"/>
      <c r="K34" s="148"/>
      <c r="N34" s="120"/>
      <c r="V34" s="121"/>
      <c r="Y34" s="77" t="s">
        <v>156</v>
      </c>
      <c r="Z34" s="64"/>
      <c r="AA34" s="78">
        <f t="shared" si="9"/>
        <v>0</v>
      </c>
      <c r="AB34" s="79">
        <f t="shared" si="9"/>
        <v>0</v>
      </c>
      <c r="AC34" s="79">
        <f t="shared" si="9"/>
        <v>0</v>
      </c>
      <c r="AD34" s="80">
        <f>H34*$L$3*$L$4</f>
        <v>0</v>
      </c>
      <c r="AE34" s="72"/>
      <c r="AF34" s="78">
        <f t="shared" si="10"/>
        <v>0</v>
      </c>
      <c r="AG34" s="80">
        <f t="shared" si="10"/>
        <v>0</v>
      </c>
    </row>
    <row r="35" spans="3:33">
      <c r="C35" s="10" t="s">
        <v>76</v>
      </c>
      <c r="E35" s="149"/>
      <c r="F35" s="147"/>
      <c r="G35" s="147"/>
      <c r="H35" s="148"/>
      <c r="I35" s="147"/>
      <c r="J35" s="149"/>
      <c r="K35" s="148"/>
      <c r="N35" s="120"/>
      <c r="V35" s="121"/>
      <c r="Y35" s="77" t="s">
        <v>76</v>
      </c>
      <c r="Z35" s="64"/>
      <c r="AA35" s="78">
        <f t="shared" si="9"/>
        <v>0</v>
      </c>
      <c r="AB35" s="79">
        <f t="shared" si="9"/>
        <v>0</v>
      </c>
      <c r="AC35" s="79">
        <f t="shared" si="9"/>
        <v>0</v>
      </c>
      <c r="AD35" s="80">
        <f t="shared" si="9"/>
        <v>0</v>
      </c>
      <c r="AE35" s="72"/>
      <c r="AF35" s="78">
        <f t="shared" si="10"/>
        <v>0</v>
      </c>
      <c r="AG35" s="80">
        <f t="shared" si="10"/>
        <v>0</v>
      </c>
    </row>
    <row r="36" spans="3:33">
      <c r="C36" s="10" t="s">
        <v>78</v>
      </c>
      <c r="E36" s="149"/>
      <c r="F36" s="147"/>
      <c r="G36" s="147"/>
      <c r="H36" s="148"/>
      <c r="I36" s="147"/>
      <c r="J36" s="149"/>
      <c r="K36" s="148"/>
      <c r="N36" s="120"/>
      <c r="V36" s="121"/>
      <c r="Y36" s="77" t="s">
        <v>78</v>
      </c>
      <c r="Z36" s="64"/>
      <c r="AA36" s="78">
        <f t="shared" si="9"/>
        <v>0</v>
      </c>
      <c r="AB36" s="79">
        <f t="shared" si="9"/>
        <v>0</v>
      </c>
      <c r="AC36" s="79">
        <f t="shared" si="9"/>
        <v>0</v>
      </c>
      <c r="AD36" s="80">
        <f t="shared" si="9"/>
        <v>0</v>
      </c>
      <c r="AE36" s="72"/>
      <c r="AF36" s="78">
        <f t="shared" si="10"/>
        <v>0</v>
      </c>
      <c r="AG36" s="80">
        <f t="shared" si="10"/>
        <v>0</v>
      </c>
    </row>
    <row r="37" spans="3:33">
      <c r="C37" s="10" t="s">
        <v>80</v>
      </c>
      <c r="E37" s="149"/>
      <c r="F37" s="147"/>
      <c r="G37" s="147"/>
      <c r="H37" s="148"/>
      <c r="I37" s="147"/>
      <c r="J37" s="149"/>
      <c r="K37" s="148"/>
      <c r="N37" s="120"/>
      <c r="V37" s="121"/>
      <c r="Y37" s="77" t="s">
        <v>80</v>
      </c>
      <c r="Z37" s="64"/>
      <c r="AA37" s="78">
        <f t="shared" si="9"/>
        <v>0</v>
      </c>
      <c r="AB37" s="79">
        <f t="shared" si="9"/>
        <v>0</v>
      </c>
      <c r="AC37" s="79">
        <f t="shared" si="9"/>
        <v>0</v>
      </c>
      <c r="AD37" s="80">
        <f t="shared" si="9"/>
        <v>0</v>
      </c>
      <c r="AE37" s="72"/>
      <c r="AF37" s="78">
        <f t="shared" si="10"/>
        <v>0</v>
      </c>
      <c r="AG37" s="80">
        <f t="shared" si="10"/>
        <v>0</v>
      </c>
    </row>
    <row r="38" spans="3:33">
      <c r="C38" s="10" t="s">
        <v>65</v>
      </c>
      <c r="E38" s="149"/>
      <c r="F38" s="147"/>
      <c r="G38" s="147"/>
      <c r="H38" s="148"/>
      <c r="I38" s="147"/>
      <c r="J38" s="149"/>
      <c r="K38" s="148"/>
      <c r="N38" s="120"/>
      <c r="V38" s="121"/>
      <c r="Y38" s="77" t="s">
        <v>65</v>
      </c>
      <c r="Z38" s="64"/>
      <c r="AA38" s="78">
        <f t="shared" si="9"/>
        <v>0</v>
      </c>
      <c r="AB38" s="79">
        <f t="shared" si="9"/>
        <v>0</v>
      </c>
      <c r="AC38" s="79">
        <f t="shared" si="9"/>
        <v>0</v>
      </c>
      <c r="AD38" s="80">
        <f t="shared" si="9"/>
        <v>0</v>
      </c>
      <c r="AE38" s="72"/>
      <c r="AF38" s="78">
        <f t="shared" si="10"/>
        <v>0</v>
      </c>
      <c r="AG38" s="80">
        <f t="shared" si="10"/>
        <v>0</v>
      </c>
    </row>
    <row r="39" spans="3:33">
      <c r="C39" s="10" t="s">
        <v>158</v>
      </c>
      <c r="E39" s="149"/>
      <c r="F39" s="147"/>
      <c r="G39" s="147"/>
      <c r="H39" s="148"/>
      <c r="I39" s="147"/>
      <c r="J39" s="149"/>
      <c r="K39" s="148"/>
      <c r="N39" s="120"/>
      <c r="V39" s="121"/>
      <c r="Y39" s="77" t="s">
        <v>158</v>
      </c>
      <c r="Z39" s="64"/>
      <c r="AA39" s="78">
        <f t="shared" si="9"/>
        <v>0</v>
      </c>
      <c r="AB39" s="79">
        <f t="shared" si="9"/>
        <v>0</v>
      </c>
      <c r="AC39" s="79">
        <f t="shared" si="9"/>
        <v>0</v>
      </c>
      <c r="AD39" s="80">
        <f t="shared" si="9"/>
        <v>0</v>
      </c>
      <c r="AE39" s="72"/>
      <c r="AF39" s="78">
        <f t="shared" si="10"/>
        <v>0</v>
      </c>
      <c r="AG39" s="80">
        <f t="shared" si="10"/>
        <v>0</v>
      </c>
    </row>
    <row r="40" spans="3:33">
      <c r="C40" s="10" t="s">
        <v>152</v>
      </c>
      <c r="E40" s="149"/>
      <c r="F40" s="147"/>
      <c r="G40" s="147"/>
      <c r="H40" s="148"/>
      <c r="I40" s="147"/>
      <c r="J40" s="149"/>
      <c r="K40" s="148"/>
      <c r="N40" s="120"/>
      <c r="V40" s="121"/>
      <c r="Y40" s="77" t="s">
        <v>152</v>
      </c>
      <c r="Z40" s="64"/>
      <c r="AA40" s="78">
        <f t="shared" si="9"/>
        <v>0</v>
      </c>
      <c r="AB40" s="79">
        <f t="shared" si="9"/>
        <v>0</v>
      </c>
      <c r="AC40" s="79">
        <f t="shared" si="9"/>
        <v>0</v>
      </c>
      <c r="AD40" s="80">
        <f t="shared" si="9"/>
        <v>0</v>
      </c>
      <c r="AE40" s="72"/>
      <c r="AF40" s="78">
        <f t="shared" si="10"/>
        <v>0</v>
      </c>
      <c r="AG40" s="80">
        <f t="shared" si="10"/>
        <v>0</v>
      </c>
    </row>
    <row r="41" spans="3:33">
      <c r="C41" s="10" t="s">
        <v>67</v>
      </c>
      <c r="E41" s="149"/>
      <c r="F41" s="147"/>
      <c r="G41" s="147"/>
      <c r="H41" s="148"/>
      <c r="I41" s="147"/>
      <c r="J41" s="149"/>
      <c r="K41" s="148"/>
      <c r="N41" s="120"/>
      <c r="V41" s="121"/>
      <c r="Y41" s="77" t="s">
        <v>67</v>
      </c>
      <c r="Z41" s="64"/>
      <c r="AA41" s="78">
        <f t="shared" si="9"/>
        <v>0</v>
      </c>
      <c r="AB41" s="79">
        <f t="shared" si="9"/>
        <v>0</v>
      </c>
      <c r="AC41" s="79">
        <f t="shared" si="9"/>
        <v>0</v>
      </c>
      <c r="AD41" s="80">
        <f t="shared" si="9"/>
        <v>0</v>
      </c>
      <c r="AE41" s="72"/>
      <c r="AF41" s="78">
        <f t="shared" si="10"/>
        <v>0</v>
      </c>
      <c r="AG41" s="80">
        <f t="shared" si="10"/>
        <v>0</v>
      </c>
    </row>
    <row r="42" spans="3:33">
      <c r="C42" s="10" t="s">
        <v>153</v>
      </c>
      <c r="E42" s="149"/>
      <c r="F42" s="147"/>
      <c r="G42" s="147"/>
      <c r="H42" s="148"/>
      <c r="I42" s="147"/>
      <c r="J42" s="149"/>
      <c r="K42" s="148"/>
      <c r="N42" s="120"/>
      <c r="V42" s="121"/>
      <c r="Y42" s="77" t="s">
        <v>153</v>
      </c>
      <c r="Z42" s="64"/>
      <c r="AA42" s="78">
        <f t="shared" si="9"/>
        <v>0</v>
      </c>
      <c r="AB42" s="79">
        <f t="shared" si="9"/>
        <v>0</v>
      </c>
      <c r="AC42" s="79">
        <f t="shared" si="9"/>
        <v>0</v>
      </c>
      <c r="AD42" s="80">
        <f t="shared" si="9"/>
        <v>0</v>
      </c>
      <c r="AE42" s="72"/>
      <c r="AF42" s="78">
        <f t="shared" si="10"/>
        <v>0</v>
      </c>
      <c r="AG42" s="80">
        <f t="shared" si="10"/>
        <v>0</v>
      </c>
    </row>
    <row r="43" spans="3:33">
      <c r="C43" s="10" t="s">
        <v>154</v>
      </c>
      <c r="E43" s="149"/>
      <c r="F43" s="147"/>
      <c r="G43" s="147"/>
      <c r="H43" s="148"/>
      <c r="I43" s="147"/>
      <c r="J43" s="149"/>
      <c r="K43" s="148"/>
      <c r="N43" s="120"/>
      <c r="V43" s="121"/>
      <c r="Y43" s="77" t="s">
        <v>154</v>
      </c>
      <c r="Z43" s="64"/>
      <c r="AA43" s="78">
        <f t="shared" si="9"/>
        <v>0</v>
      </c>
      <c r="AB43" s="79">
        <f t="shared" si="9"/>
        <v>0</v>
      </c>
      <c r="AC43" s="79">
        <f t="shared" si="9"/>
        <v>0</v>
      </c>
      <c r="AD43" s="80">
        <f t="shared" si="9"/>
        <v>0</v>
      </c>
      <c r="AE43" s="72"/>
      <c r="AF43" s="78">
        <f t="shared" si="10"/>
        <v>0</v>
      </c>
      <c r="AG43" s="80">
        <f t="shared" si="10"/>
        <v>0</v>
      </c>
    </row>
    <row r="44" spans="3:33">
      <c r="C44" s="11" t="s">
        <v>155</v>
      </c>
      <c r="E44" s="152"/>
      <c r="F44" s="150"/>
      <c r="G44" s="150"/>
      <c r="H44" s="151"/>
      <c r="I44" s="147"/>
      <c r="J44" s="152"/>
      <c r="K44" s="151"/>
      <c r="N44" s="120"/>
      <c r="V44" s="121"/>
      <c r="Y44" s="82" t="s">
        <v>155</v>
      </c>
      <c r="Z44" s="64"/>
      <c r="AA44" s="83">
        <f t="shared" si="9"/>
        <v>0</v>
      </c>
      <c r="AB44" s="84">
        <f t="shared" si="9"/>
        <v>0</v>
      </c>
      <c r="AC44" s="84">
        <f t="shared" si="9"/>
        <v>0</v>
      </c>
      <c r="AD44" s="85">
        <f t="shared" si="9"/>
        <v>0</v>
      </c>
      <c r="AE44" s="72"/>
      <c r="AF44" s="83">
        <f t="shared" si="10"/>
        <v>0</v>
      </c>
      <c r="AG44" s="85">
        <f t="shared" si="10"/>
        <v>0</v>
      </c>
    </row>
    <row r="45" spans="3:33">
      <c r="C45" s="135" t="s">
        <v>84</v>
      </c>
      <c r="E45" s="145">
        <f>SUM($E$46:$E$53)</f>
        <v>0</v>
      </c>
      <c r="F45" s="142">
        <f>SUM($F$46:$F$53)</f>
        <v>0</v>
      </c>
      <c r="G45" s="142">
        <f>SUM($G$46:$G$53)</f>
        <v>0</v>
      </c>
      <c r="H45" s="143">
        <f>SUM($H$46:$H$53)</f>
        <v>0</v>
      </c>
      <c r="I45" s="144"/>
      <c r="J45" s="145">
        <f>SUM($J$46:$J$53)</f>
        <v>0</v>
      </c>
      <c r="K45" s="143">
        <f>SUM($K$46:$K$53)</f>
        <v>0</v>
      </c>
      <c r="N45" s="120"/>
      <c r="V45" s="121"/>
      <c r="Y45" s="63" t="s">
        <v>84</v>
      </c>
      <c r="Z45" s="64"/>
      <c r="AA45" s="69">
        <f>SUM(AA$46:AA$53)</f>
        <v>0</v>
      </c>
      <c r="AB45" s="70">
        <f>SUM(AB$46:AB$53)</f>
        <v>0</v>
      </c>
      <c r="AC45" s="70">
        <f t="shared" ref="AC45:AD45" si="11">SUM(AC$46:AC$53)</f>
        <v>0</v>
      </c>
      <c r="AD45" s="71">
        <f t="shared" si="11"/>
        <v>0</v>
      </c>
      <c r="AE45" s="81"/>
      <c r="AF45" s="69">
        <f t="shared" ref="AF45:AG45" si="12">SUM(AF$46:AF$53)</f>
        <v>0</v>
      </c>
      <c r="AG45" s="71">
        <f t="shared" si="12"/>
        <v>0</v>
      </c>
    </row>
    <row r="46" spans="3:33">
      <c r="C46" s="9" t="s">
        <v>85</v>
      </c>
      <c r="E46" s="161"/>
      <c r="F46" s="162"/>
      <c r="G46" s="162"/>
      <c r="H46" s="163"/>
      <c r="I46" s="147"/>
      <c r="J46" s="161"/>
      <c r="K46" s="163"/>
      <c r="N46" s="120"/>
      <c r="V46" s="121"/>
      <c r="Y46" s="73" t="s">
        <v>85</v>
      </c>
      <c r="Z46" s="64"/>
      <c r="AA46" s="74">
        <f t="shared" ref="AA46:AD53" si="13">E46*$L$3*$L$4</f>
        <v>0</v>
      </c>
      <c r="AB46" s="75">
        <f t="shared" si="13"/>
        <v>0</v>
      </c>
      <c r="AC46" s="75">
        <f t="shared" si="13"/>
        <v>0</v>
      </c>
      <c r="AD46" s="76">
        <f t="shared" si="13"/>
        <v>0</v>
      </c>
      <c r="AE46" s="72"/>
      <c r="AF46" s="74">
        <f t="shared" ref="AF46:AG53" si="14">J46*$L$3*$L$4</f>
        <v>0</v>
      </c>
      <c r="AG46" s="76">
        <f t="shared" si="14"/>
        <v>0</v>
      </c>
    </row>
    <row r="47" spans="3:33">
      <c r="C47" s="10" t="s">
        <v>88</v>
      </c>
      <c r="E47" s="149"/>
      <c r="F47" s="147"/>
      <c r="G47" s="147"/>
      <c r="H47" s="148"/>
      <c r="I47" s="147"/>
      <c r="J47" s="149"/>
      <c r="K47" s="148"/>
      <c r="N47" s="120"/>
      <c r="V47" s="121"/>
      <c r="Y47" s="77" t="s">
        <v>88</v>
      </c>
      <c r="Z47" s="64"/>
      <c r="AA47" s="78">
        <f t="shared" si="13"/>
        <v>0</v>
      </c>
      <c r="AB47" s="79">
        <f t="shared" si="13"/>
        <v>0</v>
      </c>
      <c r="AC47" s="79">
        <f t="shared" si="13"/>
        <v>0</v>
      </c>
      <c r="AD47" s="80">
        <f t="shared" si="13"/>
        <v>0</v>
      </c>
      <c r="AE47" s="72"/>
      <c r="AF47" s="78">
        <f t="shared" si="14"/>
        <v>0</v>
      </c>
      <c r="AG47" s="80">
        <f t="shared" si="14"/>
        <v>0</v>
      </c>
    </row>
    <row r="48" spans="3:33">
      <c r="C48" s="10" t="s">
        <v>159</v>
      </c>
      <c r="E48" s="149"/>
      <c r="F48" s="147"/>
      <c r="G48" s="147"/>
      <c r="H48" s="148"/>
      <c r="I48" s="147"/>
      <c r="J48" s="149"/>
      <c r="K48" s="148"/>
      <c r="N48" s="120"/>
      <c r="V48" s="121"/>
      <c r="Y48" s="77" t="s">
        <v>159</v>
      </c>
      <c r="Z48" s="64"/>
      <c r="AA48" s="78">
        <f t="shared" si="13"/>
        <v>0</v>
      </c>
      <c r="AB48" s="79">
        <f t="shared" si="13"/>
        <v>0</v>
      </c>
      <c r="AC48" s="79">
        <f t="shared" si="13"/>
        <v>0</v>
      </c>
      <c r="AD48" s="80">
        <f t="shared" si="13"/>
        <v>0</v>
      </c>
      <c r="AE48" s="72"/>
      <c r="AF48" s="78">
        <f t="shared" si="14"/>
        <v>0</v>
      </c>
      <c r="AG48" s="80">
        <f t="shared" si="14"/>
        <v>0</v>
      </c>
    </row>
    <row r="49" spans="3:33">
      <c r="C49" s="10" t="s">
        <v>160</v>
      </c>
      <c r="E49" s="149"/>
      <c r="F49" s="147"/>
      <c r="G49" s="147"/>
      <c r="H49" s="148"/>
      <c r="I49" s="147"/>
      <c r="J49" s="149"/>
      <c r="K49" s="148"/>
      <c r="N49" s="120"/>
      <c r="V49" s="121"/>
      <c r="Y49" s="77" t="s">
        <v>160</v>
      </c>
      <c r="Z49" s="64"/>
      <c r="AA49" s="78">
        <f t="shared" si="13"/>
        <v>0</v>
      </c>
      <c r="AB49" s="79">
        <f t="shared" si="13"/>
        <v>0</v>
      </c>
      <c r="AC49" s="79">
        <f t="shared" si="13"/>
        <v>0</v>
      </c>
      <c r="AD49" s="80">
        <f t="shared" si="13"/>
        <v>0</v>
      </c>
      <c r="AE49" s="72"/>
      <c r="AF49" s="78">
        <f t="shared" si="14"/>
        <v>0</v>
      </c>
      <c r="AG49" s="80">
        <f t="shared" si="14"/>
        <v>0</v>
      </c>
    </row>
    <row r="50" spans="3:33">
      <c r="C50" s="10" t="s">
        <v>90</v>
      </c>
      <c r="E50" s="149"/>
      <c r="F50" s="147"/>
      <c r="G50" s="147"/>
      <c r="H50" s="148"/>
      <c r="I50" s="147"/>
      <c r="J50" s="149"/>
      <c r="K50" s="148"/>
      <c r="N50" s="120"/>
      <c r="V50" s="121"/>
      <c r="Y50" s="77" t="s">
        <v>90</v>
      </c>
      <c r="Z50" s="64"/>
      <c r="AA50" s="78">
        <f t="shared" si="13"/>
        <v>0</v>
      </c>
      <c r="AB50" s="79">
        <f t="shared" si="13"/>
        <v>0</v>
      </c>
      <c r="AC50" s="79">
        <f t="shared" si="13"/>
        <v>0</v>
      </c>
      <c r="AD50" s="80">
        <f t="shared" si="13"/>
        <v>0</v>
      </c>
      <c r="AE50" s="72"/>
      <c r="AF50" s="78">
        <f t="shared" si="14"/>
        <v>0</v>
      </c>
      <c r="AG50" s="80">
        <f t="shared" si="14"/>
        <v>0</v>
      </c>
    </row>
    <row r="51" spans="3:33">
      <c r="C51" s="10" t="s">
        <v>161</v>
      </c>
      <c r="E51" s="149"/>
      <c r="F51" s="147"/>
      <c r="G51" s="147"/>
      <c r="H51" s="148"/>
      <c r="I51" s="147"/>
      <c r="J51" s="149"/>
      <c r="K51" s="148"/>
      <c r="N51" s="120"/>
      <c r="V51" s="121"/>
      <c r="Y51" s="77" t="s">
        <v>161</v>
      </c>
      <c r="Z51" s="64"/>
      <c r="AA51" s="78">
        <f t="shared" si="13"/>
        <v>0</v>
      </c>
      <c r="AB51" s="79">
        <f t="shared" si="13"/>
        <v>0</v>
      </c>
      <c r="AC51" s="79">
        <f t="shared" si="13"/>
        <v>0</v>
      </c>
      <c r="AD51" s="80">
        <f t="shared" si="13"/>
        <v>0</v>
      </c>
      <c r="AE51" s="72"/>
      <c r="AF51" s="78">
        <f t="shared" si="14"/>
        <v>0</v>
      </c>
      <c r="AG51" s="80">
        <f t="shared" si="14"/>
        <v>0</v>
      </c>
    </row>
    <row r="52" spans="3:33">
      <c r="C52" s="10" t="s">
        <v>92</v>
      </c>
      <c r="E52" s="149"/>
      <c r="F52" s="147"/>
      <c r="G52" s="147"/>
      <c r="H52" s="148"/>
      <c r="I52" s="147"/>
      <c r="J52" s="149"/>
      <c r="K52" s="148"/>
      <c r="N52" s="120"/>
      <c r="V52" s="121"/>
      <c r="Y52" s="77" t="s">
        <v>92</v>
      </c>
      <c r="Z52" s="64"/>
      <c r="AA52" s="78">
        <f t="shared" si="13"/>
        <v>0</v>
      </c>
      <c r="AB52" s="79">
        <f t="shared" si="13"/>
        <v>0</v>
      </c>
      <c r="AC52" s="79">
        <f t="shared" si="13"/>
        <v>0</v>
      </c>
      <c r="AD52" s="80">
        <f t="shared" si="13"/>
        <v>0</v>
      </c>
      <c r="AE52" s="72"/>
      <c r="AF52" s="78">
        <f t="shared" si="14"/>
        <v>0</v>
      </c>
      <c r="AG52" s="80">
        <f t="shared" si="14"/>
        <v>0</v>
      </c>
    </row>
    <row r="53" spans="3:33">
      <c r="C53" s="11" t="s">
        <v>162</v>
      </c>
      <c r="E53" s="152"/>
      <c r="F53" s="150"/>
      <c r="G53" s="150"/>
      <c r="H53" s="151"/>
      <c r="I53" s="147"/>
      <c r="J53" s="152"/>
      <c r="K53" s="151"/>
      <c r="N53" s="120"/>
      <c r="V53" s="121"/>
      <c r="Y53" s="82" t="s">
        <v>162</v>
      </c>
      <c r="Z53" s="64"/>
      <c r="AA53" s="83">
        <f t="shared" si="13"/>
        <v>0</v>
      </c>
      <c r="AB53" s="84">
        <f t="shared" si="13"/>
        <v>0</v>
      </c>
      <c r="AC53" s="84">
        <f t="shared" si="13"/>
        <v>0</v>
      </c>
      <c r="AD53" s="85">
        <f t="shared" si="13"/>
        <v>0</v>
      </c>
      <c r="AE53" s="72"/>
      <c r="AF53" s="83">
        <f t="shared" si="14"/>
        <v>0</v>
      </c>
      <c r="AG53" s="85">
        <f t="shared" si="14"/>
        <v>0</v>
      </c>
    </row>
    <row r="54" spans="3:33">
      <c r="C54" s="137" t="s">
        <v>94</v>
      </c>
      <c r="E54" s="155">
        <f>E$17+E$31</f>
        <v>0</v>
      </c>
      <c r="F54" s="153">
        <f t="shared" ref="F54:H54" si="15">F$17+F$31</f>
        <v>0</v>
      </c>
      <c r="G54" s="153">
        <f t="shared" si="15"/>
        <v>0</v>
      </c>
      <c r="H54" s="154">
        <f t="shared" si="15"/>
        <v>0</v>
      </c>
      <c r="I54" s="144"/>
      <c r="J54" s="155">
        <f t="shared" ref="J54:K54" si="16">J$17+J$31</f>
        <v>0</v>
      </c>
      <c r="K54" s="154">
        <f t="shared" si="16"/>
        <v>0</v>
      </c>
      <c r="N54" s="120"/>
      <c r="V54" s="121"/>
      <c r="Y54" s="63" t="s">
        <v>94</v>
      </c>
      <c r="Z54" s="64"/>
      <c r="AA54" s="69">
        <f>AA$17+AA$31+AA45</f>
        <v>0</v>
      </c>
      <c r="AB54" s="70">
        <f>AB$17+AB$31+AB45</f>
        <v>0</v>
      </c>
      <c r="AC54" s="70">
        <f>AC$17+AC$31+AC45</f>
        <v>0</v>
      </c>
      <c r="AD54" s="71">
        <f>AD$17+AD$31+AD45</f>
        <v>0</v>
      </c>
      <c r="AE54" s="81"/>
      <c r="AF54" s="69">
        <f t="shared" ref="AF54:AG54" si="17">AF$17+AF$31+AF45</f>
        <v>0</v>
      </c>
      <c r="AG54" s="71">
        <f t="shared" si="17"/>
        <v>0</v>
      </c>
    </row>
    <row r="55" spans="3:33">
      <c r="E55" s="3"/>
      <c r="F55" s="3"/>
      <c r="G55" s="3"/>
      <c r="H55" s="3"/>
      <c r="I55" s="3"/>
      <c r="J55" s="3"/>
      <c r="K55" s="3"/>
      <c r="N55" s="120"/>
      <c r="V55" s="121"/>
      <c r="Y55" s="64"/>
      <c r="Z55" s="64"/>
      <c r="AA55" s="72"/>
      <c r="AB55" s="72"/>
      <c r="AC55" s="72"/>
      <c r="AD55" s="72"/>
      <c r="AE55" s="72"/>
      <c r="AF55" s="72"/>
      <c r="AG55" s="72"/>
    </row>
    <row r="56" spans="3:33">
      <c r="C56" s="131" t="s">
        <v>97</v>
      </c>
      <c r="E56" s="132">
        <f>$E$16</f>
        <v>0</v>
      </c>
      <c r="F56" s="133">
        <f>$F$16</f>
        <v>0</v>
      </c>
      <c r="G56" s="133">
        <f>$G$16</f>
        <v>0</v>
      </c>
      <c r="H56" s="134">
        <f>$H$16</f>
        <v>0</v>
      </c>
      <c r="I56" s="4"/>
      <c r="J56" s="132">
        <f>$J$16</f>
        <v>0</v>
      </c>
      <c r="K56" s="134">
        <f>$K$16</f>
        <v>0</v>
      </c>
      <c r="N56" s="120"/>
      <c r="V56" s="121"/>
      <c r="Y56" s="63" t="s">
        <v>97</v>
      </c>
      <c r="Z56" s="64"/>
      <c r="AA56" s="65">
        <f>$E$16</f>
        <v>0</v>
      </c>
      <c r="AB56" s="66">
        <f>$F$16</f>
        <v>0</v>
      </c>
      <c r="AC56" s="66">
        <f>$G$16</f>
        <v>0</v>
      </c>
      <c r="AD56" s="67">
        <f>$H$16</f>
        <v>0</v>
      </c>
      <c r="AE56" s="81"/>
      <c r="AF56" s="65">
        <f>$J$16</f>
        <v>0</v>
      </c>
      <c r="AG56" s="67">
        <f>$K$16</f>
        <v>0</v>
      </c>
    </row>
    <row r="57" spans="3:33">
      <c r="C57" s="135" t="s">
        <v>99</v>
      </c>
      <c r="E57" s="145">
        <f>SUM($E$58:$E$71)</f>
        <v>0</v>
      </c>
      <c r="F57" s="142">
        <f>SUM(F$58:F$71)</f>
        <v>0</v>
      </c>
      <c r="G57" s="142">
        <f>SUM($G$58:$G$71)</f>
        <v>0</v>
      </c>
      <c r="H57" s="143">
        <f>SUM($H$58:$H$71)</f>
        <v>0</v>
      </c>
      <c r="I57" s="146"/>
      <c r="J57" s="145">
        <f>SUM($J$58:$J$71)</f>
        <v>0</v>
      </c>
      <c r="K57" s="143">
        <f>SUM($K$58:$K$71)</f>
        <v>0</v>
      </c>
      <c r="N57" s="120"/>
      <c r="V57" s="121"/>
      <c r="Y57" s="63" t="s">
        <v>99</v>
      </c>
      <c r="Z57" s="64"/>
      <c r="AA57" s="69">
        <f>SUM($AA$58:$AA$71)</f>
        <v>0</v>
      </c>
      <c r="AB57" s="70">
        <f>SUM(AB$58:AB$71)</f>
        <v>0</v>
      </c>
      <c r="AC57" s="70">
        <f>SUM($AC$58:$AC$71)</f>
        <v>0</v>
      </c>
      <c r="AD57" s="71">
        <f>SUM(AD$58:AD$71)</f>
        <v>0</v>
      </c>
      <c r="AE57" s="86"/>
      <c r="AF57" s="69">
        <f t="shared" ref="AF57:AG57" si="18">SUM(AF$58:AF$71)</f>
        <v>0</v>
      </c>
      <c r="AG57" s="71">
        <f t="shared" si="18"/>
        <v>0</v>
      </c>
    </row>
    <row r="58" spans="3:33">
      <c r="C58" s="9" t="s">
        <v>101</v>
      </c>
      <c r="E58" s="161"/>
      <c r="F58" s="162"/>
      <c r="G58" s="162"/>
      <c r="H58" s="163"/>
      <c r="I58" s="147"/>
      <c r="J58" s="161"/>
      <c r="K58" s="163"/>
      <c r="N58" s="120"/>
      <c r="V58" s="121"/>
      <c r="Y58" s="73" t="s">
        <v>101</v>
      </c>
      <c r="Z58" s="64"/>
      <c r="AA58" s="74">
        <f>E58*$L$3*$L$4</f>
        <v>0</v>
      </c>
      <c r="AB58" s="75">
        <f t="shared" ref="AB58:AD71" si="19">F58*$L$3*$L$4</f>
        <v>0</v>
      </c>
      <c r="AC58" s="75">
        <f t="shared" si="19"/>
        <v>0</v>
      </c>
      <c r="AD58" s="76">
        <f t="shared" si="19"/>
        <v>0</v>
      </c>
      <c r="AE58" s="79"/>
      <c r="AF58" s="74">
        <f t="shared" ref="AF58:AG71" si="20">J58*$L$3*$L$4</f>
        <v>0</v>
      </c>
      <c r="AG58" s="76">
        <f t="shared" si="20"/>
        <v>0</v>
      </c>
    </row>
    <row r="59" spans="3:33">
      <c r="C59" s="10" t="s">
        <v>103</v>
      </c>
      <c r="E59" s="149"/>
      <c r="F59" s="147"/>
      <c r="G59" s="147"/>
      <c r="H59" s="148"/>
      <c r="I59" s="147"/>
      <c r="J59" s="149"/>
      <c r="K59" s="148"/>
      <c r="N59" s="120"/>
      <c r="V59" s="121"/>
      <c r="Y59" s="77" t="s">
        <v>103</v>
      </c>
      <c r="Z59" s="64"/>
      <c r="AA59" s="78">
        <f t="shared" ref="AA59:AA71" si="21">E59*$L$3*$L$4</f>
        <v>0</v>
      </c>
      <c r="AB59" s="79">
        <f t="shared" si="19"/>
        <v>0</v>
      </c>
      <c r="AC59" s="79">
        <f t="shared" si="19"/>
        <v>0</v>
      </c>
      <c r="AD59" s="80">
        <f t="shared" si="19"/>
        <v>0</v>
      </c>
      <c r="AE59" s="79"/>
      <c r="AF59" s="78">
        <f t="shared" si="20"/>
        <v>0</v>
      </c>
      <c r="AG59" s="80">
        <f t="shared" si="20"/>
        <v>0</v>
      </c>
    </row>
    <row r="60" spans="3:33">
      <c r="C60" s="10" t="s">
        <v>163</v>
      </c>
      <c r="E60" s="149"/>
      <c r="F60" s="147"/>
      <c r="G60" s="147"/>
      <c r="H60" s="148"/>
      <c r="I60" s="147"/>
      <c r="J60" s="149"/>
      <c r="K60" s="148"/>
      <c r="N60" s="120"/>
      <c r="V60" s="121"/>
      <c r="Y60" s="77" t="s">
        <v>163</v>
      </c>
      <c r="Z60" s="64"/>
      <c r="AA60" s="78">
        <f t="shared" si="21"/>
        <v>0</v>
      </c>
      <c r="AB60" s="79">
        <f t="shared" si="19"/>
        <v>0</v>
      </c>
      <c r="AC60" s="79">
        <f t="shared" si="19"/>
        <v>0</v>
      </c>
      <c r="AD60" s="80">
        <f t="shared" si="19"/>
        <v>0</v>
      </c>
      <c r="AE60" s="79"/>
      <c r="AF60" s="78">
        <f t="shared" si="20"/>
        <v>0</v>
      </c>
      <c r="AG60" s="80">
        <f>K60*$L$3*$L$4</f>
        <v>0</v>
      </c>
    </row>
    <row r="61" spans="3:33">
      <c r="C61" s="10" t="s">
        <v>105</v>
      </c>
      <c r="E61" s="149"/>
      <c r="F61" s="147"/>
      <c r="G61" s="147"/>
      <c r="H61" s="148"/>
      <c r="I61" s="147"/>
      <c r="J61" s="149"/>
      <c r="K61" s="148"/>
      <c r="N61" s="120"/>
      <c r="V61" s="121"/>
      <c r="Y61" s="77" t="s">
        <v>105</v>
      </c>
      <c r="Z61" s="64"/>
      <c r="AA61" s="78">
        <f t="shared" si="21"/>
        <v>0</v>
      </c>
      <c r="AB61" s="79">
        <f t="shared" si="19"/>
        <v>0</v>
      </c>
      <c r="AC61" s="79">
        <f t="shared" si="19"/>
        <v>0</v>
      </c>
      <c r="AD61" s="80">
        <f t="shared" si="19"/>
        <v>0</v>
      </c>
      <c r="AE61" s="79"/>
      <c r="AF61" s="78">
        <f t="shared" si="20"/>
        <v>0</v>
      </c>
      <c r="AG61" s="80">
        <f t="shared" si="20"/>
        <v>0</v>
      </c>
    </row>
    <row r="62" spans="3:33">
      <c r="C62" s="10" t="s">
        <v>107</v>
      </c>
      <c r="E62" s="149"/>
      <c r="F62" s="147"/>
      <c r="G62" s="147"/>
      <c r="H62" s="148"/>
      <c r="I62" s="147"/>
      <c r="J62" s="149"/>
      <c r="K62" s="148"/>
      <c r="N62" s="120"/>
      <c r="V62" s="121"/>
      <c r="Y62" s="77" t="s">
        <v>107</v>
      </c>
      <c r="Z62" s="64"/>
      <c r="AA62" s="78">
        <f t="shared" si="21"/>
        <v>0</v>
      </c>
      <c r="AB62" s="79">
        <f t="shared" si="19"/>
        <v>0</v>
      </c>
      <c r="AC62" s="79">
        <f t="shared" si="19"/>
        <v>0</v>
      </c>
      <c r="AD62" s="80">
        <f t="shared" si="19"/>
        <v>0</v>
      </c>
      <c r="AE62" s="79"/>
      <c r="AF62" s="78">
        <f t="shared" si="20"/>
        <v>0</v>
      </c>
      <c r="AG62" s="80">
        <f t="shared" si="20"/>
        <v>0</v>
      </c>
    </row>
    <row r="63" spans="3:33">
      <c r="C63" s="10" t="s">
        <v>164</v>
      </c>
      <c r="E63" s="149"/>
      <c r="F63" s="147"/>
      <c r="G63" s="147"/>
      <c r="H63" s="148"/>
      <c r="I63" s="147"/>
      <c r="J63" s="149"/>
      <c r="K63" s="148"/>
      <c r="N63" s="120"/>
      <c r="V63" s="121"/>
      <c r="Y63" s="77" t="s">
        <v>164</v>
      </c>
      <c r="Z63" s="64"/>
      <c r="AA63" s="78">
        <f t="shared" si="21"/>
        <v>0</v>
      </c>
      <c r="AB63" s="79">
        <f t="shared" si="19"/>
        <v>0</v>
      </c>
      <c r="AC63" s="79">
        <f t="shared" si="19"/>
        <v>0</v>
      </c>
      <c r="AD63" s="80">
        <f t="shared" si="19"/>
        <v>0</v>
      </c>
      <c r="AE63" s="79"/>
      <c r="AF63" s="78">
        <f t="shared" si="20"/>
        <v>0</v>
      </c>
      <c r="AG63" s="80">
        <f t="shared" si="20"/>
        <v>0</v>
      </c>
    </row>
    <row r="64" spans="3:33">
      <c r="C64" s="10" t="s">
        <v>165</v>
      </c>
      <c r="E64" s="149"/>
      <c r="F64" s="147"/>
      <c r="G64" s="147"/>
      <c r="H64" s="148"/>
      <c r="I64" s="147"/>
      <c r="J64" s="149"/>
      <c r="K64" s="148"/>
      <c r="N64" s="120"/>
      <c r="V64" s="121"/>
      <c r="Y64" s="77" t="s">
        <v>165</v>
      </c>
      <c r="Z64" s="64"/>
      <c r="AA64" s="78">
        <f t="shared" si="21"/>
        <v>0</v>
      </c>
      <c r="AB64" s="79">
        <f t="shared" si="19"/>
        <v>0</v>
      </c>
      <c r="AC64" s="79">
        <f t="shared" si="19"/>
        <v>0</v>
      </c>
      <c r="AD64" s="80">
        <f t="shared" si="19"/>
        <v>0</v>
      </c>
      <c r="AE64" s="79"/>
      <c r="AF64" s="78">
        <f t="shared" si="20"/>
        <v>0</v>
      </c>
      <c r="AG64" s="80">
        <f t="shared" si="20"/>
        <v>0</v>
      </c>
    </row>
    <row r="65" spans="3:33">
      <c r="C65" s="10" t="s">
        <v>166</v>
      </c>
      <c r="E65" s="149"/>
      <c r="F65" s="147"/>
      <c r="G65" s="147"/>
      <c r="H65" s="148"/>
      <c r="I65" s="147"/>
      <c r="J65" s="149"/>
      <c r="K65" s="148"/>
      <c r="N65" s="120"/>
      <c r="V65" s="121"/>
      <c r="Y65" s="77" t="s">
        <v>166</v>
      </c>
      <c r="Z65" s="64"/>
      <c r="AA65" s="78">
        <f t="shared" si="21"/>
        <v>0</v>
      </c>
      <c r="AB65" s="79">
        <f t="shared" si="19"/>
        <v>0</v>
      </c>
      <c r="AC65" s="79">
        <f t="shared" si="19"/>
        <v>0</v>
      </c>
      <c r="AD65" s="80">
        <f t="shared" si="19"/>
        <v>0</v>
      </c>
      <c r="AE65" s="79"/>
      <c r="AF65" s="78">
        <f t="shared" si="20"/>
        <v>0</v>
      </c>
      <c r="AG65" s="80">
        <f t="shared" si="20"/>
        <v>0</v>
      </c>
    </row>
    <row r="66" spans="3:33">
      <c r="C66" s="10" t="s">
        <v>29</v>
      </c>
      <c r="E66" s="149"/>
      <c r="F66" s="147"/>
      <c r="G66" s="147"/>
      <c r="H66" s="148"/>
      <c r="I66" s="147"/>
      <c r="J66" s="149"/>
      <c r="K66" s="148"/>
      <c r="N66" s="120"/>
      <c r="V66" s="121"/>
      <c r="Y66" s="77" t="s">
        <v>29</v>
      </c>
      <c r="Z66" s="64"/>
      <c r="AA66" s="78">
        <f t="shared" si="21"/>
        <v>0</v>
      </c>
      <c r="AB66" s="79">
        <f t="shared" si="19"/>
        <v>0</v>
      </c>
      <c r="AC66" s="79">
        <f t="shared" si="19"/>
        <v>0</v>
      </c>
      <c r="AD66" s="80">
        <f t="shared" si="19"/>
        <v>0</v>
      </c>
      <c r="AE66" s="79"/>
      <c r="AF66" s="78">
        <f t="shared" si="20"/>
        <v>0</v>
      </c>
      <c r="AG66" s="80">
        <f t="shared" si="20"/>
        <v>0</v>
      </c>
    </row>
    <row r="67" spans="3:33">
      <c r="C67" s="10" t="s">
        <v>152</v>
      </c>
      <c r="E67" s="149"/>
      <c r="F67" s="147"/>
      <c r="G67" s="147"/>
      <c r="H67" s="148"/>
      <c r="I67" s="147"/>
      <c r="J67" s="149"/>
      <c r="K67" s="148"/>
      <c r="N67" s="120"/>
      <c r="V67" s="121"/>
      <c r="Y67" s="77" t="s">
        <v>152</v>
      </c>
      <c r="Z67" s="64"/>
      <c r="AA67" s="78">
        <f t="shared" si="21"/>
        <v>0</v>
      </c>
      <c r="AB67" s="79">
        <f t="shared" si="19"/>
        <v>0</v>
      </c>
      <c r="AC67" s="79">
        <f t="shared" si="19"/>
        <v>0</v>
      </c>
      <c r="AD67" s="80">
        <f t="shared" si="19"/>
        <v>0</v>
      </c>
      <c r="AE67" s="79"/>
      <c r="AF67" s="78">
        <f t="shared" si="20"/>
        <v>0</v>
      </c>
      <c r="AG67" s="80">
        <f t="shared" si="20"/>
        <v>0</v>
      </c>
    </row>
    <row r="68" spans="3:33">
      <c r="C68" s="10" t="s">
        <v>113</v>
      </c>
      <c r="E68" s="149"/>
      <c r="F68" s="147"/>
      <c r="G68" s="147"/>
      <c r="H68" s="148"/>
      <c r="I68" s="147"/>
      <c r="J68" s="149"/>
      <c r="K68" s="148"/>
      <c r="N68" s="120"/>
      <c r="V68" s="121"/>
      <c r="Y68" s="77" t="s">
        <v>113</v>
      </c>
      <c r="Z68" s="64"/>
      <c r="AA68" s="78">
        <f t="shared" si="21"/>
        <v>0</v>
      </c>
      <c r="AB68" s="79">
        <f t="shared" si="19"/>
        <v>0</v>
      </c>
      <c r="AC68" s="79">
        <f t="shared" si="19"/>
        <v>0</v>
      </c>
      <c r="AD68" s="80">
        <f t="shared" si="19"/>
        <v>0</v>
      </c>
      <c r="AE68" s="79"/>
      <c r="AF68" s="78">
        <f t="shared" si="20"/>
        <v>0</v>
      </c>
      <c r="AG68" s="80">
        <f t="shared" si="20"/>
        <v>0</v>
      </c>
    </row>
    <row r="69" spans="3:33">
      <c r="C69" s="10" t="s">
        <v>153</v>
      </c>
      <c r="E69" s="149"/>
      <c r="F69" s="147"/>
      <c r="G69" s="147"/>
      <c r="H69" s="148"/>
      <c r="I69" s="147"/>
      <c r="J69" s="149"/>
      <c r="K69" s="148"/>
      <c r="N69" s="120"/>
      <c r="V69" s="121"/>
      <c r="Y69" s="77" t="s">
        <v>153</v>
      </c>
      <c r="Z69" s="64"/>
      <c r="AA69" s="78">
        <f>E69*$L$3*$L$4</f>
        <v>0</v>
      </c>
      <c r="AB69" s="79">
        <f t="shared" si="19"/>
        <v>0</v>
      </c>
      <c r="AC69" s="79">
        <f t="shared" si="19"/>
        <v>0</v>
      </c>
      <c r="AD69" s="80">
        <f t="shared" si="19"/>
        <v>0</v>
      </c>
      <c r="AE69" s="79"/>
      <c r="AF69" s="78">
        <f t="shared" si="20"/>
        <v>0</v>
      </c>
      <c r="AG69" s="80">
        <f t="shared" si="20"/>
        <v>0</v>
      </c>
    </row>
    <row r="70" spans="3:33">
      <c r="C70" s="10" t="s">
        <v>154</v>
      </c>
      <c r="E70" s="149"/>
      <c r="F70" s="147"/>
      <c r="G70" s="147"/>
      <c r="H70" s="148"/>
      <c r="I70" s="147"/>
      <c r="J70" s="149"/>
      <c r="K70" s="148"/>
      <c r="N70" s="120"/>
      <c r="V70" s="121"/>
      <c r="Y70" s="77" t="s">
        <v>154</v>
      </c>
      <c r="Z70" s="64"/>
      <c r="AA70" s="78">
        <f t="shared" si="21"/>
        <v>0</v>
      </c>
      <c r="AB70" s="79">
        <f t="shared" si="19"/>
        <v>0</v>
      </c>
      <c r="AC70" s="79">
        <f t="shared" si="19"/>
        <v>0</v>
      </c>
      <c r="AD70" s="80">
        <f t="shared" si="19"/>
        <v>0</v>
      </c>
      <c r="AE70" s="79"/>
      <c r="AF70" s="78">
        <f t="shared" si="20"/>
        <v>0</v>
      </c>
      <c r="AG70" s="80">
        <f t="shared" si="20"/>
        <v>0</v>
      </c>
    </row>
    <row r="71" spans="3:33">
      <c r="C71" s="10" t="s">
        <v>155</v>
      </c>
      <c r="E71" s="149"/>
      <c r="F71" s="147"/>
      <c r="G71" s="147"/>
      <c r="H71" s="148"/>
      <c r="I71" s="147"/>
      <c r="J71" s="149"/>
      <c r="K71" s="148"/>
      <c r="N71" s="120"/>
      <c r="V71" s="121"/>
      <c r="Y71" s="82" t="s">
        <v>155</v>
      </c>
      <c r="Z71" s="64"/>
      <c r="AA71" s="83">
        <f t="shared" si="21"/>
        <v>0</v>
      </c>
      <c r="AB71" s="84">
        <f t="shared" si="19"/>
        <v>0</v>
      </c>
      <c r="AC71" s="84">
        <f t="shared" si="19"/>
        <v>0</v>
      </c>
      <c r="AD71" s="85">
        <f t="shared" si="19"/>
        <v>0</v>
      </c>
      <c r="AE71" s="79"/>
      <c r="AF71" s="83">
        <f t="shared" si="20"/>
        <v>0</v>
      </c>
      <c r="AG71" s="85">
        <f t="shared" si="20"/>
        <v>0</v>
      </c>
    </row>
    <row r="72" spans="3:33">
      <c r="C72" s="135" t="s">
        <v>114</v>
      </c>
      <c r="E72" s="145">
        <f>SUM($E$73:$E$87)</f>
        <v>0</v>
      </c>
      <c r="F72" s="142">
        <f>SUM($F$73:$F$87)</f>
        <v>0</v>
      </c>
      <c r="G72" s="142">
        <f>SUM($G$73:$G$87)</f>
        <v>0</v>
      </c>
      <c r="H72" s="143">
        <f>SUM($H$73:$H$87)</f>
        <v>0</v>
      </c>
      <c r="I72" s="144"/>
      <c r="J72" s="145">
        <f>SUM($J$73:$J$87)</f>
        <v>0</v>
      </c>
      <c r="K72" s="143">
        <f>SUM($K$73:$K$87)</f>
        <v>0</v>
      </c>
      <c r="N72" s="120"/>
      <c r="V72" s="121"/>
      <c r="Y72" s="63" t="s">
        <v>114</v>
      </c>
      <c r="Z72" s="64"/>
      <c r="AA72" s="69">
        <f>SUM(AA$73:AA$87)</f>
        <v>0</v>
      </c>
      <c r="AB72" s="70">
        <f t="shared" ref="AB72:AD72" si="22">SUM(AB$73:AB$87)</f>
        <v>0</v>
      </c>
      <c r="AC72" s="70">
        <f t="shared" si="22"/>
        <v>0</v>
      </c>
      <c r="AD72" s="71">
        <f t="shared" si="22"/>
        <v>0</v>
      </c>
      <c r="AE72" s="86"/>
      <c r="AF72" s="69">
        <f t="shared" ref="AF72" si="23">SUM(AF$73:AF$87)</f>
        <v>0</v>
      </c>
      <c r="AG72" s="71">
        <f>SUM(AG$73:AG$87)</f>
        <v>0</v>
      </c>
    </row>
    <row r="73" spans="3:33">
      <c r="C73" s="9" t="s">
        <v>101</v>
      </c>
      <c r="E73" s="161"/>
      <c r="F73" s="162"/>
      <c r="G73" s="162"/>
      <c r="H73" s="163"/>
      <c r="I73" s="147"/>
      <c r="J73" s="161"/>
      <c r="K73" s="163"/>
      <c r="N73" s="120"/>
      <c r="V73" s="121"/>
      <c r="Y73" s="73" t="s">
        <v>101</v>
      </c>
      <c r="Z73" s="64"/>
      <c r="AA73" s="74">
        <f t="shared" ref="AA73:AD87" si="24">E73*$L$3*$L$4</f>
        <v>0</v>
      </c>
      <c r="AB73" s="75">
        <f t="shared" si="24"/>
        <v>0</v>
      </c>
      <c r="AC73" s="75">
        <f t="shared" si="24"/>
        <v>0</v>
      </c>
      <c r="AD73" s="76">
        <f t="shared" si="24"/>
        <v>0</v>
      </c>
      <c r="AE73" s="79"/>
      <c r="AF73" s="74">
        <f t="shared" ref="AF73:AG87" si="25">J73*$L$3*$L$4</f>
        <v>0</v>
      </c>
      <c r="AG73" s="76">
        <f t="shared" si="25"/>
        <v>0</v>
      </c>
    </row>
    <row r="74" spans="3:33">
      <c r="C74" s="10" t="s">
        <v>103</v>
      </c>
      <c r="E74" s="149"/>
      <c r="F74" s="147"/>
      <c r="G74" s="147"/>
      <c r="H74" s="148"/>
      <c r="I74" s="147"/>
      <c r="J74" s="149"/>
      <c r="K74" s="148"/>
      <c r="N74" s="120"/>
      <c r="V74" s="121"/>
      <c r="Y74" s="77" t="s">
        <v>103</v>
      </c>
      <c r="Z74" s="64"/>
      <c r="AA74" s="78">
        <f t="shared" si="24"/>
        <v>0</v>
      </c>
      <c r="AB74" s="79">
        <f t="shared" si="24"/>
        <v>0</v>
      </c>
      <c r="AC74" s="79">
        <f t="shared" si="24"/>
        <v>0</v>
      </c>
      <c r="AD74" s="80">
        <f t="shared" si="24"/>
        <v>0</v>
      </c>
      <c r="AE74" s="79"/>
      <c r="AF74" s="78">
        <f t="shared" si="25"/>
        <v>0</v>
      </c>
      <c r="AG74" s="80">
        <f t="shared" si="25"/>
        <v>0</v>
      </c>
    </row>
    <row r="75" spans="3:33">
      <c r="C75" s="10" t="s">
        <v>105</v>
      </c>
      <c r="E75" s="149"/>
      <c r="F75" s="147"/>
      <c r="G75" s="147"/>
      <c r="H75" s="148"/>
      <c r="I75" s="147"/>
      <c r="J75" s="149"/>
      <c r="K75" s="148"/>
      <c r="N75" s="120"/>
      <c r="V75" s="121"/>
      <c r="Y75" s="77" t="s">
        <v>105</v>
      </c>
      <c r="Z75" s="64"/>
      <c r="AA75" s="78">
        <f t="shared" si="24"/>
        <v>0</v>
      </c>
      <c r="AB75" s="79">
        <f t="shared" si="24"/>
        <v>0</v>
      </c>
      <c r="AC75" s="79">
        <f t="shared" si="24"/>
        <v>0</v>
      </c>
      <c r="AD75" s="80">
        <f t="shared" si="24"/>
        <v>0</v>
      </c>
      <c r="AE75" s="79"/>
      <c r="AF75" s="78">
        <f t="shared" si="25"/>
        <v>0</v>
      </c>
      <c r="AG75" s="80">
        <f t="shared" si="25"/>
        <v>0</v>
      </c>
    </row>
    <row r="76" spans="3:33">
      <c r="C76" s="10" t="s">
        <v>119</v>
      </c>
      <c r="E76" s="149"/>
      <c r="F76" s="147"/>
      <c r="G76" s="147"/>
      <c r="H76" s="148"/>
      <c r="I76" s="147"/>
      <c r="J76" s="149"/>
      <c r="K76" s="148"/>
      <c r="N76" s="120"/>
      <c r="V76" s="121"/>
      <c r="Y76" s="77" t="s">
        <v>119</v>
      </c>
      <c r="Z76" s="64"/>
      <c r="AA76" s="78">
        <f>E76*$L$3*$L$4</f>
        <v>0</v>
      </c>
      <c r="AB76" s="79">
        <f t="shared" si="24"/>
        <v>0</v>
      </c>
      <c r="AC76" s="79">
        <f t="shared" si="24"/>
        <v>0</v>
      </c>
      <c r="AD76" s="80">
        <f t="shared" si="24"/>
        <v>0</v>
      </c>
      <c r="AE76" s="79"/>
      <c r="AF76" s="78">
        <f t="shared" si="25"/>
        <v>0</v>
      </c>
      <c r="AG76" s="80">
        <f t="shared" si="25"/>
        <v>0</v>
      </c>
    </row>
    <row r="77" spans="3:33">
      <c r="C77" s="10" t="s">
        <v>72</v>
      </c>
      <c r="E77" s="149"/>
      <c r="F77" s="147"/>
      <c r="G77" s="147"/>
      <c r="H77" s="148"/>
      <c r="I77" s="147"/>
      <c r="J77" s="149"/>
      <c r="K77" s="148"/>
      <c r="N77" s="120"/>
      <c r="V77" s="121"/>
      <c r="Y77" s="77" t="s">
        <v>72</v>
      </c>
      <c r="Z77" s="64"/>
      <c r="AA77" s="78">
        <f t="shared" si="24"/>
        <v>0</v>
      </c>
      <c r="AB77" s="79">
        <f t="shared" si="24"/>
        <v>0</v>
      </c>
      <c r="AC77" s="79">
        <f t="shared" si="24"/>
        <v>0</v>
      </c>
      <c r="AD77" s="80">
        <f t="shared" si="24"/>
        <v>0</v>
      </c>
      <c r="AE77" s="79"/>
      <c r="AF77" s="78">
        <f t="shared" si="25"/>
        <v>0</v>
      </c>
      <c r="AG77" s="80">
        <f t="shared" si="25"/>
        <v>0</v>
      </c>
    </row>
    <row r="78" spans="3:33">
      <c r="C78" s="10" t="s">
        <v>167</v>
      </c>
      <c r="E78" s="149"/>
      <c r="F78" s="147"/>
      <c r="G78" s="147"/>
      <c r="H78" s="148"/>
      <c r="I78" s="147"/>
      <c r="J78" s="149"/>
      <c r="K78" s="148"/>
      <c r="N78" s="120"/>
      <c r="V78" s="121"/>
      <c r="Y78" s="77" t="s">
        <v>167</v>
      </c>
      <c r="Z78" s="64"/>
      <c r="AA78" s="78">
        <f t="shared" si="24"/>
        <v>0</v>
      </c>
      <c r="AB78" s="79">
        <f t="shared" si="24"/>
        <v>0</v>
      </c>
      <c r="AC78" s="79">
        <f t="shared" si="24"/>
        <v>0</v>
      </c>
      <c r="AD78" s="80">
        <f t="shared" si="24"/>
        <v>0</v>
      </c>
      <c r="AE78" s="79"/>
      <c r="AF78" s="78">
        <f t="shared" si="25"/>
        <v>0</v>
      </c>
      <c r="AG78" s="80">
        <f t="shared" si="25"/>
        <v>0</v>
      </c>
    </row>
    <row r="79" spans="3:33">
      <c r="C79" s="10" t="s">
        <v>168</v>
      </c>
      <c r="E79" s="149"/>
      <c r="F79" s="147"/>
      <c r="G79" s="147"/>
      <c r="H79" s="148"/>
      <c r="I79" s="147"/>
      <c r="J79" s="149"/>
      <c r="K79" s="148"/>
      <c r="N79" s="120"/>
      <c r="V79" s="121"/>
      <c r="Y79" s="77" t="s">
        <v>168</v>
      </c>
      <c r="Z79" s="64"/>
      <c r="AA79" s="78">
        <f t="shared" si="24"/>
        <v>0</v>
      </c>
      <c r="AB79" s="79">
        <f t="shared" si="24"/>
        <v>0</v>
      </c>
      <c r="AC79" s="79">
        <f t="shared" si="24"/>
        <v>0</v>
      </c>
      <c r="AD79" s="80">
        <f t="shared" si="24"/>
        <v>0</v>
      </c>
      <c r="AE79" s="79"/>
      <c r="AF79" s="78">
        <f t="shared" si="25"/>
        <v>0</v>
      </c>
      <c r="AG79" s="80">
        <f t="shared" si="25"/>
        <v>0</v>
      </c>
    </row>
    <row r="80" spans="3:33">
      <c r="C80" s="10" t="s">
        <v>123</v>
      </c>
      <c r="E80" s="149"/>
      <c r="F80" s="147"/>
      <c r="G80" s="147"/>
      <c r="H80" s="148"/>
      <c r="I80" s="147"/>
      <c r="J80" s="149"/>
      <c r="K80" s="148"/>
      <c r="N80" s="120"/>
      <c r="V80" s="121"/>
      <c r="Y80" s="77" t="s">
        <v>123</v>
      </c>
      <c r="Z80" s="64"/>
      <c r="AA80" s="78">
        <f t="shared" si="24"/>
        <v>0</v>
      </c>
      <c r="AB80" s="79">
        <f t="shared" si="24"/>
        <v>0</v>
      </c>
      <c r="AC80" s="79">
        <f t="shared" si="24"/>
        <v>0</v>
      </c>
      <c r="AD80" s="80">
        <f t="shared" si="24"/>
        <v>0</v>
      </c>
      <c r="AE80" s="79"/>
      <c r="AF80" s="78">
        <f t="shared" si="25"/>
        <v>0</v>
      </c>
      <c r="AG80" s="80">
        <f t="shared" si="25"/>
        <v>0</v>
      </c>
    </row>
    <row r="81" spans="3:33">
      <c r="C81" s="10" t="s">
        <v>29</v>
      </c>
      <c r="E81" s="149"/>
      <c r="F81" s="147"/>
      <c r="G81" s="147"/>
      <c r="H81" s="148"/>
      <c r="I81" s="147"/>
      <c r="J81" s="149"/>
      <c r="K81" s="148"/>
      <c r="N81" s="120"/>
      <c r="V81" s="121"/>
      <c r="Y81" s="77" t="s">
        <v>29</v>
      </c>
      <c r="Z81" s="64"/>
      <c r="AA81" s="78">
        <f t="shared" si="24"/>
        <v>0</v>
      </c>
      <c r="AB81" s="79">
        <f t="shared" si="24"/>
        <v>0</v>
      </c>
      <c r="AC81" s="79">
        <f t="shared" si="24"/>
        <v>0</v>
      </c>
      <c r="AD81" s="80">
        <f t="shared" si="24"/>
        <v>0</v>
      </c>
      <c r="AE81" s="79"/>
      <c r="AF81" s="78">
        <f t="shared" si="25"/>
        <v>0</v>
      </c>
      <c r="AG81" s="80">
        <f t="shared" si="25"/>
        <v>0</v>
      </c>
    </row>
    <row r="82" spans="3:33">
      <c r="C82" s="10" t="s">
        <v>152</v>
      </c>
      <c r="E82" s="149"/>
      <c r="F82" s="147"/>
      <c r="G82" s="147"/>
      <c r="H82" s="148"/>
      <c r="I82" s="147"/>
      <c r="J82" s="149"/>
      <c r="K82" s="148"/>
      <c r="N82" s="120"/>
      <c r="V82" s="121"/>
      <c r="Y82" s="77" t="s">
        <v>152</v>
      </c>
      <c r="Z82" s="64"/>
      <c r="AA82" s="78">
        <f t="shared" si="24"/>
        <v>0</v>
      </c>
      <c r="AB82" s="79">
        <f t="shared" si="24"/>
        <v>0</v>
      </c>
      <c r="AC82" s="79">
        <f t="shared" si="24"/>
        <v>0</v>
      </c>
      <c r="AD82" s="80">
        <f t="shared" si="24"/>
        <v>0</v>
      </c>
      <c r="AE82" s="79"/>
      <c r="AF82" s="78">
        <f t="shared" si="25"/>
        <v>0</v>
      </c>
      <c r="AG82" s="80">
        <f t="shared" si="25"/>
        <v>0</v>
      </c>
    </row>
    <row r="83" spans="3:33">
      <c r="C83" s="10" t="s">
        <v>125</v>
      </c>
      <c r="E83" s="149"/>
      <c r="F83" s="147"/>
      <c r="G83" s="147"/>
      <c r="H83" s="148"/>
      <c r="I83" s="147"/>
      <c r="J83" s="149"/>
      <c r="K83" s="148"/>
      <c r="N83" s="120"/>
      <c r="V83" s="121"/>
      <c r="Y83" s="77" t="s">
        <v>125</v>
      </c>
      <c r="Z83" s="64"/>
      <c r="AA83" s="78">
        <f t="shared" si="24"/>
        <v>0</v>
      </c>
      <c r="AB83" s="79">
        <f t="shared" si="24"/>
        <v>0</v>
      </c>
      <c r="AC83" s="79">
        <f t="shared" si="24"/>
        <v>0</v>
      </c>
      <c r="AD83" s="80">
        <f t="shared" si="24"/>
        <v>0</v>
      </c>
      <c r="AE83" s="79"/>
      <c r="AF83" s="78">
        <f t="shared" si="25"/>
        <v>0</v>
      </c>
      <c r="AG83" s="80">
        <f t="shared" si="25"/>
        <v>0</v>
      </c>
    </row>
    <row r="84" spans="3:33">
      <c r="C84" s="10" t="s">
        <v>67</v>
      </c>
      <c r="E84" s="149"/>
      <c r="F84" s="147"/>
      <c r="G84" s="147"/>
      <c r="H84" s="148"/>
      <c r="I84" s="147"/>
      <c r="J84" s="149"/>
      <c r="K84" s="148"/>
      <c r="N84" s="120"/>
      <c r="V84" s="121"/>
      <c r="Y84" s="77" t="s">
        <v>67</v>
      </c>
      <c r="Z84" s="64"/>
      <c r="AA84" s="78">
        <f t="shared" si="24"/>
        <v>0</v>
      </c>
      <c r="AB84" s="79">
        <f t="shared" si="24"/>
        <v>0</v>
      </c>
      <c r="AC84" s="79">
        <f t="shared" si="24"/>
        <v>0</v>
      </c>
      <c r="AD84" s="80">
        <f t="shared" si="24"/>
        <v>0</v>
      </c>
      <c r="AE84" s="79"/>
      <c r="AF84" s="78">
        <f t="shared" si="25"/>
        <v>0</v>
      </c>
      <c r="AG84" s="80">
        <f t="shared" si="25"/>
        <v>0</v>
      </c>
    </row>
    <row r="85" spans="3:33">
      <c r="C85" s="10" t="s">
        <v>153</v>
      </c>
      <c r="E85" s="149"/>
      <c r="F85" s="147"/>
      <c r="G85" s="147"/>
      <c r="H85" s="148"/>
      <c r="I85" s="147"/>
      <c r="J85" s="149"/>
      <c r="K85" s="148"/>
      <c r="N85" s="120"/>
      <c r="V85" s="121"/>
      <c r="Y85" s="77" t="s">
        <v>153</v>
      </c>
      <c r="Z85" s="64"/>
      <c r="AA85" s="78">
        <f t="shared" si="24"/>
        <v>0</v>
      </c>
      <c r="AB85" s="79">
        <f t="shared" si="24"/>
        <v>0</v>
      </c>
      <c r="AC85" s="79">
        <f t="shared" si="24"/>
        <v>0</v>
      </c>
      <c r="AD85" s="80">
        <f t="shared" si="24"/>
        <v>0</v>
      </c>
      <c r="AE85" s="79"/>
      <c r="AF85" s="78">
        <f t="shared" si="25"/>
        <v>0</v>
      </c>
      <c r="AG85" s="80">
        <f t="shared" si="25"/>
        <v>0</v>
      </c>
    </row>
    <row r="86" spans="3:33">
      <c r="C86" s="10" t="s">
        <v>154</v>
      </c>
      <c r="E86" s="149"/>
      <c r="F86" s="147"/>
      <c r="G86" s="147"/>
      <c r="H86" s="148"/>
      <c r="I86" s="147"/>
      <c r="J86" s="149"/>
      <c r="K86" s="148"/>
      <c r="N86" s="120"/>
      <c r="V86" s="121"/>
      <c r="Y86" s="77" t="s">
        <v>154</v>
      </c>
      <c r="Z86" s="64"/>
      <c r="AA86" s="78">
        <f t="shared" si="24"/>
        <v>0</v>
      </c>
      <c r="AB86" s="79">
        <f t="shared" si="24"/>
        <v>0</v>
      </c>
      <c r="AC86" s="79">
        <f t="shared" si="24"/>
        <v>0</v>
      </c>
      <c r="AD86" s="80">
        <f t="shared" si="24"/>
        <v>0</v>
      </c>
      <c r="AE86" s="79"/>
      <c r="AF86" s="78">
        <f t="shared" si="25"/>
        <v>0</v>
      </c>
      <c r="AG86" s="80">
        <f t="shared" si="25"/>
        <v>0</v>
      </c>
    </row>
    <row r="87" spans="3:33">
      <c r="C87" s="10" t="s">
        <v>155</v>
      </c>
      <c r="E87" s="149"/>
      <c r="F87" s="147"/>
      <c r="G87" s="147"/>
      <c r="H87" s="148"/>
      <c r="I87" s="147"/>
      <c r="J87" s="149"/>
      <c r="K87" s="148"/>
      <c r="N87" s="120"/>
      <c r="V87" s="121"/>
      <c r="Y87" s="82" t="s">
        <v>155</v>
      </c>
      <c r="Z87" s="64"/>
      <c r="AA87" s="83">
        <f t="shared" si="24"/>
        <v>0</v>
      </c>
      <c r="AB87" s="84">
        <f t="shared" si="24"/>
        <v>0</v>
      </c>
      <c r="AC87" s="84">
        <f t="shared" si="24"/>
        <v>0</v>
      </c>
      <c r="AD87" s="85">
        <f t="shared" si="24"/>
        <v>0</v>
      </c>
      <c r="AE87" s="79"/>
      <c r="AF87" s="83">
        <f t="shared" si="25"/>
        <v>0</v>
      </c>
      <c r="AG87" s="85">
        <f t="shared" si="25"/>
        <v>0</v>
      </c>
    </row>
    <row r="88" spans="3:33">
      <c r="C88" s="135" t="s">
        <v>128</v>
      </c>
      <c r="E88" s="145">
        <f>SUM($E$89:$E$94)</f>
        <v>0</v>
      </c>
      <c r="F88" s="142">
        <f>SUM($F$89:$F$94)</f>
        <v>0</v>
      </c>
      <c r="G88" s="142">
        <f>SUM($G$89:$G$94)</f>
        <v>0</v>
      </c>
      <c r="H88" s="143">
        <f>SUM($H$89:$H$94)</f>
        <v>0</v>
      </c>
      <c r="I88" s="144"/>
      <c r="J88" s="145">
        <f>SUM($J$89:$J$94)</f>
        <v>0</v>
      </c>
      <c r="K88" s="143">
        <f>SUM($K$89:$K$94)</f>
        <v>0</v>
      </c>
      <c r="N88" s="120"/>
      <c r="V88" s="121"/>
      <c r="Y88" s="63" t="s">
        <v>128</v>
      </c>
      <c r="Z88" s="64"/>
      <c r="AA88" s="69">
        <f>SUM(AA$89:AA$94)</f>
        <v>0</v>
      </c>
      <c r="AB88" s="70">
        <f t="shared" ref="AB88:AD88" si="26">SUM(AB$89:AB$94)</f>
        <v>0</v>
      </c>
      <c r="AC88" s="70">
        <f t="shared" si="26"/>
        <v>0</v>
      </c>
      <c r="AD88" s="71">
        <f t="shared" si="26"/>
        <v>0</v>
      </c>
      <c r="AE88" s="86"/>
      <c r="AF88" s="69">
        <f t="shared" ref="AF88" si="27">SUM(AF$89:AF$94)</f>
        <v>0</v>
      </c>
      <c r="AG88" s="71">
        <f>SUM(AG$89:AG$94)</f>
        <v>0</v>
      </c>
    </row>
    <row r="89" spans="3:33">
      <c r="C89" s="9" t="s">
        <v>130</v>
      </c>
      <c r="E89" s="161"/>
      <c r="F89" s="162"/>
      <c r="G89" s="162"/>
      <c r="H89" s="163"/>
      <c r="I89" s="147"/>
      <c r="J89" s="161"/>
      <c r="K89" s="163"/>
      <c r="N89" s="120"/>
      <c r="V89" s="121"/>
      <c r="Y89" s="73" t="s">
        <v>130</v>
      </c>
      <c r="Z89" s="64"/>
      <c r="AA89" s="74">
        <f t="shared" ref="AA89:AD94" si="28">E89*$L$3*$L$4</f>
        <v>0</v>
      </c>
      <c r="AB89" s="75">
        <f t="shared" si="28"/>
        <v>0</v>
      </c>
      <c r="AC89" s="75">
        <f t="shared" si="28"/>
        <v>0</v>
      </c>
      <c r="AD89" s="76">
        <f t="shared" si="28"/>
        <v>0</v>
      </c>
      <c r="AE89" s="79"/>
      <c r="AF89" s="74">
        <f t="shared" ref="AF89:AG94" si="29">J89*$L$3*$L$4</f>
        <v>0</v>
      </c>
      <c r="AG89" s="76">
        <f t="shared" si="29"/>
        <v>0</v>
      </c>
    </row>
    <row r="90" spans="3:33">
      <c r="C90" s="10" t="s">
        <v>169</v>
      </c>
      <c r="E90" s="149"/>
      <c r="F90" s="147"/>
      <c r="G90" s="147"/>
      <c r="H90" s="148"/>
      <c r="I90" s="147"/>
      <c r="J90" s="149"/>
      <c r="K90" s="148"/>
      <c r="N90" s="120"/>
      <c r="V90" s="121"/>
      <c r="Y90" s="77" t="s">
        <v>169</v>
      </c>
      <c r="Z90" s="64"/>
      <c r="AA90" s="78">
        <f t="shared" si="28"/>
        <v>0</v>
      </c>
      <c r="AB90" s="79">
        <f t="shared" si="28"/>
        <v>0</v>
      </c>
      <c r="AC90" s="79">
        <f t="shared" si="28"/>
        <v>0</v>
      </c>
      <c r="AD90" s="80">
        <f t="shared" si="28"/>
        <v>0</v>
      </c>
      <c r="AE90" s="79"/>
      <c r="AF90" s="78">
        <f t="shared" si="29"/>
        <v>0</v>
      </c>
      <c r="AG90" s="80">
        <f t="shared" si="29"/>
        <v>0</v>
      </c>
    </row>
    <row r="91" spans="3:33">
      <c r="C91" s="10" t="s">
        <v>170</v>
      </c>
      <c r="E91" s="149"/>
      <c r="F91" s="147"/>
      <c r="G91" s="147"/>
      <c r="H91" s="148"/>
      <c r="I91" s="147"/>
      <c r="J91" s="149"/>
      <c r="K91" s="148"/>
      <c r="N91" s="120"/>
      <c r="V91" s="121"/>
      <c r="Y91" s="77" t="s">
        <v>170</v>
      </c>
      <c r="Z91" s="64"/>
      <c r="AA91" s="78">
        <f t="shared" si="28"/>
        <v>0</v>
      </c>
      <c r="AB91" s="79">
        <f t="shared" si="28"/>
        <v>0</v>
      </c>
      <c r="AC91" s="79">
        <f t="shared" si="28"/>
        <v>0</v>
      </c>
      <c r="AD91" s="80">
        <f t="shared" si="28"/>
        <v>0</v>
      </c>
      <c r="AE91" s="79"/>
      <c r="AF91" s="78">
        <f t="shared" si="29"/>
        <v>0</v>
      </c>
      <c r="AG91" s="80">
        <f t="shared" si="29"/>
        <v>0</v>
      </c>
    </row>
    <row r="92" spans="3:33">
      <c r="C92" s="10" t="s">
        <v>171</v>
      </c>
      <c r="E92" s="149"/>
      <c r="F92" s="147"/>
      <c r="G92" s="147"/>
      <c r="H92" s="148"/>
      <c r="I92" s="147"/>
      <c r="J92" s="149"/>
      <c r="K92" s="148"/>
      <c r="N92" s="120"/>
      <c r="V92" s="121"/>
      <c r="Y92" s="77" t="s">
        <v>171</v>
      </c>
      <c r="Z92" s="64"/>
      <c r="AA92" s="78">
        <f t="shared" si="28"/>
        <v>0</v>
      </c>
      <c r="AB92" s="79">
        <f t="shared" si="28"/>
        <v>0</v>
      </c>
      <c r="AC92" s="79">
        <f t="shared" si="28"/>
        <v>0</v>
      </c>
      <c r="AD92" s="80">
        <f t="shared" si="28"/>
        <v>0</v>
      </c>
      <c r="AE92" s="79"/>
      <c r="AF92" s="78">
        <f t="shared" si="29"/>
        <v>0</v>
      </c>
      <c r="AG92" s="80">
        <f t="shared" si="29"/>
        <v>0</v>
      </c>
    </row>
    <row r="93" spans="3:33">
      <c r="C93" s="10" t="s">
        <v>134</v>
      </c>
      <c r="E93" s="149"/>
      <c r="F93" s="147"/>
      <c r="G93" s="147"/>
      <c r="H93" s="148"/>
      <c r="I93" s="147"/>
      <c r="J93" s="149"/>
      <c r="K93" s="148"/>
      <c r="N93" s="120"/>
      <c r="V93" s="121"/>
      <c r="Y93" s="77" t="s">
        <v>134</v>
      </c>
      <c r="Z93" s="64"/>
      <c r="AA93" s="78">
        <f t="shared" si="28"/>
        <v>0</v>
      </c>
      <c r="AB93" s="79">
        <f t="shared" si="28"/>
        <v>0</v>
      </c>
      <c r="AC93" s="79">
        <f t="shared" si="28"/>
        <v>0</v>
      </c>
      <c r="AD93" s="80">
        <f t="shared" si="28"/>
        <v>0</v>
      </c>
      <c r="AE93" s="79"/>
      <c r="AF93" s="78">
        <f t="shared" si="29"/>
        <v>0</v>
      </c>
      <c r="AG93" s="80">
        <f t="shared" si="29"/>
        <v>0</v>
      </c>
    </row>
    <row r="94" spans="3:33">
      <c r="C94" s="11" t="s">
        <v>136</v>
      </c>
      <c r="E94" s="152"/>
      <c r="F94" s="150"/>
      <c r="G94" s="150"/>
      <c r="H94" s="151"/>
      <c r="I94" s="147"/>
      <c r="J94" s="152"/>
      <c r="K94" s="151"/>
      <c r="N94" s="120"/>
      <c r="V94" s="121"/>
      <c r="Y94" s="82" t="s">
        <v>136</v>
      </c>
      <c r="Z94" s="64"/>
      <c r="AA94" s="83">
        <f t="shared" si="28"/>
        <v>0</v>
      </c>
      <c r="AB94" s="84">
        <f t="shared" si="28"/>
        <v>0</v>
      </c>
      <c r="AC94" s="84">
        <f t="shared" si="28"/>
        <v>0</v>
      </c>
      <c r="AD94" s="85">
        <f t="shared" si="28"/>
        <v>0</v>
      </c>
      <c r="AE94" s="79"/>
      <c r="AF94" s="83">
        <f t="shared" si="29"/>
        <v>0</v>
      </c>
      <c r="AG94" s="85">
        <f t="shared" si="29"/>
        <v>0</v>
      </c>
    </row>
    <row r="95" spans="3:33">
      <c r="C95" s="137" t="s">
        <v>138</v>
      </c>
      <c r="E95" s="155">
        <f>$E$57+$E$72+$E$88</f>
        <v>0</v>
      </c>
      <c r="F95" s="153">
        <f>$F$57+$F$72+$F$88</f>
        <v>0</v>
      </c>
      <c r="G95" s="153">
        <f>$G$57+$G$72+$G$88</f>
        <v>0</v>
      </c>
      <c r="H95" s="154">
        <f>$H$57+$H$72+$H$88</f>
        <v>0</v>
      </c>
      <c r="I95" s="144"/>
      <c r="J95" s="155">
        <f>$J$57+$J$72+$J$88</f>
        <v>0</v>
      </c>
      <c r="K95" s="154">
        <f>$K$57+$K$72+$K$88</f>
        <v>0</v>
      </c>
      <c r="N95" s="120"/>
      <c r="V95" s="121"/>
      <c r="Y95" s="63" t="s">
        <v>138</v>
      </c>
      <c r="Z95" s="64"/>
      <c r="AA95" s="69">
        <f>AA$57+AA$72+AA$88</f>
        <v>0</v>
      </c>
      <c r="AB95" s="70">
        <f t="shared" ref="AB95:AD95" si="30">AB$57+AB$72+AB$88</f>
        <v>0</v>
      </c>
      <c r="AC95" s="70">
        <f t="shared" si="30"/>
        <v>0</v>
      </c>
      <c r="AD95" s="71">
        <f t="shared" si="30"/>
        <v>0</v>
      </c>
      <c r="AE95" s="86"/>
      <c r="AF95" s="69">
        <f t="shared" ref="AF95" si="31">AF$57+AF$72+AF$88</f>
        <v>0</v>
      </c>
      <c r="AG95" s="71">
        <f>AG$57+AG$72+AG$88</f>
        <v>0</v>
      </c>
    </row>
    <row r="96" spans="3:33">
      <c r="C96" s="8" t="s">
        <v>172</v>
      </c>
      <c r="E96" s="16">
        <f>E54-E95</f>
        <v>0</v>
      </c>
      <c r="F96" s="16">
        <f>F54-F95</f>
        <v>0</v>
      </c>
      <c r="G96" s="16">
        <f>G54-G95</f>
        <v>0</v>
      </c>
      <c r="H96" s="16">
        <f>H54-H95</f>
        <v>0</v>
      </c>
      <c r="I96" s="16"/>
      <c r="J96" s="16">
        <f>J54-J95</f>
        <v>0</v>
      </c>
      <c r="K96" s="16">
        <f>K54-K95</f>
        <v>0</v>
      </c>
      <c r="N96" s="120"/>
      <c r="V96" s="121"/>
      <c r="Y96" s="87" t="s">
        <v>172</v>
      </c>
      <c r="Z96" s="64"/>
      <c r="AA96" s="86">
        <f>AA54-AA95</f>
        <v>0</v>
      </c>
      <c r="AB96" s="86">
        <f>AB54-AB95</f>
        <v>0</v>
      </c>
      <c r="AC96" s="86">
        <f>AC54-AC95</f>
        <v>0</v>
      </c>
      <c r="AD96" s="86">
        <f>AD54-AD95</f>
        <v>0</v>
      </c>
      <c r="AE96" s="86"/>
      <c r="AF96" s="86">
        <f>AF54-AF95</f>
        <v>0</v>
      </c>
      <c r="AG96" s="86">
        <f>AG54-AG95</f>
        <v>0</v>
      </c>
    </row>
    <row r="98" spans="3:33">
      <c r="C98" s="131" t="s">
        <v>50</v>
      </c>
      <c r="E98" s="132">
        <f>$E$16</f>
        <v>0</v>
      </c>
      <c r="F98" s="133">
        <f>$F$16</f>
        <v>0</v>
      </c>
      <c r="G98" s="133">
        <f>$G$16</f>
        <v>0</v>
      </c>
      <c r="H98" s="134">
        <f>$H$16</f>
        <v>0</v>
      </c>
      <c r="I98" s="6"/>
      <c r="J98" s="132">
        <f>$J$16</f>
        <v>0</v>
      </c>
      <c r="K98" s="134">
        <f>$K$16</f>
        <v>0</v>
      </c>
      <c r="N98" s="120"/>
      <c r="V98" s="121"/>
      <c r="Y98" s="63" t="s">
        <v>50</v>
      </c>
      <c r="Z98" s="64"/>
      <c r="AA98" s="65">
        <f>$E$16</f>
        <v>0</v>
      </c>
      <c r="AB98" s="66">
        <f>$F$16</f>
        <v>0</v>
      </c>
      <c r="AC98" s="66">
        <f>$G$16</f>
        <v>0</v>
      </c>
      <c r="AD98" s="67">
        <f>$H$16</f>
        <v>0</v>
      </c>
      <c r="AE98" s="81"/>
      <c r="AF98" s="65">
        <f>$J$16</f>
        <v>0</v>
      </c>
      <c r="AG98" s="67">
        <f>$K$16</f>
        <v>0</v>
      </c>
    </row>
    <row r="99" spans="3:33">
      <c r="C99" s="9" t="s">
        <v>173</v>
      </c>
      <c r="E99" s="161"/>
      <c r="F99" s="162"/>
      <c r="G99" s="162"/>
      <c r="H99" s="163"/>
      <c r="I99" s="147"/>
      <c r="J99" s="161"/>
      <c r="K99" s="163"/>
      <c r="N99" s="120"/>
      <c r="V99" s="121"/>
      <c r="Y99" s="73" t="s">
        <v>173</v>
      </c>
      <c r="Z99" s="64"/>
      <c r="AA99" s="74">
        <f>E99*$L$3*$L$4</f>
        <v>0</v>
      </c>
      <c r="AB99" s="75">
        <f t="shared" ref="AB99:AD102" si="32">F99*$L$3*$L$4</f>
        <v>0</v>
      </c>
      <c r="AC99" s="75">
        <f t="shared" si="32"/>
        <v>0</v>
      </c>
      <c r="AD99" s="76">
        <f t="shared" si="32"/>
        <v>0</v>
      </c>
      <c r="AE99" s="79"/>
      <c r="AF99" s="74">
        <f t="shared" ref="AF99:AG102" si="33">J99*$L$3*$L$4</f>
        <v>0</v>
      </c>
      <c r="AG99" s="76">
        <f t="shared" si="33"/>
        <v>0</v>
      </c>
    </row>
    <row r="100" spans="3:33">
      <c r="C100" s="10" t="s">
        <v>174</v>
      </c>
      <c r="E100" s="149"/>
      <c r="F100" s="147"/>
      <c r="G100" s="147"/>
      <c r="H100" s="148"/>
      <c r="I100" s="147"/>
      <c r="J100" s="149"/>
      <c r="K100" s="148"/>
      <c r="N100" s="120"/>
      <c r="V100" s="121"/>
      <c r="Y100" s="77" t="s">
        <v>174</v>
      </c>
      <c r="Z100" s="64"/>
      <c r="AA100" s="78">
        <f t="shared" ref="AA100:AA102" si="34">E100*$L$3*$L$4</f>
        <v>0</v>
      </c>
      <c r="AB100" s="79">
        <f t="shared" si="32"/>
        <v>0</v>
      </c>
      <c r="AC100" s="79">
        <f t="shared" si="32"/>
        <v>0</v>
      </c>
      <c r="AD100" s="80">
        <f t="shared" si="32"/>
        <v>0</v>
      </c>
      <c r="AE100" s="79"/>
      <c r="AF100" s="78">
        <f t="shared" si="33"/>
        <v>0</v>
      </c>
      <c r="AG100" s="80">
        <f t="shared" si="33"/>
        <v>0</v>
      </c>
    </row>
    <row r="101" spans="3:33">
      <c r="C101" s="10" t="s">
        <v>175</v>
      </c>
      <c r="E101" s="149"/>
      <c r="F101" s="147"/>
      <c r="G101" s="147"/>
      <c r="H101" s="148"/>
      <c r="I101" s="147"/>
      <c r="J101" s="149"/>
      <c r="K101" s="148"/>
      <c r="N101" s="120"/>
      <c r="V101" s="121"/>
      <c r="Y101" s="77" t="s">
        <v>175</v>
      </c>
      <c r="Z101" s="64"/>
      <c r="AA101" s="78">
        <f t="shared" si="34"/>
        <v>0</v>
      </c>
      <c r="AB101" s="79">
        <f t="shared" si="32"/>
        <v>0</v>
      </c>
      <c r="AC101" s="79">
        <f t="shared" si="32"/>
        <v>0</v>
      </c>
      <c r="AD101" s="80">
        <f t="shared" si="32"/>
        <v>0</v>
      </c>
      <c r="AE101" s="79"/>
      <c r="AF101" s="78">
        <f t="shared" si="33"/>
        <v>0</v>
      </c>
      <c r="AG101" s="80">
        <f t="shared" si="33"/>
        <v>0</v>
      </c>
    </row>
    <row r="102" spans="3:33">
      <c r="C102" s="11" t="s">
        <v>176</v>
      </c>
      <c r="E102" s="152"/>
      <c r="F102" s="150"/>
      <c r="G102" s="150"/>
      <c r="H102" s="151"/>
      <c r="I102" s="147"/>
      <c r="J102" s="152"/>
      <c r="K102" s="151"/>
      <c r="N102" s="120"/>
      <c r="V102" s="121"/>
      <c r="Y102" s="82" t="s">
        <v>176</v>
      </c>
      <c r="Z102" s="64"/>
      <c r="AA102" s="83">
        <f t="shared" si="34"/>
        <v>0</v>
      </c>
      <c r="AB102" s="84">
        <f t="shared" si="32"/>
        <v>0</v>
      </c>
      <c r="AC102" s="84">
        <f t="shared" si="32"/>
        <v>0</v>
      </c>
      <c r="AD102" s="85">
        <f t="shared" si="32"/>
        <v>0</v>
      </c>
      <c r="AE102" s="79"/>
      <c r="AF102" s="83">
        <f t="shared" si="33"/>
        <v>0</v>
      </c>
      <c r="AG102" s="85">
        <f t="shared" si="33"/>
        <v>0</v>
      </c>
    </row>
    <row r="103" spans="3:33">
      <c r="C103" s="135" t="s">
        <v>53</v>
      </c>
      <c r="E103" s="145">
        <f>SUM($E$99:$E$102)</f>
        <v>0</v>
      </c>
      <c r="F103" s="142">
        <f>SUM($F$99:$F$102)</f>
        <v>0</v>
      </c>
      <c r="G103" s="142">
        <f>SUM($G$99:$G$102)</f>
        <v>0</v>
      </c>
      <c r="H103" s="143">
        <f>SUM($H$99:$H$102)</f>
        <v>0</v>
      </c>
      <c r="I103" s="144"/>
      <c r="J103" s="145">
        <f>SUM($J$99:$J$102)</f>
        <v>0</v>
      </c>
      <c r="K103" s="143">
        <f>SUM($K$99:$K$102)</f>
        <v>0</v>
      </c>
      <c r="N103" s="120"/>
      <c r="V103" s="121"/>
      <c r="Y103" s="63" t="s">
        <v>53</v>
      </c>
      <c r="Z103" s="64"/>
      <c r="AA103" s="69">
        <f>SUM(AA$99:AA$102)</f>
        <v>0</v>
      </c>
      <c r="AB103" s="70">
        <f t="shared" ref="AB103:AD103" si="35">SUM(AB$99:AB$102)</f>
        <v>0</v>
      </c>
      <c r="AC103" s="70">
        <f t="shared" si="35"/>
        <v>0</v>
      </c>
      <c r="AD103" s="71">
        <f t="shared" si="35"/>
        <v>0</v>
      </c>
      <c r="AE103" s="86"/>
      <c r="AF103" s="69">
        <f t="shared" ref="AF103:AG103" si="36">SUM(AF$99:AF$102)</f>
        <v>0</v>
      </c>
      <c r="AG103" s="71">
        <f t="shared" si="36"/>
        <v>0</v>
      </c>
    </row>
    <row r="104" spans="3:33">
      <c r="C104" s="12" t="s">
        <v>55</v>
      </c>
      <c r="E104" s="164"/>
      <c r="F104" s="165"/>
      <c r="G104" s="165"/>
      <c r="H104" s="166"/>
      <c r="I104" s="147"/>
      <c r="J104" s="164"/>
      <c r="K104" s="166"/>
      <c r="N104" s="120"/>
      <c r="V104" s="121"/>
      <c r="Y104" s="88" t="s">
        <v>55</v>
      </c>
      <c r="Z104" s="64"/>
      <c r="AA104" s="89">
        <f t="shared" ref="AA104:AD104" si="37">E104*$L$3*$L$4</f>
        <v>0</v>
      </c>
      <c r="AB104" s="90">
        <f t="shared" si="37"/>
        <v>0</v>
      </c>
      <c r="AC104" s="90">
        <f t="shared" si="37"/>
        <v>0</v>
      </c>
      <c r="AD104" s="91">
        <f t="shared" si="37"/>
        <v>0</v>
      </c>
      <c r="AE104" s="79"/>
      <c r="AF104" s="89">
        <f t="shared" ref="AF104:AG104" si="38">J104*$L$3*$L$4</f>
        <v>0</v>
      </c>
      <c r="AG104" s="91">
        <f t="shared" si="38"/>
        <v>0</v>
      </c>
    </row>
    <row r="105" spans="3:33">
      <c r="C105" s="135" t="s">
        <v>57</v>
      </c>
      <c r="E105" s="145">
        <f>$E$103+$E$104</f>
        <v>0</v>
      </c>
      <c r="F105" s="142">
        <f>$F$103+$F$104</f>
        <v>0</v>
      </c>
      <c r="G105" s="142">
        <f>$G$103+$G$104</f>
        <v>0</v>
      </c>
      <c r="H105" s="143">
        <f>$H$103+$H$104</f>
        <v>0</v>
      </c>
      <c r="I105" s="144"/>
      <c r="J105" s="145">
        <f>$J$103+$J$104</f>
        <v>0</v>
      </c>
      <c r="K105" s="143">
        <f>$K$103+$K$104</f>
        <v>0</v>
      </c>
      <c r="N105" s="120"/>
      <c r="V105" s="121"/>
      <c r="Y105" s="63" t="s">
        <v>57</v>
      </c>
      <c r="Z105" s="64"/>
      <c r="AA105" s="69">
        <f>AA$103+AA$104</f>
        <v>0</v>
      </c>
      <c r="AB105" s="70">
        <f t="shared" ref="AB105:AD105" si="39">AB$103+AB$104</f>
        <v>0</v>
      </c>
      <c r="AC105" s="70">
        <f t="shared" si="39"/>
        <v>0</v>
      </c>
      <c r="AD105" s="71">
        <f t="shared" si="39"/>
        <v>0</v>
      </c>
      <c r="AE105" s="86"/>
      <c r="AF105" s="69">
        <f t="shared" ref="AF105:AG105" si="40">AF$103+AF$104</f>
        <v>0</v>
      </c>
      <c r="AG105" s="71">
        <f t="shared" si="40"/>
        <v>0</v>
      </c>
    </row>
    <row r="106" spans="3:33">
      <c r="C106" s="9" t="s">
        <v>177</v>
      </c>
      <c r="E106" s="161"/>
      <c r="F106" s="162"/>
      <c r="G106" s="162"/>
      <c r="H106" s="163"/>
      <c r="I106" s="147"/>
      <c r="J106" s="161"/>
      <c r="K106" s="163"/>
      <c r="N106" s="120"/>
      <c r="V106" s="121"/>
      <c r="Y106" s="73" t="s">
        <v>177</v>
      </c>
      <c r="Z106" s="64"/>
      <c r="AA106" s="74">
        <f t="shared" ref="AA106:AD110" si="41">E106*$L$3*$L$4</f>
        <v>0</v>
      </c>
      <c r="AB106" s="75">
        <f t="shared" si="41"/>
        <v>0</v>
      </c>
      <c r="AC106" s="75">
        <f t="shared" si="41"/>
        <v>0</v>
      </c>
      <c r="AD106" s="76">
        <f t="shared" si="41"/>
        <v>0</v>
      </c>
      <c r="AE106" s="79"/>
      <c r="AF106" s="74">
        <f t="shared" ref="AF106:AG110" si="42">J106*$L$3*$L$4</f>
        <v>0</v>
      </c>
      <c r="AG106" s="76">
        <f t="shared" si="42"/>
        <v>0</v>
      </c>
    </row>
    <row r="107" spans="3:33">
      <c r="C107" s="10" t="s">
        <v>178</v>
      </c>
      <c r="E107" s="149"/>
      <c r="F107" s="147"/>
      <c r="G107" s="147"/>
      <c r="H107" s="148"/>
      <c r="I107" s="147"/>
      <c r="J107" s="149"/>
      <c r="K107" s="148"/>
      <c r="N107" s="120"/>
      <c r="V107" s="121"/>
      <c r="Y107" s="77" t="s">
        <v>178</v>
      </c>
      <c r="Z107" s="64"/>
      <c r="AA107" s="78">
        <f t="shared" si="41"/>
        <v>0</v>
      </c>
      <c r="AB107" s="79">
        <f t="shared" si="41"/>
        <v>0</v>
      </c>
      <c r="AC107" s="79">
        <f t="shared" si="41"/>
        <v>0</v>
      </c>
      <c r="AD107" s="80">
        <f t="shared" si="41"/>
        <v>0</v>
      </c>
      <c r="AE107" s="79"/>
      <c r="AF107" s="78">
        <f t="shared" si="42"/>
        <v>0</v>
      </c>
      <c r="AG107" s="80">
        <f t="shared" si="42"/>
        <v>0</v>
      </c>
    </row>
    <row r="108" spans="3:33">
      <c r="C108" s="10" t="s">
        <v>179</v>
      </c>
      <c r="E108" s="149"/>
      <c r="F108" s="147"/>
      <c r="G108" s="147"/>
      <c r="H108" s="148"/>
      <c r="I108" s="147"/>
      <c r="J108" s="149"/>
      <c r="K108" s="148"/>
      <c r="N108" s="120"/>
      <c r="V108" s="121"/>
      <c r="Y108" s="77" t="s">
        <v>179</v>
      </c>
      <c r="Z108" s="64"/>
      <c r="AA108" s="78">
        <f t="shared" si="41"/>
        <v>0</v>
      </c>
      <c r="AB108" s="79">
        <f t="shared" si="41"/>
        <v>0</v>
      </c>
      <c r="AC108" s="79">
        <f t="shared" si="41"/>
        <v>0</v>
      </c>
      <c r="AD108" s="80">
        <f t="shared" si="41"/>
        <v>0</v>
      </c>
      <c r="AE108" s="79"/>
      <c r="AF108" s="78">
        <f t="shared" si="42"/>
        <v>0</v>
      </c>
      <c r="AG108" s="80">
        <f t="shared" si="42"/>
        <v>0</v>
      </c>
    </row>
    <row r="109" spans="3:33">
      <c r="C109" s="10" t="s">
        <v>161</v>
      </c>
      <c r="E109" s="149"/>
      <c r="F109" s="147"/>
      <c r="G109" s="147"/>
      <c r="H109" s="148"/>
      <c r="I109" s="147"/>
      <c r="J109" s="149"/>
      <c r="K109" s="148"/>
      <c r="N109" s="120"/>
      <c r="V109" s="121"/>
      <c r="Y109" s="77" t="s">
        <v>161</v>
      </c>
      <c r="Z109" s="64"/>
      <c r="AA109" s="78">
        <f t="shared" si="41"/>
        <v>0</v>
      </c>
      <c r="AB109" s="79">
        <f t="shared" si="41"/>
        <v>0</v>
      </c>
      <c r="AC109" s="79">
        <f t="shared" si="41"/>
        <v>0</v>
      </c>
      <c r="AD109" s="80">
        <f t="shared" si="41"/>
        <v>0</v>
      </c>
      <c r="AE109" s="79"/>
      <c r="AF109" s="78">
        <f t="shared" si="42"/>
        <v>0</v>
      </c>
      <c r="AG109" s="80">
        <f t="shared" si="42"/>
        <v>0</v>
      </c>
    </row>
    <row r="110" spans="3:33">
      <c r="C110" s="11" t="s">
        <v>61</v>
      </c>
      <c r="E110" s="152"/>
      <c r="F110" s="150"/>
      <c r="G110" s="150"/>
      <c r="H110" s="151"/>
      <c r="I110" s="147"/>
      <c r="J110" s="152"/>
      <c r="K110" s="151"/>
      <c r="N110" s="120"/>
      <c r="V110" s="121"/>
      <c r="Y110" s="82" t="s">
        <v>61</v>
      </c>
      <c r="Z110" s="64"/>
      <c r="AA110" s="83">
        <f t="shared" si="41"/>
        <v>0</v>
      </c>
      <c r="AB110" s="84">
        <f t="shared" si="41"/>
        <v>0</v>
      </c>
      <c r="AC110" s="84">
        <f t="shared" si="41"/>
        <v>0</v>
      </c>
      <c r="AD110" s="85">
        <f t="shared" si="41"/>
        <v>0</v>
      </c>
      <c r="AE110" s="79"/>
      <c r="AF110" s="83">
        <f t="shared" si="42"/>
        <v>0</v>
      </c>
      <c r="AG110" s="85">
        <f t="shared" si="42"/>
        <v>0</v>
      </c>
    </row>
    <row r="111" spans="3:33">
      <c r="C111" s="135" t="s">
        <v>64</v>
      </c>
      <c r="E111" s="145">
        <f>SUM($E$105:$E$110)</f>
        <v>0</v>
      </c>
      <c r="F111" s="142">
        <f>SUM($F$105:$F$110)</f>
        <v>0</v>
      </c>
      <c r="G111" s="142">
        <f>SUM($G$105:$G$110)</f>
        <v>0</v>
      </c>
      <c r="H111" s="143">
        <f>SUM($H$105:$H$110)</f>
        <v>0</v>
      </c>
      <c r="I111" s="144"/>
      <c r="J111" s="145">
        <f>SUM($J$105:$J$110)</f>
        <v>0</v>
      </c>
      <c r="K111" s="143">
        <f>SUM($K$105:$K$110)</f>
        <v>0</v>
      </c>
      <c r="N111" s="120"/>
      <c r="V111" s="121"/>
      <c r="Y111" s="63" t="s">
        <v>64</v>
      </c>
      <c r="Z111" s="64"/>
      <c r="AA111" s="69">
        <f>SUM(AA$105:AA$110)</f>
        <v>0</v>
      </c>
      <c r="AB111" s="70">
        <f t="shared" ref="AB111:AD111" si="43">SUM(AB$105:AB$110)</f>
        <v>0</v>
      </c>
      <c r="AC111" s="70">
        <f t="shared" si="43"/>
        <v>0</v>
      </c>
      <c r="AD111" s="71">
        <f t="shared" si="43"/>
        <v>0</v>
      </c>
      <c r="AE111" s="86"/>
      <c r="AF111" s="69">
        <f t="shared" ref="AF111" si="44">SUM(AF$105:AF$110)</f>
        <v>0</v>
      </c>
      <c r="AG111" s="71">
        <f>SUM(AG$105:AG$110)</f>
        <v>0</v>
      </c>
    </row>
    <row r="112" spans="3:33">
      <c r="C112" s="139" t="s">
        <v>180</v>
      </c>
      <c r="D112" s="5"/>
      <c r="E112" s="167"/>
      <c r="F112" s="168"/>
      <c r="G112" s="168"/>
      <c r="H112" s="169"/>
      <c r="I112" s="170"/>
      <c r="J112" s="167"/>
      <c r="K112" s="169"/>
      <c r="N112" s="120"/>
      <c r="V112" s="121"/>
      <c r="Y112" s="63" t="s">
        <v>180</v>
      </c>
      <c r="Z112" s="87"/>
      <c r="AA112" s="69">
        <f t="shared" ref="AA112:AD112" si="45">E112*$L$3*$L$4</f>
        <v>0</v>
      </c>
      <c r="AB112" s="70">
        <f t="shared" si="45"/>
        <v>0</v>
      </c>
      <c r="AC112" s="70">
        <f t="shared" si="45"/>
        <v>0</v>
      </c>
      <c r="AD112" s="71">
        <f t="shared" si="45"/>
        <v>0</v>
      </c>
      <c r="AE112" s="86"/>
      <c r="AF112" s="69">
        <f t="shared" ref="AF112:AG112" si="46">J112*$L$3*$L$4</f>
        <v>0</v>
      </c>
      <c r="AG112" s="71">
        <f t="shared" si="46"/>
        <v>0</v>
      </c>
    </row>
    <row r="113" spans="3:33">
      <c r="C113" s="137" t="s">
        <v>66</v>
      </c>
      <c r="E113" s="155">
        <f>SUM($E$111:$E$112)</f>
        <v>0</v>
      </c>
      <c r="F113" s="153">
        <f>SUM($F$111:$F$112)</f>
        <v>0</v>
      </c>
      <c r="G113" s="153">
        <f>SUM($G$111:$G$112)</f>
        <v>0</v>
      </c>
      <c r="H113" s="154">
        <f>SUM($H$111:$H$112)</f>
        <v>0</v>
      </c>
      <c r="I113" s="144"/>
      <c r="J113" s="155">
        <f>SUM($J$111:$J$112)</f>
        <v>0</v>
      </c>
      <c r="K113" s="154">
        <f>SUM($K$111:$K$112)</f>
        <v>0</v>
      </c>
      <c r="N113" s="120"/>
      <c r="V113" s="121"/>
      <c r="Y113" s="63" t="s">
        <v>66</v>
      </c>
      <c r="Z113" s="64"/>
      <c r="AA113" s="69">
        <f>SUM(AA$111:AA$112)</f>
        <v>0</v>
      </c>
      <c r="AB113" s="70">
        <f t="shared" ref="AB113:AD113" si="47">SUM(AB$111:AB$112)</f>
        <v>0</v>
      </c>
      <c r="AC113" s="70">
        <f t="shared" si="47"/>
        <v>0</v>
      </c>
      <c r="AD113" s="71">
        <f t="shared" si="47"/>
        <v>0</v>
      </c>
      <c r="AE113" s="86"/>
      <c r="AF113" s="69">
        <f t="shared" ref="AF113:AG113" si="48">SUM(AF$111:AF$112)</f>
        <v>0</v>
      </c>
      <c r="AG113" s="71">
        <f t="shared" si="48"/>
        <v>0</v>
      </c>
    </row>
    <row r="114" spans="3:33">
      <c r="C114" s="9" t="s">
        <v>181</v>
      </c>
      <c r="E114" s="161"/>
      <c r="F114" s="162"/>
      <c r="G114" s="162"/>
      <c r="H114" s="163"/>
      <c r="I114" s="147"/>
      <c r="J114" s="161"/>
      <c r="K114" s="163"/>
      <c r="N114" s="120"/>
      <c r="V114" s="121"/>
      <c r="Y114" s="73" t="s">
        <v>181</v>
      </c>
      <c r="Z114" s="64"/>
      <c r="AA114" s="74">
        <f t="shared" ref="AA114:AD119" si="49">E114*$L$3*$L$4</f>
        <v>0</v>
      </c>
      <c r="AB114" s="75">
        <f t="shared" si="49"/>
        <v>0</v>
      </c>
      <c r="AC114" s="75">
        <f t="shared" si="49"/>
        <v>0</v>
      </c>
      <c r="AD114" s="76">
        <f t="shared" si="49"/>
        <v>0</v>
      </c>
      <c r="AE114" s="79"/>
      <c r="AF114" s="74">
        <f t="shared" ref="AF114:AG119" si="50">J114*$L$3*$L$4</f>
        <v>0</v>
      </c>
      <c r="AG114" s="76">
        <f t="shared" si="50"/>
        <v>0</v>
      </c>
    </row>
    <row r="115" spans="3:33">
      <c r="C115" s="10" t="s">
        <v>182</v>
      </c>
      <c r="E115" s="149"/>
      <c r="F115" s="147"/>
      <c r="G115" s="147"/>
      <c r="H115" s="148"/>
      <c r="I115" s="147"/>
      <c r="J115" s="149"/>
      <c r="K115" s="148"/>
      <c r="N115" s="120"/>
      <c r="V115" s="121"/>
      <c r="Y115" s="77" t="s">
        <v>182</v>
      </c>
      <c r="Z115" s="64"/>
      <c r="AA115" s="78">
        <f t="shared" si="49"/>
        <v>0</v>
      </c>
      <c r="AB115" s="79">
        <f t="shared" si="49"/>
        <v>0</v>
      </c>
      <c r="AC115" s="79">
        <f t="shared" si="49"/>
        <v>0</v>
      </c>
      <c r="AD115" s="80">
        <f t="shared" si="49"/>
        <v>0</v>
      </c>
      <c r="AE115" s="79"/>
      <c r="AF115" s="78">
        <f t="shared" si="50"/>
        <v>0</v>
      </c>
      <c r="AG115" s="80">
        <f t="shared" si="50"/>
        <v>0</v>
      </c>
    </row>
    <row r="116" spans="3:33">
      <c r="C116" s="10" t="s">
        <v>183</v>
      </c>
      <c r="E116" s="149"/>
      <c r="F116" s="147"/>
      <c r="G116" s="147"/>
      <c r="H116" s="148"/>
      <c r="I116" s="147"/>
      <c r="J116" s="149"/>
      <c r="K116" s="148"/>
      <c r="N116" s="120"/>
      <c r="V116" s="121"/>
      <c r="Y116" s="77" t="s">
        <v>183</v>
      </c>
      <c r="Z116" s="64"/>
      <c r="AA116" s="78">
        <f t="shared" si="49"/>
        <v>0</v>
      </c>
      <c r="AB116" s="79">
        <f t="shared" si="49"/>
        <v>0</v>
      </c>
      <c r="AC116" s="79">
        <f t="shared" si="49"/>
        <v>0</v>
      </c>
      <c r="AD116" s="80">
        <f>H116*$L$3*$L$4</f>
        <v>0</v>
      </c>
      <c r="AE116" s="79"/>
      <c r="AF116" s="78">
        <f t="shared" si="50"/>
        <v>0</v>
      </c>
      <c r="AG116" s="80">
        <f t="shared" si="50"/>
        <v>0</v>
      </c>
    </row>
    <row r="117" spans="3:33">
      <c r="C117" s="10" t="s">
        <v>184</v>
      </c>
      <c r="E117" s="149"/>
      <c r="F117" s="147"/>
      <c r="G117" s="147"/>
      <c r="H117" s="148"/>
      <c r="I117" s="147"/>
      <c r="J117" s="149"/>
      <c r="K117" s="148"/>
      <c r="N117" s="120"/>
      <c r="V117" s="121"/>
      <c r="Y117" s="77" t="s">
        <v>184</v>
      </c>
      <c r="Z117" s="64"/>
      <c r="AA117" s="78">
        <f t="shared" si="49"/>
        <v>0</v>
      </c>
      <c r="AB117" s="79">
        <f t="shared" si="49"/>
        <v>0</v>
      </c>
      <c r="AC117" s="79">
        <f t="shared" si="49"/>
        <v>0</v>
      </c>
      <c r="AD117" s="80">
        <f t="shared" si="49"/>
        <v>0</v>
      </c>
      <c r="AE117" s="79"/>
      <c r="AF117" s="78">
        <f t="shared" si="50"/>
        <v>0</v>
      </c>
      <c r="AG117" s="80">
        <f t="shared" si="50"/>
        <v>0</v>
      </c>
    </row>
    <row r="118" spans="3:33">
      <c r="C118" s="10" t="s">
        <v>77</v>
      </c>
      <c r="E118" s="149"/>
      <c r="F118" s="147"/>
      <c r="G118" s="147"/>
      <c r="H118" s="148"/>
      <c r="I118" s="147"/>
      <c r="J118" s="149"/>
      <c r="K118" s="148"/>
      <c r="N118" s="120"/>
      <c r="V118" s="121"/>
      <c r="Y118" s="77" t="s">
        <v>77</v>
      </c>
      <c r="Z118" s="64"/>
      <c r="AA118" s="78">
        <f t="shared" si="49"/>
        <v>0</v>
      </c>
      <c r="AB118" s="79">
        <f t="shared" si="49"/>
        <v>0</v>
      </c>
      <c r="AC118" s="79">
        <f t="shared" si="49"/>
        <v>0</v>
      </c>
      <c r="AD118" s="80">
        <f t="shared" si="49"/>
        <v>0</v>
      </c>
      <c r="AE118" s="79"/>
      <c r="AF118" s="78">
        <f t="shared" si="50"/>
        <v>0</v>
      </c>
      <c r="AG118" s="80">
        <f t="shared" si="50"/>
        <v>0</v>
      </c>
    </row>
    <row r="119" spans="3:33">
      <c r="C119" s="11" t="s">
        <v>79</v>
      </c>
      <c r="E119" s="152"/>
      <c r="F119" s="150"/>
      <c r="G119" s="150"/>
      <c r="H119" s="151"/>
      <c r="I119" s="147"/>
      <c r="J119" s="152"/>
      <c r="K119" s="151"/>
      <c r="N119" s="120"/>
      <c r="V119" s="121"/>
      <c r="Y119" s="82" t="s">
        <v>79</v>
      </c>
      <c r="Z119" s="64"/>
      <c r="AA119" s="83">
        <f t="shared" si="49"/>
        <v>0</v>
      </c>
      <c r="AB119" s="84">
        <f t="shared" si="49"/>
        <v>0</v>
      </c>
      <c r="AC119" s="84">
        <f t="shared" si="49"/>
        <v>0</v>
      </c>
      <c r="AD119" s="85">
        <f t="shared" si="49"/>
        <v>0</v>
      </c>
      <c r="AE119" s="79"/>
      <c r="AF119" s="83">
        <f t="shared" si="50"/>
        <v>0</v>
      </c>
      <c r="AG119" s="85">
        <f t="shared" si="50"/>
        <v>0</v>
      </c>
    </row>
    <row r="120" spans="3:33">
      <c r="C120" s="135" t="s">
        <v>81</v>
      </c>
      <c r="E120" s="145">
        <f>SUM($E$111,$E$114:$E$119)</f>
        <v>0</v>
      </c>
      <c r="F120" s="142">
        <f>SUM($F$111,$F$114:$F$119)</f>
        <v>0</v>
      </c>
      <c r="G120" s="142">
        <f>SUM($G$111,$G$114:$G$119)</f>
        <v>0</v>
      </c>
      <c r="H120" s="143">
        <f>SUM($H$111,$H$114:$H$119)</f>
        <v>0</v>
      </c>
      <c r="I120" s="144"/>
      <c r="J120" s="145">
        <f>SUM($J$111,$J$114:$J$119)</f>
        <v>0</v>
      </c>
      <c r="K120" s="143">
        <f>SUM($K$111,$K$114:$K$119)</f>
        <v>0</v>
      </c>
      <c r="N120" s="120"/>
      <c r="V120" s="121"/>
      <c r="Y120" s="63" t="s">
        <v>81</v>
      </c>
      <c r="Z120" s="64"/>
      <c r="AA120" s="69">
        <f>SUM(AA$111,AA$114:AA$119)</f>
        <v>0</v>
      </c>
      <c r="AB120" s="70">
        <f t="shared" ref="AB120:AD120" si="51">SUM(AB$111,AB$114:AB$119)</f>
        <v>0</v>
      </c>
      <c r="AC120" s="70">
        <f t="shared" si="51"/>
        <v>0</v>
      </c>
      <c r="AD120" s="71">
        <f t="shared" si="51"/>
        <v>0</v>
      </c>
      <c r="AE120" s="86"/>
      <c r="AF120" s="69">
        <f t="shared" ref="AF120:AG120" si="52">SUM(AF$111,AF$114:AF$119)</f>
        <v>0</v>
      </c>
      <c r="AG120" s="71">
        <f t="shared" si="52"/>
        <v>0</v>
      </c>
    </row>
    <row r="121" spans="3:33">
      <c r="C121" s="9" t="s">
        <v>185</v>
      </c>
      <c r="E121" s="161"/>
      <c r="F121" s="162"/>
      <c r="G121" s="162"/>
      <c r="H121" s="163"/>
      <c r="I121" s="147"/>
      <c r="J121" s="161"/>
      <c r="K121" s="163"/>
      <c r="N121" s="120"/>
      <c r="V121" s="121"/>
      <c r="Y121" s="73" t="s">
        <v>185</v>
      </c>
      <c r="Z121" s="64"/>
      <c r="AA121" s="74">
        <f t="shared" ref="AA121:AD123" si="53">E121*$L$3*$L$4</f>
        <v>0</v>
      </c>
      <c r="AB121" s="75">
        <f t="shared" si="53"/>
        <v>0</v>
      </c>
      <c r="AC121" s="75">
        <f t="shared" si="53"/>
        <v>0</v>
      </c>
      <c r="AD121" s="76">
        <f t="shared" si="53"/>
        <v>0</v>
      </c>
      <c r="AE121" s="79"/>
      <c r="AF121" s="74">
        <f t="shared" ref="AF121:AG123" si="54">J121*$L$3*$L$4</f>
        <v>0</v>
      </c>
      <c r="AG121" s="76">
        <f t="shared" si="54"/>
        <v>0</v>
      </c>
    </row>
    <row r="122" spans="3:33">
      <c r="C122" s="10" t="s">
        <v>186</v>
      </c>
      <c r="E122" s="149"/>
      <c r="F122" s="147"/>
      <c r="G122" s="147"/>
      <c r="H122" s="148"/>
      <c r="I122" s="147"/>
      <c r="J122" s="149"/>
      <c r="K122" s="148"/>
      <c r="N122" s="120"/>
      <c r="V122" s="121"/>
      <c r="Y122" s="77" t="s">
        <v>186</v>
      </c>
      <c r="Z122" s="64"/>
      <c r="AA122" s="78">
        <f t="shared" si="53"/>
        <v>0</v>
      </c>
      <c r="AB122" s="79">
        <f t="shared" si="53"/>
        <v>0</v>
      </c>
      <c r="AC122" s="79">
        <f t="shared" si="53"/>
        <v>0</v>
      </c>
      <c r="AD122" s="80">
        <f t="shared" si="53"/>
        <v>0</v>
      </c>
      <c r="AE122" s="79"/>
      <c r="AF122" s="78">
        <f t="shared" si="54"/>
        <v>0</v>
      </c>
      <c r="AG122" s="80">
        <f t="shared" si="54"/>
        <v>0</v>
      </c>
    </row>
    <row r="123" spans="3:33">
      <c r="C123" s="11" t="s">
        <v>187</v>
      </c>
      <c r="E123" s="152"/>
      <c r="F123" s="150"/>
      <c r="G123" s="150"/>
      <c r="H123" s="151"/>
      <c r="I123" s="147"/>
      <c r="J123" s="152"/>
      <c r="K123" s="151"/>
      <c r="N123" s="120"/>
      <c r="V123" s="121"/>
      <c r="Y123" s="82" t="s">
        <v>187</v>
      </c>
      <c r="Z123" s="64"/>
      <c r="AA123" s="83">
        <f t="shared" si="53"/>
        <v>0</v>
      </c>
      <c r="AB123" s="84">
        <f t="shared" si="53"/>
        <v>0</v>
      </c>
      <c r="AC123" s="84">
        <f t="shared" si="53"/>
        <v>0</v>
      </c>
      <c r="AD123" s="85">
        <f t="shared" si="53"/>
        <v>0</v>
      </c>
      <c r="AE123" s="79"/>
      <c r="AF123" s="83">
        <f t="shared" si="54"/>
        <v>0</v>
      </c>
      <c r="AG123" s="85">
        <f t="shared" si="54"/>
        <v>0</v>
      </c>
    </row>
    <row r="124" spans="3:33">
      <c r="C124" s="137" t="s">
        <v>83</v>
      </c>
      <c r="E124" s="155">
        <f>SUM($E$120:$E$123)</f>
        <v>0</v>
      </c>
      <c r="F124" s="153">
        <f>SUM($F$120:$F$123)</f>
        <v>0</v>
      </c>
      <c r="G124" s="153">
        <f>SUM($G$120:$G$123)</f>
        <v>0</v>
      </c>
      <c r="H124" s="154">
        <f>SUM($H$120:$H$123)</f>
        <v>0</v>
      </c>
      <c r="I124" s="144"/>
      <c r="J124" s="155">
        <f>SUM($J$120:$J$123)</f>
        <v>0</v>
      </c>
      <c r="K124" s="154">
        <f>SUM($K$120:$K$123)</f>
        <v>0</v>
      </c>
      <c r="N124" s="120"/>
      <c r="V124" s="121"/>
      <c r="Y124" s="63" t="s">
        <v>83</v>
      </c>
      <c r="Z124" s="64"/>
      <c r="AA124" s="69">
        <f>SUM(AA$120:AA$123)</f>
        <v>0</v>
      </c>
      <c r="AB124" s="70">
        <f>SUM(AB$120:AB$123)</f>
        <v>0</v>
      </c>
      <c r="AC124" s="70">
        <f t="shared" ref="AC124:AD124" si="55">SUM(AC$120:AC$123)</f>
        <v>0</v>
      </c>
      <c r="AD124" s="71">
        <f t="shared" si="55"/>
        <v>0</v>
      </c>
      <c r="AE124" s="86"/>
      <c r="AF124" s="69">
        <f t="shared" ref="AF124:AG124" si="56">SUM(AF$120:AF$123)</f>
        <v>0</v>
      </c>
      <c r="AG124" s="71">
        <f t="shared" si="56"/>
        <v>0</v>
      </c>
    </row>
    <row r="125" spans="3:33">
      <c r="E125" s="3"/>
      <c r="F125" s="3"/>
      <c r="G125" s="3"/>
      <c r="H125" s="3"/>
      <c r="I125" s="3"/>
      <c r="J125" s="3"/>
      <c r="K125" s="3"/>
      <c r="N125" s="120"/>
      <c r="V125" s="121"/>
      <c r="Y125" s="64"/>
      <c r="Z125" s="64"/>
      <c r="AA125" s="72"/>
      <c r="AB125" s="72"/>
      <c r="AC125" s="72"/>
      <c r="AD125" s="72"/>
      <c r="AE125" s="72"/>
      <c r="AF125" s="72"/>
      <c r="AG125" s="72"/>
    </row>
    <row r="126" spans="3:33">
      <c r="C126" s="131" t="s">
        <v>188</v>
      </c>
      <c r="E126" s="132">
        <f>$E$16</f>
        <v>0</v>
      </c>
      <c r="F126" s="133">
        <f>$F$16</f>
        <v>0</v>
      </c>
      <c r="G126" s="133">
        <f>$G$16</f>
        <v>0</v>
      </c>
      <c r="H126" s="134">
        <f>$H$16</f>
        <v>0</v>
      </c>
      <c r="I126" s="6"/>
      <c r="J126" s="132">
        <f>$J$16</f>
        <v>0</v>
      </c>
      <c r="K126" s="134">
        <f>$K$16</f>
        <v>0</v>
      </c>
      <c r="N126" s="120"/>
      <c r="V126" s="121"/>
      <c r="Y126" s="63" t="s">
        <v>188</v>
      </c>
      <c r="Z126" s="64"/>
      <c r="AA126" s="65">
        <f>$E$16</f>
        <v>0</v>
      </c>
      <c r="AB126" s="66">
        <f>$F$16</f>
        <v>0</v>
      </c>
      <c r="AC126" s="66">
        <f>$G$16</f>
        <v>0</v>
      </c>
      <c r="AD126" s="67">
        <f>$H$16</f>
        <v>0</v>
      </c>
      <c r="AE126" s="81"/>
      <c r="AF126" s="65">
        <f>$J$16</f>
        <v>0</v>
      </c>
      <c r="AG126" s="67">
        <f>$K$16</f>
        <v>0</v>
      </c>
    </row>
    <row r="127" spans="3:33">
      <c r="C127" s="135" t="s">
        <v>189</v>
      </c>
      <c r="E127" s="145">
        <f>E88</f>
        <v>0</v>
      </c>
      <c r="F127" s="142">
        <f>E135</f>
        <v>0</v>
      </c>
      <c r="G127" s="142">
        <f t="shared" ref="G127:H127" si="57">F135</f>
        <v>0</v>
      </c>
      <c r="H127" s="143">
        <f t="shared" si="57"/>
        <v>0</v>
      </c>
      <c r="I127" s="144"/>
      <c r="J127" s="145">
        <f>G135</f>
        <v>0</v>
      </c>
      <c r="K127" s="143">
        <f>H135</f>
        <v>0</v>
      </c>
      <c r="N127" s="120"/>
      <c r="V127" s="121"/>
      <c r="Y127" s="63" t="s">
        <v>189</v>
      </c>
      <c r="Z127" s="64"/>
      <c r="AA127" s="69">
        <f>AA88</f>
        <v>0</v>
      </c>
      <c r="AB127" s="70">
        <f>AA135</f>
        <v>0</v>
      </c>
      <c r="AC127" s="70">
        <f t="shared" ref="AC127:AD127" si="58">AB135</f>
        <v>0</v>
      </c>
      <c r="AD127" s="71">
        <f t="shared" si="58"/>
        <v>0</v>
      </c>
      <c r="AE127" s="86"/>
      <c r="AF127" s="69">
        <f t="shared" ref="AF127:AG127" si="59">AE135</f>
        <v>0</v>
      </c>
      <c r="AG127" s="71">
        <f t="shared" si="59"/>
        <v>0</v>
      </c>
    </row>
    <row r="128" spans="3:33">
      <c r="C128" s="9" t="s">
        <v>190</v>
      </c>
      <c r="E128" s="161"/>
      <c r="F128" s="162"/>
      <c r="G128" s="162"/>
      <c r="H128" s="163"/>
      <c r="I128" s="147"/>
      <c r="J128" s="161"/>
      <c r="K128" s="163"/>
      <c r="N128" s="120"/>
      <c r="V128" s="121"/>
      <c r="Y128" s="73" t="s">
        <v>190</v>
      </c>
      <c r="Z128" s="64"/>
      <c r="AA128" s="74">
        <f t="shared" ref="AA128:AD134" si="60">E128*$L$3*$L$4</f>
        <v>0</v>
      </c>
      <c r="AB128" s="75">
        <f t="shared" si="60"/>
        <v>0</v>
      </c>
      <c r="AC128" s="75">
        <f t="shared" si="60"/>
        <v>0</v>
      </c>
      <c r="AD128" s="76">
        <f t="shared" si="60"/>
        <v>0</v>
      </c>
      <c r="AE128" s="79"/>
      <c r="AF128" s="74">
        <f t="shared" ref="AF128:AG134" si="61">J128*$L$3*$L$4</f>
        <v>0</v>
      </c>
      <c r="AG128" s="76">
        <f t="shared" si="61"/>
        <v>0</v>
      </c>
    </row>
    <row r="129" spans="3:33">
      <c r="C129" s="14" t="s">
        <v>83</v>
      </c>
      <c r="E129" s="171">
        <f>+$E$124</f>
        <v>0</v>
      </c>
      <c r="F129" s="172">
        <f>+$F$124</f>
        <v>0</v>
      </c>
      <c r="G129" s="172">
        <f>+$G$124</f>
        <v>0</v>
      </c>
      <c r="H129" s="173">
        <f>+$H$124</f>
        <v>0</v>
      </c>
      <c r="I129" s="147"/>
      <c r="J129" s="171">
        <f>+$J$124</f>
        <v>0</v>
      </c>
      <c r="K129" s="173">
        <f>+$K$124</f>
        <v>0</v>
      </c>
      <c r="N129" s="120"/>
      <c r="V129" s="121"/>
      <c r="Y129" s="77" t="s">
        <v>83</v>
      </c>
      <c r="Z129" s="64"/>
      <c r="AA129" s="78">
        <f t="shared" si="60"/>
        <v>0</v>
      </c>
      <c r="AB129" s="79">
        <f t="shared" si="60"/>
        <v>0</v>
      </c>
      <c r="AC129" s="79">
        <f t="shared" si="60"/>
        <v>0</v>
      </c>
      <c r="AD129" s="80">
        <f t="shared" si="60"/>
        <v>0</v>
      </c>
      <c r="AE129" s="79"/>
      <c r="AF129" s="78">
        <f t="shared" si="61"/>
        <v>0</v>
      </c>
      <c r="AG129" s="80">
        <f t="shared" si="61"/>
        <v>0</v>
      </c>
    </row>
    <row r="130" spans="3:33">
      <c r="C130" s="10" t="s">
        <v>191</v>
      </c>
      <c r="E130" s="149"/>
      <c r="F130" s="147"/>
      <c r="G130" s="147"/>
      <c r="H130" s="148"/>
      <c r="I130" s="147"/>
      <c r="J130" s="149"/>
      <c r="K130" s="148"/>
      <c r="N130" s="120"/>
      <c r="V130" s="121"/>
      <c r="Y130" s="77" t="s">
        <v>191</v>
      </c>
      <c r="Z130" s="64"/>
      <c r="AA130" s="78">
        <f t="shared" si="60"/>
        <v>0</v>
      </c>
      <c r="AB130" s="79">
        <f t="shared" si="60"/>
        <v>0</v>
      </c>
      <c r="AC130" s="79">
        <f t="shared" si="60"/>
        <v>0</v>
      </c>
      <c r="AD130" s="80">
        <f t="shared" si="60"/>
        <v>0</v>
      </c>
      <c r="AE130" s="79"/>
      <c r="AF130" s="78">
        <f t="shared" si="61"/>
        <v>0</v>
      </c>
      <c r="AG130" s="80">
        <f t="shared" si="61"/>
        <v>0</v>
      </c>
    </row>
    <row r="131" spans="3:33">
      <c r="C131" s="10" t="s">
        <v>192</v>
      </c>
      <c r="E131" s="149"/>
      <c r="F131" s="147"/>
      <c r="G131" s="147"/>
      <c r="H131" s="148"/>
      <c r="I131" s="147"/>
      <c r="J131" s="149"/>
      <c r="K131" s="148"/>
      <c r="N131" s="120"/>
      <c r="V131" s="121"/>
      <c r="Y131" s="77" t="s">
        <v>192</v>
      </c>
      <c r="Z131" s="64"/>
      <c r="AA131" s="78">
        <f t="shared" si="60"/>
        <v>0</v>
      </c>
      <c r="AB131" s="79">
        <f t="shared" si="60"/>
        <v>0</v>
      </c>
      <c r="AC131" s="79">
        <f t="shared" si="60"/>
        <v>0</v>
      </c>
      <c r="AD131" s="80">
        <f t="shared" si="60"/>
        <v>0</v>
      </c>
      <c r="AE131" s="79"/>
      <c r="AF131" s="78">
        <f t="shared" si="61"/>
        <v>0</v>
      </c>
      <c r="AG131" s="80">
        <f t="shared" si="61"/>
        <v>0</v>
      </c>
    </row>
    <row r="132" spans="3:33">
      <c r="C132" s="10" t="s">
        <v>193</v>
      </c>
      <c r="E132" s="157"/>
      <c r="F132" s="146"/>
      <c r="G132" s="146"/>
      <c r="H132" s="156"/>
      <c r="I132" s="146"/>
      <c r="J132" s="157"/>
      <c r="K132" s="156"/>
      <c r="N132" s="120"/>
      <c r="V132" s="121"/>
      <c r="Y132" s="77" t="s">
        <v>193</v>
      </c>
      <c r="Z132" s="64"/>
      <c r="AA132" s="78">
        <f t="shared" si="60"/>
        <v>0</v>
      </c>
      <c r="AB132" s="79">
        <f t="shared" si="60"/>
        <v>0</v>
      </c>
      <c r="AC132" s="79">
        <f t="shared" si="60"/>
        <v>0</v>
      </c>
      <c r="AD132" s="80">
        <f t="shared" si="60"/>
        <v>0</v>
      </c>
      <c r="AE132" s="79"/>
      <c r="AF132" s="78">
        <f t="shared" si="61"/>
        <v>0</v>
      </c>
      <c r="AG132" s="80">
        <f t="shared" si="61"/>
        <v>0</v>
      </c>
    </row>
    <row r="133" spans="3:33">
      <c r="C133" s="10" t="s">
        <v>194</v>
      </c>
      <c r="E133" s="157"/>
      <c r="F133" s="146"/>
      <c r="G133" s="146"/>
      <c r="H133" s="156"/>
      <c r="I133" s="146"/>
      <c r="J133" s="157"/>
      <c r="K133" s="156"/>
      <c r="N133" s="120"/>
      <c r="V133" s="121"/>
      <c r="Y133" s="77" t="s">
        <v>194</v>
      </c>
      <c r="Z133" s="64"/>
      <c r="AA133" s="78">
        <f t="shared" si="60"/>
        <v>0</v>
      </c>
      <c r="AB133" s="79">
        <f t="shared" si="60"/>
        <v>0</v>
      </c>
      <c r="AC133" s="79">
        <f t="shared" si="60"/>
        <v>0</v>
      </c>
      <c r="AD133" s="80">
        <f t="shared" si="60"/>
        <v>0</v>
      </c>
      <c r="AE133" s="79"/>
      <c r="AF133" s="78">
        <f t="shared" si="61"/>
        <v>0</v>
      </c>
      <c r="AG133" s="80">
        <f t="shared" si="61"/>
        <v>0</v>
      </c>
    </row>
    <row r="134" spans="3:33">
      <c r="C134" s="11" t="s">
        <v>195</v>
      </c>
      <c r="E134" s="174"/>
      <c r="F134" s="175"/>
      <c r="G134" s="175"/>
      <c r="H134" s="176"/>
      <c r="I134" s="146"/>
      <c r="J134" s="174"/>
      <c r="K134" s="176"/>
      <c r="N134" s="120"/>
      <c r="V134" s="121"/>
      <c r="Y134" s="82" t="s">
        <v>195</v>
      </c>
      <c r="Z134" s="64"/>
      <c r="AA134" s="83">
        <f t="shared" si="60"/>
        <v>0</v>
      </c>
      <c r="AB134" s="84">
        <f t="shared" si="60"/>
        <v>0</v>
      </c>
      <c r="AC134" s="84">
        <f t="shared" si="60"/>
        <v>0</v>
      </c>
      <c r="AD134" s="85">
        <f t="shared" si="60"/>
        <v>0</v>
      </c>
      <c r="AE134" s="79"/>
      <c r="AF134" s="83">
        <f t="shared" si="61"/>
        <v>0</v>
      </c>
      <c r="AG134" s="85">
        <f t="shared" si="61"/>
        <v>0</v>
      </c>
    </row>
    <row r="135" spans="3:33">
      <c r="C135" s="137" t="s">
        <v>196</v>
      </c>
      <c r="E135" s="155">
        <f>SUM($E$127:$E$134)</f>
        <v>0</v>
      </c>
      <c r="F135" s="153">
        <f>SUM($F$127:$F$134)</f>
        <v>0</v>
      </c>
      <c r="G135" s="153">
        <f>SUM($G$127:$G$134)</f>
        <v>0</v>
      </c>
      <c r="H135" s="154">
        <f>SUM($H$127:$H$134)</f>
        <v>0</v>
      </c>
      <c r="I135" s="144"/>
      <c r="J135" s="155">
        <f>SUM($J$127:$J$134)</f>
        <v>0</v>
      </c>
      <c r="K135" s="154">
        <f>SUM($K$127:$K$134)</f>
        <v>0</v>
      </c>
      <c r="N135" s="120"/>
      <c r="V135" s="121"/>
      <c r="Y135" s="63" t="s">
        <v>196</v>
      </c>
      <c r="Z135" s="64"/>
      <c r="AA135" s="69">
        <f>SUM(AA$127:AA$134)</f>
        <v>0</v>
      </c>
      <c r="AB135" s="70">
        <f>SUM(AB$127:AB$134)</f>
        <v>0</v>
      </c>
      <c r="AC135" s="70">
        <f t="shared" ref="AC135:AD135" si="62">SUM(AC$127:AC$134)</f>
        <v>0</v>
      </c>
      <c r="AD135" s="71">
        <f t="shared" si="62"/>
        <v>0</v>
      </c>
      <c r="AE135" s="86"/>
      <c r="AF135" s="69">
        <f t="shared" ref="AF135:AG135" si="63">SUM(AF$127:AF$134)</f>
        <v>0</v>
      </c>
      <c r="AG135" s="71">
        <f t="shared" si="63"/>
        <v>0</v>
      </c>
    </row>
    <row r="136" spans="3:33">
      <c r="C136" s="8" t="s">
        <v>172</v>
      </c>
      <c r="E136" s="16">
        <f>E135-E88</f>
        <v>0</v>
      </c>
      <c r="F136" s="16">
        <f t="shared" ref="F136:H136" si="64">F135-F88</f>
        <v>0</v>
      </c>
      <c r="G136" s="16">
        <f t="shared" si="64"/>
        <v>0</v>
      </c>
      <c r="H136" s="16">
        <f t="shared" si="64"/>
        <v>0</v>
      </c>
      <c r="I136" s="16"/>
      <c r="J136" s="16">
        <f t="shared" ref="J136:K136" si="65">J135-J88</f>
        <v>0</v>
      </c>
      <c r="K136" s="16">
        <f t="shared" si="65"/>
        <v>0</v>
      </c>
      <c r="N136" s="120"/>
      <c r="V136" s="121"/>
      <c r="Y136" s="87" t="s">
        <v>172</v>
      </c>
      <c r="Z136" s="64"/>
      <c r="AA136" s="86">
        <f>AA135-AA88</f>
        <v>0</v>
      </c>
      <c r="AB136" s="86">
        <f t="shared" ref="AB136:AD136" si="66">AB135-AB88</f>
        <v>0</v>
      </c>
      <c r="AC136" s="86">
        <f t="shared" si="66"/>
        <v>0</v>
      </c>
      <c r="AD136" s="86">
        <f t="shared" si="66"/>
        <v>0</v>
      </c>
      <c r="AE136" s="86"/>
      <c r="AF136" s="86">
        <f t="shared" ref="AF136:AG136" si="67">AF135-AF88</f>
        <v>0</v>
      </c>
      <c r="AG136" s="86">
        <f t="shared" si="67"/>
        <v>0</v>
      </c>
    </row>
    <row r="137" spans="3:33">
      <c r="E137" s="3"/>
      <c r="F137" s="3"/>
      <c r="G137" s="3"/>
      <c r="H137" s="3"/>
      <c r="I137" s="3"/>
      <c r="J137" s="3"/>
      <c r="K137" s="3"/>
      <c r="N137" s="120"/>
      <c r="V137" s="121"/>
      <c r="Y137" s="64"/>
      <c r="Z137" s="64"/>
      <c r="AA137" s="72"/>
      <c r="AB137" s="72"/>
      <c r="AC137" s="72"/>
      <c r="AD137" s="72"/>
      <c r="AE137" s="72"/>
      <c r="AF137" s="72"/>
      <c r="AG137" s="72"/>
    </row>
    <row r="138" spans="3:33">
      <c r="C138" s="131" t="s">
        <v>86</v>
      </c>
      <c r="E138" s="132">
        <f>$E$16</f>
        <v>0</v>
      </c>
      <c r="F138" s="133">
        <f>$F$16</f>
        <v>0</v>
      </c>
      <c r="G138" s="133">
        <f>$G$16</f>
        <v>0</v>
      </c>
      <c r="H138" s="134">
        <f>$H$16</f>
        <v>0</v>
      </c>
      <c r="I138" s="6"/>
      <c r="J138" s="132">
        <f>$J$16</f>
        <v>0</v>
      </c>
      <c r="K138" s="134">
        <f>$K$16</f>
        <v>0</v>
      </c>
      <c r="N138" s="120"/>
      <c r="V138" s="121"/>
      <c r="Y138" s="63" t="s">
        <v>86</v>
      </c>
      <c r="Z138" s="64"/>
      <c r="AA138" s="65">
        <f>$E$16</f>
        <v>0</v>
      </c>
      <c r="AB138" s="66">
        <f>$F$16</f>
        <v>0</v>
      </c>
      <c r="AC138" s="66">
        <f>$G$16</f>
        <v>0</v>
      </c>
      <c r="AD138" s="67">
        <f>$H$16</f>
        <v>0</v>
      </c>
      <c r="AE138" s="81"/>
      <c r="AF138" s="65">
        <f>$J$16</f>
        <v>0</v>
      </c>
      <c r="AG138" s="67">
        <f>$K$16</f>
        <v>0</v>
      </c>
    </row>
    <row r="139" spans="3:33">
      <c r="C139" s="135" t="s">
        <v>83</v>
      </c>
      <c r="E139" s="136" t="s">
        <v>69</v>
      </c>
      <c r="F139" s="142">
        <f>$F$124</f>
        <v>0</v>
      </c>
      <c r="G139" s="142">
        <f>$G$124</f>
        <v>0</v>
      </c>
      <c r="H139" s="143">
        <f>$H$124</f>
        <v>0</v>
      </c>
      <c r="I139" s="144"/>
      <c r="J139" s="145">
        <f>$J$124</f>
        <v>0</v>
      </c>
      <c r="K139" s="143">
        <f>$K$124</f>
        <v>0</v>
      </c>
      <c r="N139" s="120"/>
      <c r="V139" s="121"/>
      <c r="Y139" s="63" t="s">
        <v>83</v>
      </c>
      <c r="Z139" s="64"/>
      <c r="AA139" s="69" t="s">
        <v>69</v>
      </c>
      <c r="AB139" s="70">
        <f>AA$124</f>
        <v>0</v>
      </c>
      <c r="AC139" s="70">
        <f t="shared" ref="AC139:AG139" si="68">AB$124</f>
        <v>0</v>
      </c>
      <c r="AD139" s="71">
        <f t="shared" si="68"/>
        <v>0</v>
      </c>
      <c r="AE139" s="86"/>
      <c r="AF139" s="69">
        <f t="shared" si="68"/>
        <v>0</v>
      </c>
      <c r="AG139" s="71">
        <f t="shared" si="68"/>
        <v>0</v>
      </c>
    </row>
    <row r="140" spans="3:33">
      <c r="C140" s="9" t="s">
        <v>197</v>
      </c>
      <c r="E140" s="74" t="s">
        <v>69</v>
      </c>
      <c r="F140" s="177">
        <f>IF(E112=0,0,F$112)</f>
        <v>0</v>
      </c>
      <c r="G140" s="177">
        <f t="shared" ref="G140:H140" si="69">IF(F112=0,0,G$112)</f>
        <v>0</v>
      </c>
      <c r="H140" s="178">
        <f t="shared" si="69"/>
        <v>0</v>
      </c>
      <c r="I140" s="179"/>
      <c r="J140" s="183">
        <f>IF(G112=0,0,J$112)</f>
        <v>0</v>
      </c>
      <c r="K140" s="178">
        <f>IF(H112=0,0,K$112)</f>
        <v>0</v>
      </c>
      <c r="N140" s="120"/>
      <c r="V140" s="121"/>
      <c r="Y140" s="73" t="s">
        <v>197</v>
      </c>
      <c r="Z140" s="64"/>
      <c r="AA140" s="74" t="s">
        <v>69</v>
      </c>
      <c r="AB140" s="75">
        <f>AB$112</f>
        <v>0</v>
      </c>
      <c r="AC140" s="75">
        <f t="shared" ref="AC140:AD140" si="70">AC$112</f>
        <v>0</v>
      </c>
      <c r="AD140" s="76">
        <f t="shared" si="70"/>
        <v>0</v>
      </c>
      <c r="AE140" s="79"/>
      <c r="AF140" s="74">
        <f t="shared" ref="AF140:AG140" si="71">AF$112</f>
        <v>0</v>
      </c>
      <c r="AG140" s="76">
        <f t="shared" si="71"/>
        <v>0</v>
      </c>
    </row>
    <row r="141" spans="3:33">
      <c r="C141" s="10" t="s">
        <v>198</v>
      </c>
      <c r="D141" s="7"/>
      <c r="E141" s="78" t="s">
        <v>69</v>
      </c>
      <c r="F141" s="179">
        <f>IF(E118=0,0,F$118)</f>
        <v>0</v>
      </c>
      <c r="G141" s="179">
        <f t="shared" ref="G141:H141" si="72">IF(F118=0,0,G$118)</f>
        <v>0</v>
      </c>
      <c r="H141" s="180">
        <f t="shared" si="72"/>
        <v>0</v>
      </c>
      <c r="I141" s="179"/>
      <c r="J141" s="184">
        <f>IF(G118=0,0,J$118)</f>
        <v>0</v>
      </c>
      <c r="K141" s="180">
        <f>IF(H118=0,0,K$118)</f>
        <v>0</v>
      </c>
      <c r="N141" s="120"/>
      <c r="V141" s="121"/>
      <c r="Y141" s="77" t="s">
        <v>198</v>
      </c>
      <c r="Z141" s="64"/>
      <c r="AA141" s="78" t="s">
        <v>69</v>
      </c>
      <c r="AB141" s="79">
        <f>AB$118</f>
        <v>0</v>
      </c>
      <c r="AC141" s="79">
        <f t="shared" ref="AC141:AD141" si="73">AC$118</f>
        <v>0</v>
      </c>
      <c r="AD141" s="80">
        <f t="shared" si="73"/>
        <v>0</v>
      </c>
      <c r="AE141" s="79"/>
      <c r="AF141" s="78">
        <f t="shared" ref="AF141:AG141" si="74">AF$118</f>
        <v>0</v>
      </c>
      <c r="AG141" s="80">
        <f t="shared" si="74"/>
        <v>0</v>
      </c>
    </row>
    <row r="142" spans="3:33">
      <c r="C142" s="11" t="s">
        <v>199</v>
      </c>
      <c r="D142" s="7"/>
      <c r="E142" s="83" t="s">
        <v>69</v>
      </c>
      <c r="F142" s="181"/>
      <c r="G142" s="181"/>
      <c r="H142" s="182"/>
      <c r="I142" s="179"/>
      <c r="J142" s="185"/>
      <c r="K142" s="182"/>
      <c r="N142" s="120"/>
      <c r="V142" s="121"/>
      <c r="Y142" s="82" t="s">
        <v>199</v>
      </c>
      <c r="Z142" s="64"/>
      <c r="AA142" s="83" t="s">
        <v>69</v>
      </c>
      <c r="AB142" s="84">
        <f>F142*$L$3*$L$4</f>
        <v>0</v>
      </c>
      <c r="AC142" s="84">
        <f t="shared" ref="AC142:AD142" si="75">G142*$L$3*$L$4</f>
        <v>0</v>
      </c>
      <c r="AD142" s="85">
        <f t="shared" si="75"/>
        <v>0</v>
      </c>
      <c r="AE142" s="79"/>
      <c r="AF142" s="83">
        <f t="shared" ref="AF142" si="76">J142*$L$3*$L$4</f>
        <v>0</v>
      </c>
      <c r="AG142" s="85">
        <f>K142*$L$3*$L$4</f>
        <v>0</v>
      </c>
    </row>
    <row r="143" spans="3:33">
      <c r="C143" s="137" t="s">
        <v>93</v>
      </c>
      <c r="E143" s="138" t="s">
        <v>69</v>
      </c>
      <c r="F143" s="153">
        <f>SUM($F$139:$F$142)</f>
        <v>0</v>
      </c>
      <c r="G143" s="153">
        <f>SUM($G$139:$G$142)</f>
        <v>0</v>
      </c>
      <c r="H143" s="154">
        <f>SUM($H$139:$H$142)</f>
        <v>0</v>
      </c>
      <c r="I143" s="144"/>
      <c r="J143" s="155">
        <f>SUM(J139:$J$142)</f>
        <v>0</v>
      </c>
      <c r="K143" s="154">
        <f>SUM($K$139:$K$142)</f>
        <v>0</v>
      </c>
      <c r="N143" s="120"/>
      <c r="V143" s="121"/>
      <c r="Y143" s="63" t="s">
        <v>93</v>
      </c>
      <c r="Z143" s="64"/>
      <c r="AA143" s="69" t="s">
        <v>69</v>
      </c>
      <c r="AB143" s="70">
        <f>SUM(AB$139:AB$142)</f>
        <v>0</v>
      </c>
      <c r="AC143" s="70">
        <f>SUM(AC$139:AC$142)</f>
        <v>0</v>
      </c>
      <c r="AD143" s="71">
        <f>SUM(AD$139:AD$142)</f>
        <v>0</v>
      </c>
      <c r="AE143" s="86"/>
      <c r="AF143" s="69">
        <f>SUM(AF$139:AF$142)</f>
        <v>0</v>
      </c>
      <c r="AG143" s="71">
        <f>SUM(AG$139:AG$142)</f>
        <v>0</v>
      </c>
    </row>
    <row r="144" spans="3:33">
      <c r="C144" s="9" t="s">
        <v>200</v>
      </c>
      <c r="E144" s="74" t="s">
        <v>69</v>
      </c>
      <c r="F144" s="177">
        <f>IF(E20+E21+E37=0,0,E$20-F$20+E$21-F$21+E$37-F$37)</f>
        <v>0</v>
      </c>
      <c r="G144" s="177">
        <f t="shared" ref="G144:H144" si="77">IF(F20+F21+F37=0,0,F$20-G$20+F$21-G$21+F$37-G$37)</f>
        <v>0</v>
      </c>
      <c r="H144" s="178">
        <f t="shared" si="77"/>
        <v>0</v>
      </c>
      <c r="I144" s="179"/>
      <c r="J144" s="183">
        <f>IF(G20+G21+G37=0,0,IF(J20+J21+J37=0,0,G$20-J$20+G$21-J$21+G$37-J$37))</f>
        <v>0</v>
      </c>
      <c r="K144" s="178">
        <f>IF(H20+H21+H37=0,0,IF(K20+K21+K37=0,0,H$20-K$20+H$21-K$21+H$37-K$37))</f>
        <v>0</v>
      </c>
      <c r="N144" s="120"/>
      <c r="V144" s="121"/>
      <c r="Y144" s="73" t="s">
        <v>200</v>
      </c>
      <c r="Z144" s="64"/>
      <c r="AA144" s="74" t="s">
        <v>69</v>
      </c>
      <c r="AB144" s="75">
        <f>AA$20-AB$20+AA$21-AB$21</f>
        <v>0</v>
      </c>
      <c r="AC144" s="75">
        <f t="shared" ref="AC144" si="78">AB$20-AC$20+AB$21-AC$21</f>
        <v>0</v>
      </c>
      <c r="AD144" s="76">
        <f>AC$20-AD$20+AC$21-AD$21</f>
        <v>0</v>
      </c>
      <c r="AE144" s="79"/>
      <c r="AF144" s="74">
        <f>AC$20-AF$20+AC$21-AF$21</f>
        <v>0</v>
      </c>
      <c r="AG144" s="76">
        <f>AD$20-AG$20+AD$21-AG$21</f>
        <v>0</v>
      </c>
    </row>
    <row r="145" spans="3:33">
      <c r="C145" s="10" t="s">
        <v>58</v>
      </c>
      <c r="E145" s="78" t="s">
        <v>69</v>
      </c>
      <c r="F145" s="179">
        <f>IF(E22=0,0,E$22-F$22)</f>
        <v>0</v>
      </c>
      <c r="G145" s="179">
        <f t="shared" ref="G145:H145" si="79">IF(F22=0,0,F$22-G$22)</f>
        <v>0</v>
      </c>
      <c r="H145" s="180">
        <f t="shared" si="79"/>
        <v>0</v>
      </c>
      <c r="I145" s="179"/>
      <c r="J145" s="184">
        <f>IF(G22=0,0,IF(J22=0,0,G$22-J$22))</f>
        <v>0</v>
      </c>
      <c r="K145" s="180">
        <f>IF(H22=0,0,IF(K22=0,0,H$22-K$22))</f>
        <v>0</v>
      </c>
      <c r="N145" s="120"/>
      <c r="V145" s="121"/>
      <c r="Y145" s="77" t="s">
        <v>58</v>
      </c>
      <c r="Z145" s="64"/>
      <c r="AA145" s="78" t="s">
        <v>69</v>
      </c>
      <c r="AB145" s="79">
        <f>AA$22-AB$22</f>
        <v>0</v>
      </c>
      <c r="AC145" s="79">
        <f t="shared" ref="AC145:AD145" si="80">AB$22-AC$22</f>
        <v>0</v>
      </c>
      <c r="AD145" s="80">
        <f t="shared" si="80"/>
        <v>0</v>
      </c>
      <c r="AE145" s="79"/>
      <c r="AF145" s="78">
        <f>AC$22-AF$22</f>
        <v>0</v>
      </c>
      <c r="AG145" s="80">
        <f>AD$22-AG$22</f>
        <v>0</v>
      </c>
    </row>
    <row r="146" spans="3:33">
      <c r="C146" s="10" t="s">
        <v>201</v>
      </c>
      <c r="E146" s="78" t="s">
        <v>69</v>
      </c>
      <c r="F146" s="179">
        <f>IF(E23=0,0,E$23-F$23)</f>
        <v>0</v>
      </c>
      <c r="G146" s="179">
        <f t="shared" ref="G146:H146" si="81">IF(F23=0,0,F$23-G$23)</f>
        <v>0</v>
      </c>
      <c r="H146" s="180">
        <f t="shared" si="81"/>
        <v>0</v>
      </c>
      <c r="I146" s="179"/>
      <c r="J146" s="184">
        <f>IF(G23=0,0,IF(J$23=0,0,G$23-J$23))</f>
        <v>0</v>
      </c>
      <c r="K146" s="180">
        <f>IF(H23=0,0,IF(K$23=0,0,H$23-K$23))</f>
        <v>0</v>
      </c>
      <c r="N146" s="120"/>
      <c r="V146" s="121"/>
      <c r="Y146" s="77" t="s">
        <v>201</v>
      </c>
      <c r="Z146" s="64"/>
      <c r="AA146" s="78" t="s">
        <v>69</v>
      </c>
      <c r="AB146" s="79">
        <f>AA$23-AB$23</f>
        <v>0</v>
      </c>
      <c r="AC146" s="79">
        <f t="shared" ref="AC146:AD146" si="82">AB$23-AC$23</f>
        <v>0</v>
      </c>
      <c r="AD146" s="80">
        <f t="shared" si="82"/>
        <v>0</v>
      </c>
      <c r="AE146" s="79"/>
      <c r="AF146" s="78">
        <f>AC$23-AF$23</f>
        <v>0</v>
      </c>
      <c r="AG146" s="80">
        <f t="shared" ref="AG146" si="83">AF$23-AG$23</f>
        <v>0</v>
      </c>
    </row>
    <row r="147" spans="3:33">
      <c r="C147" s="10" t="s">
        <v>82</v>
      </c>
      <c r="D147" s="7"/>
      <c r="E147" s="78" t="s">
        <v>69</v>
      </c>
      <c r="F147" s="179">
        <f>IF(E24+E33+E34=0,0,E$24+E$33+E$34-F$24-F$33-F$34)</f>
        <v>0</v>
      </c>
      <c r="G147" s="179">
        <f t="shared" ref="G147:H147" si="84">IF(F24+F33+F34=0,0,F$24+F$33+F$34-G$24-G$33-G$34)</f>
        <v>0</v>
      </c>
      <c r="H147" s="180">
        <f t="shared" si="84"/>
        <v>0</v>
      </c>
      <c r="I147" s="179"/>
      <c r="J147" s="184">
        <f>IF(G24+G33+G34=0,0,IF(J24+J33+J34=0,0,G$24+G$33+G$34-J$24-J$33-J$34))</f>
        <v>0</v>
      </c>
      <c r="K147" s="180">
        <f>IF(H24+H33+H34=0,0,IF(K24+K33+K34=0,0,H$24+H$33+H$34-K$24-K$33-K$34))</f>
        <v>0</v>
      </c>
      <c r="N147" s="120"/>
      <c r="V147" s="121"/>
      <c r="Y147" s="77" t="s">
        <v>82</v>
      </c>
      <c r="Z147" s="64"/>
      <c r="AA147" s="78" t="s">
        <v>69</v>
      </c>
      <c r="AB147" s="79">
        <f>AA$24-AB$24</f>
        <v>0</v>
      </c>
      <c r="AC147" s="79">
        <f t="shared" ref="AC147:AD147" si="85">AB$24-AC$24</f>
        <v>0</v>
      </c>
      <c r="AD147" s="80">
        <f t="shared" si="85"/>
        <v>0</v>
      </c>
      <c r="AE147" s="79"/>
      <c r="AF147" s="78">
        <f>AC$24-AF$24</f>
        <v>0</v>
      </c>
      <c r="AG147" s="80">
        <f t="shared" ref="AG147" si="86">AF$24-AG$24</f>
        <v>0</v>
      </c>
    </row>
    <row r="148" spans="3:33">
      <c r="C148" s="11" t="s">
        <v>202</v>
      </c>
      <c r="D148" s="7"/>
      <c r="E148" s="83" t="s">
        <v>69</v>
      </c>
      <c r="F148" s="181">
        <f>IF(E17=0,0,E$17-SUM(E$18:E$24)-F$17+SUM(F$18:F$24))</f>
        <v>0</v>
      </c>
      <c r="G148" s="181">
        <f t="shared" ref="G148:H148" si="87">IF(F17=0,0,F$17-SUM(F$18:F$24)-G$17+SUM(G$18:G$24))</f>
        <v>0</v>
      </c>
      <c r="H148" s="182">
        <f t="shared" si="87"/>
        <v>0</v>
      </c>
      <c r="I148" s="179"/>
      <c r="J148" s="185">
        <f>IF(G17=0,0,IF(J$17=0,0,G$17-SUM(G$18:G$24)-J$17+SUM(J$18:J$24)))</f>
        <v>0</v>
      </c>
      <c r="K148" s="182">
        <f>IF(H17=0,0,IF(K$17=0,0,H$17-SUM(H$18:H$24)-K$17+SUM(K$18:K$24)))</f>
        <v>0</v>
      </c>
      <c r="N148" s="120"/>
      <c r="V148" s="121"/>
      <c r="Y148" s="82" t="s">
        <v>202</v>
      </c>
      <c r="Z148" s="64"/>
      <c r="AA148" s="83" t="s">
        <v>69</v>
      </c>
      <c r="AB148" s="84">
        <f>AA$17-SUM(AA$18:AA$24)-AB$17+SUM(AB$18:AB$24)</f>
        <v>0</v>
      </c>
      <c r="AC148" s="84">
        <f t="shared" ref="AC148:AD148" si="88">AB$17-SUM(AB$18:AB$24)-AC$17+SUM(AC$18:AC$24)</f>
        <v>0</v>
      </c>
      <c r="AD148" s="85">
        <f t="shared" si="88"/>
        <v>0</v>
      </c>
      <c r="AE148" s="79"/>
      <c r="AF148" s="83">
        <f>AC$17-SUM(AC$18:AC$24)-AF$17+SUM(AF$18:AF$24)</f>
        <v>0</v>
      </c>
      <c r="AG148" s="85">
        <f>AD$17-SUM(AD$18:AD$24)-AG$17+SUM(AG$18:AG$24)</f>
        <v>0</v>
      </c>
    </row>
    <row r="149" spans="3:33">
      <c r="C149" s="135" t="s">
        <v>95</v>
      </c>
      <c r="E149" s="136" t="s">
        <v>69</v>
      </c>
      <c r="F149" s="142">
        <f>SUM($F$144:$F$148)</f>
        <v>0</v>
      </c>
      <c r="G149" s="142">
        <f>SUM($G$144:$G$148)</f>
        <v>0</v>
      </c>
      <c r="H149" s="143">
        <f>SUM($H$144:$H$148)</f>
        <v>0</v>
      </c>
      <c r="I149" s="144"/>
      <c r="J149" s="145">
        <f>SUM($J$144:$J$148)</f>
        <v>0</v>
      </c>
      <c r="K149" s="143">
        <f>SUM($K$144:$K$148)</f>
        <v>0</v>
      </c>
      <c r="N149" s="120"/>
      <c r="V149" s="121"/>
      <c r="Y149" s="63" t="s">
        <v>95</v>
      </c>
      <c r="Z149" s="64"/>
      <c r="AA149" s="69" t="s">
        <v>69</v>
      </c>
      <c r="AB149" s="70">
        <f>SUM(AB$144:AB$148)</f>
        <v>0</v>
      </c>
      <c r="AC149" s="70">
        <f t="shared" ref="AC149:AD149" si="89">SUM(AC$144:AC$148)</f>
        <v>0</v>
      </c>
      <c r="AD149" s="71">
        <f t="shared" si="89"/>
        <v>0</v>
      </c>
      <c r="AE149" s="86"/>
      <c r="AF149" s="69">
        <f t="shared" ref="AF149:AG149" si="90">SUM(AF$144:AF$148)</f>
        <v>0</v>
      </c>
      <c r="AG149" s="71">
        <f t="shared" si="90"/>
        <v>0</v>
      </c>
    </row>
    <row r="150" spans="3:33">
      <c r="C150" s="9" t="s">
        <v>107</v>
      </c>
      <c r="E150" s="74" t="s">
        <v>69</v>
      </c>
      <c r="F150" s="177">
        <f>IF(E62+E76=0,0,-E$62+F$62-E$76+F$76)</f>
        <v>0</v>
      </c>
      <c r="G150" s="177">
        <f t="shared" ref="G150:H150" si="91">IF(F62+F76=0,0,-F$62+G$62-F$76+G$76)</f>
        <v>0</v>
      </c>
      <c r="H150" s="178">
        <f t="shared" si="91"/>
        <v>0</v>
      </c>
      <c r="I150" s="179"/>
      <c r="J150" s="183">
        <f>IF(G62+G76=0,0,IF(J62+J76=0,0,-G$62+J$62-G$76+J$76))</f>
        <v>0</v>
      </c>
      <c r="K150" s="178">
        <f>IF(H62+H76=0,0,IF(K62+K76=0,0,-H$62+K$62-H$76+K$76))</f>
        <v>0</v>
      </c>
      <c r="N150" s="120"/>
      <c r="V150" s="121"/>
      <c r="Y150" s="73" t="s">
        <v>107</v>
      </c>
      <c r="Z150" s="64"/>
      <c r="AA150" s="74" t="s">
        <v>69</v>
      </c>
      <c r="AB150" s="75">
        <f>-AA$62+AB$62</f>
        <v>0</v>
      </c>
      <c r="AC150" s="75">
        <f t="shared" ref="AC150:AD150" si="92">-AB$62+AC$62</f>
        <v>0</v>
      </c>
      <c r="AD150" s="76">
        <f t="shared" si="92"/>
        <v>0</v>
      </c>
      <c r="AE150" s="79"/>
      <c r="AF150" s="74">
        <f>-AC$62+AF$62</f>
        <v>0</v>
      </c>
      <c r="AG150" s="76">
        <f t="shared" ref="AG150" si="93">-AF$62+AG$62</f>
        <v>0</v>
      </c>
    </row>
    <row r="151" spans="3:33">
      <c r="C151" s="10" t="s">
        <v>203</v>
      </c>
      <c r="E151" s="78" t="s">
        <v>69</v>
      </c>
      <c r="F151" s="179">
        <f>IF(E63=0,0,-E$63+F$63)</f>
        <v>0</v>
      </c>
      <c r="G151" s="179">
        <f t="shared" ref="G151:H151" si="94">IF(F63=0,0,-F$63+G$63)</f>
        <v>0</v>
      </c>
      <c r="H151" s="180">
        <f t="shared" si="94"/>
        <v>0</v>
      </c>
      <c r="I151" s="179"/>
      <c r="J151" s="184">
        <f>IF(G63=0,0,IF(J63=0,0,-G$63+J$63))</f>
        <v>0</v>
      </c>
      <c r="K151" s="180">
        <f>IF(H63=0,0,IF(K63=0,0,-H$63+K$63))</f>
        <v>0</v>
      </c>
      <c r="N151" s="120"/>
      <c r="V151" s="121"/>
      <c r="Y151" s="77" t="s">
        <v>203</v>
      </c>
      <c r="Z151" s="64"/>
      <c r="AA151" s="78" t="s">
        <v>69</v>
      </c>
      <c r="AB151" s="79">
        <f>-AA$63+AB$63</f>
        <v>0</v>
      </c>
      <c r="AC151" s="79">
        <f t="shared" ref="AC151:AD152" si="95">-AB$63+AC$63</f>
        <v>0</v>
      </c>
      <c r="AD151" s="80">
        <f t="shared" si="95"/>
        <v>0</v>
      </c>
      <c r="AE151" s="79"/>
      <c r="AF151" s="78">
        <f>-AC$63+AF$63</f>
        <v>0</v>
      </c>
      <c r="AG151" s="80">
        <f t="shared" ref="AG151:AG152" si="96">-AF$63+AG$63</f>
        <v>0</v>
      </c>
    </row>
    <row r="152" spans="3:33">
      <c r="C152" s="10" t="s">
        <v>110</v>
      </c>
      <c r="D152" s="7"/>
      <c r="E152" s="78" t="s">
        <v>69</v>
      </c>
      <c r="F152" s="179">
        <f>IF(E64=0,0,-E$64+F$64)</f>
        <v>0</v>
      </c>
      <c r="G152" s="179">
        <f t="shared" ref="G152:H152" si="97">IF(F64=0,0,-F$64+G$64)</f>
        <v>0</v>
      </c>
      <c r="H152" s="180">
        <f t="shared" si="97"/>
        <v>0</v>
      </c>
      <c r="I152" s="179"/>
      <c r="J152" s="184">
        <f>IF(G64=0,0,IF(J64=0,0,-G$64+J$64))</f>
        <v>0</v>
      </c>
      <c r="K152" s="180">
        <f>IF(H64=0,0,IF(K64=0,0,-H$64+K$64))</f>
        <v>0</v>
      </c>
      <c r="N152" s="120"/>
      <c r="V152" s="121"/>
      <c r="Y152" s="77" t="s">
        <v>110</v>
      </c>
      <c r="Z152" s="64"/>
      <c r="AA152" s="78" t="s">
        <v>69</v>
      </c>
      <c r="AB152" s="79">
        <f>-AA$63+AB$63</f>
        <v>0</v>
      </c>
      <c r="AC152" s="79">
        <f t="shared" si="95"/>
        <v>0</v>
      </c>
      <c r="AD152" s="80">
        <f t="shared" si="95"/>
        <v>0</v>
      </c>
      <c r="AE152" s="79"/>
      <c r="AF152" s="78">
        <f>-AC$63+AF$63</f>
        <v>0</v>
      </c>
      <c r="AG152" s="80">
        <f t="shared" si="96"/>
        <v>0</v>
      </c>
    </row>
    <row r="153" spans="3:33">
      <c r="C153" s="11" t="s">
        <v>202</v>
      </c>
      <c r="D153" s="7"/>
      <c r="E153" s="83" t="s">
        <v>69</v>
      </c>
      <c r="F153" s="181">
        <f>IF(E57=0,0,-E$57+SUM(E$58:E$64,E$66)+F$57-SUM(F$58:F$64,F$66))</f>
        <v>0</v>
      </c>
      <c r="G153" s="181">
        <f t="shared" ref="G153:H153" si="98">IF(F57=0,0,-F$57+SUM(F$58:F$64,F$66)+G$57-SUM(G$58:G$64,G$66))</f>
        <v>0</v>
      </c>
      <c r="H153" s="182">
        <f t="shared" si="98"/>
        <v>0</v>
      </c>
      <c r="I153" s="179"/>
      <c r="J153" s="185">
        <f>IF(G57=0,0,IF(J57=0,0,-G$57+SUM(G$58:G$64,G$66)+J$57-SUM(J$58:J$64,J$66)))</f>
        <v>0</v>
      </c>
      <c r="K153" s="182">
        <f>IF(H57=0,0,IF(K57=0,0,-H$57+SUM(H$58:H$64,H$66)+K$57-SUM(K$58:K$64,K$66)))</f>
        <v>0</v>
      </c>
      <c r="N153" s="120"/>
      <c r="V153" s="121"/>
      <c r="Y153" s="82" t="s">
        <v>202</v>
      </c>
      <c r="Z153" s="64"/>
      <c r="AA153" s="83" t="s">
        <v>69</v>
      </c>
      <c r="AB153" s="84">
        <f>-AA$57+SUM(AA$58:AA$64,AA$66)+AB$57-SUM(AB$58:AB$64,AB$66)</f>
        <v>0</v>
      </c>
      <c r="AC153" s="84">
        <f t="shared" ref="AC153:AD153" si="99">-AB$57+SUM(AB$58:AB$64,AB$66)+AC$57-SUM(AC$58:AC$64,AC$66)</f>
        <v>0</v>
      </c>
      <c r="AD153" s="85">
        <f t="shared" si="99"/>
        <v>0</v>
      </c>
      <c r="AE153" s="79"/>
      <c r="AF153" s="83">
        <f>-AD$57+SUM(AD$58:AD$64,AD$66)+AF$57-SUM(AF$58:AF$64,AF$66)</f>
        <v>0</v>
      </c>
      <c r="AG153" s="85">
        <f>-AD$57+SUM(AD$58:AD$64,AD$66)+AG$57-SUM(AG$58:AG$64,AG$66)</f>
        <v>0</v>
      </c>
    </row>
    <row r="154" spans="3:33">
      <c r="C154" s="135" t="s">
        <v>96</v>
      </c>
      <c r="E154" s="136" t="s">
        <v>69</v>
      </c>
      <c r="F154" s="142">
        <f>SUM($F$150:$F$153)</f>
        <v>0</v>
      </c>
      <c r="G154" s="142">
        <f>SUM($G$150:$G$153)</f>
        <v>0</v>
      </c>
      <c r="H154" s="143">
        <f>SUM($H$150:$H$153)</f>
        <v>0</v>
      </c>
      <c r="I154" s="144"/>
      <c r="J154" s="145">
        <f>SUM($J$150:$J$153)</f>
        <v>0</v>
      </c>
      <c r="K154" s="143">
        <f>SUM($K$150:$K$153)</f>
        <v>0</v>
      </c>
      <c r="N154" s="120"/>
      <c r="V154" s="121"/>
      <c r="Y154" s="63" t="s">
        <v>96</v>
      </c>
      <c r="Z154" s="64"/>
      <c r="AA154" s="69" t="s">
        <v>69</v>
      </c>
      <c r="AB154" s="70">
        <f>SUM(AB$150:AB$153)</f>
        <v>0</v>
      </c>
      <c r="AC154" s="70">
        <f>SUM(AC$150:AC$153)</f>
        <v>0</v>
      </c>
      <c r="AD154" s="71">
        <f>SUM(AD$150:AD$153)</f>
        <v>0</v>
      </c>
      <c r="AE154" s="86"/>
      <c r="AF154" s="69">
        <f>SUM(AF$150:AF$153)</f>
        <v>0</v>
      </c>
      <c r="AG154" s="71">
        <f>SUM(AG$150:AG$153)</f>
        <v>0</v>
      </c>
    </row>
    <row r="155" spans="3:33">
      <c r="C155" s="15" t="s">
        <v>98</v>
      </c>
      <c r="E155" s="17" t="s">
        <v>69</v>
      </c>
      <c r="F155" s="158">
        <f>$F$149+$F$154</f>
        <v>0</v>
      </c>
      <c r="G155" s="158">
        <f>$G$149+$G$154</f>
        <v>0</v>
      </c>
      <c r="H155" s="159">
        <f>$H$149+$H$154</f>
        <v>0</v>
      </c>
      <c r="I155" s="144"/>
      <c r="J155" s="160">
        <f>$J$149+$J$154</f>
        <v>0</v>
      </c>
      <c r="K155" s="159">
        <f>$K$149+$K$154</f>
        <v>0</v>
      </c>
      <c r="N155" s="120"/>
      <c r="V155" s="121"/>
      <c r="Y155" s="63" t="s">
        <v>98</v>
      </c>
      <c r="Z155" s="64"/>
      <c r="AA155" s="69" t="s">
        <v>69</v>
      </c>
      <c r="AB155" s="70">
        <f>AB$149+AB$154</f>
        <v>0</v>
      </c>
      <c r="AC155" s="70">
        <f>AC$149+AC$154</f>
        <v>0</v>
      </c>
      <c r="AD155" s="71">
        <f>AD$149+AD$154</f>
        <v>0</v>
      </c>
      <c r="AE155" s="86"/>
      <c r="AF155" s="69">
        <f>AF$149+AF$154</f>
        <v>0</v>
      </c>
      <c r="AG155" s="71">
        <f>AG$149+AG$154</f>
        <v>0</v>
      </c>
    </row>
    <row r="156" spans="3:33">
      <c r="C156" s="137" t="s">
        <v>100</v>
      </c>
      <c r="E156" s="138" t="s">
        <v>69</v>
      </c>
      <c r="F156" s="153">
        <f>$F$143+$F$155</f>
        <v>0</v>
      </c>
      <c r="G156" s="153">
        <f>$G$143+$G$155</f>
        <v>0</v>
      </c>
      <c r="H156" s="154">
        <f>$H$143+$H$155</f>
        <v>0</v>
      </c>
      <c r="I156" s="144"/>
      <c r="J156" s="155">
        <f>$J$143+$J$155</f>
        <v>0</v>
      </c>
      <c r="K156" s="154">
        <f>$K$143+$K$155</f>
        <v>0</v>
      </c>
      <c r="N156" s="120"/>
      <c r="V156" s="121"/>
      <c r="Y156" s="63" t="s">
        <v>100</v>
      </c>
      <c r="Z156" s="64"/>
      <c r="AA156" s="69" t="s">
        <v>69</v>
      </c>
      <c r="AB156" s="70">
        <f>AB$143+AB$155</f>
        <v>0</v>
      </c>
      <c r="AC156" s="70">
        <f>AC$143+AC$155</f>
        <v>0</v>
      </c>
      <c r="AD156" s="71">
        <f>AD$143+AD$155</f>
        <v>0</v>
      </c>
      <c r="AE156" s="86"/>
      <c r="AF156" s="69">
        <f>AF$143+AF$155</f>
        <v>0</v>
      </c>
      <c r="AG156" s="71">
        <f>AG$143+AG$155</f>
        <v>0</v>
      </c>
    </row>
    <row r="157" spans="3:33">
      <c r="C157" s="9" t="s">
        <v>102</v>
      </c>
      <c r="E157" s="74" t="s">
        <v>69</v>
      </c>
      <c r="F157" s="177">
        <f>IF(SUM(E49:E53)=0,0,SUM(E49:E53)-SUM(F49:F53))</f>
        <v>0</v>
      </c>
      <c r="G157" s="177">
        <f>IF(SUM(F49:F53)=0,0,SUM(F49:F53)-SUM(G49:G53))</f>
        <v>0</v>
      </c>
      <c r="H157" s="178">
        <f>IF(SUM(G49:G53)=0,0,SUM(G49:G53)-SUM(H49:H53))</f>
        <v>0</v>
      </c>
      <c r="I157" s="179"/>
      <c r="J157" s="183">
        <f>IF(SUM(G49:G53)=0,0,IF(SUM(J49:J53)=0,0,SUM(G49:G53)-SUM(J49:J53)))</f>
        <v>0</v>
      </c>
      <c r="K157" s="178">
        <f>IF(SUM(H49:H53)=0,0,IF(SUM(K49:K53)=0,0,SUM(H49:H53)-SUM(K49:K53)))</f>
        <v>0</v>
      </c>
      <c r="N157" s="120"/>
      <c r="V157" s="121"/>
      <c r="Y157" s="73" t="s">
        <v>102</v>
      </c>
      <c r="Z157" s="64"/>
      <c r="AA157" s="74" t="s">
        <v>69</v>
      </c>
      <c r="AB157" s="75">
        <f>SUM(AA49:AA53)-SUM(AB49:AB53)</f>
        <v>0</v>
      </c>
      <c r="AC157" s="75">
        <f>SUM(AB49:AB53)-SUM(AC49:AC53)</f>
        <v>0</v>
      </c>
      <c r="AD157" s="76">
        <f>SUM(AC49:AC53)-SUM(AD49:AD53)</f>
        <v>0</v>
      </c>
      <c r="AE157" s="79"/>
      <c r="AF157" s="74">
        <f>SUM($G$49:$G$53)-SUM($J$49:$J$53)</f>
        <v>0</v>
      </c>
      <c r="AG157" s="76">
        <f>SUM($H$49:$H$53)-SUM($K$49:$K$53)</f>
        <v>0</v>
      </c>
    </row>
    <row r="158" spans="3:33">
      <c r="C158" s="10" t="s">
        <v>104</v>
      </c>
      <c r="E158" s="78" t="s">
        <v>69</v>
      </c>
      <c r="F158" s="179">
        <f>IF(SUM(E47:E48)=0,0,SUM(E47:E48)-SUM(F47:F48))</f>
        <v>0</v>
      </c>
      <c r="G158" s="179">
        <f>IF(SUM(F47:F48)=0,0,SUM(F47:F48)-SUM(G47:G48))</f>
        <v>0</v>
      </c>
      <c r="H158" s="180">
        <f>IF(SUM(G47:G48)=0,0,SUM(G47:G48)-SUM(H47:H48))</f>
        <v>0</v>
      </c>
      <c r="I158" s="179"/>
      <c r="J158" s="184">
        <f>IF(SUM(G47:G48)=0,0,IF(SUM(J47:J48)=0,0,SUM(G47:G48)-SUM(J47:J48)))</f>
        <v>0</v>
      </c>
      <c r="K158" s="180">
        <f>IF(SUM(H47:H48)=0,0,IF(SUM(K47:K48)=0,0,SUM(H47:H48)-SUM(K47:K48)))</f>
        <v>0</v>
      </c>
      <c r="N158" s="120"/>
      <c r="V158" s="121"/>
      <c r="Y158" s="77" t="s">
        <v>104</v>
      </c>
      <c r="Z158" s="64"/>
      <c r="AA158" s="78" t="s">
        <v>69</v>
      </c>
      <c r="AB158" s="79">
        <f>SUM(AA47:AA48)-SUM(AB47:AB48)</f>
        <v>0</v>
      </c>
      <c r="AC158" s="79">
        <f>SUM($F$47:$F$48)-SUM($G$47:$G$48)</f>
        <v>0</v>
      </c>
      <c r="AD158" s="80">
        <f>SUM($G$47:$G$48)-SUM($H$47:$H$48)</f>
        <v>0</v>
      </c>
      <c r="AE158" s="79"/>
      <c r="AF158" s="78">
        <f>SUM($G$47:$G$48)-SUM($J$47:$J$48)</f>
        <v>0</v>
      </c>
      <c r="AG158" s="80">
        <f>SUM($H$47:$H$48)-SUM($K$47:$K$48)</f>
        <v>0</v>
      </c>
    </row>
    <row r="159" spans="3:33">
      <c r="C159" s="10" t="s">
        <v>106</v>
      </c>
      <c r="E159" s="78" t="s">
        <v>69</v>
      </c>
      <c r="F159" s="179">
        <f>IF(E54=0,0,F134)</f>
        <v>0</v>
      </c>
      <c r="G159" s="179">
        <f>IF(F54=0,0,G134)</f>
        <v>0</v>
      </c>
      <c r="H159" s="180">
        <f>IF(G54=0,0,H134)</f>
        <v>0</v>
      </c>
      <c r="I159" s="179"/>
      <c r="J159" s="184">
        <f>IF(G54=0,0,J134)</f>
        <v>0</v>
      </c>
      <c r="K159" s="180">
        <f>IF(H54=0,0,K134)</f>
        <v>0</v>
      </c>
      <c r="N159" s="120"/>
      <c r="V159" s="121"/>
      <c r="Y159" s="77" t="s">
        <v>106</v>
      </c>
      <c r="Z159" s="64"/>
      <c r="AA159" s="78" t="s">
        <v>69</v>
      </c>
      <c r="AB159" s="79">
        <f>AB134</f>
        <v>0</v>
      </c>
      <c r="AC159" s="79">
        <f>$G$134</f>
        <v>0</v>
      </c>
      <c r="AD159" s="80">
        <f>$H$134</f>
        <v>0</v>
      </c>
      <c r="AE159" s="79"/>
      <c r="AF159" s="78">
        <f>$J$134</f>
        <v>0</v>
      </c>
      <c r="AG159" s="80">
        <f>$K$134</f>
        <v>0</v>
      </c>
    </row>
    <row r="160" spans="3:33">
      <c r="C160" s="10" t="s">
        <v>85</v>
      </c>
      <c r="E160" s="78" t="s">
        <v>69</v>
      </c>
      <c r="F160" s="179">
        <f>IF(E46=0,0,E46-F46)</f>
        <v>0</v>
      </c>
      <c r="G160" s="179">
        <f>IF(F46=0,0,F46-G46)</f>
        <v>0</v>
      </c>
      <c r="H160" s="180">
        <f>IF(G46=0,0,G46-H46)</f>
        <v>0</v>
      </c>
      <c r="I160" s="179"/>
      <c r="J160" s="184">
        <f>IF(G46=0,0,IF(J46=0,0,G46-J46))</f>
        <v>0</v>
      </c>
      <c r="K160" s="180">
        <f>IF(H46=0,0,H46-K46)</f>
        <v>0</v>
      </c>
      <c r="N160" s="120"/>
      <c r="V160" s="121"/>
      <c r="Y160" s="77" t="s">
        <v>85</v>
      </c>
      <c r="Z160" s="64"/>
      <c r="AA160" s="78" t="s">
        <v>69</v>
      </c>
      <c r="AB160" s="79">
        <f>AA46-AB46</f>
        <v>0</v>
      </c>
      <c r="AC160" s="79">
        <f>$F$46-$G$46</f>
        <v>0</v>
      </c>
      <c r="AD160" s="80">
        <f>$G$46-$H$46</f>
        <v>0</v>
      </c>
      <c r="AE160" s="79"/>
      <c r="AF160" s="78">
        <f>$G$46-$J$46</f>
        <v>0</v>
      </c>
      <c r="AG160" s="80">
        <f>$H$46-$K$46</f>
        <v>0</v>
      </c>
    </row>
    <row r="161" spans="3:33">
      <c r="C161" s="137" t="s">
        <v>109</v>
      </c>
      <c r="E161" s="138" t="s">
        <v>69</v>
      </c>
      <c r="F161" s="153">
        <f>SUM($F$156:$F$160)</f>
        <v>0</v>
      </c>
      <c r="G161" s="153">
        <f>SUM($G$156:$G$160)</f>
        <v>0</v>
      </c>
      <c r="H161" s="154">
        <f>SUM($H$156:$H$160)</f>
        <v>0</v>
      </c>
      <c r="I161" s="144"/>
      <c r="J161" s="155">
        <f>SUM($J$156:$J$160)</f>
        <v>0</v>
      </c>
      <c r="K161" s="154">
        <f>SUM($K$156:$K$160)</f>
        <v>0</v>
      </c>
      <c r="N161" s="120"/>
      <c r="V161" s="121"/>
      <c r="Y161" s="63" t="s">
        <v>109</v>
      </c>
      <c r="Z161" s="64"/>
      <c r="AA161" s="69" t="s">
        <v>69</v>
      </c>
      <c r="AB161" s="70">
        <f>SUM(AB$156:AB$160)</f>
        <v>0</v>
      </c>
      <c r="AC161" s="70">
        <f t="shared" ref="AC161:AD161" si="100">SUM(AC$156:AC$160)</f>
        <v>0</v>
      </c>
      <c r="AD161" s="71">
        <f t="shared" si="100"/>
        <v>0</v>
      </c>
      <c r="AE161" s="86"/>
      <c r="AF161" s="69">
        <f t="shared" ref="AF161:AG161" si="101">SUM(AF$156:AF$160)</f>
        <v>0</v>
      </c>
      <c r="AG161" s="71">
        <f t="shared" si="101"/>
        <v>0</v>
      </c>
    </row>
    <row r="162" spans="3:33">
      <c r="C162" s="9" t="s">
        <v>111</v>
      </c>
      <c r="E162" s="74" t="s">
        <v>69</v>
      </c>
      <c r="F162" s="177">
        <f>IF(E89=0,0,-E$89+F$89)</f>
        <v>0</v>
      </c>
      <c r="G162" s="177">
        <f>IF(F89=0,0,-F$89+G$89)</f>
        <v>0</v>
      </c>
      <c r="H162" s="178">
        <f>IF(G89=0,0,-G$89+H$89)</f>
        <v>0</v>
      </c>
      <c r="I162" s="179"/>
      <c r="J162" s="183">
        <f>IF(G89=0,0,IF(J89=0,0,(-G$89+J$89)))</f>
        <v>0</v>
      </c>
      <c r="K162" s="178">
        <f>IF(H89=0,0,IF(K89=0,0,(-H$89+K$89)))</f>
        <v>0</v>
      </c>
      <c r="N162" s="120"/>
      <c r="V162" s="121"/>
      <c r="Y162" s="73" t="s">
        <v>111</v>
      </c>
      <c r="Z162" s="64"/>
      <c r="AA162" s="74" t="s">
        <v>69</v>
      </c>
      <c r="AB162" s="75">
        <f>$E$89-$F$89</f>
        <v>0</v>
      </c>
      <c r="AC162" s="75">
        <f>$F$89-$G$89</f>
        <v>0</v>
      </c>
      <c r="AD162" s="76">
        <f>$G$89-$H$89</f>
        <v>0</v>
      </c>
      <c r="AE162" s="79"/>
      <c r="AF162" s="74">
        <f>$G$89-$J$89</f>
        <v>0</v>
      </c>
      <c r="AG162" s="76">
        <f>$H$89-$K$89</f>
        <v>0</v>
      </c>
    </row>
    <row r="163" spans="3:33">
      <c r="C163" s="10" t="s">
        <v>112</v>
      </c>
      <c r="E163" s="78" t="s">
        <v>69</v>
      </c>
      <c r="F163" s="179">
        <f>IF(E32+E77=0,0,+E$32-F$32-E$77+F$77)</f>
        <v>0</v>
      </c>
      <c r="G163" s="179">
        <f>IF(F32+F77=0,0,+F$32-G$32-F$77+G$77)</f>
        <v>0</v>
      </c>
      <c r="H163" s="180">
        <f>IF(G32+G77=0,0,+G$32-H$32-G$77+H$77)</f>
        <v>0</v>
      </c>
      <c r="I163" s="179"/>
      <c r="J163" s="184">
        <f>IF(G32+G77=0,0,IF(J32+J77=0,0,+G$32-J$32-G$77+J$77))</f>
        <v>0</v>
      </c>
      <c r="K163" s="180">
        <f>IF(H32+H77=0,0,+H$32-K$32-H$77+K$77)</f>
        <v>0</v>
      </c>
      <c r="N163" s="120"/>
      <c r="V163" s="121"/>
      <c r="Y163" s="77" t="s">
        <v>112</v>
      </c>
      <c r="Z163" s="64"/>
      <c r="AA163" s="78" t="s">
        <v>69</v>
      </c>
      <c r="AB163" s="79">
        <f>-$E$32+$F$32+$E$77-$F$77</f>
        <v>0</v>
      </c>
      <c r="AC163" s="79">
        <f>-$F$32+$G$32+$F$77-$G$77</f>
        <v>0</v>
      </c>
      <c r="AD163" s="80">
        <f>-$G$32+$H$32+$G$77-$H$77</f>
        <v>0</v>
      </c>
      <c r="AE163" s="79"/>
      <c r="AF163" s="78">
        <f>-$G$32+$J$32+$G$77-$J$77</f>
        <v>0</v>
      </c>
      <c r="AG163" s="80">
        <f>-$H$32+$K$32+$H$77-$K$77</f>
        <v>0</v>
      </c>
    </row>
    <row r="164" spans="3:33">
      <c r="C164" s="10" t="s">
        <v>101</v>
      </c>
      <c r="E164" s="78" t="s">
        <v>69</v>
      </c>
      <c r="F164" s="179">
        <f>IF(E$58+E$59+E$60+E$73+E$74=0,0,-E$58-E$59-E$60-E$73-E$74+F$58+F$59+F$60+F$73+F$74)</f>
        <v>0</v>
      </c>
      <c r="G164" s="179">
        <f>IF(F$58+F$59+F$60+F$73+F$74=0,0,-F$58-F$59-F$60-F$73-F$74+G$58+G$59+G$60+G$73+G$74)</f>
        <v>0</v>
      </c>
      <c r="H164" s="180">
        <f>IF(G$58+G$59+G$60+G$73+G$74=0,0,-G$58-G$59-G$60-G$73-G$74+H$58+H$59+H$60+H$73+H$74)</f>
        <v>0</v>
      </c>
      <c r="I164" s="179"/>
      <c r="J164" s="184">
        <f>IF(G$58+G$59+G$60+G$73+G$74=0,0,IF(J$58+J$59+J$60+J$73+J$74=0,0,-G$58-G$59-G$60-G$73-G$74+J$58+J$59+J$60+J$73+J$74))</f>
        <v>0</v>
      </c>
      <c r="K164" s="180">
        <f>IF(H$58+H$59+H$60+H$73+H$74=0,0,IF(K$58+K$59+K$60+K$73+K$74=0,0,-H$58-H$59-H$60-H$73-H$74+K$58+K$59+K$60+K$73+K$74))</f>
        <v>0</v>
      </c>
      <c r="N164" s="120"/>
      <c r="V164" s="121"/>
      <c r="Y164" s="77" t="s">
        <v>101</v>
      </c>
      <c r="Z164" s="64"/>
      <c r="AA164" s="78" t="s">
        <v>69</v>
      </c>
      <c r="AB164" s="79">
        <f>-$E$58-$E$59-$E$60-$E$73-$E$74+$F$58+$F$59+$F$60+$F$73+$F$74</f>
        <v>0</v>
      </c>
      <c r="AC164" s="79">
        <f>-$F$58-$F$59-$F$60-$F$73-$F$74+$G$58+$G$59+$G$60+$G$73+$G$74</f>
        <v>0</v>
      </c>
      <c r="AD164" s="80">
        <f>-$G$58-$G$59-$G$60-$G$73-$G$74+$H$58+$H$59+$H$60+$H$73+$H$74</f>
        <v>0</v>
      </c>
      <c r="AE164" s="79"/>
      <c r="AF164" s="78">
        <f>-$G$58-$G$59-$G$60-$G$73-$G$74+$J$58+$J$59+$J$60+$J$73+$J$74</f>
        <v>0</v>
      </c>
      <c r="AG164" s="80">
        <f>-$H$58-$H$59-$H$60-$H$73-$H$74+$K$58+$K$59+$K$60+$K$73+$K$74</f>
        <v>0</v>
      </c>
    </row>
    <row r="165" spans="3:33">
      <c r="C165" s="10" t="s">
        <v>115</v>
      </c>
      <c r="E165" s="78" t="s">
        <v>69</v>
      </c>
      <c r="F165" s="179">
        <f>IF(E61+E75=0,0,-$E$61-$E$75+$F$61+$F$75)</f>
        <v>0</v>
      </c>
      <c r="G165" s="179">
        <f>IF(F61+F75=0,0,-$F$61-$F$75+$G$61+$G$75)</f>
        <v>0</v>
      </c>
      <c r="H165" s="180">
        <f>IF(G61+G75=0,0,-$G$61-$G$75+$H$61+$H$75)</f>
        <v>0</v>
      </c>
      <c r="I165" s="179"/>
      <c r="J165" s="184">
        <f>IF(G61+G75=0,0,IF(J61+J75=0,0,-G$61-G$75+J$61+J$75))</f>
        <v>0</v>
      </c>
      <c r="K165" s="180">
        <f>IF(H61+H75=0,0,IF(K61+K75=0,0,-H$61-H$75+K$61+K$75))</f>
        <v>0</v>
      </c>
      <c r="N165" s="120"/>
      <c r="V165" s="121"/>
      <c r="Y165" s="77" t="s">
        <v>115</v>
      </c>
      <c r="Z165" s="64"/>
      <c r="AA165" s="78" t="s">
        <v>69</v>
      </c>
      <c r="AB165" s="79">
        <f>-$E$61-$E$75+$F$61+$F$75</f>
        <v>0</v>
      </c>
      <c r="AC165" s="79">
        <f>-$F$61-$F$75+$G$61+$G$75</f>
        <v>0</v>
      </c>
      <c r="AD165" s="80">
        <f>-$G$61-$G$75+$H$61+$H$75</f>
        <v>0</v>
      </c>
      <c r="AE165" s="79"/>
      <c r="AF165" s="78">
        <f>-$G$61-$G$75+$J$61+$J$75</f>
        <v>0</v>
      </c>
      <c r="AG165" s="80">
        <f>-$H$61-$H$75+$K$61+$K$75</f>
        <v>0</v>
      </c>
    </row>
    <row r="166" spans="3:33">
      <c r="C166" s="10" t="s">
        <v>116</v>
      </c>
      <c r="D166" s="7"/>
      <c r="E166" s="78" t="s">
        <v>69</v>
      </c>
      <c r="F166" s="179">
        <f>IF(E$78+E$79=0,0,-$E$78-$E$79+$F$78+$F$79)</f>
        <v>0</v>
      </c>
      <c r="G166" s="179">
        <f>IF(F$78+F$79=0,0,-$E$78-$E$79+$F$78+$F$79)</f>
        <v>0</v>
      </c>
      <c r="H166" s="180">
        <f>IF(G$78+G$79=0,0,-$E$78-$E$79+$F$78+$F$79)</f>
        <v>0</v>
      </c>
      <c r="I166" s="179"/>
      <c r="J166" s="184">
        <f>IF(G$78+G$79=0,0,IF(J$78+J$79=0,0,-G$78-G$79+J$78+J$79))</f>
        <v>0</v>
      </c>
      <c r="K166" s="180">
        <f>IF(H$78+H$79=0,0,IF(K$78+K$79=0,0,-H$78-H$79+K$78+K$79))</f>
        <v>0</v>
      </c>
      <c r="N166" s="120"/>
      <c r="V166" s="121"/>
      <c r="Y166" s="77" t="s">
        <v>116</v>
      </c>
      <c r="Z166" s="64"/>
      <c r="AA166" s="78" t="s">
        <v>69</v>
      </c>
      <c r="AB166" s="79">
        <f>-$E$78-$E$79+$F$78+$F$79</f>
        <v>0</v>
      </c>
      <c r="AC166" s="79">
        <f>-$F$78-$F$79+$G$78+$G$79</f>
        <v>0</v>
      </c>
      <c r="AD166" s="80">
        <f>-$G$78-$G$79+$H$78+$H$79</f>
        <v>0</v>
      </c>
      <c r="AE166" s="79"/>
      <c r="AF166" s="78">
        <f>-$G$78-$G$79+$J$78+$J$79</f>
        <v>0</v>
      </c>
      <c r="AG166" s="80">
        <f>-$H$78-$H$79+$K$78+$K$79</f>
        <v>0</v>
      </c>
    </row>
    <row r="167" spans="3:33">
      <c r="C167" s="11" t="s">
        <v>117</v>
      </c>
      <c r="D167" s="7"/>
      <c r="E167" s="83" t="s">
        <v>69</v>
      </c>
      <c r="F167" s="181">
        <f>IF(SUM(F$161:F$166)=0,0,F$168-SUM(F$161:F$166))</f>
        <v>0</v>
      </c>
      <c r="G167" s="181">
        <f>IF(SUM(G$161:G$166)=0,0,G$168-SUM(G$161:G$166))</f>
        <v>0</v>
      </c>
      <c r="H167" s="182">
        <f>IF(SUM(H$161:H$166)=0,0,H$168-SUM(H$161:H$166))</f>
        <v>0</v>
      </c>
      <c r="I167" s="179"/>
      <c r="J167" s="185">
        <f>IF(SUM(J$161:J$166)=0,0,J$168-SUM(J$161:J$166))</f>
        <v>0</v>
      </c>
      <c r="K167" s="182">
        <f>IF(SUM(K$161:K$166)=0,0,K$168-SUM(K$161:K$166))</f>
        <v>0</v>
      </c>
      <c r="N167" s="120"/>
      <c r="V167" s="121"/>
      <c r="Y167" s="82" t="s">
        <v>117</v>
      </c>
      <c r="Z167" s="64"/>
      <c r="AA167" s="83" t="s">
        <v>69</v>
      </c>
      <c r="AB167" s="84">
        <f>$F$168-SUM($F$161:$F$166)</f>
        <v>0</v>
      </c>
      <c r="AC167" s="84">
        <f>$G$168-SUM($G$161:$G$166)</f>
        <v>0</v>
      </c>
      <c r="AD167" s="85">
        <f>$H$168-SUM($H$161:$H$166)</f>
        <v>0</v>
      </c>
      <c r="AE167" s="79"/>
      <c r="AF167" s="83">
        <f>$J$168-SUM($J$161:$J$166)</f>
        <v>0</v>
      </c>
      <c r="AG167" s="85">
        <f>$K$168-SUM($K$161:$K$166)</f>
        <v>0</v>
      </c>
    </row>
    <row r="168" spans="3:33">
      <c r="C168" s="137" t="s">
        <v>118</v>
      </c>
      <c r="E168" s="138" t="s">
        <v>69</v>
      </c>
      <c r="F168" s="153">
        <f>IF(E18+E19=0,0,F18+F19-E18-E19)</f>
        <v>0</v>
      </c>
      <c r="G168" s="153">
        <f t="shared" ref="G168:H168" si="102">IF(F18+F19=0,0,G18+G19-F18-F19)</f>
        <v>0</v>
      </c>
      <c r="H168" s="154">
        <f t="shared" si="102"/>
        <v>0</v>
      </c>
      <c r="I168" s="144"/>
      <c r="J168" s="155">
        <f>IF(G18+G19=0,0,IF(J18+J19=0,0,J$18+J$19-G$18-G$19))</f>
        <v>0</v>
      </c>
      <c r="K168" s="154">
        <f>IF(H18+H19=0,0,IF(K18+K19=0,0,K$18+K$19-H$18-H$19))</f>
        <v>0</v>
      </c>
      <c r="N168" s="122"/>
      <c r="O168" s="123"/>
      <c r="P168" s="123"/>
      <c r="Q168" s="123"/>
      <c r="R168" s="123"/>
      <c r="S168" s="123"/>
      <c r="T168" s="123"/>
      <c r="U168" s="123"/>
      <c r="V168" s="124"/>
      <c r="Y168" s="63" t="s">
        <v>118</v>
      </c>
      <c r="Z168" s="64"/>
      <c r="AA168" s="69" t="s">
        <v>69</v>
      </c>
      <c r="AB168" s="70">
        <f>AB18+AB19-AA18-AA19</f>
        <v>0</v>
      </c>
      <c r="AC168" s="70">
        <f t="shared" ref="AC168:AD168" si="103">AC18+AC19-AB18-AB19</f>
        <v>0</v>
      </c>
      <c r="AD168" s="71">
        <f t="shared" si="103"/>
        <v>0</v>
      </c>
      <c r="AE168" s="86"/>
      <c r="AF168" s="69">
        <f>AF18+AF19-AC18-AC19</f>
        <v>0</v>
      </c>
      <c r="AG168" s="71">
        <f>AG18+AG19-AD18-AD19</f>
        <v>0</v>
      </c>
    </row>
  </sheetData>
  <mergeCells count="9">
    <mergeCell ref="E14:H14"/>
    <mergeCell ref="J14:K14"/>
    <mergeCell ref="AA14:AD14"/>
    <mergeCell ref="AF14:AG14"/>
    <mergeCell ref="E3:H3"/>
    <mergeCell ref="E4:H4"/>
    <mergeCell ref="E5:H5"/>
    <mergeCell ref="E6:H6"/>
    <mergeCell ref="E7:H7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7791-3D15-4A02-AD78-EDE3EE5C3BC8}">
  <sheetPr codeName="Planilha15"/>
  <dimension ref="A5:AA168"/>
  <sheetViews>
    <sheetView showGridLines="0" topLeftCell="A125" zoomScale="90" zoomScaleNormal="90" workbookViewId="0">
      <selection activeCell="K165" sqref="F165:K165"/>
    </sheetView>
  </sheetViews>
  <sheetFormatPr defaultColWidth="0" defaultRowHeight="12.95" zeroHeight="1"/>
  <cols>
    <col min="1" max="1" width="5.7109375" style="2" customWidth="1"/>
    <col min="2" max="2" width="1.5703125" style="2" customWidth="1"/>
    <col min="3" max="3" width="29.28515625" style="2" customWidth="1"/>
    <col min="4" max="4" width="1.7109375" style="2" customWidth="1"/>
    <col min="5" max="8" width="16.7109375" style="2" customWidth="1"/>
    <col min="9" max="9" width="2.7109375" style="2" customWidth="1"/>
    <col min="10" max="11" width="16.7109375" style="2" customWidth="1"/>
    <col min="12" max="12" width="8.5703125" style="2" customWidth="1"/>
    <col min="13" max="13" width="2.5703125" style="2" customWidth="1"/>
    <col min="14" max="27" width="0" style="2" hidden="1" customWidth="1"/>
    <col min="28" max="16384" width="9.140625" style="2" hidden="1"/>
  </cols>
  <sheetData>
    <row r="5" spans="1:13" s="13" customFormat="1">
      <c r="A5" s="2"/>
      <c r="B5" s="2"/>
      <c r="C5" s="92" t="s">
        <v>2</v>
      </c>
      <c r="D5" s="93"/>
      <c r="E5" s="359">
        <f>'PLANILHA 1'!E5</f>
        <v>0</v>
      </c>
      <c r="F5" s="360"/>
      <c r="G5" s="360"/>
      <c r="H5" s="361"/>
      <c r="I5" s="93"/>
      <c r="J5" s="93"/>
      <c r="K5" s="93"/>
      <c r="L5" s="93"/>
      <c r="M5" s="93"/>
    </row>
    <row r="6" spans="1:13" s="13" customFormat="1">
      <c r="A6" s="2"/>
      <c r="B6" s="2"/>
      <c r="C6" s="92" t="s">
        <v>47</v>
      </c>
      <c r="D6" s="93"/>
      <c r="E6" s="359">
        <f>'PLANILHA 1'!E6</f>
        <v>0</v>
      </c>
      <c r="F6" s="360"/>
      <c r="G6" s="360"/>
      <c r="H6" s="361"/>
      <c r="I6" s="93"/>
      <c r="J6" s="93"/>
      <c r="K6" s="93"/>
      <c r="L6" s="93"/>
      <c r="M6" s="93"/>
    </row>
    <row r="7" spans="1:13" s="13" customFormat="1">
      <c r="A7" s="2"/>
      <c r="B7" s="2"/>
      <c r="C7" s="92"/>
      <c r="D7" s="93"/>
      <c r="E7" s="93"/>
      <c r="F7" s="93"/>
      <c r="G7" s="93"/>
      <c r="H7" s="93"/>
      <c r="I7" s="93"/>
      <c r="J7" s="93"/>
      <c r="K7" s="93"/>
      <c r="L7" s="93"/>
      <c r="M7" s="93"/>
    </row>
    <row r="8" spans="1:13" s="13" customFormat="1" ht="7.5" customHeight="1">
      <c r="A8" s="2"/>
      <c r="B8" s="2"/>
      <c r="C8" s="92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>
      <c r="C9" s="92"/>
      <c r="D9" s="93"/>
      <c r="E9" s="93"/>
      <c r="F9" s="93"/>
      <c r="G9" s="93"/>
      <c r="H9" s="93"/>
      <c r="I9" s="93"/>
      <c r="J9" s="93"/>
      <c r="K9" s="93"/>
      <c r="L9" s="93"/>
      <c r="M9" s="93"/>
    </row>
    <row r="10" spans="1:13" s="13" customFormat="1" ht="7.5" customHeight="1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s="13" customFormat="1">
      <c r="A11" s="2"/>
      <c r="B11" s="2"/>
      <c r="C11" s="5" t="s">
        <v>142</v>
      </c>
      <c r="D11" s="2"/>
      <c r="E11" s="4">
        <f>'PLANILHA 1'!E11</f>
        <v>43831</v>
      </c>
      <c r="F11" s="4">
        <f>'PLANILHA 1'!F11</f>
        <v>44197</v>
      </c>
      <c r="G11" s="4">
        <f>'PLANILHA 1'!G11</f>
        <v>44562</v>
      </c>
      <c r="H11" s="4">
        <f>'PLANILHA 1'!H11</f>
        <v>44927</v>
      </c>
      <c r="I11" s="4"/>
      <c r="J11" s="4">
        <f>'PLANILHA 1'!J11</f>
        <v>0</v>
      </c>
      <c r="K11" s="4">
        <f>'PLANILHA 1'!K11</f>
        <v>0</v>
      </c>
      <c r="L11" s="4"/>
      <c r="M11" s="2"/>
    </row>
    <row r="12" spans="1:13" s="13" customFormat="1">
      <c r="A12" s="2"/>
      <c r="B12" s="2"/>
      <c r="C12" s="5" t="s">
        <v>143</v>
      </c>
      <c r="D12" s="2"/>
      <c r="E12" s="4">
        <f>'PLANILHA 1'!E12</f>
        <v>44196</v>
      </c>
      <c r="F12" s="4">
        <f>'PLANILHA 1'!F12</f>
        <v>44561</v>
      </c>
      <c r="G12" s="4">
        <f>'PLANILHA 1'!G12</f>
        <v>44926</v>
      </c>
      <c r="H12" s="4">
        <f>'PLANILHA 1'!H12</f>
        <v>45291</v>
      </c>
      <c r="I12" s="4"/>
      <c r="J12" s="4">
        <f>'PLANILHA 1'!J12</f>
        <v>0</v>
      </c>
      <c r="K12" s="4">
        <f>'PLANILHA 1'!K12</f>
        <v>0</v>
      </c>
      <c r="L12" s="4"/>
      <c r="M12" s="2"/>
    </row>
    <row r="13" spans="1:13" s="13" customFormat="1">
      <c r="A13" s="2"/>
      <c r="B13" s="2"/>
      <c r="C13" s="5" t="s">
        <v>144</v>
      </c>
      <c r="D13" s="2"/>
      <c r="E13" s="3">
        <f>DAYS360(E11,E12)</f>
        <v>360</v>
      </c>
      <c r="F13" s="3">
        <f>DAYS360(F11,F12)</f>
        <v>360</v>
      </c>
      <c r="G13" s="3">
        <f>DAYS360(G11,G12)</f>
        <v>360</v>
      </c>
      <c r="H13" s="3">
        <f>DAYS360(H11,H12)</f>
        <v>360</v>
      </c>
      <c r="I13" s="3"/>
      <c r="J13" s="3">
        <f>DAYS360(J11,J12)</f>
        <v>0</v>
      </c>
      <c r="K13" s="3">
        <f>DAYS360(K11,K12)</f>
        <v>0</v>
      </c>
      <c r="L13" s="3"/>
      <c r="M13" s="2"/>
    </row>
    <row r="14" spans="1:13">
      <c r="C14" s="26" t="s">
        <v>149</v>
      </c>
      <c r="E14" s="347" t="s">
        <v>146</v>
      </c>
      <c r="F14" s="348"/>
      <c r="G14" s="348"/>
      <c r="H14" s="349"/>
      <c r="I14" s="3"/>
      <c r="J14" s="347" t="s">
        <v>147</v>
      </c>
      <c r="K14" s="349"/>
    </row>
    <row r="15" spans="1:13" ht="7.5" customHeight="1"/>
    <row r="16" spans="1:13">
      <c r="C16" s="131" t="s">
        <v>49</v>
      </c>
      <c r="E16" s="132">
        <f>$E$12</f>
        <v>44196</v>
      </c>
      <c r="F16" s="133">
        <f>$F$12</f>
        <v>44561</v>
      </c>
      <c r="G16" s="133">
        <f>$G$12</f>
        <v>44926</v>
      </c>
      <c r="H16" s="134">
        <f>$H$12</f>
        <v>45291</v>
      </c>
      <c r="I16" s="4"/>
      <c r="J16" s="132">
        <f>$J$12</f>
        <v>0</v>
      </c>
      <c r="K16" s="134">
        <f>$K$12</f>
        <v>0</v>
      </c>
    </row>
    <row r="17" spans="3:11">
      <c r="C17" s="135" t="s">
        <v>52</v>
      </c>
      <c r="E17" s="145">
        <f>SUM($E$18:$E$30)</f>
        <v>0</v>
      </c>
      <c r="F17" s="142">
        <f>SUM($F$18:$F$30)</f>
        <v>0</v>
      </c>
      <c r="G17" s="142">
        <f>SUM($G$18:$G$30)</f>
        <v>0</v>
      </c>
      <c r="H17" s="143">
        <f>SUM($H$18:$H$30)</f>
        <v>0</v>
      </c>
      <c r="I17" s="146"/>
      <c r="J17" s="145">
        <f>SUM($J$18:$J$30)</f>
        <v>0</v>
      </c>
      <c r="K17" s="143">
        <f>SUM($K$18:$K$30)</f>
        <v>0</v>
      </c>
    </row>
    <row r="18" spans="3:11">
      <c r="C18" s="9" t="s">
        <v>150</v>
      </c>
      <c r="E18" s="161">
        <f>SUM('PLANILHA 1:MODELO'!AA18)</f>
        <v>0</v>
      </c>
      <c r="F18" s="162">
        <f>SUM('PLANILHA 1:MODELO'!AB18)</f>
        <v>0</v>
      </c>
      <c r="G18" s="162">
        <f>SUM('PLANILHA 1:MODELO'!AC18)</f>
        <v>0</v>
      </c>
      <c r="H18" s="163">
        <f>SUM('PLANILHA 1:MODELO'!AD18)</f>
        <v>0</v>
      </c>
      <c r="I18" s="147"/>
      <c r="J18" s="161">
        <f>SUM('PLANILHA 1:MODELO'!AF18)</f>
        <v>0</v>
      </c>
      <c r="K18" s="163">
        <f>SUM('PLANILHA 1:MODELO'!AG18)</f>
        <v>0</v>
      </c>
    </row>
    <row r="19" spans="3:11">
      <c r="C19" s="10" t="s">
        <v>78</v>
      </c>
      <c r="E19" s="149">
        <f>SUM('PLANILHA 1:MODELO'!AA19)</f>
        <v>0</v>
      </c>
      <c r="F19" s="147">
        <f>SUM('PLANILHA 1:MODELO'!AB19)</f>
        <v>0</v>
      </c>
      <c r="G19" s="147">
        <f>SUM('PLANILHA 1:MODELO'!AC19)</f>
        <v>0</v>
      </c>
      <c r="H19" s="148">
        <f>SUM('PLANILHA 1:MODELO'!AD19)</f>
        <v>0</v>
      </c>
      <c r="I19" s="147"/>
      <c r="J19" s="149">
        <f>SUM('PLANILHA 1:MODELO'!AF19)</f>
        <v>0</v>
      </c>
      <c r="K19" s="148">
        <f>SUM('PLANILHA 1:MODELO'!AG19)</f>
        <v>0</v>
      </c>
    </row>
    <row r="20" spans="3:11">
      <c r="C20" s="10" t="s">
        <v>80</v>
      </c>
      <c r="E20" s="149">
        <f>SUM('PLANILHA 1:MODELO'!AA20)</f>
        <v>0</v>
      </c>
      <c r="F20" s="147">
        <f>SUM('PLANILHA 1:MODELO'!AB20)</f>
        <v>0</v>
      </c>
      <c r="G20" s="147">
        <f>SUM('PLANILHA 1:MODELO'!AC20)</f>
        <v>0</v>
      </c>
      <c r="H20" s="148">
        <f>SUM('PLANILHA 1:MODELO'!AD20)</f>
        <v>0</v>
      </c>
      <c r="I20" s="147"/>
      <c r="J20" s="149">
        <f>SUM('PLANILHA 1:MODELO'!AF20)</f>
        <v>0</v>
      </c>
      <c r="K20" s="148">
        <f>SUM('PLANILHA 1:MODELO'!AG20)</f>
        <v>0</v>
      </c>
    </row>
    <row r="21" spans="3:11">
      <c r="C21" s="10" t="s">
        <v>151</v>
      </c>
      <c r="E21" s="149">
        <f>SUM('PLANILHA 1:MODELO'!AA21)</f>
        <v>0</v>
      </c>
      <c r="F21" s="147">
        <f>SUM('PLANILHA 1:MODELO'!AB21)</f>
        <v>0</v>
      </c>
      <c r="G21" s="147">
        <f>SUM('PLANILHA 1:MODELO'!AC21)</f>
        <v>0</v>
      </c>
      <c r="H21" s="148">
        <f>SUM('PLANILHA 1:MODELO'!AD21)</f>
        <v>0</v>
      </c>
      <c r="I21" s="147"/>
      <c r="J21" s="149">
        <f>SUM('PLANILHA 1:MODELO'!AF21)</f>
        <v>0</v>
      </c>
      <c r="K21" s="148">
        <f>SUM('PLANILHA 1:MODELO'!AG21)</f>
        <v>0</v>
      </c>
    </row>
    <row r="22" spans="3:11">
      <c r="C22" s="10" t="s">
        <v>58</v>
      </c>
      <c r="E22" s="149">
        <f>SUM('PLANILHA 1:MODELO'!AA22)</f>
        <v>0</v>
      </c>
      <c r="F22" s="147">
        <f>SUM('PLANILHA 1:MODELO'!AB22)</f>
        <v>0</v>
      </c>
      <c r="G22" s="147">
        <f>SUM('PLANILHA 1:MODELO'!AC22)</f>
        <v>0</v>
      </c>
      <c r="H22" s="148">
        <f>SUM('PLANILHA 1:MODELO'!AD22)</f>
        <v>0</v>
      </c>
      <c r="I22" s="147"/>
      <c r="J22" s="149">
        <f>SUM('PLANILHA 1:MODELO'!AF22)</f>
        <v>0</v>
      </c>
      <c r="K22" s="148">
        <f>SUM('PLANILHA 1:MODELO'!AG22)</f>
        <v>0</v>
      </c>
    </row>
    <row r="23" spans="3:11">
      <c r="C23" s="10" t="s">
        <v>60</v>
      </c>
      <c r="E23" s="149">
        <f>SUM('PLANILHA 1:MODELO'!AA23)</f>
        <v>0</v>
      </c>
      <c r="F23" s="147">
        <f>SUM('PLANILHA 1:MODELO'!AB23)</f>
        <v>0</v>
      </c>
      <c r="G23" s="147">
        <f>SUM('PLANILHA 1:MODELO'!AC23)</f>
        <v>0</v>
      </c>
      <c r="H23" s="148">
        <f>SUM('PLANILHA 1:MODELO'!AD23)</f>
        <v>0</v>
      </c>
      <c r="I23" s="147"/>
      <c r="J23" s="149">
        <f>SUM('PLANILHA 1:MODELO'!AF23)</f>
        <v>0</v>
      </c>
      <c r="K23" s="148">
        <f>SUM('PLANILHA 1:MODELO'!AG23)</f>
        <v>0</v>
      </c>
    </row>
    <row r="24" spans="3:11">
      <c r="C24" s="10" t="s">
        <v>63</v>
      </c>
      <c r="E24" s="149">
        <f>SUM('PLANILHA 1:MODELO'!AA24)</f>
        <v>0</v>
      </c>
      <c r="F24" s="147">
        <f>SUM('PLANILHA 1:MODELO'!AB24)</f>
        <v>0</v>
      </c>
      <c r="G24" s="147">
        <f>SUM('PLANILHA 1:MODELO'!AC24)</f>
        <v>0</v>
      </c>
      <c r="H24" s="148">
        <f>SUM('PLANILHA 1:MODELO'!AD24)</f>
        <v>0</v>
      </c>
      <c r="I24" s="147"/>
      <c r="J24" s="149">
        <f>SUM('PLANILHA 1:MODELO'!AF24)</f>
        <v>0</v>
      </c>
      <c r="K24" s="148">
        <f>SUM('PLANILHA 1:MODELO'!AG24)</f>
        <v>0</v>
      </c>
    </row>
    <row r="25" spans="3:11">
      <c r="C25" s="10" t="s">
        <v>65</v>
      </c>
      <c r="E25" s="149">
        <f>SUM('PLANILHA 1:MODELO'!AA25)</f>
        <v>0</v>
      </c>
      <c r="F25" s="147">
        <f>SUM('PLANILHA 1:MODELO'!AB25)</f>
        <v>0</v>
      </c>
      <c r="G25" s="147">
        <f>SUM('PLANILHA 1:MODELO'!AC25)</f>
        <v>0</v>
      </c>
      <c r="H25" s="148">
        <f>SUM('PLANILHA 1:MODELO'!AD25)</f>
        <v>0</v>
      </c>
      <c r="I25" s="147"/>
      <c r="J25" s="149">
        <f>SUM('PLANILHA 1:MODELO'!AF25)</f>
        <v>0</v>
      </c>
      <c r="K25" s="148">
        <f>SUM('PLANILHA 1:MODELO'!AG25)</f>
        <v>0</v>
      </c>
    </row>
    <row r="26" spans="3:11">
      <c r="C26" s="10" t="s">
        <v>152</v>
      </c>
      <c r="E26" s="149">
        <f>SUM('PLANILHA 1:MODELO'!AA26)</f>
        <v>0</v>
      </c>
      <c r="F26" s="147">
        <f>SUM('PLANILHA 1:MODELO'!AB26)</f>
        <v>0</v>
      </c>
      <c r="G26" s="147">
        <f>SUM('PLANILHA 1:MODELO'!AC26)</f>
        <v>0</v>
      </c>
      <c r="H26" s="148">
        <f>SUM('PLANILHA 1:MODELO'!AD26)</f>
        <v>0</v>
      </c>
      <c r="I26" s="147"/>
      <c r="J26" s="149">
        <f>SUM('PLANILHA 1:MODELO'!AF26)</f>
        <v>0</v>
      </c>
      <c r="K26" s="148">
        <f>SUM('PLANILHA 1:MODELO'!AG26)</f>
        <v>0</v>
      </c>
    </row>
    <row r="27" spans="3:11">
      <c r="C27" s="10" t="s">
        <v>67</v>
      </c>
      <c r="E27" s="149">
        <f>SUM('PLANILHA 1:MODELO'!AA27)</f>
        <v>0</v>
      </c>
      <c r="F27" s="147">
        <f>SUM('PLANILHA 1:MODELO'!AB27)</f>
        <v>0</v>
      </c>
      <c r="G27" s="147">
        <f>SUM('PLANILHA 1:MODELO'!AC27)</f>
        <v>0</v>
      </c>
      <c r="H27" s="148">
        <f>SUM('PLANILHA 1:MODELO'!AD27)</f>
        <v>0</v>
      </c>
      <c r="I27" s="147"/>
      <c r="J27" s="149">
        <f>SUM('PLANILHA 1:MODELO'!AF27)</f>
        <v>0</v>
      </c>
      <c r="K27" s="148">
        <f>SUM('PLANILHA 1:MODELO'!AG27)</f>
        <v>0</v>
      </c>
    </row>
    <row r="28" spans="3:11">
      <c r="C28" s="10" t="s">
        <v>153</v>
      </c>
      <c r="E28" s="149">
        <f>SUM('PLANILHA 1:MODELO'!AA28)</f>
        <v>0</v>
      </c>
      <c r="F28" s="147">
        <f>SUM('PLANILHA 1:MODELO'!AB28)</f>
        <v>0</v>
      </c>
      <c r="G28" s="147">
        <f>SUM('PLANILHA 1:MODELO'!AC28)</f>
        <v>0</v>
      </c>
      <c r="H28" s="148">
        <f>SUM('PLANILHA 1:MODELO'!AD28)</f>
        <v>0</v>
      </c>
      <c r="I28" s="147"/>
      <c r="J28" s="149">
        <f>SUM('PLANILHA 1:MODELO'!AF28)</f>
        <v>0</v>
      </c>
      <c r="K28" s="148">
        <f>SUM('PLANILHA 1:MODELO'!AG28)</f>
        <v>0</v>
      </c>
    </row>
    <row r="29" spans="3:11">
      <c r="C29" s="10" t="s">
        <v>154</v>
      </c>
      <c r="E29" s="149">
        <f>SUM('PLANILHA 1:MODELO'!AA29)</f>
        <v>0</v>
      </c>
      <c r="F29" s="147">
        <f>SUM('PLANILHA 1:MODELO'!AB29)</f>
        <v>0</v>
      </c>
      <c r="G29" s="147">
        <f>SUM('PLANILHA 1:MODELO'!AC29)</f>
        <v>0</v>
      </c>
      <c r="H29" s="148">
        <f>SUM('PLANILHA 1:MODELO'!AD29)</f>
        <v>0</v>
      </c>
      <c r="I29" s="147"/>
      <c r="J29" s="149">
        <f>SUM('PLANILHA 1:MODELO'!AF29)</f>
        <v>0</v>
      </c>
      <c r="K29" s="148">
        <f>SUM('PLANILHA 1:MODELO'!AG29)</f>
        <v>0</v>
      </c>
    </row>
    <row r="30" spans="3:11">
      <c r="C30" s="10" t="s">
        <v>155</v>
      </c>
      <c r="E30" s="149">
        <f>SUM('PLANILHA 1:MODELO'!AA30)</f>
        <v>0</v>
      </c>
      <c r="F30" s="147">
        <f>SUM('PLANILHA 1:MODELO'!AB30)</f>
        <v>0</v>
      </c>
      <c r="G30" s="147">
        <f>SUM('PLANILHA 1:MODELO'!AC30)</f>
        <v>0</v>
      </c>
      <c r="H30" s="148">
        <f>SUM('PLANILHA 1:MODELO'!AD30)</f>
        <v>0</v>
      </c>
      <c r="I30" s="147"/>
      <c r="J30" s="149">
        <f>SUM('PLANILHA 1:MODELO'!AF30)</f>
        <v>0</v>
      </c>
      <c r="K30" s="148">
        <f>SUM('PLANILHA 1:MODELO'!AG30)</f>
        <v>0</v>
      </c>
    </row>
    <row r="31" spans="3:11">
      <c r="C31" s="135" t="s">
        <v>70</v>
      </c>
      <c r="E31" s="145">
        <f>SUM(E$32:E$45)</f>
        <v>0</v>
      </c>
      <c r="F31" s="142">
        <f t="shared" ref="F31:H31" si="0">SUM(F$32:F$45)</f>
        <v>0</v>
      </c>
      <c r="G31" s="142">
        <f t="shared" si="0"/>
        <v>0</v>
      </c>
      <c r="H31" s="143">
        <f t="shared" si="0"/>
        <v>0</v>
      </c>
      <c r="I31" s="144"/>
      <c r="J31" s="145">
        <f t="shared" ref="J31:K31" si="1">SUM(J$32:J$45)</f>
        <v>0</v>
      </c>
      <c r="K31" s="143">
        <f t="shared" si="1"/>
        <v>0</v>
      </c>
    </row>
    <row r="32" spans="3:11">
      <c r="C32" s="9" t="s">
        <v>72</v>
      </c>
      <c r="E32" s="161">
        <f>SUM('PLANILHA 1:MODELO'!AA32)</f>
        <v>0</v>
      </c>
      <c r="F32" s="162">
        <f>SUM('PLANILHA 1:MODELO'!AB32)</f>
        <v>0</v>
      </c>
      <c r="G32" s="162">
        <f>SUM('PLANILHA 1:MODELO'!AC32)</f>
        <v>0</v>
      </c>
      <c r="H32" s="163">
        <f>SUM('PLANILHA 1:MODELO'!AD32)</f>
        <v>0</v>
      </c>
      <c r="I32" s="147"/>
      <c r="J32" s="161">
        <f>SUM('PLANILHA 1:MODELO'!AF32)</f>
        <v>0</v>
      </c>
      <c r="K32" s="163">
        <f>SUM('PLANILHA 1:MODELO'!AG32)</f>
        <v>0</v>
      </c>
    </row>
    <row r="33" spans="3:11">
      <c r="C33" s="10" t="s">
        <v>63</v>
      </c>
      <c r="E33" s="149">
        <f>SUM('PLANILHA 1:MODELO'!AA33)</f>
        <v>0</v>
      </c>
      <c r="F33" s="147">
        <f>SUM('PLANILHA 1:MODELO'!AB33)</f>
        <v>0</v>
      </c>
      <c r="G33" s="147">
        <f>SUM('PLANILHA 1:MODELO'!AC33)</f>
        <v>0</v>
      </c>
      <c r="H33" s="148">
        <f>SUM('PLANILHA 1:MODELO'!AD33)</f>
        <v>0</v>
      </c>
      <c r="I33" s="147"/>
      <c r="J33" s="149">
        <f>SUM('PLANILHA 1:MODELO'!AF33)</f>
        <v>0</v>
      </c>
      <c r="K33" s="148">
        <f>SUM('PLANILHA 1:MODELO'!AG33)</f>
        <v>0</v>
      </c>
    </row>
    <row r="34" spans="3:11">
      <c r="C34" s="10" t="s">
        <v>156</v>
      </c>
      <c r="E34" s="149">
        <f>SUM('PLANILHA 1:MODELO'!AA34)</f>
        <v>0</v>
      </c>
      <c r="F34" s="147">
        <f>SUM('PLANILHA 1:MODELO'!AB34)</f>
        <v>0</v>
      </c>
      <c r="G34" s="147">
        <f>SUM('PLANILHA 1:MODELO'!AC34)</f>
        <v>0</v>
      </c>
      <c r="H34" s="148">
        <f>SUM('PLANILHA 1:MODELO'!AD34)</f>
        <v>0</v>
      </c>
      <c r="I34" s="147"/>
      <c r="J34" s="149">
        <f>SUM('PLANILHA 1:MODELO'!AF34)</f>
        <v>0</v>
      </c>
      <c r="K34" s="148">
        <f>SUM('PLANILHA 1:MODELO'!AG34)</f>
        <v>0</v>
      </c>
    </row>
    <row r="35" spans="3:11">
      <c r="C35" s="10" t="s">
        <v>76</v>
      </c>
      <c r="E35" s="149">
        <f>SUM('PLANILHA 1:MODELO'!AA35)</f>
        <v>0</v>
      </c>
      <c r="F35" s="147">
        <f>SUM('PLANILHA 1:MODELO'!AB35)</f>
        <v>0</v>
      </c>
      <c r="G35" s="147">
        <f>SUM('PLANILHA 1:MODELO'!AC35)</f>
        <v>0</v>
      </c>
      <c r="H35" s="148">
        <f>SUM('PLANILHA 1:MODELO'!AD35)</f>
        <v>0</v>
      </c>
      <c r="I35" s="147"/>
      <c r="J35" s="149">
        <f>SUM('PLANILHA 1:MODELO'!AF35)</f>
        <v>0</v>
      </c>
      <c r="K35" s="148">
        <f>SUM('PLANILHA 1:MODELO'!AG35)</f>
        <v>0</v>
      </c>
    </row>
    <row r="36" spans="3:11">
      <c r="C36" s="10" t="s">
        <v>78</v>
      </c>
      <c r="E36" s="149">
        <f>SUM('PLANILHA 1:MODELO'!AA36)</f>
        <v>0</v>
      </c>
      <c r="F36" s="147">
        <f>SUM('PLANILHA 1:MODELO'!AB36)</f>
        <v>0</v>
      </c>
      <c r="G36" s="147">
        <f>SUM('PLANILHA 1:MODELO'!AC36)</f>
        <v>0</v>
      </c>
      <c r="H36" s="148">
        <f>SUM('PLANILHA 1:MODELO'!AD36)</f>
        <v>0</v>
      </c>
      <c r="I36" s="147"/>
      <c r="J36" s="149">
        <f>SUM('PLANILHA 1:MODELO'!AF36)</f>
        <v>0</v>
      </c>
      <c r="K36" s="148">
        <f>SUM('PLANILHA 1:MODELO'!AG36)</f>
        <v>0</v>
      </c>
    </row>
    <row r="37" spans="3:11">
      <c r="C37" s="10" t="s">
        <v>80</v>
      </c>
      <c r="E37" s="149">
        <f>SUM('PLANILHA 1:MODELO'!AA37)</f>
        <v>0</v>
      </c>
      <c r="F37" s="147">
        <f>SUM('PLANILHA 1:MODELO'!AB37)</f>
        <v>0</v>
      </c>
      <c r="G37" s="147">
        <f>SUM('PLANILHA 1:MODELO'!AC37)</f>
        <v>0</v>
      </c>
      <c r="H37" s="148">
        <f>SUM('PLANILHA 1:MODELO'!AD37)</f>
        <v>0</v>
      </c>
      <c r="I37" s="147"/>
      <c r="J37" s="149">
        <f>SUM('PLANILHA 1:MODELO'!AF37)</f>
        <v>0</v>
      </c>
      <c r="K37" s="148">
        <f>SUM('PLANILHA 1:MODELO'!AG37)</f>
        <v>0</v>
      </c>
    </row>
    <row r="38" spans="3:11">
      <c r="C38" s="10" t="s">
        <v>65</v>
      </c>
      <c r="E38" s="149">
        <f>SUM('PLANILHA 1:MODELO'!AA38)</f>
        <v>0</v>
      </c>
      <c r="F38" s="147">
        <f>SUM('PLANILHA 1:MODELO'!AB38)</f>
        <v>0</v>
      </c>
      <c r="G38" s="147">
        <f>SUM('PLANILHA 1:MODELO'!AC38)</f>
        <v>0</v>
      </c>
      <c r="H38" s="148">
        <f>SUM('PLANILHA 1:MODELO'!AD38)</f>
        <v>0</v>
      </c>
      <c r="I38" s="147"/>
      <c r="J38" s="149">
        <f>SUM('PLANILHA 1:MODELO'!AF38)</f>
        <v>0</v>
      </c>
      <c r="K38" s="148">
        <f>SUM('PLANILHA 1:MODELO'!AG38)</f>
        <v>0</v>
      </c>
    </row>
    <row r="39" spans="3:11">
      <c r="C39" s="10" t="s">
        <v>158</v>
      </c>
      <c r="E39" s="149">
        <f>SUM('PLANILHA 1:MODELO'!AA39)</f>
        <v>0</v>
      </c>
      <c r="F39" s="147">
        <f>SUM('PLANILHA 1:MODELO'!AB39)</f>
        <v>0</v>
      </c>
      <c r="G39" s="147">
        <f>SUM('PLANILHA 1:MODELO'!AC39)</f>
        <v>0</v>
      </c>
      <c r="H39" s="148">
        <f>SUM('PLANILHA 1:MODELO'!AD39)</f>
        <v>0</v>
      </c>
      <c r="I39" s="147"/>
      <c r="J39" s="149">
        <f>SUM('PLANILHA 1:MODELO'!AF39)</f>
        <v>0</v>
      </c>
      <c r="K39" s="148">
        <f>SUM('PLANILHA 1:MODELO'!AG39)</f>
        <v>0</v>
      </c>
    </row>
    <row r="40" spans="3:11">
      <c r="C40" s="10" t="s">
        <v>152</v>
      </c>
      <c r="E40" s="149">
        <f>SUM('PLANILHA 1:MODELO'!AA40)</f>
        <v>0</v>
      </c>
      <c r="F40" s="147">
        <f>SUM('PLANILHA 1:MODELO'!AB40)</f>
        <v>0</v>
      </c>
      <c r="G40" s="147">
        <f>SUM('PLANILHA 1:MODELO'!AC40)</f>
        <v>0</v>
      </c>
      <c r="H40" s="148">
        <f>SUM('PLANILHA 1:MODELO'!AD40)</f>
        <v>0</v>
      </c>
      <c r="I40" s="147"/>
      <c r="J40" s="149">
        <f>SUM('PLANILHA 1:MODELO'!AF40)</f>
        <v>0</v>
      </c>
      <c r="K40" s="148">
        <f>SUM('PLANILHA 1:MODELO'!AG40)</f>
        <v>0</v>
      </c>
    </row>
    <row r="41" spans="3:11">
      <c r="C41" s="10" t="s">
        <v>67</v>
      </c>
      <c r="E41" s="149">
        <f>SUM('PLANILHA 1:MODELO'!AA41)</f>
        <v>0</v>
      </c>
      <c r="F41" s="147">
        <f>SUM('PLANILHA 1:MODELO'!AB41)</f>
        <v>0</v>
      </c>
      <c r="G41" s="147">
        <f>SUM('PLANILHA 1:MODELO'!AC41)</f>
        <v>0</v>
      </c>
      <c r="H41" s="148">
        <f>SUM('PLANILHA 1:MODELO'!AD41)</f>
        <v>0</v>
      </c>
      <c r="I41" s="147"/>
      <c r="J41" s="149">
        <f>SUM('PLANILHA 1:MODELO'!AF41)</f>
        <v>0</v>
      </c>
      <c r="K41" s="148">
        <f>SUM('PLANILHA 1:MODELO'!AG41)</f>
        <v>0</v>
      </c>
    </row>
    <row r="42" spans="3:11">
      <c r="C42" s="10" t="s">
        <v>153</v>
      </c>
      <c r="E42" s="149">
        <f>SUM('PLANILHA 1:MODELO'!AA42)</f>
        <v>0</v>
      </c>
      <c r="F42" s="147">
        <f>SUM('PLANILHA 1:MODELO'!AB42)</f>
        <v>0</v>
      </c>
      <c r="G42" s="147">
        <f>SUM('PLANILHA 1:MODELO'!AC42)</f>
        <v>0</v>
      </c>
      <c r="H42" s="148">
        <f>SUM('PLANILHA 1:MODELO'!AD42)</f>
        <v>0</v>
      </c>
      <c r="I42" s="147"/>
      <c r="J42" s="149">
        <f>SUM('PLANILHA 1:MODELO'!AF42)</f>
        <v>0</v>
      </c>
      <c r="K42" s="148">
        <f>SUM('PLANILHA 1:MODELO'!AG42)</f>
        <v>0</v>
      </c>
    </row>
    <row r="43" spans="3:11">
      <c r="C43" s="10" t="s">
        <v>154</v>
      </c>
      <c r="E43" s="149">
        <f>SUM('PLANILHA 1:MODELO'!AA43)</f>
        <v>0</v>
      </c>
      <c r="F43" s="147">
        <f>SUM('PLANILHA 1:MODELO'!AB43)</f>
        <v>0</v>
      </c>
      <c r="G43" s="147">
        <f>SUM('PLANILHA 1:MODELO'!AC43)</f>
        <v>0</v>
      </c>
      <c r="H43" s="148">
        <f>SUM('PLANILHA 1:MODELO'!AD43)</f>
        <v>0</v>
      </c>
      <c r="I43" s="147"/>
      <c r="J43" s="149">
        <f>SUM('PLANILHA 1:MODELO'!AF43)</f>
        <v>0</v>
      </c>
      <c r="K43" s="148">
        <f>SUM('PLANILHA 1:MODELO'!AG43)</f>
        <v>0</v>
      </c>
    </row>
    <row r="44" spans="3:11">
      <c r="C44" s="11" t="s">
        <v>155</v>
      </c>
      <c r="E44" s="152">
        <f>SUM('PLANILHA 1:MODELO'!AA44)</f>
        <v>0</v>
      </c>
      <c r="F44" s="150">
        <f>SUM('PLANILHA 1:MODELO'!AB44)</f>
        <v>0</v>
      </c>
      <c r="G44" s="150">
        <f>SUM('PLANILHA 1:MODELO'!AC44)</f>
        <v>0</v>
      </c>
      <c r="H44" s="151">
        <f>SUM('PLANILHA 1:MODELO'!AD44)</f>
        <v>0</v>
      </c>
      <c r="I44" s="147"/>
      <c r="J44" s="152">
        <f>SUM('PLANILHA 1:MODELO'!AF44)</f>
        <v>0</v>
      </c>
      <c r="K44" s="151">
        <f>SUM('PLANILHA 1:MODELO'!AG44)</f>
        <v>0</v>
      </c>
    </row>
    <row r="45" spans="3:11">
      <c r="C45" s="135" t="s">
        <v>84</v>
      </c>
      <c r="E45" s="145">
        <f>SUM($E$46:$E$53)</f>
        <v>0</v>
      </c>
      <c r="F45" s="142">
        <f>SUM($F$46:$F$53)</f>
        <v>0</v>
      </c>
      <c r="G45" s="142">
        <f>SUM($G$46:$G$53)</f>
        <v>0</v>
      </c>
      <c r="H45" s="143">
        <f>SUM($H$46:$H$53)</f>
        <v>0</v>
      </c>
      <c r="I45" s="144"/>
      <c r="J45" s="145">
        <f>SUM($J$46:$J$53)</f>
        <v>0</v>
      </c>
      <c r="K45" s="143">
        <f>SUM($K$46:$K$53)</f>
        <v>0</v>
      </c>
    </row>
    <row r="46" spans="3:11">
      <c r="C46" s="9" t="s">
        <v>85</v>
      </c>
      <c r="E46" s="161">
        <f>SUM('PLANILHA 1:MODELO'!AA46)</f>
        <v>0</v>
      </c>
      <c r="F46" s="162">
        <f>SUM('PLANILHA 1:MODELO'!AB46)</f>
        <v>0</v>
      </c>
      <c r="G46" s="162">
        <f>SUM('PLANILHA 1:MODELO'!AC46)</f>
        <v>0</v>
      </c>
      <c r="H46" s="163">
        <f>SUM('PLANILHA 1:MODELO'!AD46)</f>
        <v>0</v>
      </c>
      <c r="I46" s="147"/>
      <c r="J46" s="161">
        <f>SUM('PLANILHA 1:MODELO'!AF46)</f>
        <v>0</v>
      </c>
      <c r="K46" s="163">
        <f>SUM('PLANILHA 1:MODELO'!AG46)</f>
        <v>0</v>
      </c>
    </row>
    <row r="47" spans="3:11">
      <c r="C47" s="10" t="s">
        <v>88</v>
      </c>
      <c r="E47" s="149">
        <f>SUM('PLANILHA 1:MODELO'!AA47)</f>
        <v>0</v>
      </c>
      <c r="F47" s="147">
        <f>SUM('PLANILHA 1:MODELO'!AB47)</f>
        <v>0</v>
      </c>
      <c r="G47" s="147">
        <f>SUM('PLANILHA 1:MODELO'!AC47)</f>
        <v>0</v>
      </c>
      <c r="H47" s="148">
        <f>SUM('PLANILHA 1:MODELO'!AD47)</f>
        <v>0</v>
      </c>
      <c r="I47" s="147"/>
      <c r="J47" s="149">
        <f>SUM('PLANILHA 1:MODELO'!AF47)</f>
        <v>0</v>
      </c>
      <c r="K47" s="148">
        <f>SUM('PLANILHA 1:MODELO'!AG47)</f>
        <v>0</v>
      </c>
    </row>
    <row r="48" spans="3:11">
      <c r="C48" s="10" t="s">
        <v>159</v>
      </c>
      <c r="E48" s="149">
        <f>SUM('PLANILHA 1:MODELO'!AA48)</f>
        <v>0</v>
      </c>
      <c r="F48" s="147">
        <f>SUM('PLANILHA 1:MODELO'!AB48)</f>
        <v>0</v>
      </c>
      <c r="G48" s="147">
        <f>SUM('PLANILHA 1:MODELO'!AC48)</f>
        <v>0</v>
      </c>
      <c r="H48" s="148">
        <f>SUM('PLANILHA 1:MODELO'!AD48)</f>
        <v>0</v>
      </c>
      <c r="I48" s="147"/>
      <c r="J48" s="149">
        <f>SUM('PLANILHA 1:MODELO'!AF48)</f>
        <v>0</v>
      </c>
      <c r="K48" s="148">
        <f>SUM('PLANILHA 1:MODELO'!AG48)</f>
        <v>0</v>
      </c>
    </row>
    <row r="49" spans="3:11">
      <c r="C49" s="10" t="s">
        <v>160</v>
      </c>
      <c r="E49" s="149">
        <f>SUM('PLANILHA 1:MODELO'!AA49)</f>
        <v>0</v>
      </c>
      <c r="F49" s="147">
        <f>SUM('PLANILHA 1:MODELO'!AB49)</f>
        <v>0</v>
      </c>
      <c r="G49" s="147">
        <f>SUM('PLANILHA 1:MODELO'!AC49)</f>
        <v>0</v>
      </c>
      <c r="H49" s="148">
        <f>SUM('PLANILHA 1:MODELO'!AD49)</f>
        <v>0</v>
      </c>
      <c r="I49" s="147"/>
      <c r="J49" s="149">
        <f>SUM('PLANILHA 1:MODELO'!AF49)</f>
        <v>0</v>
      </c>
      <c r="K49" s="148">
        <f>SUM('PLANILHA 1:MODELO'!AG49)</f>
        <v>0</v>
      </c>
    </row>
    <row r="50" spans="3:11">
      <c r="C50" s="10" t="s">
        <v>90</v>
      </c>
      <c r="E50" s="149">
        <f>SUM('PLANILHA 1:MODELO'!AA50)</f>
        <v>0</v>
      </c>
      <c r="F50" s="147">
        <f>SUM('PLANILHA 1:MODELO'!AB50)</f>
        <v>0</v>
      </c>
      <c r="G50" s="147">
        <f>SUM('PLANILHA 1:MODELO'!AC50)</f>
        <v>0</v>
      </c>
      <c r="H50" s="148">
        <f>SUM('PLANILHA 1:MODELO'!AD50)</f>
        <v>0</v>
      </c>
      <c r="I50" s="147"/>
      <c r="J50" s="149">
        <f>SUM('PLANILHA 1:MODELO'!AF50)</f>
        <v>0</v>
      </c>
      <c r="K50" s="148">
        <f>SUM('PLANILHA 1:MODELO'!AG50)</f>
        <v>0</v>
      </c>
    </row>
    <row r="51" spans="3:11">
      <c r="C51" s="10" t="s">
        <v>161</v>
      </c>
      <c r="E51" s="149">
        <f>SUM('PLANILHA 1:MODELO'!AA51)</f>
        <v>0</v>
      </c>
      <c r="F51" s="147">
        <f>SUM('PLANILHA 1:MODELO'!AB51)</f>
        <v>0</v>
      </c>
      <c r="G51" s="147">
        <f>SUM('PLANILHA 1:MODELO'!AC51)</f>
        <v>0</v>
      </c>
      <c r="H51" s="148">
        <f>SUM('PLANILHA 1:MODELO'!AD51)</f>
        <v>0</v>
      </c>
      <c r="I51" s="147"/>
      <c r="J51" s="149">
        <f>SUM('PLANILHA 1:MODELO'!AF51)</f>
        <v>0</v>
      </c>
      <c r="K51" s="148">
        <f>SUM('PLANILHA 1:MODELO'!AG51)</f>
        <v>0</v>
      </c>
    </row>
    <row r="52" spans="3:11">
      <c r="C52" s="10" t="s">
        <v>92</v>
      </c>
      <c r="E52" s="149">
        <f>SUM('PLANILHA 1:MODELO'!AA52)</f>
        <v>0</v>
      </c>
      <c r="F52" s="147">
        <f>SUM('PLANILHA 1:MODELO'!AB52)</f>
        <v>0</v>
      </c>
      <c r="G52" s="147">
        <f>SUM('PLANILHA 1:MODELO'!AC52)</f>
        <v>0</v>
      </c>
      <c r="H52" s="148">
        <f>SUM('PLANILHA 1:MODELO'!AD52)</f>
        <v>0</v>
      </c>
      <c r="I52" s="147"/>
      <c r="J52" s="149">
        <f>SUM('PLANILHA 1:MODELO'!AF52)</f>
        <v>0</v>
      </c>
      <c r="K52" s="148">
        <f>SUM('PLANILHA 1:MODELO'!AG52)</f>
        <v>0</v>
      </c>
    </row>
    <row r="53" spans="3:11">
      <c r="C53" s="11" t="s">
        <v>162</v>
      </c>
      <c r="E53" s="152">
        <f>SUM('PLANILHA 1:MODELO'!AA53)</f>
        <v>0</v>
      </c>
      <c r="F53" s="150">
        <f>SUM('PLANILHA 1:MODELO'!AB53)</f>
        <v>0</v>
      </c>
      <c r="G53" s="150">
        <f>SUM('PLANILHA 1:MODELO'!AC53)</f>
        <v>0</v>
      </c>
      <c r="H53" s="151">
        <f>SUM('PLANILHA 1:MODELO'!AD53)</f>
        <v>0</v>
      </c>
      <c r="I53" s="147"/>
      <c r="J53" s="152">
        <f>SUM('PLANILHA 1:MODELO'!AF53)</f>
        <v>0</v>
      </c>
      <c r="K53" s="151">
        <f>SUM('PLANILHA 1:MODELO'!AG53)</f>
        <v>0</v>
      </c>
    </row>
    <row r="54" spans="3:11">
      <c r="C54" s="137" t="s">
        <v>94</v>
      </c>
      <c r="E54" s="155">
        <f>E$17+E$31</f>
        <v>0</v>
      </c>
      <c r="F54" s="153">
        <f t="shared" ref="F54:H54" si="2">F$17+F$31</f>
        <v>0</v>
      </c>
      <c r="G54" s="153">
        <f t="shared" si="2"/>
        <v>0</v>
      </c>
      <c r="H54" s="154">
        <f t="shared" si="2"/>
        <v>0</v>
      </c>
      <c r="I54" s="144"/>
      <c r="J54" s="155">
        <f t="shared" ref="J54:K54" si="3">J$17+J$31</f>
        <v>0</v>
      </c>
      <c r="K54" s="154">
        <f t="shared" si="3"/>
        <v>0</v>
      </c>
    </row>
    <row r="55" spans="3:11">
      <c r="E55" s="3"/>
      <c r="F55" s="3"/>
      <c r="G55" s="3"/>
      <c r="H55" s="3"/>
      <c r="I55" s="3"/>
      <c r="J55" s="3"/>
      <c r="K55" s="3"/>
    </row>
    <row r="56" spans="3:11">
      <c r="C56" s="131" t="s">
        <v>97</v>
      </c>
      <c r="E56" s="132">
        <f>$E$16</f>
        <v>44196</v>
      </c>
      <c r="F56" s="133">
        <f>$F$16</f>
        <v>44561</v>
      </c>
      <c r="G56" s="133">
        <f>$G$16</f>
        <v>44926</v>
      </c>
      <c r="H56" s="134">
        <f>$H$16</f>
        <v>45291</v>
      </c>
      <c r="I56" s="4"/>
      <c r="J56" s="132">
        <f>$J$16</f>
        <v>0</v>
      </c>
      <c r="K56" s="134">
        <f>$K$16</f>
        <v>0</v>
      </c>
    </row>
    <row r="57" spans="3:11">
      <c r="C57" s="135" t="s">
        <v>99</v>
      </c>
      <c r="E57" s="145">
        <f>SUM($E$58:$E$71)</f>
        <v>0</v>
      </c>
      <c r="F57" s="142">
        <f>SUM(F$58:F$71)</f>
        <v>0</v>
      </c>
      <c r="G57" s="142">
        <f>SUM($G$58:$G$71)</f>
        <v>0</v>
      </c>
      <c r="H57" s="143">
        <f>SUM($H$58:$H$71)</f>
        <v>0</v>
      </c>
      <c r="I57" s="146"/>
      <c r="J57" s="145">
        <f>SUM($J$58:$J$71)</f>
        <v>0</v>
      </c>
      <c r="K57" s="143">
        <f>SUM($K$58:$K$71)</f>
        <v>0</v>
      </c>
    </row>
    <row r="58" spans="3:11">
      <c r="C58" s="9" t="s">
        <v>101</v>
      </c>
      <c r="E58" s="161">
        <f>SUM('PLANILHA 1:MODELO'!AA58)</f>
        <v>0</v>
      </c>
      <c r="F58" s="162">
        <f>SUM('PLANILHA 1:MODELO'!AB58)</f>
        <v>0</v>
      </c>
      <c r="G58" s="162">
        <f>SUM('PLANILHA 1:MODELO'!AC58)</f>
        <v>0</v>
      </c>
      <c r="H58" s="163">
        <f>SUM('PLANILHA 1:MODELO'!AD58)</f>
        <v>0</v>
      </c>
      <c r="I58" s="147"/>
      <c r="J58" s="161">
        <f>SUM('PLANILHA 1:MODELO'!AF58)</f>
        <v>0</v>
      </c>
      <c r="K58" s="163">
        <f>SUM('PLANILHA 1:MODELO'!AG58)</f>
        <v>0</v>
      </c>
    </row>
    <row r="59" spans="3:11">
      <c r="C59" s="10" t="s">
        <v>103</v>
      </c>
      <c r="E59" s="149">
        <f>SUM('PLANILHA 1:MODELO'!AA59)</f>
        <v>0</v>
      </c>
      <c r="F59" s="147">
        <f>SUM('PLANILHA 1:MODELO'!AB59)</f>
        <v>0</v>
      </c>
      <c r="G59" s="147">
        <f>SUM('PLANILHA 1:MODELO'!AC59)</f>
        <v>0</v>
      </c>
      <c r="H59" s="148">
        <f>SUM('PLANILHA 1:MODELO'!AD59)</f>
        <v>0</v>
      </c>
      <c r="I59" s="147"/>
      <c r="J59" s="149">
        <f>SUM('PLANILHA 1:MODELO'!AF59)</f>
        <v>0</v>
      </c>
      <c r="K59" s="148">
        <f>SUM('PLANILHA 1:MODELO'!AG59)</f>
        <v>0</v>
      </c>
    </row>
    <row r="60" spans="3:11">
      <c r="C60" s="10" t="s">
        <v>163</v>
      </c>
      <c r="E60" s="149">
        <f>SUM('PLANILHA 1:MODELO'!AA60)</f>
        <v>0</v>
      </c>
      <c r="F60" s="147">
        <f>SUM('PLANILHA 1:MODELO'!AB60)</f>
        <v>0</v>
      </c>
      <c r="G60" s="147">
        <f>SUM('PLANILHA 1:MODELO'!AC60)</f>
        <v>0</v>
      </c>
      <c r="H60" s="148">
        <f>SUM('PLANILHA 1:MODELO'!AD60)</f>
        <v>0</v>
      </c>
      <c r="I60" s="147"/>
      <c r="J60" s="149">
        <f>SUM('PLANILHA 1:MODELO'!AF60)</f>
        <v>0</v>
      </c>
      <c r="K60" s="148">
        <f>SUM('PLANILHA 1:MODELO'!AG60)</f>
        <v>0</v>
      </c>
    </row>
    <row r="61" spans="3:11">
      <c r="C61" s="10" t="s">
        <v>105</v>
      </c>
      <c r="E61" s="149">
        <f>SUM('PLANILHA 1:MODELO'!AA61)</f>
        <v>0</v>
      </c>
      <c r="F61" s="147">
        <f>SUM('PLANILHA 1:MODELO'!AB61)</f>
        <v>0</v>
      </c>
      <c r="G61" s="147">
        <f>SUM('PLANILHA 1:MODELO'!AC61)</f>
        <v>0</v>
      </c>
      <c r="H61" s="148">
        <f>SUM('PLANILHA 1:MODELO'!AD61)</f>
        <v>0</v>
      </c>
      <c r="I61" s="147"/>
      <c r="J61" s="149">
        <f>SUM('PLANILHA 1:MODELO'!AF61)</f>
        <v>0</v>
      </c>
      <c r="K61" s="148">
        <f>SUM('PLANILHA 1:MODELO'!AG61)</f>
        <v>0</v>
      </c>
    </row>
    <row r="62" spans="3:11">
      <c r="C62" s="10" t="s">
        <v>107</v>
      </c>
      <c r="E62" s="149">
        <f>SUM('PLANILHA 1:MODELO'!AA62)</f>
        <v>0</v>
      </c>
      <c r="F62" s="147">
        <f>SUM('PLANILHA 1:MODELO'!AB62)</f>
        <v>0</v>
      </c>
      <c r="G62" s="147">
        <f>SUM('PLANILHA 1:MODELO'!AC62)</f>
        <v>0</v>
      </c>
      <c r="H62" s="148">
        <f>SUM('PLANILHA 1:MODELO'!AD62)</f>
        <v>0</v>
      </c>
      <c r="I62" s="147"/>
      <c r="J62" s="149">
        <f>SUM('PLANILHA 1:MODELO'!AF62)</f>
        <v>0</v>
      </c>
      <c r="K62" s="148">
        <f>SUM('PLANILHA 1:MODELO'!AG62)</f>
        <v>0</v>
      </c>
    </row>
    <row r="63" spans="3:11">
      <c r="C63" s="10" t="s">
        <v>164</v>
      </c>
      <c r="E63" s="149">
        <f>SUM('PLANILHA 1:MODELO'!AA63)</f>
        <v>0</v>
      </c>
      <c r="F63" s="147">
        <f>SUM('PLANILHA 1:MODELO'!AB63)</f>
        <v>0</v>
      </c>
      <c r="G63" s="147">
        <f>SUM('PLANILHA 1:MODELO'!AC63)</f>
        <v>0</v>
      </c>
      <c r="H63" s="148">
        <f>SUM('PLANILHA 1:MODELO'!AD63)</f>
        <v>0</v>
      </c>
      <c r="I63" s="147"/>
      <c r="J63" s="149">
        <f>SUM('PLANILHA 1:MODELO'!AF63)</f>
        <v>0</v>
      </c>
      <c r="K63" s="148">
        <f>SUM('PLANILHA 1:MODELO'!AG63)</f>
        <v>0</v>
      </c>
    </row>
    <row r="64" spans="3:11">
      <c r="C64" s="10" t="s">
        <v>165</v>
      </c>
      <c r="E64" s="149">
        <f>SUM('PLANILHA 1:MODELO'!AA64)</f>
        <v>0</v>
      </c>
      <c r="F64" s="147">
        <f>SUM('PLANILHA 1:MODELO'!AB64)</f>
        <v>0</v>
      </c>
      <c r="G64" s="147">
        <f>SUM('PLANILHA 1:MODELO'!AC64)</f>
        <v>0</v>
      </c>
      <c r="H64" s="148">
        <f>SUM('PLANILHA 1:MODELO'!AD64)</f>
        <v>0</v>
      </c>
      <c r="I64" s="147"/>
      <c r="J64" s="149">
        <f>SUM('PLANILHA 1:MODELO'!AF64)</f>
        <v>0</v>
      </c>
      <c r="K64" s="148">
        <f>SUM('PLANILHA 1:MODELO'!AG64)</f>
        <v>0</v>
      </c>
    </row>
    <row r="65" spans="3:11">
      <c r="C65" s="10" t="s">
        <v>166</v>
      </c>
      <c r="E65" s="149">
        <f>SUM('PLANILHA 1:MODELO'!AA65)</f>
        <v>0</v>
      </c>
      <c r="F65" s="147">
        <f>SUM('PLANILHA 1:MODELO'!AB65)</f>
        <v>0</v>
      </c>
      <c r="G65" s="147">
        <f>SUM('PLANILHA 1:MODELO'!AC65)</f>
        <v>0</v>
      </c>
      <c r="H65" s="148">
        <f>SUM('PLANILHA 1:MODELO'!AD65)</f>
        <v>0</v>
      </c>
      <c r="I65" s="147"/>
      <c r="J65" s="149">
        <f>SUM('PLANILHA 1:MODELO'!AF65)</f>
        <v>0</v>
      </c>
      <c r="K65" s="148">
        <f>SUM('PLANILHA 1:MODELO'!AG65)</f>
        <v>0</v>
      </c>
    </row>
    <row r="66" spans="3:11">
      <c r="C66" s="10" t="s">
        <v>29</v>
      </c>
      <c r="E66" s="149">
        <f>SUM('PLANILHA 1:MODELO'!AA66)</f>
        <v>0</v>
      </c>
      <c r="F66" s="147">
        <f>SUM('PLANILHA 1:MODELO'!AB66)</f>
        <v>0</v>
      </c>
      <c r="G66" s="147">
        <f>SUM('PLANILHA 1:MODELO'!AC66)</f>
        <v>0</v>
      </c>
      <c r="H66" s="148">
        <f>SUM('PLANILHA 1:MODELO'!AD66)</f>
        <v>0</v>
      </c>
      <c r="I66" s="147"/>
      <c r="J66" s="149">
        <f>SUM('PLANILHA 1:MODELO'!AF66)</f>
        <v>0</v>
      </c>
      <c r="K66" s="148">
        <f>SUM('PLANILHA 1:MODELO'!AG66)</f>
        <v>0</v>
      </c>
    </row>
    <row r="67" spans="3:11">
      <c r="C67" s="10" t="s">
        <v>152</v>
      </c>
      <c r="E67" s="149">
        <f>SUM('PLANILHA 1:MODELO'!AA67)</f>
        <v>0</v>
      </c>
      <c r="F67" s="147">
        <f>SUM('PLANILHA 1:MODELO'!AB67)</f>
        <v>0</v>
      </c>
      <c r="G67" s="147">
        <f>SUM('PLANILHA 1:MODELO'!AC67)</f>
        <v>0</v>
      </c>
      <c r="H67" s="148">
        <f>SUM('PLANILHA 1:MODELO'!AD67)</f>
        <v>0</v>
      </c>
      <c r="I67" s="147"/>
      <c r="J67" s="149">
        <f>SUM('PLANILHA 1:MODELO'!AF67)</f>
        <v>0</v>
      </c>
      <c r="K67" s="148">
        <f>SUM('PLANILHA 1:MODELO'!AG67)</f>
        <v>0</v>
      </c>
    </row>
    <row r="68" spans="3:11">
      <c r="C68" s="10" t="s">
        <v>113</v>
      </c>
      <c r="E68" s="149">
        <f>SUM('PLANILHA 1:MODELO'!AA68)</f>
        <v>0</v>
      </c>
      <c r="F68" s="147">
        <f>SUM('PLANILHA 1:MODELO'!AB68)</f>
        <v>0</v>
      </c>
      <c r="G68" s="147">
        <f>SUM('PLANILHA 1:MODELO'!AC68)</f>
        <v>0</v>
      </c>
      <c r="H68" s="148">
        <f>SUM('PLANILHA 1:MODELO'!AD68)</f>
        <v>0</v>
      </c>
      <c r="I68" s="147"/>
      <c r="J68" s="149">
        <f>SUM('PLANILHA 1:MODELO'!AF68)</f>
        <v>0</v>
      </c>
      <c r="K68" s="148">
        <f>SUM('PLANILHA 1:MODELO'!AG68)</f>
        <v>0</v>
      </c>
    </row>
    <row r="69" spans="3:11">
      <c r="C69" s="10" t="s">
        <v>153</v>
      </c>
      <c r="E69" s="149">
        <f>SUM('PLANILHA 1:MODELO'!AA69)</f>
        <v>0</v>
      </c>
      <c r="F69" s="147">
        <f>SUM('PLANILHA 1:MODELO'!AB69)</f>
        <v>0</v>
      </c>
      <c r="G69" s="147">
        <f>SUM('PLANILHA 1:MODELO'!AC69)</f>
        <v>0</v>
      </c>
      <c r="H69" s="148">
        <f>SUM('PLANILHA 1:MODELO'!AD69)</f>
        <v>0</v>
      </c>
      <c r="I69" s="147"/>
      <c r="J69" s="149">
        <f>SUM('PLANILHA 1:MODELO'!AF69)</f>
        <v>0</v>
      </c>
      <c r="K69" s="148">
        <f>SUM('PLANILHA 1:MODELO'!AG69)</f>
        <v>0</v>
      </c>
    </row>
    <row r="70" spans="3:11">
      <c r="C70" s="10" t="s">
        <v>154</v>
      </c>
      <c r="E70" s="149">
        <f>SUM('PLANILHA 1:MODELO'!AA70)</f>
        <v>0</v>
      </c>
      <c r="F70" s="147">
        <f>SUM('PLANILHA 1:MODELO'!AB70)</f>
        <v>0</v>
      </c>
      <c r="G70" s="147">
        <f>SUM('PLANILHA 1:MODELO'!AC70)</f>
        <v>0</v>
      </c>
      <c r="H70" s="148">
        <f>SUM('PLANILHA 1:MODELO'!AD70)</f>
        <v>0</v>
      </c>
      <c r="I70" s="147"/>
      <c r="J70" s="149">
        <f>SUM('PLANILHA 1:MODELO'!AF70)</f>
        <v>0</v>
      </c>
      <c r="K70" s="148">
        <f>SUM('PLANILHA 1:MODELO'!AG70)</f>
        <v>0</v>
      </c>
    </row>
    <row r="71" spans="3:11">
      <c r="C71" s="10" t="s">
        <v>155</v>
      </c>
      <c r="E71" s="149">
        <f>SUM('PLANILHA 1:MODELO'!AA71)</f>
        <v>0</v>
      </c>
      <c r="F71" s="147">
        <f>SUM('PLANILHA 1:MODELO'!AB71)</f>
        <v>0</v>
      </c>
      <c r="G71" s="147">
        <f>SUM('PLANILHA 1:MODELO'!AC71)</f>
        <v>0</v>
      </c>
      <c r="H71" s="148">
        <f>SUM('PLANILHA 1:MODELO'!AD71)</f>
        <v>0</v>
      </c>
      <c r="I71" s="147"/>
      <c r="J71" s="149">
        <f>SUM('PLANILHA 1:MODELO'!AF71)</f>
        <v>0</v>
      </c>
      <c r="K71" s="148">
        <f>SUM('PLANILHA 1:MODELO'!AG71)</f>
        <v>0</v>
      </c>
    </row>
    <row r="72" spans="3:11">
      <c r="C72" s="135" t="s">
        <v>114</v>
      </c>
      <c r="E72" s="145">
        <f>SUM($E$73:$E$87)</f>
        <v>0</v>
      </c>
      <c r="F72" s="142">
        <f>SUM($F$73:$F$87)</f>
        <v>0</v>
      </c>
      <c r="G72" s="142">
        <f>SUM($G$73:$G$87)</f>
        <v>0</v>
      </c>
      <c r="H72" s="143">
        <f>SUM($H$73:$H$87)</f>
        <v>0</v>
      </c>
      <c r="I72" s="144"/>
      <c r="J72" s="145">
        <f>SUM($J$73:$J$87)</f>
        <v>0</v>
      </c>
      <c r="K72" s="143">
        <f>SUM($K$73:$K$87)</f>
        <v>0</v>
      </c>
    </row>
    <row r="73" spans="3:11">
      <c r="C73" s="9" t="s">
        <v>101</v>
      </c>
      <c r="E73" s="161">
        <f>SUM('PLANILHA 1:MODELO'!AA73)</f>
        <v>0</v>
      </c>
      <c r="F73" s="162">
        <f>SUM('PLANILHA 1:MODELO'!AB73)</f>
        <v>0</v>
      </c>
      <c r="G73" s="162">
        <f>SUM('PLANILHA 1:MODELO'!AC73)</f>
        <v>0</v>
      </c>
      <c r="H73" s="163">
        <f>SUM('PLANILHA 1:MODELO'!AD73)</f>
        <v>0</v>
      </c>
      <c r="I73" s="147"/>
      <c r="J73" s="161">
        <f>SUM('PLANILHA 1:MODELO'!AF73)</f>
        <v>0</v>
      </c>
      <c r="K73" s="163">
        <f>SUM('PLANILHA 1:MODELO'!AG73)</f>
        <v>0</v>
      </c>
    </row>
    <row r="74" spans="3:11">
      <c r="C74" s="10" t="s">
        <v>103</v>
      </c>
      <c r="E74" s="149">
        <f>SUM('PLANILHA 1:MODELO'!AA74)</f>
        <v>0</v>
      </c>
      <c r="F74" s="147">
        <f>SUM('PLANILHA 1:MODELO'!AB74)</f>
        <v>0</v>
      </c>
      <c r="G74" s="147">
        <f>SUM('PLANILHA 1:MODELO'!AC74)</f>
        <v>0</v>
      </c>
      <c r="H74" s="148">
        <f>SUM('PLANILHA 1:MODELO'!AD74)</f>
        <v>0</v>
      </c>
      <c r="I74" s="147"/>
      <c r="J74" s="149">
        <f>SUM('PLANILHA 1:MODELO'!AF74)</f>
        <v>0</v>
      </c>
      <c r="K74" s="148">
        <f>SUM('PLANILHA 1:MODELO'!AG74)</f>
        <v>0</v>
      </c>
    </row>
    <row r="75" spans="3:11">
      <c r="C75" s="10" t="s">
        <v>105</v>
      </c>
      <c r="E75" s="149">
        <f>SUM('PLANILHA 1:MODELO'!AA75)</f>
        <v>0</v>
      </c>
      <c r="F75" s="147">
        <f>SUM('PLANILHA 1:MODELO'!AB75)</f>
        <v>0</v>
      </c>
      <c r="G75" s="147">
        <f>SUM('PLANILHA 1:MODELO'!AC75)</f>
        <v>0</v>
      </c>
      <c r="H75" s="148">
        <f>SUM('PLANILHA 1:MODELO'!AD75)</f>
        <v>0</v>
      </c>
      <c r="I75" s="147"/>
      <c r="J75" s="149">
        <f>SUM('PLANILHA 1:MODELO'!AF75)</f>
        <v>0</v>
      </c>
      <c r="K75" s="148">
        <f>SUM('PLANILHA 1:MODELO'!AG75)</f>
        <v>0</v>
      </c>
    </row>
    <row r="76" spans="3:11">
      <c r="C76" s="10" t="s">
        <v>119</v>
      </c>
      <c r="E76" s="149">
        <f>SUM('PLANILHA 1:MODELO'!AA76)</f>
        <v>0</v>
      </c>
      <c r="F76" s="147">
        <f>SUM('PLANILHA 1:MODELO'!AB76)</f>
        <v>0</v>
      </c>
      <c r="G76" s="147">
        <f>SUM('PLANILHA 1:MODELO'!AC76)</f>
        <v>0</v>
      </c>
      <c r="H76" s="148">
        <f>SUM('PLANILHA 1:MODELO'!AD76)</f>
        <v>0</v>
      </c>
      <c r="I76" s="147"/>
      <c r="J76" s="149">
        <f>SUM('PLANILHA 1:MODELO'!AF76)</f>
        <v>0</v>
      </c>
      <c r="K76" s="148">
        <f>SUM('PLANILHA 1:MODELO'!AG76)</f>
        <v>0</v>
      </c>
    </row>
    <row r="77" spans="3:11">
      <c r="C77" s="10" t="s">
        <v>72</v>
      </c>
      <c r="E77" s="149">
        <f>SUM('PLANILHA 1:MODELO'!AA77)</f>
        <v>0</v>
      </c>
      <c r="F77" s="147">
        <f>SUM('PLANILHA 1:MODELO'!AB77)</f>
        <v>0</v>
      </c>
      <c r="G77" s="147">
        <f>SUM('PLANILHA 1:MODELO'!AC77)</f>
        <v>0</v>
      </c>
      <c r="H77" s="148">
        <f>SUM('PLANILHA 1:MODELO'!AD77)</f>
        <v>0</v>
      </c>
      <c r="I77" s="147"/>
      <c r="J77" s="149">
        <f>SUM('PLANILHA 1:MODELO'!AF77)</f>
        <v>0</v>
      </c>
      <c r="K77" s="148">
        <f>SUM('PLANILHA 1:MODELO'!AG77)</f>
        <v>0</v>
      </c>
    </row>
    <row r="78" spans="3:11">
      <c r="C78" s="10" t="s">
        <v>167</v>
      </c>
      <c r="E78" s="149">
        <f>SUM('PLANILHA 1:MODELO'!AA78)</f>
        <v>0</v>
      </c>
      <c r="F78" s="147">
        <f>SUM('PLANILHA 1:MODELO'!AB78)</f>
        <v>0</v>
      </c>
      <c r="G78" s="147">
        <f>SUM('PLANILHA 1:MODELO'!AC78)</f>
        <v>0</v>
      </c>
      <c r="H78" s="148">
        <f>SUM('PLANILHA 1:MODELO'!AD78)</f>
        <v>0</v>
      </c>
      <c r="I78" s="147"/>
      <c r="J78" s="149">
        <f>SUM('PLANILHA 1:MODELO'!AF78)</f>
        <v>0</v>
      </c>
      <c r="K78" s="148">
        <f>SUM('PLANILHA 1:MODELO'!AG78)</f>
        <v>0</v>
      </c>
    </row>
    <row r="79" spans="3:11">
      <c r="C79" s="10" t="s">
        <v>168</v>
      </c>
      <c r="E79" s="149">
        <f>SUM('PLANILHA 1:MODELO'!AA79)</f>
        <v>0</v>
      </c>
      <c r="F79" s="147">
        <f>SUM('PLANILHA 1:MODELO'!AB79)</f>
        <v>0</v>
      </c>
      <c r="G79" s="147">
        <f>SUM('PLANILHA 1:MODELO'!AC79)</f>
        <v>0</v>
      </c>
      <c r="H79" s="148">
        <f>SUM('PLANILHA 1:MODELO'!AD79)</f>
        <v>0</v>
      </c>
      <c r="I79" s="147"/>
      <c r="J79" s="149">
        <f>SUM('PLANILHA 1:MODELO'!AF79)</f>
        <v>0</v>
      </c>
      <c r="K79" s="148">
        <f>SUM('PLANILHA 1:MODELO'!AG79)</f>
        <v>0</v>
      </c>
    </row>
    <row r="80" spans="3:11">
      <c r="C80" s="10" t="s">
        <v>123</v>
      </c>
      <c r="E80" s="149">
        <f>SUM('PLANILHA 1:MODELO'!AA80)</f>
        <v>0</v>
      </c>
      <c r="F80" s="147">
        <f>SUM('PLANILHA 1:MODELO'!AB80)</f>
        <v>0</v>
      </c>
      <c r="G80" s="147">
        <f>SUM('PLANILHA 1:MODELO'!AC80)</f>
        <v>0</v>
      </c>
      <c r="H80" s="148">
        <f>SUM('PLANILHA 1:MODELO'!AD80)</f>
        <v>0</v>
      </c>
      <c r="I80" s="147"/>
      <c r="J80" s="149">
        <f>SUM('PLANILHA 1:MODELO'!AF80)</f>
        <v>0</v>
      </c>
      <c r="K80" s="148">
        <f>SUM('PLANILHA 1:MODELO'!AG80)</f>
        <v>0</v>
      </c>
    </row>
    <row r="81" spans="3:11">
      <c r="C81" s="10" t="s">
        <v>29</v>
      </c>
      <c r="E81" s="149">
        <f>SUM('PLANILHA 1:MODELO'!AA81)</f>
        <v>0</v>
      </c>
      <c r="F81" s="147">
        <f>SUM('PLANILHA 1:MODELO'!AB81)</f>
        <v>0</v>
      </c>
      <c r="G81" s="147">
        <f>SUM('PLANILHA 1:MODELO'!AC81)</f>
        <v>0</v>
      </c>
      <c r="H81" s="148">
        <f>SUM('PLANILHA 1:MODELO'!AD81)</f>
        <v>0</v>
      </c>
      <c r="I81" s="147"/>
      <c r="J81" s="149">
        <f>SUM('PLANILHA 1:MODELO'!AF81)</f>
        <v>0</v>
      </c>
      <c r="K81" s="148">
        <f>SUM('PLANILHA 1:MODELO'!AG81)</f>
        <v>0</v>
      </c>
    </row>
    <row r="82" spans="3:11">
      <c r="C82" s="10" t="s">
        <v>152</v>
      </c>
      <c r="E82" s="149">
        <f>SUM('PLANILHA 1:MODELO'!AA82)</f>
        <v>0</v>
      </c>
      <c r="F82" s="147">
        <f>SUM('PLANILHA 1:MODELO'!AB82)</f>
        <v>0</v>
      </c>
      <c r="G82" s="147">
        <f>SUM('PLANILHA 1:MODELO'!AC82)</f>
        <v>0</v>
      </c>
      <c r="H82" s="148">
        <f>SUM('PLANILHA 1:MODELO'!AD82)</f>
        <v>0</v>
      </c>
      <c r="I82" s="147"/>
      <c r="J82" s="149">
        <f>SUM('PLANILHA 1:MODELO'!AF82)</f>
        <v>0</v>
      </c>
      <c r="K82" s="148">
        <f>SUM('PLANILHA 1:MODELO'!AG82)</f>
        <v>0</v>
      </c>
    </row>
    <row r="83" spans="3:11">
      <c r="C83" s="10" t="s">
        <v>125</v>
      </c>
      <c r="E83" s="149">
        <f>SUM('PLANILHA 1:MODELO'!AA83)</f>
        <v>0</v>
      </c>
      <c r="F83" s="147">
        <f>SUM('PLANILHA 1:MODELO'!AB83)</f>
        <v>0</v>
      </c>
      <c r="G83" s="147">
        <f>SUM('PLANILHA 1:MODELO'!AC83)</f>
        <v>0</v>
      </c>
      <c r="H83" s="148">
        <f>SUM('PLANILHA 1:MODELO'!AD83)</f>
        <v>0</v>
      </c>
      <c r="I83" s="147"/>
      <c r="J83" s="149">
        <f>SUM('PLANILHA 1:MODELO'!AF83)</f>
        <v>0</v>
      </c>
      <c r="K83" s="148">
        <f>SUM('PLANILHA 1:MODELO'!AG83)</f>
        <v>0</v>
      </c>
    </row>
    <row r="84" spans="3:11">
      <c r="C84" s="10" t="s">
        <v>67</v>
      </c>
      <c r="E84" s="149">
        <f>SUM('PLANILHA 1:MODELO'!AA84)</f>
        <v>0</v>
      </c>
      <c r="F84" s="147">
        <f>SUM('PLANILHA 1:MODELO'!AB84)</f>
        <v>0</v>
      </c>
      <c r="G84" s="147">
        <f>SUM('PLANILHA 1:MODELO'!AC84)</f>
        <v>0</v>
      </c>
      <c r="H84" s="148">
        <f>SUM('PLANILHA 1:MODELO'!AD84)</f>
        <v>0</v>
      </c>
      <c r="I84" s="147"/>
      <c r="J84" s="149">
        <f>SUM('PLANILHA 1:MODELO'!AF84)</f>
        <v>0</v>
      </c>
      <c r="K84" s="148">
        <f>SUM('PLANILHA 1:MODELO'!AG84)</f>
        <v>0</v>
      </c>
    </row>
    <row r="85" spans="3:11">
      <c r="C85" s="10" t="s">
        <v>153</v>
      </c>
      <c r="E85" s="149">
        <f>SUM('PLANILHA 1:MODELO'!AA85)</f>
        <v>0</v>
      </c>
      <c r="F85" s="147">
        <f>SUM('PLANILHA 1:MODELO'!AB85)</f>
        <v>0</v>
      </c>
      <c r="G85" s="147">
        <f>SUM('PLANILHA 1:MODELO'!AC85)</f>
        <v>0</v>
      </c>
      <c r="H85" s="148">
        <f>SUM('PLANILHA 1:MODELO'!AD85)</f>
        <v>0</v>
      </c>
      <c r="I85" s="147"/>
      <c r="J85" s="149">
        <f>SUM('PLANILHA 1:MODELO'!AF85)</f>
        <v>0</v>
      </c>
      <c r="K85" s="148">
        <f>SUM('PLANILHA 1:MODELO'!AG85)</f>
        <v>0</v>
      </c>
    </row>
    <row r="86" spans="3:11">
      <c r="C86" s="10" t="s">
        <v>154</v>
      </c>
      <c r="E86" s="149">
        <f>SUM('PLANILHA 1:MODELO'!AA86)</f>
        <v>0</v>
      </c>
      <c r="F86" s="147">
        <f>SUM('PLANILHA 1:MODELO'!AB86)</f>
        <v>0</v>
      </c>
      <c r="G86" s="147">
        <f>SUM('PLANILHA 1:MODELO'!AC86)</f>
        <v>0</v>
      </c>
      <c r="H86" s="148">
        <f>SUM('PLANILHA 1:MODELO'!AD86)</f>
        <v>0</v>
      </c>
      <c r="I86" s="147"/>
      <c r="J86" s="149">
        <f>SUM('PLANILHA 1:MODELO'!AF86)</f>
        <v>0</v>
      </c>
      <c r="K86" s="148">
        <f>SUM('PLANILHA 1:MODELO'!AG86)</f>
        <v>0</v>
      </c>
    </row>
    <row r="87" spans="3:11">
      <c r="C87" s="10" t="s">
        <v>155</v>
      </c>
      <c r="E87" s="149">
        <f>SUM('PLANILHA 1:MODELO'!AA87)</f>
        <v>0</v>
      </c>
      <c r="F87" s="147">
        <f>SUM('PLANILHA 1:MODELO'!AB87)</f>
        <v>0</v>
      </c>
      <c r="G87" s="147">
        <f>SUM('PLANILHA 1:MODELO'!AC87)</f>
        <v>0</v>
      </c>
      <c r="H87" s="148">
        <f>SUM('PLANILHA 1:MODELO'!AD87)</f>
        <v>0</v>
      </c>
      <c r="I87" s="147"/>
      <c r="J87" s="149">
        <f>SUM('PLANILHA 1:MODELO'!AF87)</f>
        <v>0</v>
      </c>
      <c r="K87" s="148">
        <f>SUM('PLANILHA 1:MODELO'!AG87)</f>
        <v>0</v>
      </c>
    </row>
    <row r="88" spans="3:11">
      <c r="C88" s="135" t="s">
        <v>128</v>
      </c>
      <c r="E88" s="145">
        <f>SUM($E$89:$E$94)</f>
        <v>0</v>
      </c>
      <c r="F88" s="142">
        <f>SUM($F$89:$F$94)</f>
        <v>0</v>
      </c>
      <c r="G88" s="142">
        <f>SUM($G$89:$G$94)</f>
        <v>0</v>
      </c>
      <c r="H88" s="143">
        <f>SUM($H$89:$H$94)</f>
        <v>0</v>
      </c>
      <c r="I88" s="144"/>
      <c r="J88" s="145">
        <f>SUM($J$89:$J$94)</f>
        <v>0</v>
      </c>
      <c r="K88" s="143">
        <f>SUM($K$89:$K$94)</f>
        <v>0</v>
      </c>
    </row>
    <row r="89" spans="3:11">
      <c r="C89" s="9" t="s">
        <v>130</v>
      </c>
      <c r="E89" s="161">
        <f>SUM('PLANILHA 1:MODELO'!AA89)</f>
        <v>0</v>
      </c>
      <c r="F89" s="162">
        <f>SUM('PLANILHA 1:MODELO'!AB89)</f>
        <v>0</v>
      </c>
      <c r="G89" s="162">
        <f>SUM('PLANILHA 1:MODELO'!AC89)</f>
        <v>0</v>
      </c>
      <c r="H89" s="163">
        <f>SUM('PLANILHA 1:MODELO'!AD89)</f>
        <v>0</v>
      </c>
      <c r="I89" s="147"/>
      <c r="J89" s="161">
        <f>SUM('PLANILHA 1:MODELO'!AF89)</f>
        <v>0</v>
      </c>
      <c r="K89" s="163">
        <f>SUM('PLANILHA 1:MODELO'!AG89)</f>
        <v>0</v>
      </c>
    </row>
    <row r="90" spans="3:11">
      <c r="C90" s="10" t="s">
        <v>169</v>
      </c>
      <c r="E90" s="149">
        <f>SUM('PLANILHA 1:MODELO'!AA90)</f>
        <v>0</v>
      </c>
      <c r="F90" s="147">
        <f>SUM('PLANILHA 1:MODELO'!AB90)</f>
        <v>0</v>
      </c>
      <c r="G90" s="147">
        <f>SUM('PLANILHA 1:MODELO'!AC90)</f>
        <v>0</v>
      </c>
      <c r="H90" s="148">
        <f>SUM('PLANILHA 1:MODELO'!AD90)</f>
        <v>0</v>
      </c>
      <c r="I90" s="147"/>
      <c r="J90" s="149">
        <f>SUM('PLANILHA 1:MODELO'!AF90)</f>
        <v>0</v>
      </c>
      <c r="K90" s="148">
        <f>SUM('PLANILHA 1:MODELO'!AG90)</f>
        <v>0</v>
      </c>
    </row>
    <row r="91" spans="3:11">
      <c r="C91" s="10" t="s">
        <v>170</v>
      </c>
      <c r="E91" s="149">
        <f>SUM('PLANILHA 1:MODELO'!AA91)</f>
        <v>0</v>
      </c>
      <c r="F91" s="147">
        <f>SUM('PLANILHA 1:MODELO'!AB91)</f>
        <v>0</v>
      </c>
      <c r="G91" s="147">
        <f>SUM('PLANILHA 1:MODELO'!AC91)</f>
        <v>0</v>
      </c>
      <c r="H91" s="148">
        <f>SUM('PLANILHA 1:MODELO'!AD91)</f>
        <v>0</v>
      </c>
      <c r="I91" s="147"/>
      <c r="J91" s="149">
        <f>SUM('PLANILHA 1:MODELO'!AF91)</f>
        <v>0</v>
      </c>
      <c r="K91" s="148">
        <f>SUM('PLANILHA 1:MODELO'!AG91)</f>
        <v>0</v>
      </c>
    </row>
    <row r="92" spans="3:11">
      <c r="C92" s="10" t="s">
        <v>171</v>
      </c>
      <c r="E92" s="149">
        <f>SUM('PLANILHA 1:MODELO'!AA92)</f>
        <v>0</v>
      </c>
      <c r="F92" s="147">
        <f>SUM('PLANILHA 1:MODELO'!AB92)</f>
        <v>0</v>
      </c>
      <c r="G92" s="147">
        <f>SUM('PLANILHA 1:MODELO'!AC92)</f>
        <v>0</v>
      </c>
      <c r="H92" s="148">
        <f>SUM('PLANILHA 1:MODELO'!AD92)</f>
        <v>0</v>
      </c>
      <c r="I92" s="147"/>
      <c r="J92" s="149">
        <f>SUM('PLANILHA 1:MODELO'!AF92)</f>
        <v>0</v>
      </c>
      <c r="K92" s="148">
        <f>SUM('PLANILHA 1:MODELO'!AG92)</f>
        <v>0</v>
      </c>
    </row>
    <row r="93" spans="3:11">
      <c r="C93" s="10" t="s">
        <v>134</v>
      </c>
      <c r="E93" s="149">
        <f>SUM('PLANILHA 1:MODELO'!AA93)</f>
        <v>0</v>
      </c>
      <c r="F93" s="147">
        <f>SUM('PLANILHA 1:MODELO'!AB93)</f>
        <v>0</v>
      </c>
      <c r="G93" s="147">
        <f>SUM('PLANILHA 1:MODELO'!AC93)</f>
        <v>0</v>
      </c>
      <c r="H93" s="148">
        <f>SUM('PLANILHA 1:MODELO'!AD93)</f>
        <v>0</v>
      </c>
      <c r="I93" s="147"/>
      <c r="J93" s="149">
        <f>SUM('PLANILHA 1:MODELO'!AF93)</f>
        <v>0</v>
      </c>
      <c r="K93" s="148">
        <f>SUM('PLANILHA 1:MODELO'!AG93)</f>
        <v>0</v>
      </c>
    </row>
    <row r="94" spans="3:11">
      <c r="C94" s="11" t="s">
        <v>136</v>
      </c>
      <c r="E94" s="152">
        <f>SUM('PLANILHA 1:MODELO'!AA94)</f>
        <v>0</v>
      </c>
      <c r="F94" s="150">
        <f>SUM('PLANILHA 1:MODELO'!AB94)</f>
        <v>0</v>
      </c>
      <c r="G94" s="150">
        <f>SUM('PLANILHA 1:MODELO'!AC94)</f>
        <v>0</v>
      </c>
      <c r="H94" s="151">
        <f>SUM('PLANILHA 1:MODELO'!AD94)</f>
        <v>0</v>
      </c>
      <c r="I94" s="147"/>
      <c r="J94" s="152">
        <f>SUM('PLANILHA 1:MODELO'!AF94)</f>
        <v>0</v>
      </c>
      <c r="K94" s="151">
        <f>SUM('PLANILHA 1:MODELO'!AG94)</f>
        <v>0</v>
      </c>
    </row>
    <row r="95" spans="3:11">
      <c r="C95" s="137" t="s">
        <v>138</v>
      </c>
      <c r="E95" s="155">
        <f>$E$57+$E$72+$E$88</f>
        <v>0</v>
      </c>
      <c r="F95" s="153">
        <f>$F$57+$F$72+$F$88</f>
        <v>0</v>
      </c>
      <c r="G95" s="153">
        <f>$G$57+$G$72+$G$88</f>
        <v>0</v>
      </c>
      <c r="H95" s="154">
        <f>$H$57+$H$72+$H$88</f>
        <v>0</v>
      </c>
      <c r="I95" s="144"/>
      <c r="J95" s="155">
        <f>$J$57+$J$72+$J$88</f>
        <v>0</v>
      </c>
      <c r="K95" s="154">
        <f>$K$57+$K$72+$K$88</f>
        <v>0</v>
      </c>
    </row>
    <row r="96" spans="3:11">
      <c r="C96" s="8" t="s">
        <v>172</v>
      </c>
      <c r="E96" s="16">
        <f>E54-E95</f>
        <v>0</v>
      </c>
      <c r="F96" s="16">
        <f>F54-F95</f>
        <v>0</v>
      </c>
      <c r="G96" s="16">
        <f>G54-G95</f>
        <v>0</v>
      </c>
      <c r="H96" s="16">
        <f>H54-H95</f>
        <v>0</v>
      </c>
      <c r="I96" s="16"/>
      <c r="J96" s="16">
        <f>J54-J95</f>
        <v>0</v>
      </c>
      <c r="K96" s="16">
        <f>K54-K95</f>
        <v>0</v>
      </c>
    </row>
    <row r="98" spans="3:11">
      <c r="C98" s="131" t="s">
        <v>50</v>
      </c>
      <c r="E98" s="132">
        <f>$E$16</f>
        <v>44196</v>
      </c>
      <c r="F98" s="133">
        <f>$F$16</f>
        <v>44561</v>
      </c>
      <c r="G98" s="133">
        <f>$G$16</f>
        <v>44926</v>
      </c>
      <c r="H98" s="134">
        <f>$H$16</f>
        <v>45291</v>
      </c>
      <c r="I98" s="6"/>
      <c r="J98" s="132">
        <f>$J$16</f>
        <v>0</v>
      </c>
      <c r="K98" s="134">
        <f>$K$16</f>
        <v>0</v>
      </c>
    </row>
    <row r="99" spans="3:11">
      <c r="C99" s="9" t="s">
        <v>173</v>
      </c>
      <c r="E99" s="161">
        <f>SUM('PLANILHA 1:MODELO'!AA99)</f>
        <v>0</v>
      </c>
      <c r="F99" s="162">
        <f>SUM('PLANILHA 1:MODELO'!AB99)</f>
        <v>0</v>
      </c>
      <c r="G99" s="162">
        <f>SUM('PLANILHA 1:MODELO'!AC99)</f>
        <v>0</v>
      </c>
      <c r="H99" s="163">
        <f>SUM('PLANILHA 1:MODELO'!AD99)</f>
        <v>0</v>
      </c>
      <c r="I99" s="147"/>
      <c r="J99" s="161">
        <f>SUM('PLANILHA 1:MODELO'!AF99)</f>
        <v>0</v>
      </c>
      <c r="K99" s="163">
        <f>SUM('PLANILHA 1:MODELO'!AG99)</f>
        <v>0</v>
      </c>
    </row>
    <row r="100" spans="3:11">
      <c r="C100" s="10" t="s">
        <v>174</v>
      </c>
      <c r="E100" s="149">
        <f>SUM('PLANILHA 1:MODELO'!AA100)</f>
        <v>0</v>
      </c>
      <c r="F100" s="147">
        <f>SUM('PLANILHA 1:MODELO'!AB100)</f>
        <v>0</v>
      </c>
      <c r="G100" s="147">
        <f>SUM('PLANILHA 1:MODELO'!AC100)</f>
        <v>0</v>
      </c>
      <c r="H100" s="148">
        <f>SUM('PLANILHA 1:MODELO'!AD100)</f>
        <v>0</v>
      </c>
      <c r="I100" s="147"/>
      <c r="J100" s="149">
        <f>SUM('PLANILHA 1:MODELO'!AF100)</f>
        <v>0</v>
      </c>
      <c r="K100" s="148">
        <f>SUM('PLANILHA 1:MODELO'!AG100)</f>
        <v>0</v>
      </c>
    </row>
    <row r="101" spans="3:11">
      <c r="C101" s="10" t="s">
        <v>175</v>
      </c>
      <c r="E101" s="149">
        <f>SUM('PLANILHA 1:MODELO'!AA101)</f>
        <v>0</v>
      </c>
      <c r="F101" s="147">
        <f>SUM('PLANILHA 1:MODELO'!AB101)</f>
        <v>0</v>
      </c>
      <c r="G101" s="147">
        <f>SUM('PLANILHA 1:MODELO'!AC101)</f>
        <v>0</v>
      </c>
      <c r="H101" s="148">
        <f>SUM('PLANILHA 1:MODELO'!AD101)</f>
        <v>0</v>
      </c>
      <c r="I101" s="147"/>
      <c r="J101" s="149">
        <f>SUM('PLANILHA 1:MODELO'!AF101)</f>
        <v>0</v>
      </c>
      <c r="K101" s="148">
        <f>SUM('PLANILHA 1:MODELO'!AG101)</f>
        <v>0</v>
      </c>
    </row>
    <row r="102" spans="3:11">
      <c r="C102" s="11" t="s">
        <v>176</v>
      </c>
      <c r="E102" s="152">
        <f>SUM('PLANILHA 1:MODELO'!AA102)</f>
        <v>0</v>
      </c>
      <c r="F102" s="150">
        <f>SUM('PLANILHA 1:MODELO'!AB102)</f>
        <v>0</v>
      </c>
      <c r="G102" s="150">
        <f>SUM('PLANILHA 1:MODELO'!AC102)</f>
        <v>0</v>
      </c>
      <c r="H102" s="151">
        <f>SUM('PLANILHA 1:MODELO'!AD102)</f>
        <v>0</v>
      </c>
      <c r="I102" s="147"/>
      <c r="J102" s="152">
        <f>SUM('PLANILHA 1:MODELO'!AF102)</f>
        <v>0</v>
      </c>
      <c r="K102" s="151">
        <f>SUM('PLANILHA 1:MODELO'!AG102)</f>
        <v>0</v>
      </c>
    </row>
    <row r="103" spans="3:11">
      <c r="C103" s="135" t="s">
        <v>53</v>
      </c>
      <c r="E103" s="145">
        <f>SUM($E$99:$E$102)</f>
        <v>0</v>
      </c>
      <c r="F103" s="142">
        <f>SUM($F$99:$F$102)</f>
        <v>0</v>
      </c>
      <c r="G103" s="142">
        <f>SUM($G$99:$G$102)</f>
        <v>0</v>
      </c>
      <c r="H103" s="143">
        <f>SUM($H$99:$H$102)</f>
        <v>0</v>
      </c>
      <c r="I103" s="144"/>
      <c r="J103" s="145">
        <f>SUM($J$99:$J$102)</f>
        <v>0</v>
      </c>
      <c r="K103" s="143">
        <f>SUM($K$99:$K$102)</f>
        <v>0</v>
      </c>
    </row>
    <row r="104" spans="3:11">
      <c r="C104" s="12" t="s">
        <v>55</v>
      </c>
      <c r="E104" s="164">
        <f>SUM('PLANILHA 1:MODELO'!AA104)</f>
        <v>0</v>
      </c>
      <c r="F104" s="165">
        <f>SUM('PLANILHA 1:MODELO'!AB104)</f>
        <v>0</v>
      </c>
      <c r="G104" s="165">
        <f>SUM('PLANILHA 1:MODELO'!AC104)</f>
        <v>0</v>
      </c>
      <c r="H104" s="166">
        <f>SUM('PLANILHA 1:MODELO'!AD104)</f>
        <v>0</v>
      </c>
      <c r="I104" s="147"/>
      <c r="J104" s="164">
        <f>SUM('PLANILHA 1:MODELO'!AF104)</f>
        <v>0</v>
      </c>
      <c r="K104" s="166">
        <f>SUM('PLANILHA 1:MODELO'!AG104)</f>
        <v>0</v>
      </c>
    </row>
    <row r="105" spans="3:11">
      <c r="C105" s="135" t="s">
        <v>57</v>
      </c>
      <c r="E105" s="145">
        <f>$E$103+$E$104</f>
        <v>0</v>
      </c>
      <c r="F105" s="142">
        <f>$F$103+$F$104</f>
        <v>0</v>
      </c>
      <c r="G105" s="142">
        <f>$G$103+$G$104</f>
        <v>0</v>
      </c>
      <c r="H105" s="143">
        <f>$H$103+$H$104</f>
        <v>0</v>
      </c>
      <c r="I105" s="144"/>
      <c r="J105" s="145">
        <f>$J$103+$J$104</f>
        <v>0</v>
      </c>
      <c r="K105" s="143">
        <f>$K$103+$K$104</f>
        <v>0</v>
      </c>
    </row>
    <row r="106" spans="3:11">
      <c r="C106" s="9" t="s">
        <v>177</v>
      </c>
      <c r="E106" s="161">
        <f>SUM('PLANILHA 1:MODELO'!AA106)</f>
        <v>0</v>
      </c>
      <c r="F106" s="162">
        <f>SUM('PLANILHA 1:MODELO'!AB106)</f>
        <v>0</v>
      </c>
      <c r="G106" s="162">
        <f>SUM('PLANILHA 1:MODELO'!AC106)</f>
        <v>0</v>
      </c>
      <c r="H106" s="163">
        <f>SUM('PLANILHA 1:MODELO'!AD106)</f>
        <v>0</v>
      </c>
      <c r="I106" s="147"/>
      <c r="J106" s="161">
        <f>SUM('PLANILHA 1:MODELO'!AF106)</f>
        <v>0</v>
      </c>
      <c r="K106" s="163">
        <f>SUM('PLANILHA 1:MODELO'!AG106)</f>
        <v>0</v>
      </c>
    </row>
    <row r="107" spans="3:11">
      <c r="C107" s="10" t="s">
        <v>178</v>
      </c>
      <c r="E107" s="149">
        <f>SUM('PLANILHA 1:MODELO'!AA107)</f>
        <v>0</v>
      </c>
      <c r="F107" s="147">
        <f>SUM('PLANILHA 1:MODELO'!AB107)</f>
        <v>0</v>
      </c>
      <c r="G107" s="147">
        <f>SUM('PLANILHA 1:MODELO'!AC107)</f>
        <v>0</v>
      </c>
      <c r="H107" s="148">
        <f>SUM('PLANILHA 1:MODELO'!AD107)</f>
        <v>0</v>
      </c>
      <c r="I107" s="147"/>
      <c r="J107" s="149">
        <f>SUM('PLANILHA 1:MODELO'!AF107)</f>
        <v>0</v>
      </c>
      <c r="K107" s="148">
        <f>SUM('PLANILHA 1:MODELO'!AG107)</f>
        <v>0</v>
      </c>
    </row>
    <row r="108" spans="3:11">
      <c r="C108" s="10" t="s">
        <v>179</v>
      </c>
      <c r="E108" s="149">
        <f>SUM('PLANILHA 1:MODELO'!AA108)</f>
        <v>0</v>
      </c>
      <c r="F108" s="147">
        <f>SUM('PLANILHA 1:MODELO'!AB108)</f>
        <v>0</v>
      </c>
      <c r="G108" s="147">
        <f>SUM('PLANILHA 1:MODELO'!AC108)</f>
        <v>0</v>
      </c>
      <c r="H108" s="148">
        <f>SUM('PLANILHA 1:MODELO'!AD108)</f>
        <v>0</v>
      </c>
      <c r="I108" s="147"/>
      <c r="J108" s="149">
        <f>SUM('PLANILHA 1:MODELO'!AF108)</f>
        <v>0</v>
      </c>
      <c r="K108" s="148">
        <f>SUM('PLANILHA 1:MODELO'!AG108)</f>
        <v>0</v>
      </c>
    </row>
    <row r="109" spans="3:11">
      <c r="C109" s="10" t="s">
        <v>161</v>
      </c>
      <c r="E109" s="149">
        <f>SUM('PLANILHA 1:MODELO'!AA109)</f>
        <v>0</v>
      </c>
      <c r="F109" s="147">
        <f>SUM('PLANILHA 1:MODELO'!AB109)</f>
        <v>0</v>
      </c>
      <c r="G109" s="147">
        <f>SUM('PLANILHA 1:MODELO'!AC109)</f>
        <v>0</v>
      </c>
      <c r="H109" s="148">
        <f>SUM('PLANILHA 1:MODELO'!AD109)</f>
        <v>0</v>
      </c>
      <c r="I109" s="147"/>
      <c r="J109" s="149">
        <f>SUM('PLANILHA 1:MODELO'!AF109)</f>
        <v>0</v>
      </c>
      <c r="K109" s="148">
        <f>SUM('PLANILHA 1:MODELO'!AG109)</f>
        <v>0</v>
      </c>
    </row>
    <row r="110" spans="3:11">
      <c r="C110" s="11" t="s">
        <v>61</v>
      </c>
      <c r="E110" s="152">
        <f>SUM('PLANILHA 1:MODELO'!AA110)</f>
        <v>0</v>
      </c>
      <c r="F110" s="150">
        <f>SUM('PLANILHA 1:MODELO'!AB110)</f>
        <v>0</v>
      </c>
      <c r="G110" s="150">
        <f>SUM('PLANILHA 1:MODELO'!AC110)</f>
        <v>0</v>
      </c>
      <c r="H110" s="151">
        <f>SUM('PLANILHA 1:MODELO'!AD110)</f>
        <v>0</v>
      </c>
      <c r="I110" s="147"/>
      <c r="J110" s="152">
        <f>SUM('PLANILHA 1:MODELO'!AF110)</f>
        <v>0</v>
      </c>
      <c r="K110" s="151">
        <f>SUM('PLANILHA 1:MODELO'!AG110)</f>
        <v>0</v>
      </c>
    </row>
    <row r="111" spans="3:11">
      <c r="C111" s="135" t="s">
        <v>64</v>
      </c>
      <c r="E111" s="145">
        <f>SUM($E$105:$E$110)</f>
        <v>0</v>
      </c>
      <c r="F111" s="142">
        <f>SUM($F$105:$F$110)</f>
        <v>0</v>
      </c>
      <c r="G111" s="142">
        <f>SUM($G$105:$G$110)</f>
        <v>0</v>
      </c>
      <c r="H111" s="143">
        <f>SUM($H$105:$H$110)</f>
        <v>0</v>
      </c>
      <c r="I111" s="144"/>
      <c r="J111" s="145">
        <f>SUM($J$105:$J$110)</f>
        <v>0</v>
      </c>
      <c r="K111" s="143">
        <f>SUM($K$105:$K$110)</f>
        <v>0</v>
      </c>
    </row>
    <row r="112" spans="3:11">
      <c r="C112" s="139" t="s">
        <v>180</v>
      </c>
      <c r="D112" s="5"/>
      <c r="E112" s="167">
        <f>SUM('PLANILHA 1:MODELO'!AA112)</f>
        <v>0</v>
      </c>
      <c r="F112" s="168">
        <f>SUM('PLANILHA 1:MODELO'!AB112)</f>
        <v>0</v>
      </c>
      <c r="G112" s="168">
        <f>SUM('PLANILHA 1:MODELO'!AC112)</f>
        <v>0</v>
      </c>
      <c r="H112" s="169">
        <f>SUM('PLANILHA 1:MODELO'!AD112)</f>
        <v>0</v>
      </c>
      <c r="I112" s="170"/>
      <c r="J112" s="167">
        <f>SUM('PLANILHA 1:MODELO'!AF112)</f>
        <v>0</v>
      </c>
      <c r="K112" s="169">
        <f>SUM('PLANILHA 1:MODELO'!AG112)</f>
        <v>0</v>
      </c>
    </row>
    <row r="113" spans="3:11">
      <c r="C113" s="137" t="s">
        <v>66</v>
      </c>
      <c r="E113" s="155">
        <f>SUM($E$111:$E$112)</f>
        <v>0</v>
      </c>
      <c r="F113" s="153">
        <f>SUM($F$111:$F$112)</f>
        <v>0</v>
      </c>
      <c r="G113" s="153">
        <f>SUM($G$111:$G$112)</f>
        <v>0</v>
      </c>
      <c r="H113" s="154">
        <f>SUM($H$111:$H$112)</f>
        <v>0</v>
      </c>
      <c r="I113" s="144"/>
      <c r="J113" s="155">
        <f>SUM($J$111:$J$112)</f>
        <v>0</v>
      </c>
      <c r="K113" s="154">
        <f>SUM($K$111:$K$112)</f>
        <v>0</v>
      </c>
    </row>
    <row r="114" spans="3:11">
      <c r="C114" s="9" t="s">
        <v>181</v>
      </c>
      <c r="E114" s="161">
        <f>SUM('PLANILHA 1:MODELO'!AA114)</f>
        <v>0</v>
      </c>
      <c r="F114" s="162">
        <f>SUM('PLANILHA 1:MODELO'!AB114)</f>
        <v>0</v>
      </c>
      <c r="G114" s="162">
        <f>SUM('PLANILHA 1:MODELO'!AC114)</f>
        <v>0</v>
      </c>
      <c r="H114" s="163">
        <f>SUM('PLANILHA 1:MODELO'!AD114)</f>
        <v>0</v>
      </c>
      <c r="I114" s="147"/>
      <c r="J114" s="161">
        <f>SUM('PLANILHA 1:MODELO'!AF114)</f>
        <v>0</v>
      </c>
      <c r="K114" s="163">
        <f>SUM('PLANILHA 1:MODELO'!AG114)</f>
        <v>0</v>
      </c>
    </row>
    <row r="115" spans="3:11">
      <c r="C115" s="10" t="s">
        <v>182</v>
      </c>
      <c r="E115" s="149">
        <f>SUM('PLANILHA 1:MODELO'!AA115)</f>
        <v>0</v>
      </c>
      <c r="F115" s="147">
        <f>SUM('PLANILHA 1:MODELO'!AB115)</f>
        <v>0</v>
      </c>
      <c r="G115" s="147">
        <f>SUM('PLANILHA 1:MODELO'!AC115)</f>
        <v>0</v>
      </c>
      <c r="H115" s="148">
        <f>SUM('PLANILHA 1:MODELO'!AD115)</f>
        <v>0</v>
      </c>
      <c r="I115" s="147"/>
      <c r="J115" s="149">
        <f>SUM('PLANILHA 1:MODELO'!AF115)</f>
        <v>0</v>
      </c>
      <c r="K115" s="148">
        <f>SUM('PLANILHA 1:MODELO'!AG115)</f>
        <v>0</v>
      </c>
    </row>
    <row r="116" spans="3:11">
      <c r="C116" s="10" t="s">
        <v>183</v>
      </c>
      <c r="E116" s="149">
        <f>SUM('PLANILHA 1:MODELO'!AA116)</f>
        <v>0</v>
      </c>
      <c r="F116" s="147">
        <f>SUM('PLANILHA 1:MODELO'!AB116)</f>
        <v>0</v>
      </c>
      <c r="G116" s="147">
        <f>SUM('PLANILHA 1:MODELO'!AC116)</f>
        <v>0</v>
      </c>
      <c r="H116" s="148">
        <f>SUM('PLANILHA 1:MODELO'!AD116)</f>
        <v>0</v>
      </c>
      <c r="I116" s="147"/>
      <c r="J116" s="149">
        <f>SUM('PLANILHA 1:MODELO'!AF116)</f>
        <v>0</v>
      </c>
      <c r="K116" s="148">
        <f>SUM('PLANILHA 1:MODELO'!AG116)</f>
        <v>0</v>
      </c>
    </row>
    <row r="117" spans="3:11">
      <c r="C117" s="10" t="s">
        <v>184</v>
      </c>
      <c r="E117" s="149">
        <f>SUM('PLANILHA 1:MODELO'!AA117)</f>
        <v>0</v>
      </c>
      <c r="F117" s="147">
        <f>SUM('PLANILHA 1:MODELO'!AB117)</f>
        <v>0</v>
      </c>
      <c r="G117" s="147">
        <f>SUM('PLANILHA 1:MODELO'!AC117)</f>
        <v>0</v>
      </c>
      <c r="H117" s="148">
        <f>SUM('PLANILHA 1:MODELO'!AD117)</f>
        <v>0</v>
      </c>
      <c r="I117" s="147"/>
      <c r="J117" s="149">
        <f>SUM('PLANILHA 1:MODELO'!AF117)</f>
        <v>0</v>
      </c>
      <c r="K117" s="148">
        <f>SUM('PLANILHA 1:MODELO'!AG117)</f>
        <v>0</v>
      </c>
    </row>
    <row r="118" spans="3:11">
      <c r="C118" s="10" t="s">
        <v>77</v>
      </c>
      <c r="E118" s="149">
        <f>SUM('PLANILHA 1:MODELO'!AA118)</f>
        <v>0</v>
      </c>
      <c r="F118" s="147">
        <f>SUM('PLANILHA 1:MODELO'!AB118)</f>
        <v>0</v>
      </c>
      <c r="G118" s="147">
        <f>SUM('PLANILHA 1:MODELO'!AC118)</f>
        <v>0</v>
      </c>
      <c r="H118" s="148">
        <f>SUM('PLANILHA 1:MODELO'!AD118)</f>
        <v>0</v>
      </c>
      <c r="I118" s="147"/>
      <c r="J118" s="149">
        <f>SUM('PLANILHA 1:MODELO'!AF118)</f>
        <v>0</v>
      </c>
      <c r="K118" s="148">
        <f>SUM('PLANILHA 1:MODELO'!AG118)</f>
        <v>0</v>
      </c>
    </row>
    <row r="119" spans="3:11">
      <c r="C119" s="11" t="s">
        <v>79</v>
      </c>
      <c r="E119" s="152">
        <f>SUM('PLANILHA 1:MODELO'!AA119)</f>
        <v>0</v>
      </c>
      <c r="F119" s="150">
        <f>SUM('PLANILHA 1:MODELO'!AB119)</f>
        <v>0</v>
      </c>
      <c r="G119" s="150">
        <f>SUM('PLANILHA 1:MODELO'!AC119)</f>
        <v>0</v>
      </c>
      <c r="H119" s="151">
        <f>SUM('PLANILHA 1:MODELO'!AD119)</f>
        <v>0</v>
      </c>
      <c r="I119" s="147"/>
      <c r="J119" s="152">
        <f>SUM('PLANILHA 1:MODELO'!AF119)</f>
        <v>0</v>
      </c>
      <c r="K119" s="151">
        <f>SUM('PLANILHA 1:MODELO'!AG119)</f>
        <v>0</v>
      </c>
    </row>
    <row r="120" spans="3:11">
      <c r="C120" s="135" t="s">
        <v>81</v>
      </c>
      <c r="E120" s="145">
        <f>SUM($E$111,$E$114:$E$119)</f>
        <v>0</v>
      </c>
      <c r="F120" s="142">
        <f>SUM($F$111,$F$114:$F$119)</f>
        <v>0</v>
      </c>
      <c r="G120" s="142">
        <f>SUM($G$111,$G$114:$G$119)</f>
        <v>0</v>
      </c>
      <c r="H120" s="143">
        <f>SUM($H$111,$H$114:$H$119)</f>
        <v>0</v>
      </c>
      <c r="I120" s="144"/>
      <c r="J120" s="145">
        <f>SUM($J$111,$J$114:$J$119)</f>
        <v>0</v>
      </c>
      <c r="K120" s="143">
        <f>SUM($K$111,$K$114:$K$119)</f>
        <v>0</v>
      </c>
    </row>
    <row r="121" spans="3:11">
      <c r="C121" s="9" t="s">
        <v>185</v>
      </c>
      <c r="E121" s="161">
        <f>SUM('PLANILHA 1:MODELO'!AA121)</f>
        <v>0</v>
      </c>
      <c r="F121" s="162">
        <f>SUM('PLANILHA 1:MODELO'!AB121)</f>
        <v>0</v>
      </c>
      <c r="G121" s="162">
        <f>SUM('PLANILHA 1:MODELO'!AC121)</f>
        <v>0</v>
      </c>
      <c r="H121" s="163">
        <f>SUM('PLANILHA 1:MODELO'!AD121)</f>
        <v>0</v>
      </c>
      <c r="I121" s="147"/>
      <c r="J121" s="161">
        <f>SUM('PLANILHA 1:MODELO'!AF121)</f>
        <v>0</v>
      </c>
      <c r="K121" s="163">
        <f>SUM('PLANILHA 1:MODELO'!AG121)</f>
        <v>0</v>
      </c>
    </row>
    <row r="122" spans="3:11">
      <c r="C122" s="10" t="s">
        <v>186</v>
      </c>
      <c r="E122" s="149">
        <f>SUM('PLANILHA 1:MODELO'!AA122)</f>
        <v>0</v>
      </c>
      <c r="F122" s="147">
        <f>SUM('PLANILHA 1:MODELO'!AB122)</f>
        <v>0</v>
      </c>
      <c r="G122" s="147">
        <f>SUM('PLANILHA 1:MODELO'!AC122)</f>
        <v>0</v>
      </c>
      <c r="H122" s="148">
        <f>SUM('PLANILHA 1:MODELO'!AD122)</f>
        <v>0</v>
      </c>
      <c r="I122" s="147"/>
      <c r="J122" s="149">
        <f>SUM('PLANILHA 1:MODELO'!AF122)</f>
        <v>0</v>
      </c>
      <c r="K122" s="148">
        <f>SUM('PLANILHA 1:MODELO'!AG122)</f>
        <v>0</v>
      </c>
    </row>
    <row r="123" spans="3:11">
      <c r="C123" s="11" t="s">
        <v>187</v>
      </c>
      <c r="E123" s="152">
        <f>SUM('PLANILHA 1:MODELO'!AA123)</f>
        <v>0</v>
      </c>
      <c r="F123" s="150">
        <f>SUM('PLANILHA 1:MODELO'!AB123)</f>
        <v>0</v>
      </c>
      <c r="G123" s="150">
        <f>SUM('PLANILHA 1:MODELO'!AC123)</f>
        <v>0</v>
      </c>
      <c r="H123" s="151">
        <f>SUM('PLANILHA 1:MODELO'!AD123)</f>
        <v>0</v>
      </c>
      <c r="I123" s="147"/>
      <c r="J123" s="152">
        <f>SUM('PLANILHA 1:MODELO'!AF123)</f>
        <v>0</v>
      </c>
      <c r="K123" s="151">
        <f>SUM('PLANILHA 1:MODELO'!AG123)</f>
        <v>0</v>
      </c>
    </row>
    <row r="124" spans="3:11">
      <c r="C124" s="137" t="s">
        <v>83</v>
      </c>
      <c r="E124" s="155">
        <f>SUM($E$120:$E$123)</f>
        <v>0</v>
      </c>
      <c r="F124" s="153">
        <f>SUM($F$120:$F$123)</f>
        <v>0</v>
      </c>
      <c r="G124" s="153">
        <f>SUM($G$120:$G$123)</f>
        <v>0</v>
      </c>
      <c r="H124" s="154">
        <f>SUM($H$120:$H$123)</f>
        <v>0</v>
      </c>
      <c r="I124" s="144"/>
      <c r="J124" s="155">
        <f>SUM($J$120:$J$123)</f>
        <v>0</v>
      </c>
      <c r="K124" s="154">
        <f>SUM($K$120:$K$123)</f>
        <v>0</v>
      </c>
    </row>
    <row r="125" spans="3:11">
      <c r="E125" s="3"/>
      <c r="F125" s="3"/>
      <c r="G125" s="3"/>
      <c r="H125" s="3"/>
      <c r="I125" s="3"/>
      <c r="J125" s="3"/>
      <c r="K125" s="3"/>
    </row>
    <row r="126" spans="3:11">
      <c r="C126" s="131" t="s">
        <v>188</v>
      </c>
      <c r="E126" s="132">
        <f>$E$16</f>
        <v>44196</v>
      </c>
      <c r="F126" s="133">
        <f>$F$16</f>
        <v>44561</v>
      </c>
      <c r="G126" s="133">
        <f>$G$16</f>
        <v>44926</v>
      </c>
      <c r="H126" s="134">
        <f>$H$16</f>
        <v>45291</v>
      </c>
      <c r="I126" s="6"/>
      <c r="J126" s="132">
        <f>$J$16</f>
        <v>0</v>
      </c>
      <c r="K126" s="134">
        <f>$K$16</f>
        <v>0</v>
      </c>
    </row>
    <row r="127" spans="3:11">
      <c r="C127" s="135" t="s">
        <v>189</v>
      </c>
      <c r="E127" s="145">
        <f>E88</f>
        <v>0</v>
      </c>
      <c r="F127" s="142">
        <f>E135</f>
        <v>0</v>
      </c>
      <c r="G127" s="142">
        <f t="shared" ref="G127:H127" si="4">F135</f>
        <v>0</v>
      </c>
      <c r="H127" s="143">
        <f t="shared" si="4"/>
        <v>0</v>
      </c>
      <c r="I127" s="144"/>
      <c r="J127" s="145">
        <f>G135</f>
        <v>0</v>
      </c>
      <c r="K127" s="143">
        <f>H135</f>
        <v>0</v>
      </c>
    </row>
    <row r="128" spans="3:11">
      <c r="C128" s="9" t="s">
        <v>190</v>
      </c>
      <c r="E128" s="161">
        <f>SUM('PLANILHA 1:MODELO'!AA128)</f>
        <v>0</v>
      </c>
      <c r="F128" s="162">
        <f>SUM('PLANILHA 1:MODELO'!AB128)</f>
        <v>0</v>
      </c>
      <c r="G128" s="162">
        <f>SUM('PLANILHA 1:MODELO'!AC128)</f>
        <v>0</v>
      </c>
      <c r="H128" s="163">
        <f>SUM('PLANILHA 1:MODELO'!AD128)</f>
        <v>0</v>
      </c>
      <c r="I128" s="147"/>
      <c r="J128" s="161">
        <f>SUM('PLANILHA 1:MODELO'!AF128)</f>
        <v>0</v>
      </c>
      <c r="K128" s="163">
        <f>SUM('PLANILHA 1:MODELO'!AG128)</f>
        <v>0</v>
      </c>
    </row>
    <row r="129" spans="3:11">
      <c r="C129" s="14" t="s">
        <v>83</v>
      </c>
      <c r="E129" s="171">
        <f>SUM('PLANILHA 1:MODELO'!AA129)</f>
        <v>0</v>
      </c>
      <c r="F129" s="172">
        <f>SUM('PLANILHA 1:MODELO'!AB129)</f>
        <v>0</v>
      </c>
      <c r="G129" s="172">
        <f>SUM('PLANILHA 1:MODELO'!AC129)</f>
        <v>0</v>
      </c>
      <c r="H129" s="173">
        <f>SUM('PLANILHA 1:MODELO'!AD129)</f>
        <v>0</v>
      </c>
      <c r="I129" s="147"/>
      <c r="J129" s="171">
        <f>SUM('PLANILHA 1:MODELO'!AF129)</f>
        <v>0</v>
      </c>
      <c r="K129" s="173">
        <f>SUM('PLANILHA 1:MODELO'!AG129)</f>
        <v>0</v>
      </c>
    </row>
    <row r="130" spans="3:11">
      <c r="C130" s="10" t="s">
        <v>191</v>
      </c>
      <c r="E130" s="149">
        <f>SUM('PLANILHA 1:MODELO'!AA130)</f>
        <v>0</v>
      </c>
      <c r="F130" s="147">
        <f>SUM('PLANILHA 1:MODELO'!AB130)</f>
        <v>0</v>
      </c>
      <c r="G130" s="147">
        <f>SUM('PLANILHA 1:MODELO'!AC130)</f>
        <v>0</v>
      </c>
      <c r="H130" s="148">
        <f>SUM('PLANILHA 1:MODELO'!AD130)</f>
        <v>0</v>
      </c>
      <c r="I130" s="147"/>
      <c r="J130" s="149">
        <f>SUM('PLANILHA 1:MODELO'!AF130)</f>
        <v>0</v>
      </c>
      <c r="K130" s="148">
        <f>SUM('PLANILHA 1:MODELO'!AG130)</f>
        <v>0</v>
      </c>
    </row>
    <row r="131" spans="3:11">
      <c r="C131" s="10" t="s">
        <v>192</v>
      </c>
      <c r="E131" s="149">
        <f>SUM('PLANILHA 1:MODELO'!AA131)</f>
        <v>0</v>
      </c>
      <c r="F131" s="147">
        <f>SUM('PLANILHA 1:MODELO'!AB131)</f>
        <v>0</v>
      </c>
      <c r="G131" s="147">
        <f>SUM('PLANILHA 1:MODELO'!AC131)</f>
        <v>0</v>
      </c>
      <c r="H131" s="148">
        <f>SUM('PLANILHA 1:MODELO'!AD131)</f>
        <v>0</v>
      </c>
      <c r="I131" s="147"/>
      <c r="J131" s="149">
        <f>SUM('PLANILHA 1:MODELO'!AF131)</f>
        <v>0</v>
      </c>
      <c r="K131" s="148">
        <f>SUM('PLANILHA 1:MODELO'!AG131)</f>
        <v>0</v>
      </c>
    </row>
    <row r="132" spans="3:11">
      <c r="C132" s="10" t="s">
        <v>193</v>
      </c>
      <c r="E132" s="157">
        <f>SUM('PLANILHA 1:MODELO'!AA132)</f>
        <v>0</v>
      </c>
      <c r="F132" s="146">
        <f>SUM('PLANILHA 1:MODELO'!AB132)</f>
        <v>0</v>
      </c>
      <c r="G132" s="146">
        <f>SUM('PLANILHA 1:MODELO'!AC132)</f>
        <v>0</v>
      </c>
      <c r="H132" s="156">
        <f>SUM('PLANILHA 1:MODELO'!AD132)</f>
        <v>0</v>
      </c>
      <c r="I132" s="146"/>
      <c r="J132" s="157">
        <f>SUM('PLANILHA 1:MODELO'!AF132)</f>
        <v>0</v>
      </c>
      <c r="K132" s="156">
        <f>SUM('PLANILHA 1:MODELO'!AG132)</f>
        <v>0</v>
      </c>
    </row>
    <row r="133" spans="3:11">
      <c r="C133" s="10" t="s">
        <v>194</v>
      </c>
      <c r="E133" s="157">
        <f>SUM('PLANILHA 1:MODELO'!AA133)</f>
        <v>0</v>
      </c>
      <c r="F133" s="146">
        <f>SUM('PLANILHA 1:MODELO'!AB133)</f>
        <v>0</v>
      </c>
      <c r="G133" s="146">
        <f>SUM('PLANILHA 1:MODELO'!AC133)</f>
        <v>0</v>
      </c>
      <c r="H133" s="156">
        <f>SUM('PLANILHA 1:MODELO'!AD133)</f>
        <v>0</v>
      </c>
      <c r="I133" s="146"/>
      <c r="J133" s="157">
        <f>SUM('PLANILHA 1:MODELO'!AF133)</f>
        <v>0</v>
      </c>
      <c r="K133" s="156">
        <f>SUM('PLANILHA 1:MODELO'!AG133)</f>
        <v>0</v>
      </c>
    </row>
    <row r="134" spans="3:11">
      <c r="C134" s="11" t="s">
        <v>195</v>
      </c>
      <c r="E134" s="174">
        <f>SUM('PLANILHA 1:MODELO'!AA134)</f>
        <v>0</v>
      </c>
      <c r="F134" s="175">
        <f>SUM('PLANILHA 1:MODELO'!AB134)</f>
        <v>0</v>
      </c>
      <c r="G134" s="175">
        <f>SUM('PLANILHA 1:MODELO'!AC134)</f>
        <v>0</v>
      </c>
      <c r="H134" s="176">
        <f>SUM('PLANILHA 1:MODELO'!AD134)</f>
        <v>0</v>
      </c>
      <c r="I134" s="146"/>
      <c r="J134" s="174">
        <f>SUM('PLANILHA 1:MODELO'!AF134)</f>
        <v>0</v>
      </c>
      <c r="K134" s="176">
        <f>SUM('PLANILHA 1:MODELO'!AG134)</f>
        <v>0</v>
      </c>
    </row>
    <row r="135" spans="3:11">
      <c r="C135" s="137" t="s">
        <v>196</v>
      </c>
      <c r="E135" s="155">
        <f>SUM($E$127:$E$134)</f>
        <v>0</v>
      </c>
      <c r="F135" s="153">
        <f>SUM($F$127:$F$134)</f>
        <v>0</v>
      </c>
      <c r="G135" s="153">
        <f>SUM($G$127:$G$134)</f>
        <v>0</v>
      </c>
      <c r="H135" s="154">
        <f>SUM($H$127:$H$134)</f>
        <v>0</v>
      </c>
      <c r="I135" s="144"/>
      <c r="J135" s="155">
        <f>SUM($J$127:$J$134)</f>
        <v>0</v>
      </c>
      <c r="K135" s="154">
        <f>SUM($K$127:$K$134)</f>
        <v>0</v>
      </c>
    </row>
    <row r="136" spans="3:11">
      <c r="C136" s="8" t="s">
        <v>172</v>
      </c>
      <c r="E136" s="16">
        <f>E135-E88</f>
        <v>0</v>
      </c>
      <c r="F136" s="16">
        <f t="shared" ref="F136:H136" si="5">F135-F88</f>
        <v>0</v>
      </c>
      <c r="G136" s="16">
        <f t="shared" si="5"/>
        <v>0</v>
      </c>
      <c r="H136" s="16">
        <f t="shared" si="5"/>
        <v>0</v>
      </c>
      <c r="I136" s="16"/>
      <c r="J136" s="16">
        <f t="shared" ref="J136:K136" si="6">J135-J88</f>
        <v>0</v>
      </c>
      <c r="K136" s="16">
        <f t="shared" si="6"/>
        <v>0</v>
      </c>
    </row>
    <row r="137" spans="3:11">
      <c r="E137" s="3"/>
      <c r="F137" s="3"/>
      <c r="G137" s="3"/>
      <c r="H137" s="3"/>
      <c r="I137" s="3"/>
      <c r="J137" s="3"/>
      <c r="K137" s="3"/>
    </row>
    <row r="138" spans="3:11">
      <c r="C138" s="131" t="s">
        <v>86</v>
      </c>
      <c r="E138" s="132">
        <f>$E$16</f>
        <v>44196</v>
      </c>
      <c r="F138" s="133">
        <f>$F$16</f>
        <v>44561</v>
      </c>
      <c r="G138" s="133">
        <f>$G$16</f>
        <v>44926</v>
      </c>
      <c r="H138" s="134">
        <f>$H$16</f>
        <v>45291</v>
      </c>
      <c r="I138" s="6"/>
      <c r="J138" s="132">
        <f>$J$16</f>
        <v>0</v>
      </c>
      <c r="K138" s="134">
        <f>$K$16</f>
        <v>0</v>
      </c>
    </row>
    <row r="139" spans="3:11">
      <c r="C139" s="135" t="s">
        <v>83</v>
      </c>
      <c r="E139" s="136" t="s">
        <v>69</v>
      </c>
      <c r="F139" s="142">
        <f>IF(E124=0,0,F$124)</f>
        <v>0</v>
      </c>
      <c r="G139" s="142">
        <f t="shared" ref="G139:H139" si="7">IF(F124=0,0,G$124)</f>
        <v>0</v>
      </c>
      <c r="H139" s="143">
        <f t="shared" si="7"/>
        <v>0</v>
      </c>
      <c r="I139" s="144"/>
      <c r="J139" s="145">
        <f>IF(G124=0,0,J$124)</f>
        <v>0</v>
      </c>
      <c r="K139" s="143">
        <f>IF(H124=0,0,K$124)</f>
        <v>0</v>
      </c>
    </row>
    <row r="140" spans="3:11">
      <c r="C140" s="9" t="s">
        <v>197</v>
      </c>
      <c r="E140" s="74" t="s">
        <v>69</v>
      </c>
      <c r="F140" s="177">
        <f>IF(E112=0,0,F$112)</f>
        <v>0</v>
      </c>
      <c r="G140" s="177">
        <f t="shared" ref="G140:H140" si="8">IF(F112=0,0,G$112)</f>
        <v>0</v>
      </c>
      <c r="H140" s="178">
        <f t="shared" si="8"/>
        <v>0</v>
      </c>
      <c r="I140" s="179"/>
      <c r="J140" s="183">
        <f>IF(G112=0,0,J$112)</f>
        <v>0</v>
      </c>
      <c r="K140" s="178">
        <f>IF(H112=0,0,K$112)</f>
        <v>0</v>
      </c>
    </row>
    <row r="141" spans="3:11">
      <c r="C141" s="10" t="s">
        <v>198</v>
      </c>
      <c r="D141" s="7"/>
      <c r="E141" s="78" t="s">
        <v>69</v>
      </c>
      <c r="F141" s="179">
        <f>IF(E118=0,0,F$118)</f>
        <v>0</v>
      </c>
      <c r="G141" s="179">
        <f t="shared" ref="G141:H141" si="9">IF(F118=0,0,G$118)</f>
        <v>0</v>
      </c>
      <c r="H141" s="180">
        <f t="shared" si="9"/>
        <v>0</v>
      </c>
      <c r="I141" s="179"/>
      <c r="J141" s="184">
        <f>IF(G118=0,0,J$118)</f>
        <v>0</v>
      </c>
      <c r="K141" s="180">
        <f>IF(H118=0,0,K$118)</f>
        <v>0</v>
      </c>
    </row>
    <row r="142" spans="3:11">
      <c r="C142" s="11" t="s">
        <v>199</v>
      </c>
      <c r="D142" s="7"/>
      <c r="E142" s="83" t="s">
        <v>69</v>
      </c>
      <c r="F142" s="181"/>
      <c r="G142" s="181"/>
      <c r="H142" s="182"/>
      <c r="I142" s="179"/>
      <c r="J142" s="185"/>
      <c r="K142" s="182"/>
    </row>
    <row r="143" spans="3:11">
      <c r="C143" s="137" t="s">
        <v>93</v>
      </c>
      <c r="E143" s="138" t="s">
        <v>69</v>
      </c>
      <c r="F143" s="153">
        <f>SUM($F$139:$F$142)</f>
        <v>0</v>
      </c>
      <c r="G143" s="153">
        <f>SUM($G$139:$G$142)</f>
        <v>0</v>
      </c>
      <c r="H143" s="154">
        <f>SUM($H$139:$H$142)</f>
        <v>0</v>
      </c>
      <c r="I143" s="144"/>
      <c r="J143" s="155">
        <f>SUM(J139:$J$142)</f>
        <v>0</v>
      </c>
      <c r="K143" s="154">
        <f>SUM($K$139:$K$142)</f>
        <v>0</v>
      </c>
    </row>
    <row r="144" spans="3:11">
      <c r="C144" s="9" t="s">
        <v>200</v>
      </c>
      <c r="E144" s="74" t="s">
        <v>69</v>
      </c>
      <c r="F144" s="177">
        <f>IF(E20+E21+E37=0,0,E$20-F$20+E$21-F$21+E$37-F$37)</f>
        <v>0</v>
      </c>
      <c r="G144" s="177">
        <f t="shared" ref="G144:H144" si="10">IF(F20+F21+F37=0,0,F$20-G$20+F$21-G$21+F$37-G$37)</f>
        <v>0</v>
      </c>
      <c r="H144" s="178">
        <f t="shared" si="10"/>
        <v>0</v>
      </c>
      <c r="I144" s="179"/>
      <c r="J144" s="183">
        <f>IF(G20+G21+G37=0,0,IF(J20+J21+J37=0,0,G$20-J$20+G$21-J$21+G$37-J$37))</f>
        <v>0</v>
      </c>
      <c r="K144" s="178">
        <f>IF(H20+H21+H37=0,0,IF(K20+K21+K37=0,0,H$20-K$20+H$21-K$21+H$37-K$37))</f>
        <v>0</v>
      </c>
    </row>
    <row r="145" spans="3:11">
      <c r="C145" s="10" t="s">
        <v>58</v>
      </c>
      <c r="E145" s="78" t="s">
        <v>69</v>
      </c>
      <c r="F145" s="179">
        <f>IF(E22=0,0,E$22-F$22)</f>
        <v>0</v>
      </c>
      <c r="G145" s="179">
        <f t="shared" ref="G145:H145" si="11">IF(F22=0,0,F$22-G$22)</f>
        <v>0</v>
      </c>
      <c r="H145" s="180">
        <f t="shared" si="11"/>
        <v>0</v>
      </c>
      <c r="I145" s="179"/>
      <c r="J145" s="184">
        <f>IF(G22=0,0,IF(J22=0,0,G$22-J$22))</f>
        <v>0</v>
      </c>
      <c r="K145" s="180">
        <f>IF(H22=0,0,IF(K22=0,0,H$22-K$22))</f>
        <v>0</v>
      </c>
    </row>
    <row r="146" spans="3:11">
      <c r="C146" s="10" t="s">
        <v>201</v>
      </c>
      <c r="E146" s="78" t="s">
        <v>69</v>
      </c>
      <c r="F146" s="179">
        <f>IF(E23=0,0,E$23-F$23)</f>
        <v>0</v>
      </c>
      <c r="G146" s="179">
        <f t="shared" ref="G146:H146" si="12">IF(F23=0,0,F$23-G$23)</f>
        <v>0</v>
      </c>
      <c r="H146" s="180">
        <f t="shared" si="12"/>
        <v>0</v>
      </c>
      <c r="I146" s="179"/>
      <c r="J146" s="184">
        <f>IF(G23=0,0,IF(J$23=0,0,G$23-J$23))</f>
        <v>0</v>
      </c>
      <c r="K146" s="180">
        <f>IF(H23=0,0,IF(K$23=0,0,H$23-K$23))</f>
        <v>0</v>
      </c>
    </row>
    <row r="147" spans="3:11">
      <c r="C147" s="10" t="s">
        <v>82</v>
      </c>
      <c r="D147" s="7"/>
      <c r="E147" s="78" t="s">
        <v>69</v>
      </c>
      <c r="F147" s="179">
        <f>IF(E24+E33+E34=0,0,E$24+E$33+E$34-F$24-F$33-F$34)</f>
        <v>0</v>
      </c>
      <c r="G147" s="179">
        <f t="shared" ref="G147:H147" si="13">IF(F24+F33+F34=0,0,F$24+F$33+F$34-G$24-G$33-G$34)</f>
        <v>0</v>
      </c>
      <c r="H147" s="180">
        <f t="shared" si="13"/>
        <v>0</v>
      </c>
      <c r="I147" s="179"/>
      <c r="J147" s="184">
        <f>IF(G24+G33+G34=0,0,IF(J24+J33+J34=0,0,G$24+G$33+G$34-J$24-J$33-J$34))</f>
        <v>0</v>
      </c>
      <c r="K147" s="180">
        <f>IF(H24+H33+H34=0,0,IF(K24+K33+K34=0,0,H$24+H$33+H$34-K$24-K$33-K$34))</f>
        <v>0</v>
      </c>
    </row>
    <row r="148" spans="3:11">
      <c r="C148" s="11" t="s">
        <v>202</v>
      </c>
      <c r="D148" s="7"/>
      <c r="E148" s="83" t="s">
        <v>69</v>
      </c>
      <c r="F148" s="181">
        <f>IF(E17=0,0,E$17-SUM(E$18:E$24)-F$17+SUM(F$18:F$24))</f>
        <v>0</v>
      </c>
      <c r="G148" s="181">
        <f t="shared" ref="G148:H148" si="14">IF(F17=0,0,F$17-SUM(F$18:F$24)-G$17+SUM(G$18:G$24))</f>
        <v>0</v>
      </c>
      <c r="H148" s="182">
        <f t="shared" si="14"/>
        <v>0</v>
      </c>
      <c r="I148" s="179"/>
      <c r="J148" s="185">
        <f>IF(G17=0,0,IF(J$17=0,0,G$17-SUM(G$18:G$24)-J$17+SUM(J$18:J$24)))</f>
        <v>0</v>
      </c>
      <c r="K148" s="182">
        <f>IF(H17=0,0,IF(K$17=0,0,H$17-SUM(H$18:H$24)-K$17+SUM(K$18:K$24)))</f>
        <v>0</v>
      </c>
    </row>
    <row r="149" spans="3:11">
      <c r="C149" s="135" t="s">
        <v>95</v>
      </c>
      <c r="E149" s="136" t="s">
        <v>69</v>
      </c>
      <c r="F149" s="142">
        <f>SUM($F$144:$F$148)</f>
        <v>0</v>
      </c>
      <c r="G149" s="142">
        <f>SUM($G$144:$G$148)</f>
        <v>0</v>
      </c>
      <c r="H149" s="143">
        <f>SUM($H$144:$H$148)</f>
        <v>0</v>
      </c>
      <c r="I149" s="144"/>
      <c r="J149" s="145">
        <f>SUM($J$144:$J$148)</f>
        <v>0</v>
      </c>
      <c r="K149" s="143">
        <f>SUM($K$144:$K$148)</f>
        <v>0</v>
      </c>
    </row>
    <row r="150" spans="3:11">
      <c r="C150" s="9" t="s">
        <v>107</v>
      </c>
      <c r="E150" s="74" t="s">
        <v>69</v>
      </c>
      <c r="F150" s="177">
        <f>IF(E62+E76=0,0,-E$62+F$62-E$76+F$76)</f>
        <v>0</v>
      </c>
      <c r="G150" s="177">
        <f t="shared" ref="G150:H150" si="15">IF(F62+F76=0,0,-F$62+G$62-F$76+G$76)</f>
        <v>0</v>
      </c>
      <c r="H150" s="178">
        <f t="shared" si="15"/>
        <v>0</v>
      </c>
      <c r="I150" s="179"/>
      <c r="J150" s="183">
        <f>IF(G62+G76=0,0,IF(J62+J76=0,0,-G$62+J$62-G$76+J$76))</f>
        <v>0</v>
      </c>
      <c r="K150" s="178">
        <f>IF(H62+H76=0,0,IF(K62+K76=0,0,-H$62+K$62-H$76+K$76))</f>
        <v>0</v>
      </c>
    </row>
    <row r="151" spans="3:11">
      <c r="C151" s="10" t="s">
        <v>203</v>
      </c>
      <c r="E151" s="78" t="s">
        <v>69</v>
      </c>
      <c r="F151" s="179">
        <f>IF(E63=0,0,-E$63+F$63)</f>
        <v>0</v>
      </c>
      <c r="G151" s="179">
        <f>IF(F63=0,0,-F$63+G$63)</f>
        <v>0</v>
      </c>
      <c r="H151" s="180">
        <f>IF(G63=0,0,-G$63+H$63)</f>
        <v>0</v>
      </c>
      <c r="I151" s="179"/>
      <c r="J151" s="184">
        <f>IF(G63=0,0,IF(J63=0,0,-G$63+J$63))</f>
        <v>0</v>
      </c>
      <c r="K151" s="180">
        <f>IF(H63=0,0,IF(K63=0,0,-H$63+K$63))</f>
        <v>0</v>
      </c>
    </row>
    <row r="152" spans="3:11">
      <c r="C152" s="10" t="s">
        <v>110</v>
      </c>
      <c r="D152" s="7"/>
      <c r="E152" s="78" t="s">
        <v>69</v>
      </c>
      <c r="F152" s="179">
        <f>IF(E64=0,0,-E$64+F$64)</f>
        <v>0</v>
      </c>
      <c r="G152" s="179">
        <f t="shared" ref="G152:H152" si="16">IF(F64=0,0,-F$64+G$64)</f>
        <v>0</v>
      </c>
      <c r="H152" s="180">
        <f t="shared" si="16"/>
        <v>0</v>
      </c>
      <c r="I152" s="179"/>
      <c r="J152" s="184">
        <f>IF(G64=0,0,IF(J64=0,0,-G$64+J$64))</f>
        <v>0</v>
      </c>
      <c r="K152" s="180">
        <f>IF(H64=0,0,IF(K64=0,0,-H$64+K$64))</f>
        <v>0</v>
      </c>
    </row>
    <row r="153" spans="3:11">
      <c r="C153" s="11" t="s">
        <v>202</v>
      </c>
      <c r="D153" s="7"/>
      <c r="E153" s="83" t="s">
        <v>69</v>
      </c>
      <c r="F153" s="181">
        <f>IF(E57=0,0,-E$57+SUM(E$58:E$64,E$66)+F$57-SUM(F$58:F$64,F$66))</f>
        <v>0</v>
      </c>
      <c r="G153" s="181">
        <f t="shared" ref="G153:H153" si="17">IF(F57=0,0,-F$57+SUM(F$58:F$64,F$66)+G$57-SUM(G$58:G$64,G$66))</f>
        <v>0</v>
      </c>
      <c r="H153" s="182">
        <f t="shared" si="17"/>
        <v>0</v>
      </c>
      <c r="I153" s="179"/>
      <c r="J153" s="185">
        <f>IF(G57=0,0,IF(J57=0,0,-G$57+SUM(G$58:G$64,G$66)+J$57-SUM(J$58:J$64,J$66)))</f>
        <v>0</v>
      </c>
      <c r="K153" s="182">
        <f>IF(H57=0,0,IF(K57=0,0,-H$57+SUM(H$58:H$64,H$66)+K$57-SUM(K$58:K$64,K$66)))</f>
        <v>0</v>
      </c>
    </row>
    <row r="154" spans="3:11">
      <c r="C154" s="135" t="s">
        <v>96</v>
      </c>
      <c r="E154" s="136" t="s">
        <v>69</v>
      </c>
      <c r="F154" s="142">
        <f>SUM($F$150:$F$153)</f>
        <v>0</v>
      </c>
      <c r="G154" s="142">
        <f>SUM($G$150:$G$153)</f>
        <v>0</v>
      </c>
      <c r="H154" s="143">
        <f>SUM($H$150:$H$153)</f>
        <v>0</v>
      </c>
      <c r="I154" s="144"/>
      <c r="J154" s="145">
        <f>SUM($J$150:$J$153)</f>
        <v>0</v>
      </c>
      <c r="K154" s="143">
        <f>SUM($K$150:$K$153)</f>
        <v>0</v>
      </c>
    </row>
    <row r="155" spans="3:11">
      <c r="C155" s="15" t="s">
        <v>98</v>
      </c>
      <c r="E155" s="17" t="s">
        <v>69</v>
      </c>
      <c r="F155" s="158">
        <f>$F$149+$F$154</f>
        <v>0</v>
      </c>
      <c r="G155" s="158">
        <f>$G$149+$G$154</f>
        <v>0</v>
      </c>
      <c r="H155" s="159">
        <f>$H$149+$H$154</f>
        <v>0</v>
      </c>
      <c r="I155" s="144"/>
      <c r="J155" s="160">
        <f>$J$149+$J$154</f>
        <v>0</v>
      </c>
      <c r="K155" s="159">
        <f>$K$149+$K$154</f>
        <v>0</v>
      </c>
    </row>
    <row r="156" spans="3:11">
      <c r="C156" s="137" t="s">
        <v>100</v>
      </c>
      <c r="E156" s="138" t="s">
        <v>69</v>
      </c>
      <c r="F156" s="153">
        <f>$F$143+$F$155</f>
        <v>0</v>
      </c>
      <c r="G156" s="153">
        <f>$G$143+$G$155</f>
        <v>0</v>
      </c>
      <c r="H156" s="154">
        <f>$H$143+$H$155</f>
        <v>0</v>
      </c>
      <c r="I156" s="144"/>
      <c r="J156" s="155">
        <f>$J$143+$J$155</f>
        <v>0</v>
      </c>
      <c r="K156" s="154">
        <f>$K$143+$K$155</f>
        <v>0</v>
      </c>
    </row>
    <row r="157" spans="3:11">
      <c r="C157" s="9" t="s">
        <v>102</v>
      </c>
      <c r="E157" s="74" t="s">
        <v>69</v>
      </c>
      <c r="F157" s="177">
        <f>IF(SUM(E49:E53)=0,0,SUM(E49:E53)-SUM(F49:F53))</f>
        <v>0</v>
      </c>
      <c r="G157" s="177">
        <f>IF(SUM(F49:F53)=0,0,SUM(F49:F53)-SUM(G49:G53))</f>
        <v>0</v>
      </c>
      <c r="H157" s="178">
        <f>IF(SUM(G49:G53)=0,0,SUM(G49:G53)-SUM(H49:H53))</f>
        <v>0</v>
      </c>
      <c r="I157" s="179"/>
      <c r="J157" s="183">
        <f>IF(SUM(G49:G53)=0,0,IF(SUM(J49:J53)=0,0,SUM(G49:G53)-SUM(J49:J53)))</f>
        <v>0</v>
      </c>
      <c r="K157" s="178">
        <f>IF(SUM(H49:H53)=0,0,IF(SUM(K49:K53)=0,0,SUM(H49:H53)-SUM(K49:K53)))</f>
        <v>0</v>
      </c>
    </row>
    <row r="158" spans="3:11">
      <c r="C158" s="10" t="s">
        <v>104</v>
      </c>
      <c r="E158" s="78" t="s">
        <v>69</v>
      </c>
      <c r="F158" s="179">
        <f>IF(SUM(E47:E48)=0,0,SUM(E47:E48)-SUM(F47:F48))</f>
        <v>0</v>
      </c>
      <c r="G158" s="179">
        <f>IF(SUM(F47:F48)=0,0,SUM(F47:F48)-SUM(G47:G48))</f>
        <v>0</v>
      </c>
      <c r="H158" s="180">
        <f>IF(SUM(G47:G48)=0,0,SUM(G47:G48)-SUM(H47:H48))</f>
        <v>0</v>
      </c>
      <c r="I158" s="179"/>
      <c r="J158" s="184">
        <f>IF(SUM(G47:G48)=0,0,IF(SUM(J47:J48)=0,0,SUM(G47:G48)-SUM(J47:J48)))</f>
        <v>0</v>
      </c>
      <c r="K158" s="180">
        <f>IF(SUM(H47:H48)=0,0,IF(SUM(K47:K48)=0,0,SUM(H47:H48)-SUM(K47:K48)))</f>
        <v>0</v>
      </c>
    </row>
    <row r="159" spans="3:11">
      <c r="C159" s="10" t="s">
        <v>106</v>
      </c>
      <c r="E159" s="78" t="s">
        <v>69</v>
      </c>
      <c r="F159" s="179">
        <f>IF(E54=0,0,F134)</f>
        <v>0</v>
      </c>
      <c r="G159" s="179">
        <f>IF(F54=0,0,G134)</f>
        <v>0</v>
      </c>
      <c r="H159" s="180">
        <f>IF(G54=0,0,H134)</f>
        <v>0</v>
      </c>
      <c r="I159" s="179"/>
      <c r="J159" s="184">
        <f>IF(G54=0,0,J134)</f>
        <v>0</v>
      </c>
      <c r="K159" s="180">
        <f>IF(H54=0,0,K134)</f>
        <v>0</v>
      </c>
    </row>
    <row r="160" spans="3:11">
      <c r="C160" s="10" t="s">
        <v>85</v>
      </c>
      <c r="E160" s="78" t="s">
        <v>69</v>
      </c>
      <c r="F160" s="179">
        <f>IF(E46=0,0,E46-F46)</f>
        <v>0</v>
      </c>
      <c r="G160" s="179">
        <f>IF(F46=0,0,F46-G46)</f>
        <v>0</v>
      </c>
      <c r="H160" s="180">
        <f>IF(G46=0,0,G46-H46)</f>
        <v>0</v>
      </c>
      <c r="I160" s="179"/>
      <c r="J160" s="184">
        <f>IF(G46=0,0,IF(J46=0,0,G46-J46))</f>
        <v>0</v>
      </c>
      <c r="K160" s="180">
        <f>IF(H46=0,0,H46-K46)</f>
        <v>0</v>
      </c>
    </row>
    <row r="161" spans="3:11">
      <c r="C161" s="137" t="s">
        <v>109</v>
      </c>
      <c r="E161" s="138" t="s">
        <v>69</v>
      </c>
      <c r="F161" s="153">
        <f>SUM($F$156:$F$160)</f>
        <v>0</v>
      </c>
      <c r="G161" s="153">
        <f>SUM($G$156:$G$160)</f>
        <v>0</v>
      </c>
      <c r="H161" s="154">
        <f>SUM($H$156:$H$160)</f>
        <v>0</v>
      </c>
      <c r="I161" s="144"/>
      <c r="J161" s="155">
        <f>SUM($J$156:$J$160)</f>
        <v>0</v>
      </c>
      <c r="K161" s="154">
        <f>SUM($K$156:$K$160)</f>
        <v>0</v>
      </c>
    </row>
    <row r="162" spans="3:11">
      <c r="C162" s="9" t="s">
        <v>111</v>
      </c>
      <c r="E162" s="74" t="s">
        <v>69</v>
      </c>
      <c r="F162" s="177">
        <f>IF(E89=0,0,-E$89+F$89)</f>
        <v>0</v>
      </c>
      <c r="G162" s="177">
        <f>IF(F89=0,0,-F$89+G$89)</f>
        <v>0</v>
      </c>
      <c r="H162" s="178">
        <f>IF(G89=0,0,-G$89+H$89)</f>
        <v>0</v>
      </c>
      <c r="I162" s="179"/>
      <c r="J162" s="183">
        <f>IF(G89=0,0,IF(J89=0,0,(-G$89+J$89)))</f>
        <v>0</v>
      </c>
      <c r="K162" s="178">
        <f>IF(H89=0,0,IF(K89=0,0,(-H$89+K$89)))</f>
        <v>0</v>
      </c>
    </row>
    <row r="163" spans="3:11">
      <c r="C163" s="10" t="s">
        <v>112</v>
      </c>
      <c r="E163" s="78" t="s">
        <v>69</v>
      </c>
      <c r="F163" s="179">
        <f>IF(E32+E77=0,0,+E$32-F$32-E$77+F$77)</f>
        <v>0</v>
      </c>
      <c r="G163" s="179">
        <f>IF(F32+F77=0,0,+F$32-G$32-F$77+G$77)</f>
        <v>0</v>
      </c>
      <c r="H163" s="180">
        <f>IF(G32+G77=0,0,+G$32-H$32-G$77+H$77)</f>
        <v>0</v>
      </c>
      <c r="I163" s="179"/>
      <c r="J163" s="184">
        <f>IF(G32+G77=0,0,IF(J32+J77=0,0,+G$32-J$32-G$77+J$77))</f>
        <v>0</v>
      </c>
      <c r="K163" s="180">
        <f>IF(H32+H77=0,0,+H$32-K$32-H$77+K$77)</f>
        <v>0</v>
      </c>
    </row>
    <row r="164" spans="3:11">
      <c r="C164" s="10" t="s">
        <v>101</v>
      </c>
      <c r="E164" s="78" t="s">
        <v>69</v>
      </c>
      <c r="F164" s="179">
        <f>IF(E$58+E$59+E$60+E$73+E$74=0,0,-E$58-E$59-E$60-E$73-E$74+F$58+F$59+F$60+F$73+F$74)</f>
        <v>0</v>
      </c>
      <c r="G164" s="179">
        <f>IF(F$58+F$59+F$60+F$73+F$74=0,0,-F$58-F$59-F$60-F$73-F$74+G$58+G$59+G$60+G$73+G$74)</f>
        <v>0</v>
      </c>
      <c r="H164" s="180">
        <f>IF(G$58+G$59+G$60+G$73+G$74=0,0,-G$58-G$59-G$60-G$73-G$74+H$58+H$59+H$60+H$73+H$74)</f>
        <v>0</v>
      </c>
      <c r="I164" s="179"/>
      <c r="J164" s="184">
        <f>IF(G$58+G$59+G$60+G$73+G$74=0,0,IF(J$58+J$59+J$60+J$73+J$74=0,0,-G$58-G$59-G$60-G$73-G$74+J$58+J$59+J$60+J$73+J$74))</f>
        <v>0</v>
      </c>
      <c r="K164" s="180">
        <f>IF(H$58+H$59+H$60+H$73+H$74=0,0,IF(K$58+K$59+K$60+K$73+K$74=0,0,-H$58-H$59-H$60-H$73-H$74+K$58+K$59+K$60+K$73+K$74))</f>
        <v>0</v>
      </c>
    </row>
    <row r="165" spans="3:11">
      <c r="C165" s="10" t="s">
        <v>115</v>
      </c>
      <c r="E165" s="78" t="s">
        <v>69</v>
      </c>
      <c r="F165" s="179">
        <f>IF(E61+E75=0,0,-$E$61-$E$75+$F$61+$F$75)</f>
        <v>0</v>
      </c>
      <c r="G165" s="179">
        <f>IF(F61+F75=0,0,-$F$61-$F$75+$G$61+$G$75)</f>
        <v>0</v>
      </c>
      <c r="H165" s="180">
        <f>IF(G61+G75=0,0,-$G$61-$G$75+$H$61+$H$75)</f>
        <v>0</v>
      </c>
      <c r="I165" s="179"/>
      <c r="J165" s="184">
        <f>IF(G61+G75=0,0,IF(J61+J75=0,0,-G$61-G$75+J$61+J$75))</f>
        <v>0</v>
      </c>
      <c r="K165" s="180">
        <f>IF(H61+H75=0,0,IF(K61+K75=0,0,-H$61-H$75+K$61+K$75))</f>
        <v>0</v>
      </c>
    </row>
    <row r="166" spans="3:11">
      <c r="C166" s="10" t="s">
        <v>116</v>
      </c>
      <c r="D166" s="7"/>
      <c r="E166" s="78" t="s">
        <v>69</v>
      </c>
      <c r="F166" s="179">
        <f>IF(E$78+E$79=0,0,-$E$78-$E$79+$F$78+$F$79)</f>
        <v>0</v>
      </c>
      <c r="G166" s="179">
        <f>IF(G$78+G$79=0,0,-$F$78-$F$79+$G$78+$G$79)</f>
        <v>0</v>
      </c>
      <c r="H166" s="180">
        <f>IF(G$78+G$79=0,0,-$G$78-$G$79+$H$78+$H$79)</f>
        <v>0</v>
      </c>
      <c r="I166" s="179"/>
      <c r="J166" s="184">
        <f>IF(G$78+G$79=0,0,IF(J$78+J$79=0,0,-G$78-G$79+J$78+J$79))</f>
        <v>0</v>
      </c>
      <c r="K166" s="180">
        <f>IF(H$78+H$79=0,0,IF(K$78+K$79=0,0,-H$78-H$79+K$78+K$79))</f>
        <v>0</v>
      </c>
    </row>
    <row r="167" spans="3:11">
      <c r="C167" s="11" t="s">
        <v>117</v>
      </c>
      <c r="D167" s="7"/>
      <c r="E167" s="83" t="s">
        <v>69</v>
      </c>
      <c r="F167" s="181">
        <f>IF(SUM(F$161:F$166)=0,0,F$168-SUM(F$161:F$166))</f>
        <v>0</v>
      </c>
      <c r="G167" s="181">
        <f>IF(SUM(G$161:G$166)=0,0,G$168-SUM(G$161:G$166))</f>
        <v>0</v>
      </c>
      <c r="H167" s="182">
        <f>IF(SUM(H$161:H$166)=0,0,H$168-SUM(H$161:H$166))</f>
        <v>0</v>
      </c>
      <c r="I167" s="179"/>
      <c r="J167" s="185">
        <f>IF(SUM(J$161:J$166)=0,0,J$168-SUM(J$161:J$166))</f>
        <v>0</v>
      </c>
      <c r="K167" s="182">
        <f>IF(SUM(K$161:K$166)=0,0,K$168-SUM(K$161:K$166))</f>
        <v>0</v>
      </c>
    </row>
    <row r="168" spans="3:11">
      <c r="C168" s="137" t="s">
        <v>118</v>
      </c>
      <c r="E168" s="138" t="s">
        <v>69</v>
      </c>
      <c r="F168" s="153">
        <f>IF(E18+E19=0,0,F18+F19-E18-E19)</f>
        <v>0</v>
      </c>
      <c r="G168" s="153">
        <f t="shared" ref="G168:H168" si="18">IF(F18+F19=0,0,G18+G19-F18-F19)</f>
        <v>0</v>
      </c>
      <c r="H168" s="154">
        <f t="shared" si="18"/>
        <v>0</v>
      </c>
      <c r="I168" s="144"/>
      <c r="J168" s="155">
        <f>IF(G18+G19=0,0,IF(J18+J19=0,0,J$18+J$19-G$18-G$19))</f>
        <v>0</v>
      </c>
      <c r="K168" s="154">
        <f>IF(H18+H19=0,0,IF(K18+K19=0,0,K$18+K$19-H$18-H$19))</f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E14:H14"/>
    <mergeCell ref="J14:K14"/>
    <mergeCell ref="E5:H5"/>
    <mergeCell ref="E6:H6"/>
  </mergeCells>
  <pageMargins left="0.511811024" right="0.511811024" top="0.78740157499999996" bottom="0.78740157499999996" header="0.31496062000000002" footer="0.31496062000000002"/>
  <ignoredErrors>
    <ignoredError sqref="E5:E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Bausas Fuertes</dc:creator>
  <cp:keywords/>
  <dc:description/>
  <cp:lastModifiedBy/>
  <cp:revision/>
  <dcterms:created xsi:type="dcterms:W3CDTF">2025-01-15T14:49:02Z</dcterms:created>
  <dcterms:modified xsi:type="dcterms:W3CDTF">2025-05-17T05:20:25Z</dcterms:modified>
  <cp:category/>
  <cp:contentStatus/>
</cp:coreProperties>
</file>