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:\SANTA ENERGY CORPORATION\MONTHLY JE\FYE 2024 JE\April 2024\SFI\Inventory\Month-End\"/>
    </mc:Choice>
  </mc:AlternateContent>
  <xr:revisionPtr revIDLastSave="0" documentId="13_ncr:1_{1C81AB49-2398-4EC8-B1C8-4E5E145564B4}" xr6:coauthVersionLast="47" xr6:coauthVersionMax="47" xr10:uidLastSave="{00000000-0000-0000-0000-000000000000}"/>
  <bookViews>
    <workbookView xWindow="-120" yWindow="-120" windowWidth="29040" windowHeight="15720" tabRatio="824" activeTab="6" xr2:uid="{00000000-000D-0000-FFFF-FFFF00000000}"/>
  </bookViews>
  <sheets>
    <sheet name="Orig Data" sheetId="4" r:id="rId1"/>
    <sheet name="all inventory " sheetId="14" r:id="rId2"/>
    <sheet name="all inventory FINAL" sheetId="13" r:id="rId3"/>
    <sheet name="#2 oil" sheetId="1" r:id="rId4"/>
    <sheet name="#2 Oil Final" sheetId="12" r:id="rId5"/>
    <sheet name="Def" sheetId="19" r:id="rId6"/>
    <sheet name="Def Final" sheetId="18" r:id="rId7"/>
    <sheet name="Propane" sheetId="5" r:id="rId8"/>
    <sheet name="propane final" sheetId="15" r:id="rId9"/>
    <sheet name="Tanks" sheetId="16" r:id="rId10"/>
    <sheet name="Tanks Final" sheetId="17" r:id="rId11"/>
    <sheet name="cargas issues" sheetId="9" r:id="rId12"/>
  </sheets>
  <definedNames>
    <definedName name="_xlnm._FilterDatabase" localSheetId="3" hidden="1">'#2 oil'!$A$1:$P$37</definedName>
    <definedName name="_xlnm._FilterDatabase" localSheetId="4" hidden="1">'#2 Oil Final'!$A$1:$N$43</definedName>
    <definedName name="_xlnm._FilterDatabase" localSheetId="1" hidden="1">'all inventory '!$A$1:$O$115</definedName>
    <definedName name="_xlnm._FilterDatabase" localSheetId="2" hidden="1">'all inventory FINAL'!$A$1:$O$123</definedName>
    <definedName name="_xlnm._FilterDatabase" localSheetId="11" hidden="1">'cargas issues'!$A$1:$O$118</definedName>
    <definedName name="_xlnm._FilterDatabase" localSheetId="5" hidden="1">Def!$A$1:$P$28</definedName>
    <definedName name="_xlnm._FilterDatabase" localSheetId="6" hidden="1">'Def Final'!$A$1:$P$30</definedName>
    <definedName name="_xlnm._FilterDatabase" localSheetId="0" hidden="1">'Orig Data'!$B$1:$S$144</definedName>
    <definedName name="_xlnm._FilterDatabase" localSheetId="7" hidden="1">Propane!$A$1:$P$41</definedName>
    <definedName name="_xlnm._FilterDatabase" localSheetId="8" hidden="1">'propane final'!$A$1:$P$46</definedName>
    <definedName name="_xlnm.Print_Titles" localSheetId="2">'all inventory FINAL'!$1:$1</definedName>
  </definedNames>
  <calcPr calcId="191029"/>
  <pivotCaches>
    <pivotCache cacheId="29" r:id="rId13"/>
    <pivotCache cacheId="30" r:id="rId14"/>
    <pivotCache cacheId="31" r:id="rId15"/>
    <pivotCache cacheId="34" r:id="rId16"/>
    <pivotCache cacheId="38" r:id="rId17"/>
    <pivotCache cacheId="42" r:id="rId18"/>
    <pivotCache cacheId="83" r:id="rId19"/>
    <pivotCache cacheId="109" r:id="rId20"/>
    <pivotCache cacheId="113" r:id="rId21"/>
    <pivotCache cacheId="117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7" l="1"/>
  <c r="J12" i="17"/>
  <c r="J13" i="17"/>
  <c r="J14" i="17"/>
  <c r="J15" i="17"/>
  <c r="J16" i="17"/>
  <c r="J17" i="17"/>
  <c r="L6" i="16" l="1"/>
  <c r="M6" i="16" s="1"/>
  <c r="N6" i="16" s="1"/>
  <c r="J6" i="16"/>
  <c r="G137" i="14" l="1"/>
  <c r="H137" i="14"/>
  <c r="I137" i="14"/>
  <c r="K137" i="14"/>
  <c r="F137" i="14"/>
  <c r="L20" i="19"/>
  <c r="L15" i="19"/>
  <c r="J2" i="16"/>
  <c r="L2" i="16" s="1"/>
  <c r="J3" i="16"/>
  <c r="L3" i="16" s="1"/>
  <c r="J4" i="16"/>
  <c r="L4" i="16" s="1"/>
  <c r="J5" i="16"/>
  <c r="L5" i="16"/>
  <c r="J7" i="16"/>
  <c r="L7" i="16"/>
  <c r="J8" i="16"/>
  <c r="L8" i="16"/>
  <c r="J9" i="16"/>
  <c r="L9" i="16"/>
  <c r="J10" i="16"/>
  <c r="L10" i="16" s="1"/>
  <c r="J11" i="16"/>
  <c r="L11" i="16"/>
  <c r="J12" i="16"/>
  <c r="L12" i="16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37" i="14" l="1"/>
  <c r="J17" i="16"/>
  <c r="J16" i="16"/>
  <c r="J13" i="16"/>
  <c r="J14" i="16"/>
  <c r="J15" i="16"/>
  <c r="K21" i="5"/>
  <c r="J2" i="17"/>
  <c r="L2" i="17" s="1"/>
  <c r="M2" i="17" s="1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K123" i="13"/>
  <c r="O123" i="13"/>
  <c r="J96" i="13"/>
  <c r="J97" i="13"/>
  <c r="N97" i="13" s="1"/>
  <c r="J98" i="13"/>
  <c r="N98" i="13" s="1"/>
  <c r="J99" i="13"/>
  <c r="J100" i="13"/>
  <c r="J101" i="13"/>
  <c r="J102" i="13"/>
  <c r="J103" i="13"/>
  <c r="J104" i="13"/>
  <c r="J105" i="13"/>
  <c r="J106" i="13"/>
  <c r="J107" i="13"/>
  <c r="J108" i="13"/>
  <c r="N99" i="13" l="1"/>
  <c r="N108" i="13"/>
  <c r="N96" i="13"/>
  <c r="N107" i="13"/>
  <c r="N2" i="17"/>
  <c r="N102" i="13"/>
  <c r="N101" i="13"/>
  <c r="N106" i="13"/>
  <c r="N104" i="13"/>
  <c r="N105" i="13"/>
  <c r="N100" i="13"/>
  <c r="N103" i="13"/>
  <c r="J117" i="14" l="1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L60" i="14"/>
  <c r="L62" i="14"/>
  <c r="M62" i="14" s="1"/>
  <c r="N62" i="14" s="1"/>
  <c r="L64" i="14"/>
  <c r="M64" i="14" s="1"/>
  <c r="L65" i="14"/>
  <c r="M65" i="14" s="1"/>
  <c r="L66" i="14"/>
  <c r="L70" i="14"/>
  <c r="M70" i="14" s="1"/>
  <c r="N70" i="14" s="1"/>
  <c r="L71" i="14"/>
  <c r="M71" i="14" s="1"/>
  <c r="N71" i="14" s="1"/>
  <c r="L72" i="14"/>
  <c r="M72" i="14" s="1"/>
  <c r="N72" i="14" s="1"/>
  <c r="L73" i="14"/>
  <c r="M73" i="14" s="1"/>
  <c r="L74" i="14"/>
  <c r="M74" i="14" s="1"/>
  <c r="N74" i="14" s="1"/>
  <c r="L75" i="14"/>
  <c r="M75" i="14" s="1"/>
  <c r="N75" i="14" s="1"/>
  <c r="L76" i="14"/>
  <c r="M76" i="14" s="1"/>
  <c r="L77" i="14"/>
  <c r="M77" i="14" s="1"/>
  <c r="N77" i="14" s="1"/>
  <c r="L79" i="14"/>
  <c r="M79" i="14" s="1"/>
  <c r="N79" i="14" s="1"/>
  <c r="L82" i="14"/>
  <c r="M82" i="14" s="1"/>
  <c r="N82" i="14" s="1"/>
  <c r="L83" i="14"/>
  <c r="M83" i="14" s="1"/>
  <c r="N83" i="14" s="1"/>
  <c r="L84" i="14"/>
  <c r="M84" i="14" s="1"/>
  <c r="N84" i="14" s="1"/>
  <c r="L85" i="14"/>
  <c r="M85" i="14" s="1"/>
  <c r="N85" i="14" s="1"/>
  <c r="L86" i="14"/>
  <c r="M86" i="14" s="1"/>
  <c r="N86" i="14" s="1"/>
  <c r="L87" i="14"/>
  <c r="M87" i="14" s="1"/>
  <c r="N87" i="14" s="1"/>
  <c r="L88" i="14"/>
  <c r="M88" i="14" s="1"/>
  <c r="N88" i="14" s="1"/>
  <c r="L89" i="14"/>
  <c r="M89" i="14" s="1"/>
  <c r="N89" i="14" s="1"/>
  <c r="L90" i="14"/>
  <c r="M90" i="14" s="1"/>
  <c r="N90" i="14" s="1"/>
  <c r="L91" i="14"/>
  <c r="M91" i="14" s="1"/>
  <c r="N91" i="14" s="1"/>
  <c r="L92" i="14"/>
  <c r="M92" i="14" s="1"/>
  <c r="N92" i="14" s="1"/>
  <c r="L94" i="14"/>
  <c r="M94" i="14" s="1"/>
  <c r="N94" i="14" s="1"/>
  <c r="L95" i="14"/>
  <c r="M95" i="14" s="1"/>
  <c r="N95" i="14" s="1"/>
  <c r="L96" i="14"/>
  <c r="M96" i="14" s="1"/>
  <c r="L97" i="14"/>
  <c r="M97" i="14" s="1"/>
  <c r="L98" i="14"/>
  <c r="M98" i="14" s="1"/>
  <c r="N98" i="14" s="1"/>
  <c r="L99" i="14"/>
  <c r="M99" i="14" s="1"/>
  <c r="N99" i="14" s="1"/>
  <c r="L100" i="14"/>
  <c r="M100" i="14" s="1"/>
  <c r="L101" i="14"/>
  <c r="M101" i="14" s="1"/>
  <c r="L103" i="14"/>
  <c r="M103" i="14" s="1"/>
  <c r="N103" i="14" s="1"/>
  <c r="L104" i="14"/>
  <c r="M104" i="14" s="1"/>
  <c r="L106" i="14"/>
  <c r="M106" i="14" s="1"/>
  <c r="N106" i="14" s="1"/>
  <c r="L107" i="14"/>
  <c r="M107" i="14" s="1"/>
  <c r="N107" i="14" s="1"/>
  <c r="J5" i="19"/>
  <c r="L5" i="19" s="1"/>
  <c r="J6" i="19"/>
  <c r="J7" i="19"/>
  <c r="J36" i="12"/>
  <c r="J37" i="12"/>
  <c r="J38" i="12"/>
  <c r="J39" i="12"/>
  <c r="J3" i="12"/>
  <c r="J4" i="12"/>
  <c r="J5" i="12"/>
  <c r="J6" i="12"/>
  <c r="J7" i="12"/>
  <c r="J8" i="12"/>
  <c r="J9" i="12"/>
  <c r="J10" i="12"/>
  <c r="J11" i="12"/>
  <c r="L11" i="12" s="1"/>
  <c r="J12" i="12"/>
  <c r="L12" i="12" s="1"/>
  <c r="J13" i="12"/>
  <c r="L13" i="12" s="1"/>
  <c r="J14" i="12"/>
  <c r="L14" i="12" s="1"/>
  <c r="J15" i="12"/>
  <c r="L15" i="12" s="1"/>
  <c r="J16" i="12"/>
  <c r="L16" i="12" s="1"/>
  <c r="J17" i="12"/>
  <c r="L17" i="12" s="1"/>
  <c r="J18" i="12"/>
  <c r="L18" i="12" s="1"/>
  <c r="J19" i="12"/>
  <c r="L19" i="12" s="1"/>
  <c r="J20" i="12"/>
  <c r="L20" i="12" s="1"/>
  <c r="J21" i="12"/>
  <c r="L21" i="12" s="1"/>
  <c r="J22" i="12"/>
  <c r="L22" i="12" s="1"/>
  <c r="J23" i="12"/>
  <c r="L23" i="12" s="1"/>
  <c r="J24" i="12"/>
  <c r="L24" i="12" s="1"/>
  <c r="J25" i="12"/>
  <c r="L25" i="12" s="1"/>
  <c r="J26" i="12"/>
  <c r="L26" i="12" s="1"/>
  <c r="J27" i="12"/>
  <c r="L27" i="12" s="1"/>
  <c r="J28" i="12"/>
  <c r="L28" i="12" s="1"/>
  <c r="J29" i="12"/>
  <c r="L29" i="12" s="1"/>
  <c r="J30" i="12"/>
  <c r="L30" i="12" s="1"/>
  <c r="J31" i="12"/>
  <c r="L31" i="12" s="1"/>
  <c r="J32" i="12"/>
  <c r="L32" i="12" s="1"/>
  <c r="J33" i="12"/>
  <c r="L33" i="12" s="1"/>
  <c r="J34" i="12"/>
  <c r="L34" i="12" s="1"/>
  <c r="M34" i="12" s="1"/>
  <c r="J35" i="12"/>
  <c r="L35" i="12" s="1"/>
  <c r="M35" i="12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M60" i="14" l="1"/>
  <c r="N60" i="14" s="1"/>
  <c r="M66" i="14"/>
  <c r="N66" i="14" s="1"/>
  <c r="L38" i="12"/>
  <c r="M38" i="12" s="1"/>
  <c r="N38" i="12" s="1"/>
  <c r="L37" i="12"/>
  <c r="M37" i="12" s="1"/>
  <c r="N37" i="12" s="1"/>
  <c r="L36" i="12"/>
  <c r="M36" i="12" s="1"/>
  <c r="N36" i="12" s="1"/>
  <c r="L39" i="12"/>
  <c r="M39" i="12" s="1"/>
  <c r="N39" i="12" s="1"/>
  <c r="L63" i="14"/>
  <c r="M63" i="14" s="1"/>
  <c r="N63" i="14" s="1"/>
  <c r="L61" i="14"/>
  <c r="N73" i="14"/>
  <c r="N97" i="14"/>
  <c r="N96" i="14"/>
  <c r="N104" i="14"/>
  <c r="L105" i="14"/>
  <c r="M105" i="14" s="1"/>
  <c r="N105" i="14" s="1"/>
  <c r="L93" i="14"/>
  <c r="M93" i="14" s="1"/>
  <c r="N93" i="14" s="1"/>
  <c r="L81" i="14"/>
  <c r="M81" i="14" s="1"/>
  <c r="N81" i="14" s="1"/>
  <c r="L69" i="14"/>
  <c r="N101" i="14"/>
  <c r="L80" i="14"/>
  <c r="M80" i="14" s="1"/>
  <c r="N80" i="14" s="1"/>
  <c r="L68" i="14"/>
  <c r="M68" i="14" s="1"/>
  <c r="N68" i="14" s="1"/>
  <c r="N100" i="14"/>
  <c r="N65" i="14"/>
  <c r="L67" i="14"/>
  <c r="M67" i="14" s="1"/>
  <c r="N67" i="14" s="1"/>
  <c r="N64" i="14"/>
  <c r="L102" i="14"/>
  <c r="M102" i="14" s="1"/>
  <c r="N102" i="14" s="1"/>
  <c r="L78" i="14"/>
  <c r="M78" i="14" s="1"/>
  <c r="N78" i="14" s="1"/>
  <c r="N76" i="14"/>
  <c r="J2" i="19"/>
  <c r="J4" i="19"/>
  <c r="M69" i="14" l="1"/>
  <c r="N69" i="14" s="1"/>
  <c r="M61" i="14"/>
  <c r="N61" i="14" s="1"/>
  <c r="J15" i="15"/>
  <c r="L15" i="15" s="1"/>
  <c r="M15" i="15" s="1"/>
  <c r="N15" i="15" s="1"/>
  <c r="J14" i="15"/>
  <c r="J13" i="15"/>
  <c r="J12" i="15"/>
  <c r="J11" i="15"/>
  <c r="J10" i="15"/>
  <c r="J9" i="15"/>
  <c r="L9" i="15" s="1"/>
  <c r="M9" i="15" s="1"/>
  <c r="N9" i="15" s="1"/>
  <c r="J8" i="15"/>
  <c r="J7" i="15"/>
  <c r="J6" i="15"/>
  <c r="L6" i="15" s="1"/>
  <c r="M6" i="15" s="1"/>
  <c r="N6" i="15" s="1"/>
  <c r="J5" i="15"/>
  <c r="J4" i="15"/>
  <c r="J3" i="15"/>
  <c r="L3" i="15" s="1"/>
  <c r="M3" i="15" s="1"/>
  <c r="N3" i="15" s="1"/>
  <c r="J2" i="15"/>
  <c r="J14" i="5"/>
  <c r="J13" i="5"/>
  <c r="L13" i="5" s="1"/>
  <c r="M13" i="5" s="1"/>
  <c r="J12" i="5"/>
  <c r="J11" i="5"/>
  <c r="J10" i="5"/>
  <c r="L10" i="5" s="1"/>
  <c r="M10" i="5" s="1"/>
  <c r="J9" i="5"/>
  <c r="L9" i="5" s="1"/>
  <c r="M9" i="5" s="1"/>
  <c r="J8" i="5"/>
  <c r="J7" i="5"/>
  <c r="J6" i="5"/>
  <c r="L6" i="5" s="1"/>
  <c r="M6" i="5" s="1"/>
  <c r="J5" i="5"/>
  <c r="J4" i="5"/>
  <c r="L4" i="5" s="1"/>
  <c r="M4" i="5" s="1"/>
  <c r="J3" i="5"/>
  <c r="J2" i="5"/>
  <c r="L2" i="5" s="1"/>
  <c r="M2" i="5" s="1"/>
  <c r="N2" i="5" s="1"/>
  <c r="M33" i="12"/>
  <c r="N33" i="12" s="1"/>
  <c r="M30" i="12"/>
  <c r="N30" i="12" s="1"/>
  <c r="M27" i="12"/>
  <c r="N27" i="12" s="1"/>
  <c r="M24" i="12"/>
  <c r="N24" i="12" s="1"/>
  <c r="M21" i="12"/>
  <c r="N21" i="12" s="1"/>
  <c r="M18" i="12"/>
  <c r="N18" i="12" s="1"/>
  <c r="M15" i="12"/>
  <c r="N15" i="12" s="1"/>
  <c r="M12" i="12"/>
  <c r="N12" i="12" s="1"/>
  <c r="L10" i="12"/>
  <c r="M10" i="12" s="1"/>
  <c r="L9" i="12"/>
  <c r="M9" i="12" s="1"/>
  <c r="N9" i="12" s="1"/>
  <c r="L6" i="12"/>
  <c r="M6" i="12" s="1"/>
  <c r="N6" i="12" s="1"/>
  <c r="L3" i="12"/>
  <c r="M3" i="12" s="1"/>
  <c r="N3" i="12" s="1"/>
  <c r="J2" i="12"/>
  <c r="N35" i="12"/>
  <c r="F42" i="12"/>
  <c r="G42" i="12"/>
  <c r="H42" i="12"/>
  <c r="I42" i="12"/>
  <c r="K42" i="12"/>
  <c r="L21" i="1"/>
  <c r="M21" i="1" s="1"/>
  <c r="N21" i="1" s="1"/>
  <c r="L20" i="1"/>
  <c r="M20" i="1" s="1"/>
  <c r="N20" i="1" s="1"/>
  <c r="L19" i="1"/>
  <c r="M19" i="1" s="1"/>
  <c r="N19" i="1" s="1"/>
  <c r="L18" i="1"/>
  <c r="M18" i="1" s="1"/>
  <c r="N18" i="1" s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L10" i="1"/>
  <c r="M10" i="1" s="1"/>
  <c r="N10" i="1" s="1"/>
  <c r="L9" i="1"/>
  <c r="M9" i="1" l="1"/>
  <c r="N9" i="1" s="1"/>
  <c r="L4" i="15"/>
  <c r="M4" i="15" s="1"/>
  <c r="N4" i="15" s="1"/>
  <c r="L7" i="15"/>
  <c r="M7" i="15" s="1"/>
  <c r="N7" i="15" s="1"/>
  <c r="L10" i="15"/>
  <c r="M10" i="15" s="1"/>
  <c r="N10" i="15" s="1"/>
  <c r="L13" i="15"/>
  <c r="M13" i="15" s="1"/>
  <c r="N13" i="15" s="1"/>
  <c r="L2" i="15"/>
  <c r="M2" i="15" s="1"/>
  <c r="N2" i="15" s="1"/>
  <c r="L5" i="15"/>
  <c r="M5" i="15" s="1"/>
  <c r="N5" i="15" s="1"/>
  <c r="L8" i="15"/>
  <c r="M8" i="15" s="1"/>
  <c r="N8" i="15" s="1"/>
  <c r="L11" i="15"/>
  <c r="M11" i="15" s="1"/>
  <c r="N11" i="15" s="1"/>
  <c r="L14" i="15"/>
  <c r="M14" i="15" s="1"/>
  <c r="N14" i="15" s="1"/>
  <c r="L12" i="15"/>
  <c r="M12" i="15" s="1"/>
  <c r="N12" i="15" s="1"/>
  <c r="N5" i="5"/>
  <c r="L3" i="5"/>
  <c r="M3" i="5" s="1"/>
  <c r="N3" i="5" s="1"/>
  <c r="L12" i="5"/>
  <c r="M12" i="5" s="1"/>
  <c r="N12" i="5" s="1"/>
  <c r="N9" i="5"/>
  <c r="L7" i="5"/>
  <c r="M7" i="5" s="1"/>
  <c r="N7" i="5" s="1"/>
  <c r="N4" i="5"/>
  <c r="N10" i="5"/>
  <c r="N13" i="5"/>
  <c r="N6" i="5"/>
  <c r="L5" i="5"/>
  <c r="M5" i="5" s="1"/>
  <c r="L8" i="5"/>
  <c r="M8" i="5" s="1"/>
  <c r="N8" i="5" s="1"/>
  <c r="L11" i="5"/>
  <c r="M11" i="5" s="1"/>
  <c r="N11" i="5" s="1"/>
  <c r="L14" i="5"/>
  <c r="M14" i="5" s="1"/>
  <c r="N14" i="5" s="1"/>
  <c r="M22" i="12"/>
  <c r="N22" i="12" s="1"/>
  <c r="J42" i="12"/>
  <c r="M13" i="12"/>
  <c r="N13" i="12" s="1"/>
  <c r="M25" i="12"/>
  <c r="N25" i="12" s="1"/>
  <c r="L4" i="12"/>
  <c r="M4" i="12" s="1"/>
  <c r="N4" i="12" s="1"/>
  <c r="M16" i="12"/>
  <c r="N16" i="12" s="1"/>
  <c r="M28" i="12"/>
  <c r="N28" i="12" s="1"/>
  <c r="L7" i="12"/>
  <c r="M7" i="12" s="1"/>
  <c r="N7" i="12" s="1"/>
  <c r="M19" i="12"/>
  <c r="N19" i="12" s="1"/>
  <c r="M31" i="12"/>
  <c r="N31" i="12" s="1"/>
  <c r="N10" i="12"/>
  <c r="N34" i="12"/>
  <c r="L2" i="12"/>
  <c r="M2" i="12" s="1"/>
  <c r="N2" i="12" s="1"/>
  <c r="L5" i="12"/>
  <c r="M5" i="12" s="1"/>
  <c r="N5" i="12" s="1"/>
  <c r="L8" i="12"/>
  <c r="M8" i="12" s="1"/>
  <c r="N8" i="12" s="1"/>
  <c r="M11" i="12"/>
  <c r="N11" i="12" s="1"/>
  <c r="M14" i="12"/>
  <c r="N14" i="12" s="1"/>
  <c r="M17" i="12"/>
  <c r="N17" i="12" s="1"/>
  <c r="M20" i="12"/>
  <c r="N20" i="12" s="1"/>
  <c r="M23" i="12"/>
  <c r="N23" i="12" s="1"/>
  <c r="M26" i="12"/>
  <c r="N26" i="12" s="1"/>
  <c r="M29" i="12"/>
  <c r="N29" i="12" s="1"/>
  <c r="M32" i="12"/>
  <c r="N32" i="12" s="1"/>
  <c r="G21" i="16"/>
  <c r="H21" i="16"/>
  <c r="I21" i="16"/>
  <c r="K21" i="16"/>
  <c r="F21" i="16"/>
  <c r="N42" i="12" l="1"/>
  <c r="L42" i="12"/>
  <c r="L13" i="16" l="1"/>
  <c r="M13" i="16" s="1"/>
  <c r="N13" i="16" s="1"/>
  <c r="L14" i="16"/>
  <c r="M14" i="16" s="1"/>
  <c r="N14" i="16" s="1"/>
  <c r="L15" i="16"/>
  <c r="M15" i="16" s="1"/>
  <c r="N15" i="16" s="1"/>
  <c r="L17" i="16"/>
  <c r="M17" i="16" s="1"/>
  <c r="N17" i="16" s="1"/>
  <c r="M8" i="16"/>
  <c r="N8" i="16" s="1"/>
  <c r="M9" i="16"/>
  <c r="N9" i="16" s="1"/>
  <c r="J18" i="16"/>
  <c r="L18" i="16" s="1"/>
  <c r="M18" i="16" s="1"/>
  <c r="J19" i="16"/>
  <c r="M11" i="16" l="1"/>
  <c r="N11" i="16" s="1"/>
  <c r="M12" i="16"/>
  <c r="N12" i="16" s="1"/>
  <c r="M10" i="16"/>
  <c r="N10" i="16" s="1"/>
  <c r="M7" i="16"/>
  <c r="N7" i="16" s="1"/>
  <c r="M5" i="16"/>
  <c r="N5" i="16" s="1"/>
  <c r="N18" i="16"/>
  <c r="M4" i="16"/>
  <c r="N4" i="16" s="1"/>
  <c r="L16" i="16"/>
  <c r="M16" i="16" s="1"/>
  <c r="N16" i="16" s="1"/>
  <c r="M3" i="16"/>
  <c r="N3" i="16" s="1"/>
  <c r="L19" i="16"/>
  <c r="M19" i="16" s="1"/>
  <c r="N19" i="16" s="1"/>
  <c r="J21" i="16"/>
  <c r="L47" i="14" l="1"/>
  <c r="L59" i="14"/>
  <c r="L112" i="14"/>
  <c r="L111" i="14"/>
  <c r="L36" i="14"/>
  <c r="L113" i="14"/>
  <c r="L26" i="14"/>
  <c r="L30" i="14"/>
  <c r="L35" i="14"/>
  <c r="L41" i="14"/>
  <c r="L40" i="14"/>
  <c r="L45" i="14"/>
  <c r="L46" i="14"/>
  <c r="L53" i="14"/>
  <c r="L57" i="14"/>
  <c r="L58" i="14"/>
  <c r="L108" i="14"/>
  <c r="L109" i="14"/>
  <c r="L110" i="14"/>
  <c r="J22" i="15"/>
  <c r="L22" i="15" s="1"/>
  <c r="M22" i="15" s="1"/>
  <c r="N22" i="15" s="1"/>
  <c r="J21" i="15"/>
  <c r="J20" i="15"/>
  <c r="J19" i="15"/>
  <c r="L19" i="15" s="1"/>
  <c r="M19" i="15" s="1"/>
  <c r="N19" i="15" s="1"/>
  <c r="J18" i="15"/>
  <c r="J17" i="15"/>
  <c r="J16" i="15"/>
  <c r="L16" i="15" s="1"/>
  <c r="M16" i="15" s="1"/>
  <c r="N16" i="15" s="1"/>
  <c r="J15" i="5"/>
  <c r="L15" i="5" s="1"/>
  <c r="M15" i="5" s="1"/>
  <c r="N15" i="5" s="1"/>
  <c r="J16" i="5"/>
  <c r="L16" i="5"/>
  <c r="M16" i="5" s="1"/>
  <c r="N16" i="5" s="1"/>
  <c r="J17" i="5"/>
  <c r="J21" i="5" s="1"/>
  <c r="L17" i="5"/>
  <c r="M17" i="5" s="1"/>
  <c r="N17" i="5" s="1"/>
  <c r="J18" i="5"/>
  <c r="L18" i="5" s="1"/>
  <c r="M18" i="5" s="1"/>
  <c r="N18" i="5" s="1"/>
  <c r="J19" i="5"/>
  <c r="L19" i="5"/>
  <c r="M19" i="5" s="1"/>
  <c r="J20" i="5"/>
  <c r="L20" i="5" s="1"/>
  <c r="M20" i="5" s="1"/>
  <c r="N20" i="5" s="1"/>
  <c r="J2" i="1"/>
  <c r="L2" i="1" s="1"/>
  <c r="J3" i="1"/>
  <c r="L3" i="1" s="1"/>
  <c r="M3" i="1" s="1"/>
  <c r="N3" i="1" s="1"/>
  <c r="J4" i="1"/>
  <c r="L4" i="1" s="1"/>
  <c r="M4" i="1" s="1"/>
  <c r="N4" i="1" s="1"/>
  <c r="J5" i="1"/>
  <c r="L5" i="1" s="1"/>
  <c r="M5" i="1" s="1"/>
  <c r="N5" i="1" s="1"/>
  <c r="J6" i="1"/>
  <c r="L6" i="1" s="1"/>
  <c r="M6" i="1" s="1"/>
  <c r="N6" i="1" s="1"/>
  <c r="J7" i="1"/>
  <c r="L7" i="1" s="1"/>
  <c r="M7" i="1" s="1"/>
  <c r="N7" i="1" s="1"/>
  <c r="J8" i="1"/>
  <c r="L8" i="1" s="1"/>
  <c r="M8" i="1" s="1"/>
  <c r="N8" i="1" s="1"/>
  <c r="J22" i="1"/>
  <c r="L22" i="1" s="1"/>
  <c r="M22" i="1" s="1"/>
  <c r="N22" i="1" s="1"/>
  <c r="J23" i="1"/>
  <c r="L23" i="1" s="1"/>
  <c r="M23" i="1" s="1"/>
  <c r="N23" i="1" s="1"/>
  <c r="J24" i="1"/>
  <c r="L24" i="1" s="1"/>
  <c r="M24" i="1" s="1"/>
  <c r="N24" i="1" s="1"/>
  <c r="J25" i="1"/>
  <c r="L25" i="1" s="1"/>
  <c r="M25" i="1" s="1"/>
  <c r="N25" i="1" s="1"/>
  <c r="J26" i="1"/>
  <c r="L26" i="1" s="1"/>
  <c r="M26" i="1" s="1"/>
  <c r="N26" i="1" s="1"/>
  <c r="J27" i="1"/>
  <c r="L27" i="1" s="1"/>
  <c r="M27" i="1" s="1"/>
  <c r="N27" i="1" s="1"/>
  <c r="J28" i="1"/>
  <c r="L28" i="1" s="1"/>
  <c r="M28" i="1" s="1"/>
  <c r="N28" i="1" s="1"/>
  <c r="J29" i="1"/>
  <c r="L29" i="1" s="1"/>
  <c r="M29" i="1" s="1"/>
  <c r="N29" i="1" s="1"/>
  <c r="J30" i="1"/>
  <c r="L30" i="1" s="1"/>
  <c r="M30" i="1" s="1"/>
  <c r="N30" i="1" s="1"/>
  <c r="J31" i="1"/>
  <c r="L31" i="1" s="1"/>
  <c r="M31" i="1" s="1"/>
  <c r="N31" i="1" s="1"/>
  <c r="J32" i="1"/>
  <c r="L32" i="1" s="1"/>
  <c r="M32" i="1" s="1"/>
  <c r="N32" i="1" s="1"/>
  <c r="J33" i="1"/>
  <c r="J34" i="1"/>
  <c r="J35" i="1"/>
  <c r="N19" i="5" l="1"/>
  <c r="M2" i="1"/>
  <c r="N2" i="1" s="1"/>
  <c r="L38" i="1"/>
  <c r="M2" i="16"/>
  <c r="L21" i="16"/>
  <c r="L17" i="15"/>
  <c r="M17" i="15" s="1"/>
  <c r="N17" i="15" s="1"/>
  <c r="L20" i="15"/>
  <c r="M20" i="15" s="1"/>
  <c r="N20" i="15" s="1"/>
  <c r="L18" i="15"/>
  <c r="M18" i="15" s="1"/>
  <c r="N18" i="15" s="1"/>
  <c r="L21" i="15"/>
  <c r="M21" i="15" s="1"/>
  <c r="N21" i="15" s="1"/>
  <c r="L122" i="14"/>
  <c r="M122" i="14" s="1"/>
  <c r="N122" i="14" s="1"/>
  <c r="L123" i="14"/>
  <c r="M123" i="14" s="1"/>
  <c r="N123" i="14" s="1"/>
  <c r="L124" i="14"/>
  <c r="M124" i="14" s="1"/>
  <c r="N124" i="14" s="1"/>
  <c r="L125" i="14"/>
  <c r="M125" i="14" s="1"/>
  <c r="N125" i="14" s="1"/>
  <c r="N2" i="16" l="1"/>
  <c r="N21" i="16" s="1"/>
  <c r="M21" i="16"/>
  <c r="L21" i="5"/>
  <c r="L126" i="14"/>
  <c r="M126" i="14" s="1"/>
  <c r="N126" i="14" s="1"/>
  <c r="L135" i="14"/>
  <c r="M135" i="14" s="1"/>
  <c r="N135" i="14" s="1"/>
  <c r="N21" i="5" l="1"/>
  <c r="M21" i="5"/>
  <c r="L136" i="14"/>
  <c r="M136" i="14" s="1"/>
  <c r="N136" i="14" s="1"/>
  <c r="J8" i="17" l="1"/>
  <c r="J4" i="17"/>
  <c r="J36" i="13" l="1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0" i="17" l="1"/>
  <c r="J9" i="17"/>
  <c r="J7" i="17"/>
  <c r="J6" i="17"/>
  <c r="J5" i="17"/>
  <c r="L3" i="17" l="1"/>
  <c r="M3" i="17" s="1"/>
  <c r="N3" i="17" s="1"/>
  <c r="L4" i="17"/>
  <c r="M4" i="17" s="1"/>
  <c r="N4" i="17" s="1"/>
  <c r="L5" i="17"/>
  <c r="M5" i="17" s="1"/>
  <c r="N5" i="17" s="1"/>
  <c r="L6" i="17"/>
  <c r="M6" i="17" s="1"/>
  <c r="N6" i="17" s="1"/>
  <c r="L7" i="17"/>
  <c r="M7" i="17" s="1"/>
  <c r="N7" i="17" s="1"/>
  <c r="L8" i="17"/>
  <c r="M8" i="17" s="1"/>
  <c r="N8" i="17" s="1"/>
  <c r="L9" i="17"/>
  <c r="M9" i="17" s="1"/>
  <c r="N9" i="17" s="1"/>
  <c r="L10" i="17"/>
  <c r="M10" i="17" s="1"/>
  <c r="N10" i="17" s="1"/>
  <c r="L11" i="17"/>
  <c r="M11" i="17" s="1"/>
  <c r="N11" i="17" s="1"/>
  <c r="L12" i="17"/>
  <c r="M12" i="17" s="1"/>
  <c r="N12" i="17" s="1"/>
  <c r="L13" i="17"/>
  <c r="M13" i="17" s="1"/>
  <c r="N13" i="17" s="1"/>
  <c r="L14" i="17"/>
  <c r="M14" i="17" s="1"/>
  <c r="N14" i="17" s="1"/>
  <c r="L15" i="17"/>
  <c r="M15" i="17" s="1"/>
  <c r="N15" i="17" s="1"/>
  <c r="G38" i="1"/>
  <c r="H38" i="1"/>
  <c r="I38" i="1"/>
  <c r="K38" i="1"/>
  <c r="F38" i="1"/>
  <c r="K8" i="19" l="1"/>
  <c r="J3" i="13" l="1"/>
  <c r="L3" i="13" s="1"/>
  <c r="J4" i="13"/>
  <c r="L4" i="13" s="1"/>
  <c r="J5" i="13"/>
  <c r="L5" i="13" s="1"/>
  <c r="J6" i="13"/>
  <c r="L6" i="13" s="1"/>
  <c r="J7" i="13"/>
  <c r="L7" i="13" s="1"/>
  <c r="J8" i="13"/>
  <c r="L8" i="13" s="1"/>
  <c r="J9" i="13"/>
  <c r="L9" i="13" s="1"/>
  <c r="J10" i="13"/>
  <c r="L10" i="13" s="1"/>
  <c r="J11" i="13"/>
  <c r="L11" i="13" s="1"/>
  <c r="J12" i="13"/>
  <c r="L12" i="13" s="1"/>
  <c r="J13" i="13"/>
  <c r="L13" i="13" s="1"/>
  <c r="J14" i="13"/>
  <c r="L14" i="13" s="1"/>
  <c r="J15" i="13"/>
  <c r="L15" i="13" s="1"/>
  <c r="J16" i="13"/>
  <c r="L16" i="13" s="1"/>
  <c r="J17" i="13"/>
  <c r="L17" i="13" s="1"/>
  <c r="J18" i="13"/>
  <c r="L18" i="13" s="1"/>
  <c r="J19" i="13"/>
  <c r="L19" i="13" s="1"/>
  <c r="J20" i="13"/>
  <c r="L20" i="13" s="1"/>
  <c r="J21" i="13"/>
  <c r="L21" i="13" s="1"/>
  <c r="J22" i="13"/>
  <c r="L22" i="13" s="1"/>
  <c r="J23" i="13"/>
  <c r="L23" i="13" s="1"/>
  <c r="J24" i="13"/>
  <c r="L24" i="13" s="1"/>
  <c r="J25" i="13"/>
  <c r="L25" i="13" s="1"/>
  <c r="J26" i="13"/>
  <c r="L26" i="13" s="1"/>
  <c r="J27" i="13"/>
  <c r="L27" i="13" s="1"/>
  <c r="J28" i="13"/>
  <c r="L28" i="13" s="1"/>
  <c r="J29" i="13"/>
  <c r="L29" i="13" s="1"/>
  <c r="J30" i="13"/>
  <c r="L30" i="13" s="1"/>
  <c r="J31" i="13"/>
  <c r="L31" i="13" s="1"/>
  <c r="J32" i="13"/>
  <c r="L32" i="13" s="1"/>
  <c r="J33" i="13"/>
  <c r="L33" i="13" s="1"/>
  <c r="J34" i="13"/>
  <c r="L34" i="13" s="1"/>
  <c r="J35" i="13"/>
  <c r="L35" i="13" s="1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109" i="13"/>
  <c r="L110" i="13"/>
  <c r="L111" i="13"/>
  <c r="L112" i="13"/>
  <c r="L113" i="13"/>
  <c r="L114" i="13"/>
  <c r="L115" i="13"/>
  <c r="L116" i="13"/>
  <c r="L117" i="13"/>
  <c r="L118" i="13"/>
  <c r="L119" i="13"/>
  <c r="L121" i="13"/>
  <c r="L122" i="13"/>
  <c r="L121" i="14" l="1"/>
  <c r="L9" i="14"/>
  <c r="M17" i="17" l="1"/>
  <c r="L133" i="14"/>
  <c r="M133" i="14" s="1"/>
  <c r="N133" i="14" s="1"/>
  <c r="L134" i="14"/>
  <c r="M134" i="14" s="1"/>
  <c r="N134" i="14" s="1"/>
  <c r="F8" i="19" l="1"/>
  <c r="G8" i="19"/>
  <c r="H8" i="19"/>
  <c r="I8" i="19"/>
  <c r="J7" i="18" l="1"/>
  <c r="J6" i="18"/>
  <c r="J5" i="18"/>
  <c r="J4" i="18"/>
  <c r="J3" i="18"/>
  <c r="J2" i="18"/>
  <c r="L3" i="19"/>
  <c r="L4" i="19"/>
  <c r="L6" i="19"/>
  <c r="M7" i="13"/>
  <c r="M6" i="13"/>
  <c r="M5" i="13"/>
  <c r="M4" i="13"/>
  <c r="M3" i="13"/>
  <c r="J2" i="13"/>
  <c r="J123" i="13" s="1"/>
  <c r="L2" i="13" l="1"/>
  <c r="L123" i="13" s="1"/>
  <c r="L2" i="18"/>
  <c r="M2" i="18" s="1"/>
  <c r="N2" i="18" s="1"/>
  <c r="L4" i="18"/>
  <c r="M4" i="18" s="1"/>
  <c r="N4" i="18" s="1"/>
  <c r="L6" i="18"/>
  <c r="M6" i="18" s="1"/>
  <c r="N6" i="18" s="1"/>
  <c r="L3" i="18"/>
  <c r="M3" i="18" s="1"/>
  <c r="N3" i="18" s="1"/>
  <c r="L5" i="18"/>
  <c r="M5" i="18" s="1"/>
  <c r="N5" i="18" s="1"/>
  <c r="L7" i="18"/>
  <c r="M7" i="18" s="1"/>
  <c r="N7" i="18" s="1"/>
  <c r="N3" i="13"/>
  <c r="N5" i="13"/>
  <c r="N7" i="13"/>
  <c r="N4" i="13"/>
  <c r="N6" i="13"/>
  <c r="M9" i="13"/>
  <c r="N9" i="13" s="1"/>
  <c r="M17" i="13"/>
  <c r="N17" i="13" s="1"/>
  <c r="M25" i="13"/>
  <c r="N25" i="13" s="1"/>
  <c r="M33" i="13"/>
  <c r="N33" i="13" s="1"/>
  <c r="M41" i="13"/>
  <c r="N41" i="13" s="1"/>
  <c r="M49" i="13"/>
  <c r="N49" i="13" s="1"/>
  <c r="M53" i="13"/>
  <c r="N53" i="13" s="1"/>
  <c r="M61" i="13"/>
  <c r="N61" i="13" s="1"/>
  <c r="M69" i="13"/>
  <c r="N69" i="13" s="1"/>
  <c r="M73" i="13"/>
  <c r="N73" i="13" s="1"/>
  <c r="M81" i="13"/>
  <c r="N81" i="13" s="1"/>
  <c r="M85" i="13"/>
  <c r="N85" i="13" s="1"/>
  <c r="M10" i="13"/>
  <c r="N10" i="13" s="1"/>
  <c r="M18" i="13"/>
  <c r="N18" i="13" s="1"/>
  <c r="M26" i="13"/>
  <c r="N26" i="13" s="1"/>
  <c r="M30" i="13"/>
  <c r="N30" i="13" s="1"/>
  <c r="M38" i="13"/>
  <c r="N38" i="13" s="1"/>
  <c r="M46" i="13"/>
  <c r="N46" i="13" s="1"/>
  <c r="M50" i="13"/>
  <c r="N50" i="13" s="1"/>
  <c r="M58" i="13"/>
  <c r="N58" i="13" s="1"/>
  <c r="M66" i="13"/>
  <c r="N66" i="13" s="1"/>
  <c r="M70" i="13"/>
  <c r="N70" i="13" s="1"/>
  <c r="M78" i="13"/>
  <c r="N78" i="13" s="1"/>
  <c r="M82" i="13"/>
  <c r="N82" i="13" s="1"/>
  <c r="M86" i="13"/>
  <c r="N86" i="13" s="1"/>
  <c r="M90" i="13"/>
  <c r="N90" i="13" s="1"/>
  <c r="M11" i="13"/>
  <c r="N11" i="13" s="1"/>
  <c r="M15" i="13"/>
  <c r="N15" i="13" s="1"/>
  <c r="M19" i="13"/>
  <c r="N19" i="13" s="1"/>
  <c r="M23" i="13"/>
  <c r="N23" i="13" s="1"/>
  <c r="M27" i="13"/>
  <c r="N27" i="13" s="1"/>
  <c r="M31" i="13"/>
  <c r="N31" i="13" s="1"/>
  <c r="M35" i="13"/>
  <c r="N35" i="13" s="1"/>
  <c r="M39" i="13"/>
  <c r="N39" i="13" s="1"/>
  <c r="M43" i="13"/>
  <c r="N43" i="13" s="1"/>
  <c r="M47" i="13"/>
  <c r="N47" i="13" s="1"/>
  <c r="M51" i="13"/>
  <c r="N51" i="13" s="1"/>
  <c r="M55" i="13"/>
  <c r="N55" i="13" s="1"/>
  <c r="M59" i="13"/>
  <c r="N59" i="13" s="1"/>
  <c r="M63" i="13"/>
  <c r="N63" i="13" s="1"/>
  <c r="M67" i="13"/>
  <c r="N67" i="13" s="1"/>
  <c r="M71" i="13"/>
  <c r="N71" i="13" s="1"/>
  <c r="M75" i="13"/>
  <c r="N75" i="13" s="1"/>
  <c r="M79" i="13"/>
  <c r="N79" i="13" s="1"/>
  <c r="M83" i="13"/>
  <c r="N83" i="13" s="1"/>
  <c r="M87" i="13"/>
  <c r="N87" i="13" s="1"/>
  <c r="M91" i="13"/>
  <c r="N91" i="13" s="1"/>
  <c r="M13" i="13"/>
  <c r="N13" i="13" s="1"/>
  <c r="M21" i="13"/>
  <c r="N21" i="13" s="1"/>
  <c r="M29" i="13"/>
  <c r="N29" i="13" s="1"/>
  <c r="M37" i="13"/>
  <c r="N37" i="13" s="1"/>
  <c r="M45" i="13"/>
  <c r="N45" i="13" s="1"/>
  <c r="M57" i="13"/>
  <c r="N57" i="13" s="1"/>
  <c r="M65" i="13"/>
  <c r="N65" i="13" s="1"/>
  <c r="M77" i="13"/>
  <c r="N77" i="13" s="1"/>
  <c r="M89" i="13"/>
  <c r="N89" i="13" s="1"/>
  <c r="M14" i="13"/>
  <c r="N14" i="13" s="1"/>
  <c r="M22" i="13"/>
  <c r="N22" i="13" s="1"/>
  <c r="M34" i="13"/>
  <c r="N34" i="13" s="1"/>
  <c r="M42" i="13"/>
  <c r="N42" i="13" s="1"/>
  <c r="M54" i="13"/>
  <c r="N54" i="13" s="1"/>
  <c r="M62" i="13"/>
  <c r="N62" i="13" s="1"/>
  <c r="M74" i="13"/>
  <c r="N74" i="13" s="1"/>
  <c r="M8" i="13"/>
  <c r="N8" i="13" s="1"/>
  <c r="M12" i="13"/>
  <c r="N12" i="13" s="1"/>
  <c r="M16" i="13"/>
  <c r="N16" i="13" s="1"/>
  <c r="M20" i="13"/>
  <c r="N20" i="13" s="1"/>
  <c r="M24" i="13"/>
  <c r="N24" i="13" s="1"/>
  <c r="M28" i="13"/>
  <c r="N28" i="13" s="1"/>
  <c r="M32" i="13"/>
  <c r="N32" i="13" s="1"/>
  <c r="M36" i="13"/>
  <c r="N36" i="13" s="1"/>
  <c r="M40" i="13"/>
  <c r="N40" i="13" s="1"/>
  <c r="M44" i="13"/>
  <c r="N44" i="13" s="1"/>
  <c r="M48" i="13"/>
  <c r="N48" i="13" s="1"/>
  <c r="M52" i="13"/>
  <c r="N52" i="13" s="1"/>
  <c r="M56" i="13"/>
  <c r="N56" i="13" s="1"/>
  <c r="M60" i="13"/>
  <c r="N60" i="13" s="1"/>
  <c r="M64" i="13"/>
  <c r="N64" i="13" s="1"/>
  <c r="M68" i="13"/>
  <c r="N68" i="13" s="1"/>
  <c r="M72" i="13"/>
  <c r="N72" i="13" s="1"/>
  <c r="M76" i="13"/>
  <c r="N76" i="13" s="1"/>
  <c r="M80" i="13"/>
  <c r="N80" i="13" s="1"/>
  <c r="M84" i="13"/>
  <c r="N84" i="13" s="1"/>
  <c r="M88" i="13"/>
  <c r="N88" i="13" s="1"/>
  <c r="M92" i="13"/>
  <c r="N92" i="13" s="1"/>
  <c r="M2" i="13" l="1"/>
  <c r="M3" i="19"/>
  <c r="N3" i="19" s="1"/>
  <c r="M4" i="19"/>
  <c r="N4" i="19" s="1"/>
  <c r="M5" i="19"/>
  <c r="N5" i="19" s="1"/>
  <c r="M6" i="19"/>
  <c r="N6" i="19" s="1"/>
  <c r="L2" i="19"/>
  <c r="M2" i="19" s="1"/>
  <c r="L7" i="19" l="1"/>
  <c r="M7" i="19" s="1"/>
  <c r="N2" i="13"/>
  <c r="N2" i="19"/>
  <c r="J38" i="1"/>
  <c r="N7" i="19" l="1"/>
  <c r="M8" i="19"/>
  <c r="I17" i="17" l="1"/>
  <c r="H17" i="17"/>
  <c r="G17" i="17"/>
  <c r="F17" i="17"/>
  <c r="J8" i="19"/>
  <c r="K10" i="18"/>
  <c r="I10" i="18"/>
  <c r="H10" i="18"/>
  <c r="G10" i="18"/>
  <c r="F10" i="18"/>
  <c r="J9" i="18"/>
  <c r="L9" i="18" s="1"/>
  <c r="N38" i="1" l="1"/>
  <c r="M38" i="1"/>
  <c r="L10" i="18"/>
  <c r="M9" i="18"/>
  <c r="J10" i="18"/>
  <c r="M122" i="13"/>
  <c r="N122" i="13" s="1"/>
  <c r="M121" i="13"/>
  <c r="M119" i="13"/>
  <c r="N119" i="13" s="1"/>
  <c r="M118" i="13"/>
  <c r="N118" i="13" s="1"/>
  <c r="M117" i="13"/>
  <c r="N117" i="13" s="1"/>
  <c r="M116" i="13"/>
  <c r="N116" i="13" s="1"/>
  <c r="M115" i="13"/>
  <c r="N115" i="13" s="1"/>
  <c r="M114" i="13"/>
  <c r="N114" i="13" s="1"/>
  <c r="M113" i="13"/>
  <c r="N113" i="13" s="1"/>
  <c r="M112" i="13"/>
  <c r="N112" i="13" s="1"/>
  <c r="M111" i="13"/>
  <c r="N111" i="13" s="1"/>
  <c r="M110" i="13"/>
  <c r="N110" i="13" s="1"/>
  <c r="M109" i="13"/>
  <c r="M95" i="13"/>
  <c r="N95" i="13" s="1"/>
  <c r="M94" i="13"/>
  <c r="N94" i="13" s="1"/>
  <c r="M93" i="13"/>
  <c r="M123" i="13" l="1"/>
  <c r="N17" i="17"/>
  <c r="L17" i="17"/>
  <c r="N93" i="13"/>
  <c r="L132" i="14"/>
  <c r="M132" i="14" s="1"/>
  <c r="N132" i="14" s="1"/>
  <c r="L8" i="14"/>
  <c r="M8" i="14" s="1"/>
  <c r="N8" i="14" s="1"/>
  <c r="L13" i="14"/>
  <c r="M13" i="14" s="1"/>
  <c r="N13" i="14" s="1"/>
  <c r="L24" i="14"/>
  <c r="M24" i="14" s="1"/>
  <c r="N24" i="14" s="1"/>
  <c r="L34" i="14"/>
  <c r="L38" i="14"/>
  <c r="M46" i="14"/>
  <c r="N46" i="14" s="1"/>
  <c r="L54" i="14"/>
  <c r="M54" i="14" s="1"/>
  <c r="N54" i="14" s="1"/>
  <c r="L118" i="14"/>
  <c r="M118" i="14" s="1"/>
  <c r="N118" i="14" s="1"/>
  <c r="L130" i="14"/>
  <c r="M130" i="14" s="1"/>
  <c r="N130" i="14" s="1"/>
  <c r="M53" i="14"/>
  <c r="N53" i="14" s="1"/>
  <c r="L2" i="14"/>
  <c r="M2" i="14" s="1"/>
  <c r="L10" i="14"/>
  <c r="M10" i="14" s="1"/>
  <c r="N10" i="14" s="1"/>
  <c r="L18" i="14"/>
  <c r="M18" i="14" s="1"/>
  <c r="N18" i="14" s="1"/>
  <c r="M26" i="14"/>
  <c r="N26" i="14" s="1"/>
  <c r="L119" i="14"/>
  <c r="M119" i="14" s="1"/>
  <c r="N119" i="14" s="1"/>
  <c r="L131" i="14"/>
  <c r="M131" i="14" s="1"/>
  <c r="N131" i="14" s="1"/>
  <c r="L117" i="14"/>
  <c r="L3" i="14"/>
  <c r="M3" i="14" s="1"/>
  <c r="L11" i="14"/>
  <c r="L20" i="14"/>
  <c r="M20" i="14" s="1"/>
  <c r="N20" i="14" s="1"/>
  <c r="L27" i="14"/>
  <c r="M27" i="14" s="1"/>
  <c r="N27" i="14" s="1"/>
  <c r="M41" i="14"/>
  <c r="N41" i="14" s="1"/>
  <c r="L48" i="14"/>
  <c r="L56" i="14"/>
  <c r="M56" i="14" s="1"/>
  <c r="N56" i="14" s="1"/>
  <c r="L120" i="14"/>
  <c r="L23" i="14"/>
  <c r="M23" i="14" s="1"/>
  <c r="N23" i="14" s="1"/>
  <c r="L21" i="14"/>
  <c r="M21" i="14" s="1"/>
  <c r="N21" i="14" s="1"/>
  <c r="M121" i="14"/>
  <c r="N121" i="14" s="1"/>
  <c r="M9" i="14"/>
  <c r="N9" i="14" s="1"/>
  <c r="L12" i="14"/>
  <c r="M12" i="14" s="1"/>
  <c r="N12" i="14" s="1"/>
  <c r="L5" i="14"/>
  <c r="M5" i="14" s="1"/>
  <c r="N5" i="14" s="1"/>
  <c r="L14" i="14"/>
  <c r="M14" i="14" s="1"/>
  <c r="N14" i="14" s="1"/>
  <c r="L22" i="14"/>
  <c r="M22" i="14" s="1"/>
  <c r="N22" i="14" s="1"/>
  <c r="L31" i="14"/>
  <c r="M31" i="14" s="1"/>
  <c r="N31" i="14" s="1"/>
  <c r="L37" i="14"/>
  <c r="M37" i="14" s="1"/>
  <c r="N37" i="14" s="1"/>
  <c r="L42" i="14"/>
  <c r="M42" i="14" s="1"/>
  <c r="N42" i="14" s="1"/>
  <c r="L50" i="14"/>
  <c r="M50" i="14" s="1"/>
  <c r="N50" i="14" s="1"/>
  <c r="M58" i="14"/>
  <c r="N58" i="14" s="1"/>
  <c r="L114" i="14"/>
  <c r="L127" i="14"/>
  <c r="M127" i="14" s="1"/>
  <c r="N127" i="14" s="1"/>
  <c r="L29" i="14"/>
  <c r="M29" i="14" s="1"/>
  <c r="N29" i="14" s="1"/>
  <c r="L6" i="14"/>
  <c r="M6" i="14" s="1"/>
  <c r="N6" i="14" s="1"/>
  <c r="L115" i="14"/>
  <c r="M115" i="14" s="1"/>
  <c r="N115" i="14" s="1"/>
  <c r="L128" i="14"/>
  <c r="M128" i="14" s="1"/>
  <c r="N128" i="14" s="1"/>
  <c r="L17" i="14"/>
  <c r="M17" i="14" s="1"/>
  <c r="N17" i="14" s="1"/>
  <c r="L4" i="14"/>
  <c r="L15" i="14"/>
  <c r="M15" i="14" s="1"/>
  <c r="N15" i="14" s="1"/>
  <c r="L7" i="14"/>
  <c r="M7" i="14" s="1"/>
  <c r="N7" i="14" s="1"/>
  <c r="L16" i="14"/>
  <c r="M16" i="14" s="1"/>
  <c r="N16" i="14" s="1"/>
  <c r="L19" i="14"/>
  <c r="M19" i="14" s="1"/>
  <c r="N19" i="14" s="1"/>
  <c r="L28" i="14"/>
  <c r="M28" i="14" s="1"/>
  <c r="N28" i="14" s="1"/>
  <c r="L52" i="14"/>
  <c r="M52" i="14" s="1"/>
  <c r="N52" i="14" s="1"/>
  <c r="L129" i="14"/>
  <c r="M129" i="14" s="1"/>
  <c r="N129" i="14" s="1"/>
  <c r="L8" i="19"/>
  <c r="M10" i="18"/>
  <c r="N9" i="18"/>
  <c r="N10" i="18" s="1"/>
  <c r="N109" i="13"/>
  <c r="N121" i="13"/>
  <c r="M36" i="14"/>
  <c r="N36" i="14" s="1"/>
  <c r="L49" i="14"/>
  <c r="M49" i="14" s="1"/>
  <c r="N49" i="14" s="1"/>
  <c r="M30" i="14"/>
  <c r="N30" i="14" s="1"/>
  <c r="M40" i="14"/>
  <c r="N40" i="14" s="1"/>
  <c r="M57" i="14"/>
  <c r="N57" i="14" s="1"/>
  <c r="L33" i="14"/>
  <c r="M45" i="14"/>
  <c r="N45" i="14" s="1"/>
  <c r="L44" i="14"/>
  <c r="M44" i="14" s="1"/>
  <c r="N44" i="14" s="1"/>
  <c r="M108" i="14"/>
  <c r="N108" i="14" s="1"/>
  <c r="L25" i="14"/>
  <c r="M25" i="14" s="1"/>
  <c r="N25" i="14" s="1"/>
  <c r="L32" i="14"/>
  <c r="M32" i="14" s="1"/>
  <c r="N32" i="14" s="1"/>
  <c r="L39" i="14"/>
  <c r="M39" i="14" s="1"/>
  <c r="N39" i="14" s="1"/>
  <c r="L43" i="14"/>
  <c r="M43" i="14" s="1"/>
  <c r="N43" i="14" s="1"/>
  <c r="M47" i="14"/>
  <c r="N47" i="14" s="1"/>
  <c r="L51" i="14"/>
  <c r="L55" i="14"/>
  <c r="M55" i="14" s="1"/>
  <c r="N55" i="14" s="1"/>
  <c r="M59" i="14"/>
  <c r="N59" i="14" s="1"/>
  <c r="M48" i="14" l="1"/>
  <c r="N48" i="14" s="1"/>
  <c r="N123" i="13"/>
  <c r="M33" i="14"/>
  <c r="N33" i="14" s="1"/>
  <c r="M34" i="14"/>
  <c r="N34" i="14" s="1"/>
  <c r="M4" i="14"/>
  <c r="N2" i="14"/>
  <c r="M114" i="14"/>
  <c r="N114" i="14" s="1"/>
  <c r="N3" i="14"/>
  <c r="M117" i="14"/>
  <c r="N117" i="14" s="1"/>
  <c r="M35" i="14"/>
  <c r="N35" i="14" s="1"/>
  <c r="M113" i="14"/>
  <c r="N113" i="14" s="1"/>
  <c r="M110" i="14"/>
  <c r="N110" i="14" s="1"/>
  <c r="M112" i="14"/>
  <c r="N112" i="14" s="1"/>
  <c r="M51" i="14"/>
  <c r="N51" i="14" s="1"/>
  <c r="M38" i="14"/>
  <c r="N38" i="14" s="1"/>
  <c r="M111" i="14"/>
  <c r="N111" i="14" s="1"/>
  <c r="M11" i="14"/>
  <c r="M120" i="14"/>
  <c r="N120" i="14" s="1"/>
  <c r="M109" i="14"/>
  <c r="N109" i="14" s="1"/>
  <c r="L137" i="14"/>
  <c r="N8" i="19"/>
  <c r="N4" i="14" l="1"/>
  <c r="N11" i="14"/>
  <c r="F21" i="5"/>
  <c r="G21" i="5"/>
  <c r="H21" i="5"/>
  <c r="I21" i="5"/>
  <c r="M137" i="14" l="1"/>
  <c r="N137" i="14"/>
  <c r="F24" i="15" l="1"/>
  <c r="G24" i="15"/>
  <c r="H24" i="15"/>
  <c r="I24" i="15"/>
  <c r="K24" i="15" l="1"/>
  <c r="J24" i="15" l="1"/>
  <c r="L24" i="15" l="1"/>
  <c r="M24" i="15"/>
  <c r="N24" i="15"/>
</calcChain>
</file>

<file path=xl/sharedStrings.xml><?xml version="1.0" encoding="utf-8"?>
<sst xmlns="http://schemas.openxmlformats.org/spreadsheetml/2006/main" count="1592" uniqueCount="149">
  <si>
    <t>Location</t>
  </si>
  <si>
    <t>Item #</t>
  </si>
  <si>
    <t>Description</t>
  </si>
  <si>
    <t>StartDate</t>
  </si>
  <si>
    <t>End Date</t>
  </si>
  <si>
    <t>Start</t>
  </si>
  <si>
    <t>Ins</t>
  </si>
  <si>
    <t>Outs</t>
  </si>
  <si>
    <t>Adjusts</t>
  </si>
  <si>
    <t>End</t>
  </si>
  <si>
    <t>Physical</t>
  </si>
  <si>
    <t>Diff to Physical</t>
  </si>
  <si>
    <t>adj to Physical</t>
  </si>
  <si>
    <t>Adjusted Ending Balance</t>
  </si>
  <si>
    <t>BTruck 480</t>
  </si>
  <si>
    <t>Row Labels</t>
  </si>
  <si>
    <t>Sum of End</t>
  </si>
  <si>
    <t>Sum of Physical</t>
  </si>
  <si>
    <t>Sum of Diff to Physical</t>
  </si>
  <si>
    <t>(blank)</t>
  </si>
  <si>
    <t>Grand Total</t>
  </si>
  <si>
    <t>DEF 55 Gal Drum</t>
  </si>
  <si>
    <t>SBE DEF Bulk Tank</t>
  </si>
  <si>
    <t>SBE DEF PALLET</t>
  </si>
  <si>
    <t>Inland Frontage Rd Bulk</t>
  </si>
  <si>
    <t>#2 Fuel Oil</t>
  </si>
  <si>
    <t>RO</t>
  </si>
  <si>
    <t>Inland Propane Bulk</t>
  </si>
  <si>
    <t>LP Gas</t>
  </si>
  <si>
    <t>LP Gas - Motor Fuel</t>
  </si>
  <si>
    <t>Dyed Marine ULSD</t>
  </si>
  <si>
    <t>Marine Diesel Dock Tank</t>
  </si>
  <si>
    <t>Unleaded RFG Ethanol 10%</t>
  </si>
  <si>
    <t>Premium RFG Ethanol 10%</t>
  </si>
  <si>
    <t>BTruck 461</t>
  </si>
  <si>
    <t>Mid RFG Eth 10%</t>
  </si>
  <si>
    <t>ULS Diesel .0015</t>
  </si>
  <si>
    <t>Dyed ULS Diesel</t>
  </si>
  <si>
    <t>BTruck 467</t>
  </si>
  <si>
    <t>BTruck 472</t>
  </si>
  <si>
    <t>BTruck 476</t>
  </si>
  <si>
    <t>Diesel Exhaust Fuel</t>
  </si>
  <si>
    <t>ULSD - Additized</t>
  </si>
  <si>
    <t>Truck 455</t>
  </si>
  <si>
    <t>Truck 459</t>
  </si>
  <si>
    <t>Truck 469</t>
  </si>
  <si>
    <t>Truck 471</t>
  </si>
  <si>
    <t>Truck 473</t>
  </si>
  <si>
    <t>Truck 474</t>
  </si>
  <si>
    <t>Truck 475</t>
  </si>
  <si>
    <t>Truck 478</t>
  </si>
  <si>
    <t>Truck 479</t>
  </si>
  <si>
    <t>Truck 481</t>
  </si>
  <si>
    <t>Truck 482</t>
  </si>
  <si>
    <t>Truck 494</t>
  </si>
  <si>
    <t>Truck 495</t>
  </si>
  <si>
    <t>Truck 600</t>
  </si>
  <si>
    <t>Truck 601</t>
  </si>
  <si>
    <t>Truck 602</t>
  </si>
  <si>
    <t>Truck 604</t>
  </si>
  <si>
    <t>BTruck 484</t>
  </si>
  <si>
    <t>ULS B20 Heating OIl</t>
  </si>
  <si>
    <t>BTruck 485</t>
  </si>
  <si>
    <t>BTruck 493</t>
  </si>
  <si>
    <t>Dyed ULSD Additized</t>
  </si>
  <si>
    <t>LP Gas - Forklift/Gen</t>
  </si>
  <si>
    <t>Truck 608</t>
  </si>
  <si>
    <t>Truck 606</t>
  </si>
  <si>
    <t>Truck 605</t>
  </si>
  <si>
    <t>Truck 603</t>
  </si>
  <si>
    <t>Truck 496</t>
  </si>
  <si>
    <t>Truck 489</t>
  </si>
  <si>
    <t>Truck 468</t>
  </si>
  <si>
    <t>BTruck 483</t>
  </si>
  <si>
    <t>*Santa Fuel Branchville Bulk</t>
  </si>
  <si>
    <t>Inland Bridgeport Bulk</t>
  </si>
  <si>
    <t>Santa Fuel Bridgeport Bulk(888)</t>
  </si>
  <si>
    <t>SBE Branchville Bulk</t>
  </si>
  <si>
    <t>BTruck 486</t>
  </si>
  <si>
    <t>BTruck 491</t>
  </si>
  <si>
    <t>Truck 607</t>
  </si>
  <si>
    <t>BTruck 490</t>
  </si>
  <si>
    <t>BTruck 488</t>
  </si>
  <si>
    <t>BTruck 487</t>
  </si>
  <si>
    <t>BTruck 477</t>
  </si>
  <si>
    <t>BTruck 466</t>
  </si>
  <si>
    <t>BTruck 465</t>
  </si>
  <si>
    <t>Actual</t>
  </si>
  <si>
    <t>BTruck 464</t>
  </si>
  <si>
    <t>BTruck 449</t>
  </si>
  <si>
    <t>Outstanding</t>
  </si>
  <si>
    <t>Parent Location</t>
  </si>
  <si>
    <t>Aisle</t>
  </si>
  <si>
    <t>Bin Location</t>
  </si>
  <si>
    <t>Shelf</t>
  </si>
  <si>
    <t>Next Cost</t>
  </si>
  <si>
    <t>Layer Ave Cost</t>
  </si>
  <si>
    <t>Current Value</t>
  </si>
  <si>
    <t>Item Category</t>
  </si>
  <si>
    <t>38-50</t>
  </si>
  <si>
    <t>N/A for History</t>
  </si>
  <si>
    <t>#2 Heating Fuel</t>
  </si>
  <si>
    <t>38-59</t>
  </si>
  <si>
    <t>Asphalt PG 64-22</t>
  </si>
  <si>
    <t>Transp Asphalt</t>
  </si>
  <si>
    <t>AMC Trucking LLC</t>
  </si>
  <si>
    <t>Regular Gasoline</t>
  </si>
  <si>
    <t>Mid Grade Gasoline</t>
  </si>
  <si>
    <t>Clear LSD</t>
  </si>
  <si>
    <t>Dyed LSD</t>
  </si>
  <si>
    <t>Dyed Marine LSD</t>
  </si>
  <si>
    <t>Premium Gasoline</t>
  </si>
  <si>
    <t>Dsl Exhaust Fluid</t>
  </si>
  <si>
    <t>BTruck 492</t>
  </si>
  <si>
    <t>CV Oil Co</t>
  </si>
  <si>
    <t>Diesel Direct (BOL CT)</t>
  </si>
  <si>
    <t>Diesel Direct (BOL MA)</t>
  </si>
  <si>
    <t>Diesel Direct (BOL NH)</t>
  </si>
  <si>
    <t>Diesel Direct (BOL NY)</t>
  </si>
  <si>
    <t>ULS #1 Diesel</t>
  </si>
  <si>
    <t>#1 Diesel</t>
  </si>
  <si>
    <t>Diesel Direct (BOL RI)</t>
  </si>
  <si>
    <t>Diesel Direct (BOL VT)</t>
  </si>
  <si>
    <t>Diesel Direct (W/H NY)</t>
  </si>
  <si>
    <t>Diesel Direct (W/H RI)</t>
  </si>
  <si>
    <t>Haskins Gas Service Inc</t>
  </si>
  <si>
    <t>L&amp;G Propane</t>
  </si>
  <si>
    <t>Laydon-SBE</t>
  </si>
  <si>
    <t>MJT (BOL RI)</t>
  </si>
  <si>
    <t>Northern Gas Transport</t>
  </si>
  <si>
    <t>Transportation-Truck</t>
  </si>
  <si>
    <t>Dyed UL Kero</t>
  </si>
  <si>
    <t>Dyed Kerosene</t>
  </si>
  <si>
    <t>Propane - Auto Gas</t>
  </si>
  <si>
    <t>LP Gas- Forklift</t>
  </si>
  <si>
    <t>ea pallet</t>
  </si>
  <si>
    <t>Ending Physical of 3900 in March was incorrect</t>
  </si>
  <si>
    <t>Over all month</t>
  </si>
  <si>
    <t>Ocean State Delivery Invoice  was for:  200 jugs at 2.5 gls ea</t>
  </si>
  <si>
    <t>jugs</t>
  </si>
  <si>
    <t>@</t>
  </si>
  <si>
    <t>gls/ea</t>
  </si>
  <si>
    <t xml:space="preserve">Physicals are accounting for </t>
  </si>
  <si>
    <t>pallets</t>
  </si>
  <si>
    <t>per pallet</t>
  </si>
  <si>
    <t>Inland New Haven Bulk</t>
  </si>
  <si>
    <t>***SBE DEF:  See notes in February - BOL noted in February kept showing up as unmatched.  Orignal BOL in January was zero.  Bol was deleted - resulting in Negative gallons</t>
  </si>
  <si>
    <t>Effectively - a BOL was dulplicated</t>
  </si>
  <si>
    <t>DEF tank actually only +227.5.  Actual beginning balance was 3000 gls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</si>
</sst>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_);_(* \(#,##0\);_(* &quot;-&quot;??_);_(@_)"/>
  </numFmts>
  <fonts count="62" x14ac:knownFonts="1">
    <font>
      <sz val="12"/>
      <color theme="1"/>
      <name val="Book Antiqu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2"/>
    </font>
    <font>
      <sz val="11"/>
      <color theme="1"/>
      <name val="Book Antiqu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ook Antiqu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ook Antiqua"/>
      <family val="2"/>
    </font>
    <font>
      <b/>
      <sz val="13"/>
      <color theme="3"/>
      <name val="Book Antiqua"/>
      <family val="2"/>
    </font>
    <font>
      <b/>
      <sz val="11"/>
      <color theme="3"/>
      <name val="Book Antiqua"/>
      <family val="2"/>
    </font>
    <font>
      <sz val="12"/>
      <color rgb="FF006100"/>
      <name val="Book Antiqua"/>
      <family val="2"/>
    </font>
    <font>
      <sz val="12"/>
      <color rgb="FF9C0006"/>
      <name val="Book Antiqua"/>
      <family val="2"/>
    </font>
    <font>
      <sz val="12"/>
      <color rgb="FF9C6500"/>
      <name val="Book Antiqua"/>
      <family val="2"/>
    </font>
    <font>
      <sz val="12"/>
      <color rgb="FF3F3F76"/>
      <name val="Book Antiqua"/>
      <family val="2"/>
    </font>
    <font>
      <b/>
      <sz val="12"/>
      <color rgb="FF3F3F3F"/>
      <name val="Book Antiqua"/>
      <family val="2"/>
    </font>
    <font>
      <b/>
      <sz val="12"/>
      <color rgb="FFFA7D00"/>
      <name val="Book Antiqua"/>
      <family val="2"/>
    </font>
    <font>
      <sz val="12"/>
      <color rgb="FFFA7D00"/>
      <name val="Book Antiqua"/>
      <family val="2"/>
    </font>
    <font>
      <b/>
      <sz val="12"/>
      <color theme="0"/>
      <name val="Book Antiqua"/>
      <family val="2"/>
    </font>
    <font>
      <sz val="12"/>
      <color rgb="FFFF0000"/>
      <name val="Book Antiqua"/>
      <family val="2"/>
    </font>
    <font>
      <i/>
      <sz val="12"/>
      <color rgb="FF7F7F7F"/>
      <name val="Book Antiqua"/>
      <family val="2"/>
    </font>
    <font>
      <b/>
      <sz val="12"/>
      <color theme="1"/>
      <name val="Book Antiqua"/>
      <family val="2"/>
    </font>
    <font>
      <sz val="12"/>
      <color theme="0"/>
      <name val="Book Antiqua"/>
      <family val="2"/>
    </font>
    <font>
      <b/>
      <sz val="12"/>
      <color rgb="FFFF0000"/>
      <name val="Book Antiqua"/>
      <family val="1"/>
    </font>
    <font>
      <b/>
      <sz val="12"/>
      <color theme="1"/>
      <name val="Book Antiqua"/>
      <family val="1"/>
    </font>
    <font>
      <b/>
      <sz val="10"/>
      <color theme="1"/>
      <name val="Book Antiqua"/>
      <family val="2"/>
    </font>
    <font>
      <b/>
      <sz val="10"/>
      <color rgb="FFFF0000"/>
      <name val="Book Antiqua"/>
      <family val="2"/>
    </font>
    <font>
      <sz val="10"/>
      <color theme="1"/>
      <name val="Book Antiqu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1"/>
      <color theme="1"/>
      <name val="Book Antiqua"/>
      <family val="2"/>
    </font>
    <font>
      <b/>
      <sz val="11"/>
      <color rgb="FFFF0000"/>
      <name val="Book Antiqua"/>
      <family val="2"/>
    </font>
    <font>
      <b/>
      <sz val="11"/>
      <color rgb="FFFF0000"/>
      <name val="Calibri"/>
      <family val="2"/>
      <scheme val="minor"/>
    </font>
    <font>
      <sz val="12"/>
      <name val="Book Antiqua"/>
      <family val="1"/>
    </font>
    <font>
      <sz val="12"/>
      <color rgb="FFFF0000"/>
      <name val="Book Antiqua"/>
      <family val="1"/>
    </font>
    <font>
      <sz val="9"/>
      <color rgb="FF000000"/>
      <name val="Verdana"/>
      <family val="2"/>
    </font>
    <font>
      <sz val="12"/>
      <name val="Book Antiqua"/>
      <family val="2"/>
    </font>
    <font>
      <sz val="12"/>
      <color rgb="FF000000"/>
      <name val="Book Antiqua"/>
      <family val="1"/>
    </font>
    <font>
      <u val="singleAccounting"/>
      <sz val="10"/>
      <color theme="1"/>
      <name val="Book Antiqua"/>
      <family val="2"/>
    </font>
    <font>
      <b/>
      <sz val="10"/>
      <color theme="1"/>
      <name val="Book Antiqua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1">
    <xf numFmtId="0" fontId="0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4" applyNumberFormat="0" applyAlignment="0" applyProtection="0"/>
    <xf numFmtId="0" fontId="22" fillId="6" borderId="5" applyNumberFormat="0" applyAlignment="0" applyProtection="0"/>
    <xf numFmtId="0" fontId="23" fillId="6" borderId="4" applyNumberFormat="0" applyAlignment="0" applyProtection="0"/>
    <xf numFmtId="0" fontId="24" fillId="0" borderId="6" applyNumberFormat="0" applyFill="0" applyAlignment="0" applyProtection="0"/>
    <xf numFmtId="0" fontId="25" fillId="7" borderId="7" applyNumberFormat="0" applyAlignment="0" applyProtection="0"/>
    <xf numFmtId="0" fontId="26" fillId="0" borderId="0" applyNumberFormat="0" applyFill="0" applyBorder="0" applyAlignment="0" applyProtection="0"/>
    <xf numFmtId="0" fontId="13" fillId="8" borderId="8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9" fillId="32" borderId="0" applyNumberFormat="0" applyBorder="0" applyAlignment="0" applyProtection="0"/>
    <xf numFmtId="0" fontId="12" fillId="0" borderId="0"/>
    <xf numFmtId="0" fontId="35" fillId="0" borderId="1" applyNumberFormat="0" applyFill="0" applyAlignment="0" applyProtection="0"/>
    <xf numFmtId="0" fontId="36" fillId="0" borderId="2" applyNumberFormat="0" applyFill="0" applyAlignment="0" applyProtection="0"/>
    <xf numFmtId="0" fontId="37" fillId="0" borderId="3" applyNumberFormat="0" applyFill="0" applyAlignment="0" applyProtection="0"/>
    <xf numFmtId="0" fontId="37" fillId="0" borderId="0" applyNumberFormat="0" applyFill="0" applyBorder="0" applyAlignment="0" applyProtection="0"/>
    <xf numFmtId="0" fontId="38" fillId="2" borderId="0" applyNumberFormat="0" applyBorder="0" applyAlignment="0" applyProtection="0"/>
    <xf numFmtId="0" fontId="39" fillId="3" borderId="0" applyNumberFormat="0" applyBorder="0" applyAlignment="0" applyProtection="0"/>
    <xf numFmtId="0" fontId="40" fillId="4" borderId="0" applyNumberFormat="0" applyBorder="0" applyAlignment="0" applyProtection="0"/>
    <xf numFmtId="0" fontId="41" fillId="5" borderId="4" applyNumberFormat="0" applyAlignment="0" applyProtection="0"/>
    <xf numFmtId="0" fontId="42" fillId="6" borderId="5" applyNumberFormat="0" applyAlignment="0" applyProtection="0"/>
    <xf numFmtId="0" fontId="43" fillId="6" borderId="4" applyNumberFormat="0" applyAlignment="0" applyProtection="0"/>
    <xf numFmtId="0" fontId="44" fillId="0" borderId="6" applyNumberFormat="0" applyFill="0" applyAlignment="0" applyProtection="0"/>
    <xf numFmtId="0" fontId="45" fillId="7" borderId="7" applyNumberFormat="0" applyAlignment="0" applyProtection="0"/>
    <xf numFmtId="0" fontId="46" fillId="0" borderId="0" applyNumberFormat="0" applyFill="0" applyBorder="0" applyAlignment="0" applyProtection="0"/>
    <xf numFmtId="0" fontId="12" fillId="8" borderId="8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49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9" fillId="32" borderId="0" applyNumberFormat="0" applyBorder="0" applyAlignment="0" applyProtection="0"/>
    <xf numFmtId="0" fontId="50" fillId="0" borderId="0" applyNumberFormat="0" applyFill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9" fillId="0" borderId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8" fillId="0" borderId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48">
    <xf numFmtId="0" fontId="0" fillId="0" borderId="0" xfId="0"/>
    <xf numFmtId="14" fontId="0" fillId="0" borderId="0" xfId="0" applyNumberFormat="1"/>
    <xf numFmtId="0" fontId="28" fillId="0" borderId="10" xfId="0" applyFont="1" applyBorder="1" applyAlignment="1">
      <alignment horizontal="center" vertical="center"/>
    </xf>
    <xf numFmtId="165" fontId="0" fillId="0" borderId="0" xfId="0" applyNumberFormat="1"/>
    <xf numFmtId="0" fontId="32" fillId="0" borderId="10" xfId="0" applyFont="1" applyBorder="1" applyAlignment="1">
      <alignment horizontal="center" vertical="center"/>
    </xf>
    <xf numFmtId="164" fontId="32" fillId="0" borderId="10" xfId="1" applyNumberFormat="1" applyFont="1" applyFill="1" applyBorder="1" applyAlignment="1">
      <alignment horizontal="center" vertical="center"/>
    </xf>
    <xf numFmtId="164" fontId="33" fillId="0" borderId="10" xfId="1" applyNumberFormat="1" applyFont="1" applyFill="1" applyBorder="1" applyAlignment="1"/>
    <xf numFmtId="164" fontId="32" fillId="0" borderId="10" xfId="1" applyNumberFormat="1" applyFont="1" applyFill="1" applyBorder="1" applyAlignment="1">
      <alignment horizontal="center" vertical="center" wrapText="1"/>
    </xf>
    <xf numFmtId="164" fontId="32" fillId="0" borderId="11" xfId="1" applyNumberFormat="1" applyFont="1" applyFill="1" applyBorder="1" applyAlignment="1">
      <alignment horizontal="center" vertical="center" wrapText="1"/>
    </xf>
    <xf numFmtId="0" fontId="34" fillId="0" borderId="0" xfId="0" applyFont="1"/>
    <xf numFmtId="164" fontId="34" fillId="0" borderId="0" xfId="1" applyNumberFormat="1" applyFont="1" applyFill="1" applyAlignment="1"/>
    <xf numFmtId="165" fontId="34" fillId="0" borderId="0" xfId="0" applyNumberFormat="1" applyFont="1"/>
    <xf numFmtId="43" fontId="28" fillId="0" borderId="10" xfId="1" applyFont="1" applyFill="1" applyBorder="1" applyAlignment="1">
      <alignment horizontal="center" vertical="center"/>
    </xf>
    <xf numFmtId="43" fontId="31" fillId="0" borderId="12" xfId="1" applyFont="1" applyFill="1" applyBorder="1" applyAlignment="1"/>
    <xf numFmtId="43" fontId="0" fillId="0" borderId="0" xfId="1" applyFont="1" applyFill="1" applyAlignment="1"/>
    <xf numFmtId="43" fontId="30" fillId="0" borderId="10" xfId="1" applyFont="1" applyFill="1" applyBorder="1" applyAlignment="1"/>
    <xf numFmtId="43" fontId="0" fillId="33" borderId="0" xfId="1" applyFont="1" applyFill="1" applyAlignment="1"/>
    <xf numFmtId="43" fontId="0" fillId="34" borderId="0" xfId="1" applyFont="1" applyFill="1" applyAlignment="1"/>
    <xf numFmtId="43" fontId="0" fillId="0" borderId="0" xfId="1" applyFont="1" applyAlignment="1"/>
    <xf numFmtId="0" fontId="51" fillId="0" borderId="0" xfId="0" applyFont="1"/>
    <xf numFmtId="0" fontId="31" fillId="0" borderId="11" xfId="0" applyFont="1" applyBorder="1" applyAlignment="1">
      <alignment horizontal="center" vertical="center"/>
    </xf>
    <xf numFmtId="43" fontId="28" fillId="0" borderId="11" xfId="1" applyFont="1" applyFill="1" applyBorder="1" applyAlignment="1">
      <alignment horizontal="center" vertical="center"/>
    </xf>
    <xf numFmtId="14" fontId="51" fillId="0" borderId="0" xfId="0" applyNumberFormat="1" applyFont="1"/>
    <xf numFmtId="0" fontId="52" fillId="0" borderId="10" xfId="0" applyFont="1" applyBorder="1" applyAlignment="1">
      <alignment horizontal="center" vertical="center"/>
    </xf>
    <xf numFmtId="43" fontId="52" fillId="0" borderId="10" xfId="1" applyFont="1" applyFill="1" applyBorder="1" applyAlignment="1">
      <alignment horizontal="center" vertical="center"/>
    </xf>
    <xf numFmtId="43" fontId="53" fillId="0" borderId="10" xfId="1" applyFont="1" applyFill="1" applyBorder="1" applyAlignment="1"/>
    <xf numFmtId="43" fontId="52" fillId="0" borderId="10" xfId="1" applyFont="1" applyFill="1" applyBorder="1" applyAlignment="1">
      <alignment horizontal="center" vertical="center" wrapText="1"/>
    </xf>
    <xf numFmtId="43" fontId="52" fillId="0" borderId="11" xfId="1" applyFont="1" applyFill="1" applyBorder="1" applyAlignment="1">
      <alignment horizontal="center" vertical="center" wrapText="1"/>
    </xf>
    <xf numFmtId="0" fontId="5" fillId="0" borderId="0" xfId="0" applyFont="1"/>
    <xf numFmtId="43" fontId="52" fillId="0" borderId="12" xfId="1" applyFont="1" applyFill="1" applyBorder="1" applyAlignment="1"/>
    <xf numFmtId="43" fontId="5" fillId="0" borderId="0" xfId="1" applyFont="1" applyFill="1" applyAlignment="1"/>
    <xf numFmtId="43" fontId="53" fillId="0" borderId="0" xfId="1" applyFont="1" applyFill="1" applyAlignment="1"/>
    <xf numFmtId="164" fontId="52" fillId="0" borderId="10" xfId="1" applyNumberFormat="1" applyFont="1" applyFill="1" applyBorder="1" applyAlignment="1">
      <alignment horizontal="center" vertical="center"/>
    </xf>
    <xf numFmtId="164" fontId="53" fillId="0" borderId="10" xfId="1" applyNumberFormat="1" applyFont="1" applyFill="1" applyBorder="1" applyAlignment="1"/>
    <xf numFmtId="164" fontId="52" fillId="0" borderId="10" xfId="1" applyNumberFormat="1" applyFont="1" applyFill="1" applyBorder="1" applyAlignment="1">
      <alignment horizontal="center" vertical="center" wrapText="1"/>
    </xf>
    <xf numFmtId="164" fontId="52" fillId="0" borderId="11" xfId="1" applyNumberFormat="1" applyFont="1" applyFill="1" applyBorder="1" applyAlignment="1">
      <alignment horizontal="center" vertical="center" wrapText="1"/>
    </xf>
    <xf numFmtId="0" fontId="4" fillId="0" borderId="0" xfId="0" applyFont="1"/>
    <xf numFmtId="14" fontId="4" fillId="0" borderId="0" xfId="0" applyNumberFormat="1" applyFont="1"/>
    <xf numFmtId="165" fontId="4" fillId="0" borderId="0" xfId="0" applyNumberFormat="1" applyFont="1"/>
    <xf numFmtId="43" fontId="4" fillId="0" borderId="0" xfId="1" applyFont="1" applyFill="1" applyAlignment="1"/>
    <xf numFmtId="164" fontId="4" fillId="0" borderId="0" xfId="1" applyNumberFormat="1" applyFont="1" applyFill="1" applyAlignment="1"/>
    <xf numFmtId="43" fontId="54" fillId="33" borderId="0" xfId="1" applyFont="1" applyFill="1" applyAlignment="1">
      <alignment horizontal="center"/>
    </xf>
    <xf numFmtId="43" fontId="51" fillId="34" borderId="0" xfId="1" applyFont="1" applyFill="1" applyAlignment="1"/>
    <xf numFmtId="14" fontId="31" fillId="0" borderId="11" xfId="0" applyNumberFormat="1" applyFont="1" applyBorder="1" applyAlignment="1">
      <alignment horizontal="center" vertical="center"/>
    </xf>
    <xf numFmtId="43" fontId="31" fillId="0" borderId="11" xfId="1" applyFont="1" applyBorder="1" applyAlignment="1">
      <alignment horizontal="center" vertical="center"/>
    </xf>
    <xf numFmtId="0" fontId="31" fillId="0" borderId="0" xfId="0" applyFont="1"/>
    <xf numFmtId="43" fontId="32" fillId="0" borderId="10" xfId="1" applyFont="1" applyFill="1" applyBorder="1" applyAlignment="1">
      <alignment horizontal="center" vertical="center"/>
    </xf>
    <xf numFmtId="43" fontId="34" fillId="0" borderId="0" xfId="1" applyFont="1" applyFill="1" applyAlignment="1"/>
    <xf numFmtId="43" fontId="0" fillId="0" borderId="0" xfId="1" applyFont="1" applyFill="1"/>
    <xf numFmtId="43" fontId="51" fillId="0" borderId="0" xfId="1" applyFont="1" applyFill="1" applyAlignme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 applyAlignment="1"/>
    <xf numFmtId="164" fontId="51" fillId="34" borderId="0" xfId="1" applyNumberFormat="1" applyFont="1" applyFill="1" applyAlignment="1"/>
    <xf numFmtId="164" fontId="51" fillId="33" borderId="0" xfId="1" applyNumberFormat="1" applyFont="1" applyFill="1" applyBorder="1" applyAlignment="1"/>
    <xf numFmtId="164" fontId="51" fillId="34" borderId="0" xfId="1" applyNumberFormat="1" applyFont="1" applyFill="1" applyBorder="1" applyAlignment="1"/>
    <xf numFmtId="164" fontId="55" fillId="34" borderId="0" xfId="1" applyNumberFormat="1" applyFont="1" applyFill="1" applyAlignment="1"/>
    <xf numFmtId="164" fontId="31" fillId="33" borderId="0" xfId="1" applyNumberFormat="1" applyFont="1" applyFill="1" applyBorder="1" applyAlignment="1"/>
    <xf numFmtId="43" fontId="51" fillId="0" borderId="0" xfId="1" applyFont="1" applyAlignment="1">
      <alignment horizontal="center"/>
    </xf>
    <xf numFmtId="43" fontId="51" fillId="0" borderId="0" xfId="1" applyFont="1" applyAlignment="1"/>
    <xf numFmtId="43" fontId="51" fillId="0" borderId="0" xfId="1" applyFont="1" applyBorder="1" applyAlignment="1"/>
    <xf numFmtId="164" fontId="31" fillId="0" borderId="15" xfId="1" applyNumberFormat="1" applyFont="1" applyFill="1" applyBorder="1" applyAlignment="1"/>
    <xf numFmtId="43" fontId="51" fillId="0" borderId="0" xfId="1" applyFont="1" applyFill="1" applyBorder="1" applyAlignment="1"/>
    <xf numFmtId="43" fontId="31" fillId="34" borderId="0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0" applyNumberFormat="1"/>
    <xf numFmtId="43" fontId="31" fillId="0" borderId="11" xfId="1" applyFont="1" applyFill="1" applyBorder="1" applyAlignment="1">
      <alignment horizontal="center" vertical="center"/>
    </xf>
    <xf numFmtId="43" fontId="31" fillId="0" borderId="16" xfId="1" applyFont="1" applyFill="1" applyBorder="1" applyAlignment="1"/>
    <xf numFmtId="43" fontId="30" fillId="33" borderId="0" xfId="1" applyFont="1" applyFill="1" applyAlignment="1"/>
    <xf numFmtId="43" fontId="0" fillId="0" borderId="0" xfId="1" applyFont="1" applyAlignment="1">
      <alignment wrapText="1"/>
    </xf>
    <xf numFmtId="0" fontId="0" fillId="0" borderId="0" xfId="0" pivotButton="1"/>
    <xf numFmtId="164" fontId="0" fillId="0" borderId="0" xfId="1" applyNumberFormat="1" applyFont="1" applyFill="1" applyAlignment="1"/>
    <xf numFmtId="164" fontId="51" fillId="33" borderId="0" xfId="1" applyNumberFormat="1" applyFont="1" applyFill="1" applyAlignment="1"/>
    <xf numFmtId="43" fontId="51" fillId="33" borderId="0" xfId="1" applyFont="1" applyFill="1" applyBorder="1" applyAlignment="1"/>
    <xf numFmtId="43" fontId="4" fillId="0" borderId="0" xfId="1" applyFont="1" applyAlignment="1"/>
    <xf numFmtId="43" fontId="4" fillId="0" borderId="11" xfId="1" applyFont="1" applyBorder="1" applyAlignment="1"/>
    <xf numFmtId="43" fontId="4" fillId="0" borderId="11" xfId="0" applyNumberFormat="1" applyFont="1" applyBorder="1"/>
    <xf numFmtId="43" fontId="52" fillId="0" borderId="14" xfId="1" applyFont="1" applyFill="1" applyBorder="1" applyAlignment="1"/>
    <xf numFmtId="43" fontId="4" fillId="0" borderId="14" xfId="1" applyFont="1" applyFill="1" applyBorder="1" applyAlignment="1"/>
    <xf numFmtId="164" fontId="0" fillId="0" borderId="0" xfId="1" applyNumberFormat="1" applyFont="1" applyFill="1"/>
    <xf numFmtId="164" fontId="0" fillId="34" borderId="0" xfId="1" applyNumberFormat="1" applyFont="1" applyFill="1" applyAlignment="1"/>
    <xf numFmtId="164" fontId="0" fillId="0" borderId="0" xfId="1" applyNumberFormat="1" applyFont="1" applyAlignment="1">
      <alignment wrapText="1"/>
    </xf>
    <xf numFmtId="164" fontId="5" fillId="0" borderId="0" xfId="1" applyNumberFormat="1" applyFont="1" applyFill="1" applyAlignment="1"/>
    <xf numFmtId="164" fontId="53" fillId="0" borderId="0" xfId="1" applyNumberFormat="1" applyFont="1" applyFill="1" applyAlignment="1"/>
    <xf numFmtId="164" fontId="52" fillId="0" borderId="0" xfId="1" applyNumberFormat="1" applyFont="1" applyFill="1" applyBorder="1" applyAlignment="1"/>
    <xf numFmtId="164" fontId="52" fillId="0" borderId="12" xfId="1" applyNumberFormat="1" applyFont="1" applyFill="1" applyBorder="1" applyAlignment="1"/>
    <xf numFmtId="164" fontId="5" fillId="0" borderId="13" xfId="1" applyNumberFormat="1" applyFont="1" applyFill="1" applyBorder="1" applyAlignment="1"/>
    <xf numFmtId="43" fontId="0" fillId="0" borderId="0" xfId="0" applyNumberFormat="1" applyAlignment="1">
      <alignment horizontal="left"/>
    </xf>
    <xf numFmtId="43" fontId="0" fillId="0" borderId="0" xfId="0" applyNumberFormat="1" applyAlignment="1">
      <alignment horizontal="left" indent="1"/>
    </xf>
    <xf numFmtId="2" fontId="0" fillId="0" borderId="0" xfId="0" applyNumberFormat="1"/>
    <xf numFmtId="44" fontId="0" fillId="0" borderId="0" xfId="0" applyNumberFormat="1"/>
    <xf numFmtId="43" fontId="31" fillId="34" borderId="0" xfId="1" applyFont="1" applyFill="1" applyBorder="1" applyAlignment="1">
      <alignment horizontal="center" vertical="top"/>
    </xf>
    <xf numFmtId="164" fontId="31" fillId="0" borderId="0" xfId="1" applyNumberFormat="1" applyFont="1" applyFill="1" applyBorder="1" applyAlignment="1"/>
    <xf numFmtId="14" fontId="57" fillId="0" borderId="0" xfId="0" applyNumberFormat="1" applyFont="1" applyAlignment="1">
      <alignment horizontal="right" vertical="center"/>
    </xf>
    <xf numFmtId="0" fontId="57" fillId="0" borderId="0" xfId="0" applyFont="1"/>
    <xf numFmtId="0" fontId="57" fillId="0" borderId="0" xfId="0" applyFont="1" applyAlignment="1">
      <alignment vertical="center"/>
    </xf>
    <xf numFmtId="14" fontId="59" fillId="0" borderId="0" xfId="0" applyNumberFormat="1" applyFont="1" applyAlignment="1">
      <alignment horizontal="right" vertical="center"/>
    </xf>
    <xf numFmtId="0" fontId="51" fillId="0" borderId="11" xfId="0" applyFont="1" applyBorder="1" applyAlignment="1">
      <alignment horizontal="center" vertical="center"/>
    </xf>
    <xf numFmtId="43" fontId="31" fillId="0" borderId="11" xfId="1" applyFont="1" applyBorder="1" applyAlignment="1">
      <alignment horizontal="center"/>
    </xf>
    <xf numFmtId="0" fontId="48" fillId="0" borderId="0" xfId="0" applyFont="1" applyAlignment="1">
      <alignment horizontal="center" vertical="center"/>
    </xf>
    <xf numFmtId="0" fontId="50" fillId="0" borderId="0" xfId="84" applyAlignment="1"/>
    <xf numFmtId="43" fontId="31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26" fillId="0" borderId="0" xfId="0" applyFont="1"/>
    <xf numFmtId="164" fontId="0" fillId="0" borderId="0" xfId="0" applyNumberFormat="1"/>
    <xf numFmtId="0" fontId="0" fillId="0" borderId="0" xfId="0" quotePrefix="1"/>
    <xf numFmtId="2" fontId="51" fillId="0" borderId="0" xfId="0" applyNumberFormat="1" applyFont="1"/>
    <xf numFmtId="0" fontId="0" fillId="35" borderId="0" xfId="0" applyFill="1"/>
    <xf numFmtId="14" fontId="0" fillId="35" borderId="0" xfId="0" applyNumberFormat="1" applyFill="1"/>
    <xf numFmtId="0" fontId="0" fillId="35" borderId="0" xfId="0" applyFill="1" applyAlignment="1">
      <alignment wrapText="1"/>
    </xf>
    <xf numFmtId="14" fontId="0" fillId="35" borderId="0" xfId="0" applyNumberFormat="1" applyFill="1" applyAlignment="1">
      <alignment wrapText="1"/>
    </xf>
    <xf numFmtId="164" fontId="34" fillId="0" borderId="0" xfId="1" applyNumberFormat="1" applyFont="1" applyFill="1" applyAlignment="1">
      <alignment horizontal="right"/>
    </xf>
    <xf numFmtId="164" fontId="60" fillId="0" borderId="0" xfId="1" applyNumberFormat="1" applyFont="1" applyFill="1" applyAlignment="1"/>
    <xf numFmtId="43" fontId="0" fillId="0" borderId="0" xfId="1" applyFont="1" applyFill="1" applyAlignment="1">
      <alignment horizontal="center"/>
    </xf>
    <xf numFmtId="0" fontId="0" fillId="0" borderId="0" xfId="0" applyNumberFormat="1"/>
    <xf numFmtId="0" fontId="0" fillId="0" borderId="0" xfId="0" pivotButton="1" applyAlignment="1"/>
    <xf numFmtId="0" fontId="0" fillId="0" borderId="0" xfId="0" applyAlignment="1"/>
    <xf numFmtId="0" fontId="0" fillId="0" borderId="0" xfId="0" applyNumberFormat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43" fontId="0" fillId="0" borderId="0" xfId="0" applyNumberFormat="1" applyFill="1" applyAlignment="1"/>
    <xf numFmtId="0" fontId="31" fillId="0" borderId="0" xfId="0" applyFont="1" applyFill="1"/>
    <xf numFmtId="0" fontId="26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58" fillId="0" borderId="0" xfId="0" applyFont="1" applyFill="1"/>
    <xf numFmtId="43" fontId="0" fillId="0" borderId="0" xfId="0" applyNumberFormat="1" applyFill="1"/>
    <xf numFmtId="165" fontId="0" fillId="0" borderId="0" xfId="0" applyNumberFormat="1" applyFill="1"/>
    <xf numFmtId="0" fontId="31" fillId="0" borderId="11" xfId="0" applyFont="1" applyBorder="1" applyAlignment="1">
      <alignment horizontal="center" vertical="center" wrapText="1"/>
    </xf>
    <xf numFmtId="14" fontId="31" fillId="0" borderId="11" xfId="0" applyNumberFormat="1" applyFont="1" applyBorder="1" applyAlignment="1">
      <alignment horizontal="center" vertical="center" wrapText="1"/>
    </xf>
    <xf numFmtId="43" fontId="31" fillId="0" borderId="11" xfId="1" applyFont="1" applyBorder="1" applyAlignment="1">
      <alignment horizontal="center" vertical="center" wrapText="1"/>
    </xf>
    <xf numFmtId="164" fontId="51" fillId="34" borderId="0" xfId="1" applyNumberFormat="1" applyFont="1" applyFill="1" applyAlignment="1">
      <alignment wrapText="1"/>
    </xf>
    <xf numFmtId="164" fontId="51" fillId="33" borderId="0" xfId="1" applyNumberFormat="1" applyFont="1" applyFill="1" applyAlignment="1">
      <alignment wrapText="1"/>
    </xf>
    <xf numFmtId="164" fontId="51" fillId="33" borderId="0" xfId="1" applyNumberFormat="1" applyFont="1" applyFill="1" applyBorder="1" applyAlignment="1">
      <alignment wrapText="1"/>
    </xf>
    <xf numFmtId="164" fontId="56" fillId="34" borderId="0" xfId="1" applyNumberFormat="1" applyFont="1" applyFill="1" applyAlignment="1">
      <alignment wrapText="1"/>
    </xf>
    <xf numFmtId="0" fontId="51" fillId="0" borderId="0" xfId="0" applyFont="1" applyAlignment="1">
      <alignment wrapText="1"/>
    </xf>
    <xf numFmtId="14" fontId="51" fillId="0" borderId="0" xfId="0" applyNumberFormat="1" applyFont="1" applyAlignment="1">
      <alignment wrapText="1"/>
    </xf>
    <xf numFmtId="164" fontId="51" fillId="0" borderId="0" xfId="1" applyNumberFormat="1" applyFont="1" applyFill="1" applyAlignment="1">
      <alignment wrapText="1"/>
    </xf>
    <xf numFmtId="0" fontId="0" fillId="0" borderId="0" xfId="0" pivotButton="1" applyAlignment="1">
      <alignment wrapText="1"/>
    </xf>
    <xf numFmtId="166" fontId="0" fillId="0" borderId="0" xfId="0" applyNumberFormat="1" applyAlignment="1">
      <alignment horizontal="left" wrapText="1"/>
    </xf>
    <xf numFmtId="43" fontId="0" fillId="0" borderId="0" xfId="0" applyNumberFormat="1" applyAlignment="1">
      <alignment wrapText="1"/>
    </xf>
    <xf numFmtId="43" fontId="0" fillId="0" borderId="0" xfId="0" applyNumberFormat="1" applyAlignment="1">
      <alignment horizontal="left" wrapText="1"/>
    </xf>
    <xf numFmtId="0" fontId="0" fillId="0" borderId="0" xfId="0" applyNumberFormat="1" applyAlignment="1">
      <alignment wrapText="1"/>
    </xf>
    <xf numFmtId="14" fontId="0" fillId="0" borderId="0" xfId="0" applyNumberFormat="1" applyAlignment="1"/>
    <xf numFmtId="43" fontId="30" fillId="0" borderId="0" xfId="1" applyFont="1" applyFill="1" applyAlignment="1"/>
    <xf numFmtId="0" fontId="61" fillId="0" borderId="0" xfId="0" applyFont="1"/>
    <xf numFmtId="43" fontId="61" fillId="0" borderId="0" xfId="1" applyFont="1" applyFill="1" applyAlignment="1"/>
    <xf numFmtId="164" fontId="61" fillId="0" borderId="0" xfId="1" applyNumberFormat="1" applyFont="1" applyFill="1" applyAlignment="1"/>
  </cellXfs>
  <cellStyles count="211">
    <cellStyle name="20% - Accent1" xfId="20" builtinId="30" customBuiltin="1"/>
    <cellStyle name="20% - Accent1 10" xfId="185" xr:uid="{00000000-0005-0000-0000-000001000000}"/>
    <cellStyle name="20% - Accent1 11" xfId="199" xr:uid="{00000000-0005-0000-0000-000002000000}"/>
    <cellStyle name="20% - Accent1 2" xfId="61" xr:uid="{00000000-0005-0000-0000-000003000000}"/>
    <cellStyle name="20% - Accent1 3" xfId="87" xr:uid="{00000000-0005-0000-0000-000004000000}"/>
    <cellStyle name="20% - Accent1 4" xfId="101" xr:uid="{00000000-0005-0000-0000-000005000000}"/>
    <cellStyle name="20% - Accent1 5" xfId="115" xr:uid="{00000000-0005-0000-0000-000006000000}"/>
    <cellStyle name="20% - Accent1 6" xfId="129" xr:uid="{00000000-0005-0000-0000-000007000000}"/>
    <cellStyle name="20% - Accent1 7" xfId="143" xr:uid="{00000000-0005-0000-0000-000008000000}"/>
    <cellStyle name="20% - Accent1 8" xfId="157" xr:uid="{00000000-0005-0000-0000-000009000000}"/>
    <cellStyle name="20% - Accent1 9" xfId="171" xr:uid="{00000000-0005-0000-0000-00000A000000}"/>
    <cellStyle name="20% - Accent2" xfId="24" builtinId="34" customBuiltin="1"/>
    <cellStyle name="20% - Accent2 10" xfId="187" xr:uid="{00000000-0005-0000-0000-00000C000000}"/>
    <cellStyle name="20% - Accent2 11" xfId="201" xr:uid="{00000000-0005-0000-0000-00000D000000}"/>
    <cellStyle name="20% - Accent2 2" xfId="65" xr:uid="{00000000-0005-0000-0000-00000E000000}"/>
    <cellStyle name="20% - Accent2 3" xfId="89" xr:uid="{00000000-0005-0000-0000-00000F000000}"/>
    <cellStyle name="20% - Accent2 4" xfId="103" xr:uid="{00000000-0005-0000-0000-000010000000}"/>
    <cellStyle name="20% - Accent2 5" xfId="117" xr:uid="{00000000-0005-0000-0000-000011000000}"/>
    <cellStyle name="20% - Accent2 6" xfId="131" xr:uid="{00000000-0005-0000-0000-000012000000}"/>
    <cellStyle name="20% - Accent2 7" xfId="145" xr:uid="{00000000-0005-0000-0000-000013000000}"/>
    <cellStyle name="20% - Accent2 8" xfId="159" xr:uid="{00000000-0005-0000-0000-000014000000}"/>
    <cellStyle name="20% - Accent2 9" xfId="173" xr:uid="{00000000-0005-0000-0000-000015000000}"/>
    <cellStyle name="20% - Accent3" xfId="28" builtinId="38" customBuiltin="1"/>
    <cellStyle name="20% - Accent3 10" xfId="189" xr:uid="{00000000-0005-0000-0000-000017000000}"/>
    <cellStyle name="20% - Accent3 11" xfId="203" xr:uid="{00000000-0005-0000-0000-000018000000}"/>
    <cellStyle name="20% - Accent3 2" xfId="69" xr:uid="{00000000-0005-0000-0000-000019000000}"/>
    <cellStyle name="20% - Accent3 3" xfId="91" xr:uid="{00000000-0005-0000-0000-00001A000000}"/>
    <cellStyle name="20% - Accent3 4" xfId="105" xr:uid="{00000000-0005-0000-0000-00001B000000}"/>
    <cellStyle name="20% - Accent3 5" xfId="119" xr:uid="{00000000-0005-0000-0000-00001C000000}"/>
    <cellStyle name="20% - Accent3 6" xfId="133" xr:uid="{00000000-0005-0000-0000-00001D000000}"/>
    <cellStyle name="20% - Accent3 7" xfId="147" xr:uid="{00000000-0005-0000-0000-00001E000000}"/>
    <cellStyle name="20% - Accent3 8" xfId="161" xr:uid="{00000000-0005-0000-0000-00001F000000}"/>
    <cellStyle name="20% - Accent3 9" xfId="175" xr:uid="{00000000-0005-0000-0000-000020000000}"/>
    <cellStyle name="20% - Accent4" xfId="32" builtinId="42" customBuiltin="1"/>
    <cellStyle name="20% - Accent4 10" xfId="191" xr:uid="{00000000-0005-0000-0000-000022000000}"/>
    <cellStyle name="20% - Accent4 11" xfId="205" xr:uid="{00000000-0005-0000-0000-000023000000}"/>
    <cellStyle name="20% - Accent4 2" xfId="73" xr:uid="{00000000-0005-0000-0000-000024000000}"/>
    <cellStyle name="20% - Accent4 3" xfId="93" xr:uid="{00000000-0005-0000-0000-000025000000}"/>
    <cellStyle name="20% - Accent4 4" xfId="107" xr:uid="{00000000-0005-0000-0000-000026000000}"/>
    <cellStyle name="20% - Accent4 5" xfId="121" xr:uid="{00000000-0005-0000-0000-000027000000}"/>
    <cellStyle name="20% - Accent4 6" xfId="135" xr:uid="{00000000-0005-0000-0000-000028000000}"/>
    <cellStyle name="20% - Accent4 7" xfId="149" xr:uid="{00000000-0005-0000-0000-000029000000}"/>
    <cellStyle name="20% - Accent4 8" xfId="163" xr:uid="{00000000-0005-0000-0000-00002A000000}"/>
    <cellStyle name="20% - Accent4 9" xfId="177" xr:uid="{00000000-0005-0000-0000-00002B000000}"/>
    <cellStyle name="20% - Accent5" xfId="36" builtinId="46" customBuiltin="1"/>
    <cellStyle name="20% - Accent5 10" xfId="193" xr:uid="{00000000-0005-0000-0000-00002D000000}"/>
    <cellStyle name="20% - Accent5 11" xfId="207" xr:uid="{00000000-0005-0000-0000-00002E000000}"/>
    <cellStyle name="20% - Accent5 2" xfId="77" xr:uid="{00000000-0005-0000-0000-00002F000000}"/>
    <cellStyle name="20% - Accent5 3" xfId="95" xr:uid="{00000000-0005-0000-0000-000030000000}"/>
    <cellStyle name="20% - Accent5 4" xfId="109" xr:uid="{00000000-0005-0000-0000-000031000000}"/>
    <cellStyle name="20% - Accent5 5" xfId="123" xr:uid="{00000000-0005-0000-0000-000032000000}"/>
    <cellStyle name="20% - Accent5 6" xfId="137" xr:uid="{00000000-0005-0000-0000-000033000000}"/>
    <cellStyle name="20% - Accent5 7" xfId="151" xr:uid="{00000000-0005-0000-0000-000034000000}"/>
    <cellStyle name="20% - Accent5 8" xfId="165" xr:uid="{00000000-0005-0000-0000-000035000000}"/>
    <cellStyle name="20% - Accent5 9" xfId="179" xr:uid="{00000000-0005-0000-0000-000036000000}"/>
    <cellStyle name="20% - Accent6" xfId="40" builtinId="50" customBuiltin="1"/>
    <cellStyle name="20% - Accent6 10" xfId="195" xr:uid="{00000000-0005-0000-0000-000038000000}"/>
    <cellStyle name="20% - Accent6 11" xfId="209" xr:uid="{00000000-0005-0000-0000-000039000000}"/>
    <cellStyle name="20% - Accent6 2" xfId="81" xr:uid="{00000000-0005-0000-0000-00003A000000}"/>
    <cellStyle name="20% - Accent6 3" xfId="97" xr:uid="{00000000-0005-0000-0000-00003B000000}"/>
    <cellStyle name="20% - Accent6 4" xfId="111" xr:uid="{00000000-0005-0000-0000-00003C000000}"/>
    <cellStyle name="20% - Accent6 5" xfId="125" xr:uid="{00000000-0005-0000-0000-00003D000000}"/>
    <cellStyle name="20% - Accent6 6" xfId="139" xr:uid="{00000000-0005-0000-0000-00003E000000}"/>
    <cellStyle name="20% - Accent6 7" xfId="153" xr:uid="{00000000-0005-0000-0000-00003F000000}"/>
    <cellStyle name="20% - Accent6 8" xfId="167" xr:uid="{00000000-0005-0000-0000-000040000000}"/>
    <cellStyle name="20% - Accent6 9" xfId="181" xr:uid="{00000000-0005-0000-0000-000041000000}"/>
    <cellStyle name="40% - Accent1" xfId="21" builtinId="31" customBuiltin="1"/>
    <cellStyle name="40% - Accent1 10" xfId="186" xr:uid="{00000000-0005-0000-0000-000043000000}"/>
    <cellStyle name="40% - Accent1 11" xfId="200" xr:uid="{00000000-0005-0000-0000-000044000000}"/>
    <cellStyle name="40% - Accent1 2" xfId="62" xr:uid="{00000000-0005-0000-0000-000045000000}"/>
    <cellStyle name="40% - Accent1 3" xfId="88" xr:uid="{00000000-0005-0000-0000-000046000000}"/>
    <cellStyle name="40% - Accent1 4" xfId="102" xr:uid="{00000000-0005-0000-0000-000047000000}"/>
    <cellStyle name="40% - Accent1 5" xfId="116" xr:uid="{00000000-0005-0000-0000-000048000000}"/>
    <cellStyle name="40% - Accent1 6" xfId="130" xr:uid="{00000000-0005-0000-0000-000049000000}"/>
    <cellStyle name="40% - Accent1 7" xfId="144" xr:uid="{00000000-0005-0000-0000-00004A000000}"/>
    <cellStyle name="40% - Accent1 8" xfId="158" xr:uid="{00000000-0005-0000-0000-00004B000000}"/>
    <cellStyle name="40% - Accent1 9" xfId="172" xr:uid="{00000000-0005-0000-0000-00004C000000}"/>
    <cellStyle name="40% - Accent2" xfId="25" builtinId="35" customBuiltin="1"/>
    <cellStyle name="40% - Accent2 10" xfId="188" xr:uid="{00000000-0005-0000-0000-00004E000000}"/>
    <cellStyle name="40% - Accent2 11" xfId="202" xr:uid="{00000000-0005-0000-0000-00004F000000}"/>
    <cellStyle name="40% - Accent2 2" xfId="66" xr:uid="{00000000-0005-0000-0000-000050000000}"/>
    <cellStyle name="40% - Accent2 3" xfId="90" xr:uid="{00000000-0005-0000-0000-000051000000}"/>
    <cellStyle name="40% - Accent2 4" xfId="104" xr:uid="{00000000-0005-0000-0000-000052000000}"/>
    <cellStyle name="40% - Accent2 5" xfId="118" xr:uid="{00000000-0005-0000-0000-000053000000}"/>
    <cellStyle name="40% - Accent2 6" xfId="132" xr:uid="{00000000-0005-0000-0000-000054000000}"/>
    <cellStyle name="40% - Accent2 7" xfId="146" xr:uid="{00000000-0005-0000-0000-000055000000}"/>
    <cellStyle name="40% - Accent2 8" xfId="160" xr:uid="{00000000-0005-0000-0000-000056000000}"/>
    <cellStyle name="40% - Accent2 9" xfId="174" xr:uid="{00000000-0005-0000-0000-000057000000}"/>
    <cellStyle name="40% - Accent3" xfId="29" builtinId="39" customBuiltin="1"/>
    <cellStyle name="40% - Accent3 10" xfId="190" xr:uid="{00000000-0005-0000-0000-000059000000}"/>
    <cellStyle name="40% - Accent3 11" xfId="204" xr:uid="{00000000-0005-0000-0000-00005A000000}"/>
    <cellStyle name="40% - Accent3 2" xfId="70" xr:uid="{00000000-0005-0000-0000-00005B000000}"/>
    <cellStyle name="40% - Accent3 3" xfId="92" xr:uid="{00000000-0005-0000-0000-00005C000000}"/>
    <cellStyle name="40% - Accent3 4" xfId="106" xr:uid="{00000000-0005-0000-0000-00005D000000}"/>
    <cellStyle name="40% - Accent3 5" xfId="120" xr:uid="{00000000-0005-0000-0000-00005E000000}"/>
    <cellStyle name="40% - Accent3 6" xfId="134" xr:uid="{00000000-0005-0000-0000-00005F000000}"/>
    <cellStyle name="40% - Accent3 7" xfId="148" xr:uid="{00000000-0005-0000-0000-000060000000}"/>
    <cellStyle name="40% - Accent3 8" xfId="162" xr:uid="{00000000-0005-0000-0000-000061000000}"/>
    <cellStyle name="40% - Accent3 9" xfId="176" xr:uid="{00000000-0005-0000-0000-000062000000}"/>
    <cellStyle name="40% - Accent4" xfId="33" builtinId="43" customBuiltin="1"/>
    <cellStyle name="40% - Accent4 10" xfId="192" xr:uid="{00000000-0005-0000-0000-000064000000}"/>
    <cellStyle name="40% - Accent4 11" xfId="206" xr:uid="{00000000-0005-0000-0000-000065000000}"/>
    <cellStyle name="40% - Accent4 2" xfId="74" xr:uid="{00000000-0005-0000-0000-000066000000}"/>
    <cellStyle name="40% - Accent4 3" xfId="94" xr:uid="{00000000-0005-0000-0000-000067000000}"/>
    <cellStyle name="40% - Accent4 4" xfId="108" xr:uid="{00000000-0005-0000-0000-000068000000}"/>
    <cellStyle name="40% - Accent4 5" xfId="122" xr:uid="{00000000-0005-0000-0000-000069000000}"/>
    <cellStyle name="40% - Accent4 6" xfId="136" xr:uid="{00000000-0005-0000-0000-00006A000000}"/>
    <cellStyle name="40% - Accent4 7" xfId="150" xr:uid="{00000000-0005-0000-0000-00006B000000}"/>
    <cellStyle name="40% - Accent4 8" xfId="164" xr:uid="{00000000-0005-0000-0000-00006C000000}"/>
    <cellStyle name="40% - Accent4 9" xfId="178" xr:uid="{00000000-0005-0000-0000-00006D000000}"/>
    <cellStyle name="40% - Accent5" xfId="37" builtinId="47" customBuiltin="1"/>
    <cellStyle name="40% - Accent5 10" xfId="194" xr:uid="{00000000-0005-0000-0000-00006F000000}"/>
    <cellStyle name="40% - Accent5 11" xfId="208" xr:uid="{00000000-0005-0000-0000-000070000000}"/>
    <cellStyle name="40% - Accent5 2" xfId="78" xr:uid="{00000000-0005-0000-0000-000071000000}"/>
    <cellStyle name="40% - Accent5 3" xfId="96" xr:uid="{00000000-0005-0000-0000-000072000000}"/>
    <cellStyle name="40% - Accent5 4" xfId="110" xr:uid="{00000000-0005-0000-0000-000073000000}"/>
    <cellStyle name="40% - Accent5 5" xfId="124" xr:uid="{00000000-0005-0000-0000-000074000000}"/>
    <cellStyle name="40% - Accent5 6" xfId="138" xr:uid="{00000000-0005-0000-0000-000075000000}"/>
    <cellStyle name="40% - Accent5 7" xfId="152" xr:uid="{00000000-0005-0000-0000-000076000000}"/>
    <cellStyle name="40% - Accent5 8" xfId="166" xr:uid="{00000000-0005-0000-0000-000077000000}"/>
    <cellStyle name="40% - Accent5 9" xfId="180" xr:uid="{00000000-0005-0000-0000-000078000000}"/>
    <cellStyle name="40% - Accent6" xfId="41" builtinId="51" customBuiltin="1"/>
    <cellStyle name="40% - Accent6 10" xfId="196" xr:uid="{00000000-0005-0000-0000-00007A000000}"/>
    <cellStyle name="40% - Accent6 11" xfId="210" xr:uid="{00000000-0005-0000-0000-00007B000000}"/>
    <cellStyle name="40% - Accent6 2" xfId="82" xr:uid="{00000000-0005-0000-0000-00007C000000}"/>
    <cellStyle name="40% - Accent6 3" xfId="98" xr:uid="{00000000-0005-0000-0000-00007D000000}"/>
    <cellStyle name="40% - Accent6 4" xfId="112" xr:uid="{00000000-0005-0000-0000-00007E000000}"/>
    <cellStyle name="40% - Accent6 5" xfId="126" xr:uid="{00000000-0005-0000-0000-00007F000000}"/>
    <cellStyle name="40% - Accent6 6" xfId="140" xr:uid="{00000000-0005-0000-0000-000080000000}"/>
    <cellStyle name="40% - Accent6 7" xfId="154" xr:uid="{00000000-0005-0000-0000-000081000000}"/>
    <cellStyle name="40% - Accent6 8" xfId="168" xr:uid="{00000000-0005-0000-0000-000082000000}"/>
    <cellStyle name="40% - Accent6 9" xfId="182" xr:uid="{00000000-0005-0000-0000-000083000000}"/>
    <cellStyle name="60% - Accent1" xfId="22" builtinId="32" customBuiltin="1"/>
    <cellStyle name="60% - Accent1 2" xfId="63" xr:uid="{00000000-0005-0000-0000-000085000000}"/>
    <cellStyle name="60% - Accent2" xfId="26" builtinId="36" customBuiltin="1"/>
    <cellStyle name="60% - Accent2 2" xfId="67" xr:uid="{00000000-0005-0000-0000-000087000000}"/>
    <cellStyle name="60% - Accent3" xfId="30" builtinId="40" customBuiltin="1"/>
    <cellStyle name="60% - Accent3 2" xfId="71" xr:uid="{00000000-0005-0000-0000-000089000000}"/>
    <cellStyle name="60% - Accent4" xfId="34" builtinId="44" customBuiltin="1"/>
    <cellStyle name="60% - Accent4 2" xfId="75" xr:uid="{00000000-0005-0000-0000-00008B000000}"/>
    <cellStyle name="60% - Accent5" xfId="38" builtinId="48" customBuiltin="1"/>
    <cellStyle name="60% - Accent5 2" xfId="79" xr:uid="{00000000-0005-0000-0000-00008D000000}"/>
    <cellStyle name="60% - Accent6" xfId="42" builtinId="52" customBuiltin="1"/>
    <cellStyle name="60% - Accent6 2" xfId="83" xr:uid="{00000000-0005-0000-0000-00008F000000}"/>
    <cellStyle name="Accent1" xfId="19" builtinId="29" customBuiltin="1"/>
    <cellStyle name="Accent1 2" xfId="60" xr:uid="{00000000-0005-0000-0000-000091000000}"/>
    <cellStyle name="Accent2" xfId="23" builtinId="33" customBuiltin="1"/>
    <cellStyle name="Accent2 2" xfId="64" xr:uid="{00000000-0005-0000-0000-000093000000}"/>
    <cellStyle name="Accent3" xfId="27" builtinId="37" customBuiltin="1"/>
    <cellStyle name="Accent3 2" xfId="68" xr:uid="{00000000-0005-0000-0000-000095000000}"/>
    <cellStyle name="Accent4" xfId="31" builtinId="41" customBuiltin="1"/>
    <cellStyle name="Accent4 2" xfId="72" xr:uid="{00000000-0005-0000-0000-000097000000}"/>
    <cellStyle name="Accent5" xfId="35" builtinId="45" customBuiltin="1"/>
    <cellStyle name="Accent5 2" xfId="76" xr:uid="{00000000-0005-0000-0000-000099000000}"/>
    <cellStyle name="Accent6" xfId="39" builtinId="49" customBuiltin="1"/>
    <cellStyle name="Accent6 2" xfId="80" xr:uid="{00000000-0005-0000-0000-00009B000000}"/>
    <cellStyle name="Bad" xfId="8" builtinId="27" customBuiltin="1"/>
    <cellStyle name="Bad 2" xfId="49" xr:uid="{00000000-0005-0000-0000-00009D000000}"/>
    <cellStyle name="Calculation" xfId="12" builtinId="22" customBuiltin="1"/>
    <cellStyle name="Calculation 2" xfId="53" xr:uid="{00000000-0005-0000-0000-00009F000000}"/>
    <cellStyle name="Check Cell" xfId="14" builtinId="23" customBuiltin="1"/>
    <cellStyle name="Check Cell 2" xfId="55" xr:uid="{00000000-0005-0000-0000-0000A1000000}"/>
    <cellStyle name="Comma" xfId="1" builtinId="3"/>
    <cellStyle name="Explanatory Text" xfId="17" builtinId="53" customBuiltin="1"/>
    <cellStyle name="Explanatory Text 2" xfId="58" xr:uid="{00000000-0005-0000-0000-0000A4000000}"/>
    <cellStyle name="Good" xfId="7" builtinId="26" customBuiltin="1"/>
    <cellStyle name="Good 2" xfId="48" xr:uid="{00000000-0005-0000-0000-0000A6000000}"/>
    <cellStyle name="Heading 1" xfId="3" builtinId="16" customBuiltin="1"/>
    <cellStyle name="Heading 1 2" xfId="44" xr:uid="{00000000-0005-0000-0000-0000A8000000}"/>
    <cellStyle name="Heading 2" xfId="4" builtinId="17" customBuiltin="1"/>
    <cellStyle name="Heading 2 2" xfId="45" xr:uid="{00000000-0005-0000-0000-0000AA000000}"/>
    <cellStyle name="Heading 3" xfId="5" builtinId="18" customBuiltin="1"/>
    <cellStyle name="Heading 3 2" xfId="46" xr:uid="{00000000-0005-0000-0000-0000AC000000}"/>
    <cellStyle name="Heading 4" xfId="6" builtinId="19" customBuiltin="1"/>
    <cellStyle name="Heading 4 2" xfId="47" xr:uid="{00000000-0005-0000-0000-0000AE000000}"/>
    <cellStyle name="Hyperlink 2" xfId="84" xr:uid="{00000000-0005-0000-0000-0000B0000000}"/>
    <cellStyle name="Input" xfId="10" builtinId="20" customBuiltin="1"/>
    <cellStyle name="Input 2" xfId="51" xr:uid="{00000000-0005-0000-0000-0000B2000000}"/>
    <cellStyle name="Linked Cell" xfId="13" builtinId="24" customBuiltin="1"/>
    <cellStyle name="Linked Cell 2" xfId="54" xr:uid="{00000000-0005-0000-0000-0000B4000000}"/>
    <cellStyle name="Neutral" xfId="9" builtinId="28" customBuiltin="1"/>
    <cellStyle name="Neutral 2" xfId="50" xr:uid="{00000000-0005-0000-0000-0000B6000000}"/>
    <cellStyle name="Normal" xfId="0" builtinId="0"/>
    <cellStyle name="Normal 10" xfId="183" xr:uid="{00000000-0005-0000-0000-0000B8000000}"/>
    <cellStyle name="Normal 11" xfId="197" xr:uid="{00000000-0005-0000-0000-0000B9000000}"/>
    <cellStyle name="Normal 2" xfId="43" xr:uid="{00000000-0005-0000-0000-0000BA000000}"/>
    <cellStyle name="Normal 3" xfId="85" xr:uid="{00000000-0005-0000-0000-0000BB000000}"/>
    <cellStyle name="Normal 4" xfId="99" xr:uid="{00000000-0005-0000-0000-0000BC000000}"/>
    <cellStyle name="Normal 5" xfId="113" xr:uid="{00000000-0005-0000-0000-0000BD000000}"/>
    <cellStyle name="Normal 6" xfId="127" xr:uid="{00000000-0005-0000-0000-0000BE000000}"/>
    <cellStyle name="Normal 7" xfId="141" xr:uid="{00000000-0005-0000-0000-0000BF000000}"/>
    <cellStyle name="Normal 8" xfId="155" xr:uid="{00000000-0005-0000-0000-0000C0000000}"/>
    <cellStyle name="Normal 9" xfId="169" xr:uid="{00000000-0005-0000-0000-0000C1000000}"/>
    <cellStyle name="Note" xfId="16" builtinId="10" customBuiltin="1"/>
    <cellStyle name="Note 10" xfId="184" xr:uid="{00000000-0005-0000-0000-0000C3000000}"/>
    <cellStyle name="Note 11" xfId="198" xr:uid="{00000000-0005-0000-0000-0000C4000000}"/>
    <cellStyle name="Note 2" xfId="57" xr:uid="{00000000-0005-0000-0000-0000C5000000}"/>
    <cellStyle name="Note 3" xfId="86" xr:uid="{00000000-0005-0000-0000-0000C6000000}"/>
    <cellStyle name="Note 4" xfId="100" xr:uid="{00000000-0005-0000-0000-0000C7000000}"/>
    <cellStyle name="Note 5" xfId="114" xr:uid="{00000000-0005-0000-0000-0000C8000000}"/>
    <cellStyle name="Note 6" xfId="128" xr:uid="{00000000-0005-0000-0000-0000C9000000}"/>
    <cellStyle name="Note 7" xfId="142" xr:uid="{00000000-0005-0000-0000-0000CA000000}"/>
    <cellStyle name="Note 8" xfId="156" xr:uid="{00000000-0005-0000-0000-0000CB000000}"/>
    <cellStyle name="Note 9" xfId="170" xr:uid="{00000000-0005-0000-0000-0000CC000000}"/>
    <cellStyle name="Output" xfId="11" builtinId="21" customBuiltin="1"/>
    <cellStyle name="Output 2" xfId="52" xr:uid="{00000000-0005-0000-0000-0000CE000000}"/>
    <cellStyle name="Title" xfId="2" builtinId="15" customBuiltin="1"/>
    <cellStyle name="Total" xfId="18" builtinId="25" customBuiltin="1"/>
    <cellStyle name="Total 2" xfId="59" xr:uid="{00000000-0005-0000-0000-0000D1000000}"/>
    <cellStyle name="Warning Text" xfId="15" builtinId="11" customBuiltin="1"/>
    <cellStyle name="Warning Text 2" xfId="56" xr:uid="{00000000-0005-0000-0000-0000D3000000}"/>
  </cellStyles>
  <dxfs count="179"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0" formatCode="0.0000E+00"/>
    </dxf>
    <dxf>
      <numFmt numFmtId="169" formatCode="0.000E+00"/>
    </dxf>
    <dxf>
      <numFmt numFmtId="15" formatCode="0.00E+00"/>
    </dxf>
    <dxf>
      <numFmt numFmtId="168" formatCode="0.0E+00"/>
    </dxf>
    <dxf>
      <numFmt numFmtId="167" formatCode="0E+00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6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6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6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6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167" formatCode="0E+00"/>
    </dxf>
    <dxf>
      <numFmt numFmtId="168" formatCode="0.0E+00"/>
    </dxf>
    <dxf>
      <numFmt numFmtId="15" formatCode="0.00E+00"/>
    </dxf>
    <dxf>
      <numFmt numFmtId="169" formatCode="0.000E+00"/>
    </dxf>
    <dxf>
      <numFmt numFmtId="170" formatCode="0.0000E+00"/>
    </dxf>
    <dxf>
      <alignment horizontal="general" indent="0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7" formatCode="0E+00"/>
    </dxf>
    <dxf>
      <numFmt numFmtId="168" formatCode="0.0E+00"/>
    </dxf>
    <dxf>
      <numFmt numFmtId="15" formatCode="0.00E+00"/>
    </dxf>
    <dxf>
      <numFmt numFmtId="169" formatCode="0.000E+00"/>
    </dxf>
    <dxf>
      <numFmt numFmtId="170" formatCode="0.0000E+00"/>
    </dxf>
    <dxf>
      <numFmt numFmtId="166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782906</xdr:colOff>
      <xdr:row>25</xdr:row>
      <xdr:rowOff>86407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5CEBD-403F-BF3A-589E-CB69065ED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13298756" cy="48870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356.443447337966" createdVersion="6" refreshedVersion="8" minRefreshableVersion="3" recordCount="16" xr:uid="{00000000-000A-0000-FFFF-FFFF50000000}">
  <cacheSource type="worksheet">
    <worksheetSource ref="A1:N17" sheet="Propane"/>
  </cacheSource>
  <cacheFields count="14">
    <cacheField name="Location" numFmtId="0">
      <sharedItems containsBlank="1"/>
    </cacheField>
    <cacheField name="Item #" numFmtId="0">
      <sharedItems containsString="0" containsBlank="1" containsNumber="1" containsInteger="1" minValue="4" maxValue="9" count="4">
        <n v="4"/>
        <n v="5"/>
        <n v="9"/>
        <m/>
      </sharedItems>
    </cacheField>
    <cacheField name="Description" numFmtId="0">
      <sharedItems containsBlank="1"/>
    </cacheField>
    <cacheField name="StartDate" numFmtId="14">
      <sharedItems containsNonDate="0" containsDate="1" containsString="0" containsBlank="1" minDate="2024-02-01T00:00:00" maxDate="2024-02-02T00:00:00"/>
    </cacheField>
    <cacheField name="End Date" numFmtId="14">
      <sharedItems containsNonDate="0" containsDate="1" containsString="0" containsBlank="1" minDate="2024-02-29T00:00:00" maxDate="2024-03-01T00:00:00"/>
    </cacheField>
    <cacheField name="Start" numFmtId="0">
      <sharedItems containsString="0" containsBlank="1" containsNumber="1" containsInteger="1" minValue="0" maxValue="2890"/>
    </cacheField>
    <cacheField name="Ins" numFmtId="0">
      <sharedItems containsString="0" containsBlank="1" containsNumber="1" minValue="0" maxValue="218977.6"/>
    </cacheField>
    <cacheField name="Outs" numFmtId="0">
      <sharedItems containsString="0" containsBlank="1" containsNumber="1" minValue="-189664" maxValue="-62.7"/>
    </cacheField>
    <cacheField name="Adjusts" numFmtId="0">
      <sharedItems containsString="0" containsBlank="1" containsNumber="1" minValue="-26036.400000000001" maxValue="23433"/>
    </cacheField>
    <cacheField name="End" numFmtId="164">
      <sharedItems containsSemiMixedTypes="0" containsString="0" containsNumber="1" minValue="0" maxValue="3827.2000000000044"/>
    </cacheField>
    <cacheField name="Physical" numFmtId="0">
      <sharedItems containsSemiMixedTypes="0" containsString="0" containsNumber="1" containsInteger="1" minValue="0" maxValue="3850"/>
    </cacheField>
    <cacheField name="Diff to Physical" numFmtId="164">
      <sharedItems containsSemiMixedTypes="0" containsString="0" containsNumber="1" minValue="-77.599999999993997" maxValue="512.30000000000018"/>
    </cacheField>
    <cacheField name="adj to Physical" numFmtId="164">
      <sharedItems containsSemiMixedTypes="0" containsString="0" containsNumber="1" minValue="-512.30000000000018" maxValue="77.599999999993997"/>
    </cacheField>
    <cacheField name="Adjusted Ending Balance" numFmtId="164">
      <sharedItems containsSemiMixedTypes="0" containsString="0" containsNumber="1" containsInteger="1" minValue="0" maxValue="3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415.660174884259" createdVersion="6" refreshedVersion="8" minRefreshableVersion="3" recordCount="14" xr:uid="{00000000-000A-0000-FFFF-FFFF4F000000}">
  <cacheSource type="worksheet">
    <worksheetSource ref="A1:N15" sheet="Tanks Final"/>
  </cacheSource>
  <cacheFields count="14">
    <cacheField name="Location" numFmtId="0">
      <sharedItems containsBlank="1"/>
    </cacheField>
    <cacheField name="Item #" numFmtId="0">
      <sharedItems containsString="0" containsBlank="1" containsNumber="1" containsInteger="1" minValue="2" maxValue="57" count="8">
        <n v="2"/>
        <n v="34"/>
        <n v="4"/>
        <n v="5"/>
        <n v="38"/>
        <n v="35"/>
        <m/>
        <n v="57" u="1"/>
      </sharedItems>
    </cacheField>
    <cacheField name="Description" numFmtId="0">
      <sharedItems containsBlank="1"/>
    </cacheField>
    <cacheField name="StartDate" numFmtId="14">
      <sharedItems containsNonDate="0" containsDate="1" containsString="0" containsBlank="1" minDate="2024-04-01T00:00:00" maxDate="2024-04-02T00:00:00"/>
    </cacheField>
    <cacheField name="End Date" numFmtId="14">
      <sharedItems containsNonDate="0" containsDate="1" containsString="0" containsBlank="1" minDate="2024-04-30T00:00:00" maxDate="2024-05-01T00:00:00"/>
    </cacheField>
    <cacheField name="Start" numFmtId="0">
      <sharedItems containsString="0" containsBlank="1" containsNumber="1" minValue="0" maxValue="48989"/>
    </cacheField>
    <cacheField name="Ins" numFmtId="0">
      <sharedItems containsString="0" containsBlank="1" containsNumber="1" minValue="0" maxValue="222978"/>
    </cacheField>
    <cacheField name="Outs" numFmtId="0">
      <sharedItems containsString="0" containsBlank="1" containsNumber="1" minValue="-2240" maxValue="0"/>
    </cacheField>
    <cacheField name="Adjusts" numFmtId="0">
      <sharedItems containsString="0" containsBlank="1" containsNumber="1" minValue="-180003" maxValue="7000"/>
    </cacheField>
    <cacheField name="End" numFmtId="43">
      <sharedItems containsSemiMixedTypes="0" containsString="0" containsNumber="1" minValue="0" maxValue="91964"/>
    </cacheField>
    <cacheField name="Physical" numFmtId="43">
      <sharedItems containsSemiMixedTypes="0" containsString="0" containsNumber="1" minValue="0" maxValue="91964"/>
    </cacheField>
    <cacheField name="Diff to Physical" numFmtId="43">
      <sharedItems containsSemiMixedTypes="0" containsString="0" containsNumber="1" minValue="0" maxValue="9.0927265716800321E-14"/>
    </cacheField>
    <cacheField name="adj to Physical" numFmtId="164">
      <sharedItems containsSemiMixedTypes="0" containsString="0" containsNumber="1" minValue="-9.0927265716800321E-14" maxValue="0"/>
    </cacheField>
    <cacheField name="Adjusted Ending Balance" numFmtId="43">
      <sharedItems containsSemiMixedTypes="0" containsString="0" containsNumber="1" minValue="0" maxValue="91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364.469350694446" createdVersion="8" refreshedVersion="8" minRefreshableVersion="3" recordCount="38" xr:uid="{EEE7FC4B-E02D-41EE-8196-AD20E515E2A2}">
  <cacheSource type="worksheet">
    <worksheetSource ref="A1:N39" sheet="#2 Oil Final"/>
  </cacheSource>
  <cacheFields count="14">
    <cacheField name="Location" numFmtId="0">
      <sharedItems containsBlank="1"/>
    </cacheField>
    <cacheField name="Item #" numFmtId="0">
      <sharedItems containsString="0" containsBlank="1" containsNumber="1" containsInteger="1" minValue="2" maxValue="2" count="2">
        <n v="2"/>
        <m/>
      </sharedItems>
    </cacheField>
    <cacheField name="Description" numFmtId="0">
      <sharedItems containsBlank="1"/>
    </cacheField>
    <cacheField name="StartDate" numFmtId="0">
      <sharedItems containsNonDate="0" containsDate="1" containsString="0" containsBlank="1" minDate="2024-02-01T00:00:00" maxDate="2024-02-02T00:00:00"/>
    </cacheField>
    <cacheField name="End Date" numFmtId="0">
      <sharedItems containsNonDate="0" containsDate="1" containsString="0" containsBlank="1" minDate="2024-02-29T00:00:00" maxDate="2024-03-01T00:00:00"/>
    </cacheField>
    <cacheField name="Start" numFmtId="0">
      <sharedItems containsString="0" containsBlank="1" containsNumber="1" containsInteger="1" minValue="0" maxValue="2800"/>
    </cacheField>
    <cacheField name="Ins" numFmtId="0">
      <sharedItems containsString="0" containsBlank="1" containsNumber="1" minValue="0" maxValue="127214.39999999999"/>
    </cacheField>
    <cacheField name="Outs" numFmtId="0">
      <sharedItems containsString="0" containsBlank="1" containsNumber="1" minValue="-141512.79999999999" maxValue="-4133.3"/>
    </cacheField>
    <cacheField name="Adjusts" numFmtId="0">
      <sharedItems containsString="0" containsBlank="1" containsNumber="1" minValue="-5258.3" maxValue="102663.5"/>
    </cacheField>
    <cacheField name="End" numFmtId="164">
      <sharedItems containsString="0" containsBlank="1" containsNumber="1" minValue="0" maxValue="2370.0000000000009"/>
    </cacheField>
    <cacheField name="Physical" numFmtId="164">
      <sharedItems containsString="0" containsBlank="1" containsNumber="1" containsInteger="1" minValue="0" maxValue="2370"/>
    </cacheField>
    <cacheField name="Diff to Physical" numFmtId="164">
      <sharedItems containsString="0" containsBlank="1" containsNumber="1" minValue="-7.2759576141834259E-12" maxValue="7.2759576141834259E-12"/>
    </cacheField>
    <cacheField name="adj to Physical" numFmtId="164">
      <sharedItems containsString="0" containsBlank="1" containsNumber="1" minValue="-7.2759576141834259E-12" maxValue="7.2759576141834259E-12"/>
    </cacheField>
    <cacheField name="Adjusted Ending Balance" numFmtId="164">
      <sharedItems containsString="0" containsBlank="1" containsNumber="1" minValue="0" maxValue="2370.0000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364.469607060186" createdVersion="8" refreshedVersion="8" minRefreshableVersion="3" recordCount="7" xr:uid="{20D1F470-B305-4157-96BA-0482714B4611}">
  <cacheSource type="worksheet">
    <worksheetSource ref="A1:N8" sheet="Def Final"/>
  </cacheSource>
  <cacheFields count="14">
    <cacheField name="Location" numFmtId="0">
      <sharedItems containsBlank="1" count="5">
        <s v="BTruck 480"/>
        <s v="DEF 55 Gal Drum"/>
        <s v="SBE DEF Bulk Tank"/>
        <s v="SBE DEF PALLET"/>
        <m/>
      </sharedItems>
    </cacheField>
    <cacheField name="Item #" numFmtId="0">
      <sharedItems containsString="0" containsBlank="1" containsNumber="1" containsInteger="1" minValue="78" maxValue="78" count="2">
        <n v="78"/>
        <m/>
      </sharedItems>
    </cacheField>
    <cacheField name="Description" numFmtId="0">
      <sharedItems containsBlank="1"/>
    </cacheField>
    <cacheField name="StartDate" numFmtId="14">
      <sharedItems containsNonDate="0" containsDate="1" containsString="0" containsBlank="1" minDate="2024-02-01T00:00:00" maxDate="2024-02-02T00:00:00"/>
    </cacheField>
    <cacheField name="End Date" numFmtId="14">
      <sharedItems containsNonDate="0" containsDate="1" containsString="0" containsBlank="1" minDate="2024-02-29T00:00:00" maxDate="2024-03-01T00:00:00"/>
    </cacheField>
    <cacheField name="Start" numFmtId="0">
      <sharedItems containsString="0" containsBlank="1" containsNumber="1" containsInteger="1" minValue="110" maxValue="4000"/>
    </cacheField>
    <cacheField name="Ins" numFmtId="0">
      <sharedItems containsString="0" containsBlank="1" containsNumber="1" containsInteger="1" minValue="0" maxValue="9280"/>
    </cacheField>
    <cacheField name="Outs" numFmtId="0">
      <sharedItems containsString="0" containsBlank="1" containsNumber="1" containsInteger="1" minValue="-7405" maxValue="0"/>
    </cacheField>
    <cacheField name="Adjusts" numFmtId="0">
      <sharedItems containsString="0" containsBlank="1" containsNumber="1" containsInteger="1" minValue="-12380" maxValue="6980"/>
    </cacheField>
    <cacheField name="End" numFmtId="0">
      <sharedItems containsString="0" containsBlank="1" containsNumber="1" containsInteger="1" minValue="0" maxValue="900"/>
    </cacheField>
    <cacheField name="Physical" numFmtId="43">
      <sharedItems containsString="0" containsBlank="1" containsNumber="1" containsInteger="1" minValue="0" maxValue="900"/>
    </cacheField>
    <cacheField name="Diff to Physical" numFmtId="0">
      <sharedItems containsString="0" containsBlank="1" containsNumber="1" containsInteger="1" minValue="0" maxValue="0"/>
    </cacheField>
    <cacheField name="adj to Physical" numFmtId="0">
      <sharedItems containsString="0" containsBlank="1" containsNumber="1" containsInteger="1" minValue="0" maxValue="0"/>
    </cacheField>
    <cacheField name="Adjusted Ending Balance" numFmtId="0">
      <sharedItems containsString="0" containsBlank="1" containsNumber="1" containsInteger="1" minValue="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386.579488310184" createdVersion="6" refreshedVersion="8" minRefreshableVersion="3" recordCount="33" xr:uid="{00000000-000A-0000-FFFF-FFFF4E000000}">
  <cacheSource type="worksheet">
    <worksheetSource ref="A1:N34" sheet="#2 oil"/>
  </cacheSource>
  <cacheFields count="14">
    <cacheField name="Location" numFmtId="0">
      <sharedItems containsBlank="1"/>
    </cacheField>
    <cacheField name="Item #" numFmtId="0">
      <sharedItems containsString="0" containsBlank="1" containsNumber="1" containsInteger="1" minValue="2" maxValue="57" count="3">
        <n v="2"/>
        <n v="57"/>
        <m/>
      </sharedItems>
    </cacheField>
    <cacheField name="Description" numFmtId="0">
      <sharedItems containsBlank="1"/>
    </cacheField>
    <cacheField name="StartDate" numFmtId="14">
      <sharedItems containsNonDate="0" containsDate="1" containsString="0" containsBlank="1" minDate="2024-02-01T00:00:00" maxDate="2024-03-02T00:00:00"/>
    </cacheField>
    <cacheField name="End Date" numFmtId="14">
      <sharedItems containsNonDate="0" containsDate="1" containsString="0" containsBlank="1" minDate="2024-02-29T00:00:00" maxDate="2024-04-01T00:00:00"/>
    </cacheField>
    <cacheField name="Start" numFmtId="0">
      <sharedItems containsString="0" containsBlank="1" containsNumber="1" containsInteger="1" minValue="0" maxValue="2370"/>
    </cacheField>
    <cacheField name="Ins" numFmtId="0">
      <sharedItems containsString="0" containsBlank="1" containsNumber="1" minValue="0" maxValue="129432"/>
    </cacheField>
    <cacheField name="Outs" numFmtId="0">
      <sharedItems containsString="0" containsBlank="1" containsNumber="1" minValue="-113704.6" maxValue="129.9"/>
    </cacheField>
    <cacheField name="Adjusts" numFmtId="0">
      <sharedItems containsString="0" containsBlank="1" containsNumber="1" minValue="-91869" maxValue="107501.5"/>
    </cacheField>
    <cacheField name="End" numFmtId="164">
      <sharedItems containsSemiMixedTypes="0" containsString="0" containsNumber="1" minValue="-1396.2000000000025" maxValue="2843.4"/>
    </cacheField>
    <cacheField name="Physical" numFmtId="164">
      <sharedItems containsSemiMixedTypes="0" containsString="0" containsNumber="1" containsInteger="1" minValue="0" maxValue="3300"/>
    </cacheField>
    <cacheField name="Diff to Physical" numFmtId="164">
      <sharedItems containsString="0" containsBlank="1" containsNumber="1" minValue="-1975.2000000000025" maxValue="2843.4"/>
    </cacheField>
    <cacheField name="adj to Physical" numFmtId="164">
      <sharedItems containsString="0" containsBlank="1" containsNumber="1" minValue="-2843.4" maxValue="1975.2000000000025"/>
    </cacheField>
    <cacheField name="Adjusted Ending Balance" numFmtId="164">
      <sharedItems containsString="0" containsBlank="1" containsNumber="1" containsInteger="1" minValue="0" maxValue="3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415.49478148148" createdVersion="6" refreshedVersion="8" minRefreshableVersion="3" recordCount="5" xr:uid="{00000000-000A-0000-FFFF-FFFF56000000}">
  <cacheSource type="worksheet">
    <worksheetSource ref="A1:N6" sheet="Def"/>
  </cacheSource>
  <cacheFields count="14">
    <cacheField name="Location" numFmtId="0">
      <sharedItems containsBlank="1" count="6">
        <s v="BTruck 480"/>
        <s v="DEF 55 Gal Drum"/>
        <s v="SBE DEF Bulk Tank"/>
        <s v="SBE DEF PALLET"/>
        <m/>
        <s v="BTruck 467" u="1"/>
      </sharedItems>
    </cacheField>
    <cacheField name="Item #" numFmtId="0">
      <sharedItems containsString="0" containsBlank="1" containsNumber="1" containsInteger="1" minValue="78" maxValue="78" count="2">
        <n v="78"/>
        <m/>
      </sharedItems>
    </cacheField>
    <cacheField name="Description" numFmtId="0">
      <sharedItems containsBlank="1"/>
    </cacheField>
    <cacheField name="StartDate" numFmtId="14">
      <sharedItems containsNonDate="0" containsDate="1" containsString="0" containsBlank="1" minDate="2024-04-01T00:00:00" maxDate="2024-04-02T00:00:00"/>
    </cacheField>
    <cacheField name="End Date" numFmtId="14">
      <sharedItems containsNonDate="0" containsDate="1" containsString="0" containsBlank="1" minDate="2024-04-30T00:00:00" maxDate="2024-05-01T00:00:00"/>
    </cacheField>
    <cacheField name="Start" numFmtId="0">
      <sharedItems containsString="0" containsBlank="1" containsNumber="1" containsInteger="1" minValue="110" maxValue="3000"/>
    </cacheField>
    <cacheField name="Ins" numFmtId="0">
      <sharedItems containsString="0" containsBlank="1" containsNumber="1" minValue="0" maxValue="9683.4"/>
    </cacheField>
    <cacheField name="Outs" numFmtId="0">
      <sharedItems containsString="0" containsBlank="1" containsNumber="1" minValue="-7974.4" maxValue="0"/>
    </cacheField>
    <cacheField name="Adjusts" numFmtId="0">
      <sharedItems containsString="0" containsBlank="1" containsNumber="1" minValue="-7510.9" maxValue="7510.9"/>
    </cacheField>
    <cacheField name="End" numFmtId="43">
      <sharedItems containsSemiMixedTypes="0" containsString="0" containsNumber="1" minValue="0" maxValue="5172.5"/>
    </cacheField>
    <cacheField name="Physical" numFmtId="43">
      <sharedItems containsSemiMixedTypes="0" containsString="0" containsNumber="1" containsInteger="1" minValue="0" maxValue="5400"/>
    </cacheField>
    <cacheField name="Diff to Physical" numFmtId="43">
      <sharedItems containsSemiMixedTypes="0" containsString="0" containsNumber="1" minValue="-227.5" maxValue="236.5"/>
    </cacheField>
    <cacheField name="adj to Physical" numFmtId="43">
      <sharedItems containsSemiMixedTypes="0" containsString="0" containsNumber="1" minValue="-236.5" maxValue="227.5"/>
    </cacheField>
    <cacheField name="Adjusted Ending Balance" numFmtId="43">
      <sharedItems containsSemiMixedTypes="0" containsString="0" containsNumber="1" containsInteger="1" minValue="0" maxValue="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415.521850231482" createdVersion="8" refreshedVersion="8" minRefreshableVersion="3" recordCount="135" xr:uid="{125332C3-E898-4EB1-B2E8-351E11A634F7}">
  <cacheSource type="worksheet">
    <worksheetSource ref="A1:N136" sheet="all inventory "/>
  </cacheSource>
  <cacheFields count="14">
    <cacheField name="Location" numFmtId="0">
      <sharedItems containsBlank="1"/>
    </cacheField>
    <cacheField name="Item #" numFmtId="0">
      <sharedItems containsString="0" containsBlank="1" containsNumber="1" containsInteger="1" minValue="2" maxValue="78" count="15">
        <n v="2"/>
        <n v="21"/>
        <n v="22"/>
        <n v="34"/>
        <n v="35"/>
        <n v="36"/>
        <n v="38"/>
        <n v="23"/>
        <n v="78"/>
        <n v="37"/>
        <n v="57"/>
        <n v="4"/>
        <n v="5"/>
        <n v="9"/>
        <m/>
      </sharedItems>
    </cacheField>
    <cacheField name="Description" numFmtId="0">
      <sharedItems containsBlank="1"/>
    </cacheField>
    <cacheField name="StartDate" numFmtId="14">
      <sharedItems containsNonDate="0" containsDate="1" containsString="0" containsBlank="1" minDate="2024-04-01T00:00:00" maxDate="2024-04-02T00:00:00"/>
    </cacheField>
    <cacheField name="End Date" numFmtId="14">
      <sharedItems containsNonDate="0" containsDate="1" containsString="0" containsBlank="1" minDate="2024-04-30T00:00:00" maxDate="2024-05-01T00:00:00"/>
    </cacheField>
    <cacheField name="Start" numFmtId="0">
      <sharedItems containsString="0" containsBlank="1" containsNumber="1" containsInteger="1" minValue="0" maxValue="3900"/>
    </cacheField>
    <cacheField name="Ins" numFmtId="0">
      <sharedItems containsString="0" containsBlank="1" containsNumber="1" minValue="0" maxValue="167626"/>
    </cacheField>
    <cacheField name="Outs" numFmtId="0">
      <sharedItems containsString="0" containsBlank="1" containsNumber="1" minValue="-165754.4" maxValue="899.3"/>
    </cacheField>
    <cacheField name="Adjusts" numFmtId="0">
      <sharedItems containsString="0" containsBlank="1" containsNumber="1" minValue="-37502" maxValue="119369.2"/>
    </cacheField>
    <cacheField name="End" numFmtId="164">
      <sharedItems containsString="0" containsBlank="1" containsNumber="1" minValue="-2512.1000000000004" maxValue="6138.3999999999942"/>
    </cacheField>
    <cacheField name="Physical" numFmtId="164">
      <sharedItems containsString="0" containsBlank="1" containsNumber="1" containsInteger="1" minValue="0" maxValue="3890"/>
    </cacheField>
    <cacheField name="Diff to Physical" numFmtId="164">
      <sharedItems containsString="0" containsBlank="1" containsNumber="1" minValue="-3231.6000000000004" maxValue="2600.0999999999985"/>
    </cacheField>
    <cacheField name="adj to Physical" numFmtId="164">
      <sharedItems containsString="0" containsBlank="1" containsNumber="1" minValue="-2600.0999999999985" maxValue="3231.6000000000004"/>
    </cacheField>
    <cacheField name="Adjusted Ending Balance" numFmtId="164">
      <sharedItems containsString="0" containsBlank="1" containsNumber="1" containsInteger="1" minValue="0" maxValue="3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415.597106712965" createdVersion="6" refreshedVersion="8" minRefreshableVersion="3" recordCount="18" xr:uid="{00000000-000A-0000-FFFF-FFFF55000000}">
  <cacheSource type="worksheet">
    <worksheetSource ref="A1:N19" sheet="Tanks"/>
  </cacheSource>
  <cacheFields count="14">
    <cacheField name="Location" numFmtId="0">
      <sharedItems containsBlank="1"/>
    </cacheField>
    <cacheField name="Item #" numFmtId="0">
      <sharedItems containsString="0" containsBlank="1" containsNumber="1" containsInteger="1" minValue="2" maxValue="57" count="8">
        <n v="2"/>
        <n v="34"/>
        <n v="4"/>
        <n v="5"/>
        <n v="38"/>
        <n v="35"/>
        <m/>
        <n v="57" u="1"/>
      </sharedItems>
    </cacheField>
    <cacheField name="Description" numFmtId="0">
      <sharedItems containsBlank="1"/>
    </cacheField>
    <cacheField name="StartDate" numFmtId="0">
      <sharedItems containsNonDate="0" containsDate="1" containsString="0" containsBlank="1" minDate="2024-02-01T00:00:00" maxDate="2024-04-02T00:00:00"/>
    </cacheField>
    <cacheField name="End Date" numFmtId="0">
      <sharedItems containsNonDate="0" containsDate="1" containsString="0" containsBlank="1" minDate="2024-04-30T00:00:00" maxDate="2024-05-01T00:00:00"/>
    </cacheField>
    <cacheField name="Start" numFmtId="0">
      <sharedItems containsString="0" containsBlank="1" containsNumber="1" minValue="0" maxValue="48989"/>
    </cacheField>
    <cacheField name="Ins" numFmtId="0">
      <sharedItems containsString="0" containsBlank="1" containsNumber="1" minValue="0" maxValue="222978"/>
    </cacheField>
    <cacheField name="Outs" numFmtId="0">
      <sharedItems containsString="0" containsBlank="1" containsNumber="1" minValue="-2240" maxValue="0"/>
    </cacheField>
    <cacheField name="Adjusts" numFmtId="0">
      <sharedItems containsString="0" containsBlank="1" containsNumber="1" minValue="-180003" maxValue="3844"/>
    </cacheField>
    <cacheField name="End" numFmtId="43">
      <sharedItems containsSemiMixedTypes="0" containsString="0" containsNumber="1" minValue="-181" maxValue="91964"/>
    </cacheField>
    <cacheField name="Physical" numFmtId="43">
      <sharedItems containsSemiMixedTypes="0" containsString="0" containsNumber="1" minValue="0" maxValue="91964"/>
    </cacheField>
    <cacheField name="Diff to Physical" numFmtId="43">
      <sharedItems containsSemiMixedTypes="0" containsString="0" containsNumber="1" minValue="-1052" maxValue="9.0927265716800321E-14"/>
    </cacheField>
    <cacheField name="adj to Physical" numFmtId="164">
      <sharedItems containsSemiMixedTypes="0" containsString="0" containsNumber="1" minValue="-9.0927265716800321E-14" maxValue="1052"/>
    </cacheField>
    <cacheField name="Adjusted Ending Balance" numFmtId="164">
      <sharedItems containsSemiMixedTypes="0" containsString="0" containsNumber="1" minValue="0" maxValue="91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415.655420601855" createdVersion="8" refreshedVersion="8" minRefreshableVersion="3" recordCount="120" xr:uid="{7C0F4628-65E6-47A6-A119-DC1026326832}">
  <cacheSource type="worksheet">
    <worksheetSource ref="A1:N121" sheet="all inventory FINAL"/>
  </cacheSource>
  <cacheFields count="14">
    <cacheField name="Location" numFmtId="0">
      <sharedItems containsBlank="1"/>
    </cacheField>
    <cacheField name="Item #" numFmtId="0">
      <sharedItems containsString="0" containsBlank="1" containsNumber="1" containsInteger="1" minValue="2" maxValue="78" count="16">
        <n v="2"/>
        <n v="21"/>
        <n v="22"/>
        <n v="34"/>
        <n v="35"/>
        <n v="36"/>
        <n v="38"/>
        <n v="23"/>
        <n v="78"/>
        <n v="37"/>
        <n v="57"/>
        <n v="4"/>
        <n v="5"/>
        <n v="9"/>
        <m/>
        <n v="15" u="1"/>
      </sharedItems>
    </cacheField>
    <cacheField name="Description" numFmtId="0">
      <sharedItems containsBlank="1"/>
    </cacheField>
    <cacheField name="StartDate" numFmtId="14">
      <sharedItems containsNonDate="0" containsDate="1" containsString="0" containsBlank="1" minDate="2024-04-01T00:00:00" maxDate="2024-04-02T00:00:00"/>
    </cacheField>
    <cacheField name="End Date" numFmtId="14">
      <sharedItems containsNonDate="0" containsDate="1" containsString="0" containsBlank="1" minDate="2024-04-30T00:00:00" maxDate="2024-05-01T00:00:00"/>
    </cacheField>
    <cacheField name="Start" numFmtId="0">
      <sharedItems containsString="0" containsBlank="1" containsNumber="1" containsInteger="1" minValue="0" maxValue="3900"/>
    </cacheField>
    <cacheField name="Ins" numFmtId="0">
      <sharedItems containsString="0" containsBlank="1" containsNumber="1" minValue="0" maxValue="167626"/>
    </cacheField>
    <cacheField name="Outs" numFmtId="0">
      <sharedItems containsString="0" containsBlank="1" containsNumber="1" minValue="-165754.4" maxValue="899.3"/>
    </cacheField>
    <cacheField name="Adjusts" numFmtId="0">
      <sharedItems containsString="0" containsBlank="1" containsNumber="1" minValue="-37502" maxValue="119537.4"/>
    </cacheField>
    <cacheField name="End" numFmtId="164">
      <sharedItems containsSemiMixedTypes="0" containsString="0" containsNumber="1" minValue="-5.8264504332328215E-12" maxValue="3889.9999999999941"/>
    </cacheField>
    <cacheField name="Physical" numFmtId="164">
      <sharedItems containsString="0" containsBlank="1" containsNumber="1" containsInteger="1" minValue="0" maxValue="3890"/>
    </cacheField>
    <cacheField name="Diff to Physical" numFmtId="164">
      <sharedItems containsString="0" containsBlank="1" containsNumber="1" minValue="-5.9117155615240335E-12" maxValue="5.9117155615240335E-12"/>
    </cacheField>
    <cacheField name="adj to Physical" numFmtId="164">
      <sharedItems containsString="0" containsBlank="1" containsNumber="1" minValue="-5.9117155615240335E-12" maxValue="5.9117155615240335E-12"/>
    </cacheField>
    <cacheField name="Adjusted Ending Balance" numFmtId="164">
      <sharedItems containsString="0" containsBlank="1" containsNumber="1" minValue="0" maxValue="3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415.657724652781" createdVersion="8" refreshedVersion="8" minRefreshableVersion="3" recordCount="20" xr:uid="{A4727991-CA01-461D-9444-F20B10DD87C7}">
  <cacheSource type="worksheet">
    <worksheetSource ref="A1:N21" sheet="propane final"/>
  </cacheSource>
  <cacheFields count="14">
    <cacheField name="Location" numFmtId="0">
      <sharedItems containsBlank="1"/>
    </cacheField>
    <cacheField name="Item #" numFmtId="0">
      <sharedItems containsString="0" containsBlank="1" containsNumber="1" containsInteger="1" minValue="4" maxValue="9" count="4">
        <n v="4"/>
        <n v="5"/>
        <n v="9"/>
        <m/>
      </sharedItems>
    </cacheField>
    <cacheField name="Description" numFmtId="0">
      <sharedItems containsBlank="1"/>
    </cacheField>
    <cacheField name="StartDate" numFmtId="14">
      <sharedItems containsNonDate="0" containsDate="1" containsString="0" containsBlank="1" minDate="2024-04-01T00:00:00" maxDate="2024-04-02T00:00:00"/>
    </cacheField>
    <cacheField name="End Date" numFmtId="14">
      <sharedItems containsNonDate="0" containsDate="1" containsString="0" containsBlank="1" minDate="2024-04-30T00:00:00" maxDate="2024-05-01T00:00:00"/>
    </cacheField>
    <cacheField name="Start" numFmtId="0">
      <sharedItems containsString="0" containsBlank="1" containsNumber="1" containsInteger="1" minValue="0" maxValue="2720"/>
    </cacheField>
    <cacheField name="Ins" numFmtId="0">
      <sharedItems containsString="0" containsBlank="1" containsNumber="1" minValue="0" maxValue="70686.399999999994"/>
    </cacheField>
    <cacheField name="Outs" numFmtId="0">
      <sharedItems containsString="0" containsBlank="1" containsNumber="1" minValue="-61616.2" maxValue="-283.89999999999998"/>
    </cacheField>
    <cacheField name="Adjusts" numFmtId="0">
      <sharedItems containsString="0" containsBlank="1" containsNumber="1" minValue="-19222" maxValue="7521.6"/>
    </cacheField>
    <cacheField name="End" numFmtId="164">
      <sharedItems containsSemiMixedTypes="0" containsString="0" containsNumber="1" minValue="0" maxValue="2720.0000000000018"/>
    </cacheField>
    <cacheField name="Physical" numFmtId="164">
      <sharedItems containsSemiMixedTypes="0" containsString="0" containsNumber="1" containsInteger="1" minValue="0" maxValue="2720"/>
    </cacheField>
    <cacheField name="Diff to Physical" numFmtId="164">
      <sharedItems containsSemiMixedTypes="0" containsString="0" containsNumber="1" minValue="0" maxValue="2.7284841053187847E-12"/>
    </cacheField>
    <cacheField name="adj to Physical" numFmtId="164">
      <sharedItems containsSemiMixedTypes="0" containsString="0" containsNumber="1" minValue="-2.7284841053187847E-12" maxValue="0"/>
    </cacheField>
    <cacheField name="Adjusted Ending Balance" numFmtId="164">
      <sharedItems containsSemiMixedTypes="0" containsString="0" containsNumber="1" minValue="0" maxValue="2720.0000000000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BTruck 486"/>
    <x v="0"/>
    <s v="LP Gas"/>
    <d v="2024-02-01T00:00:00"/>
    <d v="2024-02-29T00:00:00"/>
    <n v="0"/>
    <n v="38843"/>
    <n v="-38843"/>
    <n v="0"/>
    <n v="0"/>
    <n v="0"/>
    <n v="0"/>
    <n v="0"/>
    <n v="0"/>
  </r>
  <r>
    <s v="BTruck 491"/>
    <x v="0"/>
    <s v="LP Gas"/>
    <d v="2024-02-01T00:00:00"/>
    <d v="2024-02-29T00:00:00"/>
    <n v="0"/>
    <n v="28820"/>
    <n v="-28820"/>
    <n v="0"/>
    <n v="0"/>
    <n v="0"/>
    <n v="0"/>
    <n v="0"/>
    <n v="0"/>
  </r>
  <r>
    <s v="BTruck 492"/>
    <x v="0"/>
    <s v="LP Gas"/>
    <d v="2024-02-01T00:00:00"/>
    <d v="2024-02-29T00:00:00"/>
    <n v="0"/>
    <n v="19422"/>
    <n v="-19422"/>
    <n v="0"/>
    <n v="0"/>
    <n v="0"/>
    <n v="0"/>
    <n v="0"/>
    <n v="0"/>
  </r>
  <r>
    <s v="BTruck 493"/>
    <x v="0"/>
    <s v="LP Gas"/>
    <d v="2024-02-01T00:00:00"/>
    <d v="2024-02-29T00:00:00"/>
    <n v="0"/>
    <n v="58064"/>
    <n v="-38759"/>
    <n v="-19305"/>
    <n v="0"/>
    <n v="0"/>
    <n v="0"/>
    <n v="0"/>
    <n v="0"/>
  </r>
  <r>
    <s v="Truck 471"/>
    <x v="0"/>
    <s v="LP Gas"/>
    <d v="2024-02-01T00:00:00"/>
    <d v="2024-02-29T00:00:00"/>
    <n v="2890"/>
    <n v="63241.8"/>
    <n v="-62355.7"/>
    <n v="-1133.7"/>
    <n v="2642.400000000006"/>
    <n v="2720"/>
    <n v="-77.599999999993997"/>
    <n v="77.599999999993997"/>
    <n v="2720"/>
  </r>
  <r>
    <s v="Truck 471"/>
    <x v="1"/>
    <s v="LP Gas - Motor Fuel"/>
    <d v="2024-02-01T00:00:00"/>
    <d v="2024-02-29T00:00:00"/>
    <n v="0"/>
    <n v="0"/>
    <n v="-711.1"/>
    <n v="711.1"/>
    <n v="0"/>
    <n v="0"/>
    <n v="0"/>
    <n v="0"/>
    <n v="0"/>
  </r>
  <r>
    <s v="Truck 471"/>
    <x v="2"/>
    <s v="LP Gas - Forklift/Gen"/>
    <d v="2024-02-01T00:00:00"/>
    <d v="2024-02-29T00:00:00"/>
    <n v="0"/>
    <n v="0"/>
    <n v="-422.6"/>
    <n v="422.6"/>
    <n v="0"/>
    <n v="0"/>
    <n v="0"/>
    <n v="0"/>
    <n v="0"/>
  </r>
  <r>
    <s v="Truck 473"/>
    <x v="0"/>
    <s v="LP Gas"/>
    <d v="2024-02-01T00:00:00"/>
    <d v="2024-02-29T00:00:00"/>
    <n v="204"/>
    <n v="46801.3"/>
    <n v="-43888.800000000003"/>
    <n v="-2021.7"/>
    <n v="1094.8"/>
    <n v="816"/>
    <n v="278.79999999999995"/>
    <n v="-278.79999999999995"/>
    <n v="816"/>
  </r>
  <r>
    <s v="Truck 473"/>
    <x v="2"/>
    <s v="LP Gas - Forklift/Gen"/>
    <d v="2024-02-01T00:00:00"/>
    <d v="2024-02-29T00:00:00"/>
    <n v="0"/>
    <n v="0"/>
    <n v="-1456.8"/>
    <n v="1456.8"/>
    <n v="0"/>
    <n v="0"/>
    <n v="0"/>
    <n v="0"/>
    <n v="0"/>
  </r>
  <r>
    <s v="Truck 478"/>
    <x v="0"/>
    <s v="LP Gas"/>
    <d v="2024-02-01T00:00:00"/>
    <d v="2024-02-29T00:00:00"/>
    <n v="550"/>
    <n v="218977.6"/>
    <n v="-189664"/>
    <n v="-26036.400000000001"/>
    <n v="3827.2000000000044"/>
    <n v="3850"/>
    <n v="-22.799999999995634"/>
    <n v="22.799999999995634"/>
    <n v="3850"/>
  </r>
  <r>
    <s v="Truck 478"/>
    <x v="1"/>
    <s v="LP Gas - Motor Fuel"/>
    <d v="2024-02-01T00:00:00"/>
    <d v="2024-02-29T00:00:00"/>
    <n v="0"/>
    <n v="0"/>
    <n v="-23433"/>
    <n v="23433"/>
    <n v="0"/>
    <n v="0"/>
    <n v="0"/>
    <n v="0"/>
    <n v="0"/>
  </r>
  <r>
    <s v="Truck 478"/>
    <x v="2"/>
    <s v="LP Gas - Forklift/Gen"/>
    <d v="2024-02-01T00:00:00"/>
    <d v="2024-02-29T00:00:00"/>
    <n v="0"/>
    <n v="0"/>
    <n v="-62.7"/>
    <n v="62.7"/>
    <n v="0"/>
    <n v="0"/>
    <n v="0"/>
    <n v="0"/>
    <n v="0"/>
  </r>
  <r>
    <s v="Truck 494"/>
    <x v="0"/>
    <s v="LP Gas"/>
    <d v="2024-02-01T00:00:00"/>
    <d v="2024-02-29T00:00:00"/>
    <n v="2720"/>
    <n v="61572.7"/>
    <n v="-59503.7"/>
    <n v="-1556.7"/>
    <n v="3232.3"/>
    <n v="2720"/>
    <n v="512.30000000000018"/>
    <n v="-512.30000000000018"/>
    <n v="2720"/>
  </r>
  <r>
    <s v="Truck 494"/>
    <x v="2"/>
    <s v="LP Gas - Forklift/Gen"/>
    <d v="2024-02-01T00:00:00"/>
    <d v="2024-02-29T00:00:00"/>
    <n v="0"/>
    <n v="0"/>
    <n v="-645.20000000000005"/>
    <n v="645.20000000000005"/>
    <n v="0"/>
    <n v="0"/>
    <n v="0"/>
    <n v="0"/>
    <n v="0"/>
  </r>
  <r>
    <m/>
    <x v="3"/>
    <m/>
    <m/>
    <m/>
    <m/>
    <m/>
    <m/>
    <m/>
    <n v="0"/>
    <n v="0"/>
    <n v="0"/>
    <n v="0"/>
    <n v="0"/>
  </r>
  <r>
    <m/>
    <x v="3"/>
    <m/>
    <m/>
    <m/>
    <m/>
    <m/>
    <m/>
    <m/>
    <n v="0"/>
    <n v="0"/>
    <n v="0"/>
    <n v="0"/>
    <n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*Santa Fuel Branchville Bulk"/>
    <x v="0"/>
    <s v="#2 Fuel Oil"/>
    <d v="2024-04-01T00:00:00"/>
    <d v="2024-04-30T00:00:00"/>
    <n v="32520"/>
    <n v="0"/>
    <n v="0"/>
    <n v="-7920"/>
    <n v="24600"/>
    <n v="24600"/>
    <n v="0"/>
    <n v="0"/>
    <n v="24600"/>
  </r>
  <r>
    <s v="Inland Bridgeport Bulk"/>
    <x v="0"/>
    <s v="#2 Fuel Oil"/>
    <d v="2024-04-01T00:00:00"/>
    <d v="2024-04-30T00:00:00"/>
    <n v="0"/>
    <n v="20500"/>
    <n v="0"/>
    <n v="-20500"/>
    <n v="0"/>
    <n v="0"/>
    <n v="0"/>
    <n v="0"/>
    <n v="0"/>
  </r>
  <r>
    <s v="Inland Frontage Rd Bulk"/>
    <x v="0"/>
    <s v="#2 Fuel Oil"/>
    <d v="2024-04-01T00:00:00"/>
    <d v="2024-04-30T00:00:00"/>
    <n v="7000"/>
    <n v="0"/>
    <n v="0"/>
    <n v="0"/>
    <n v="7000"/>
    <n v="7000"/>
    <n v="0"/>
    <n v="0"/>
    <n v="7000"/>
  </r>
  <r>
    <s v="Inland Frontage Rd Bulk"/>
    <x v="1"/>
    <s v="ULS Diesel .0015"/>
    <d v="2024-04-01T00:00:00"/>
    <d v="2024-04-30T00:00:00"/>
    <n v="7000"/>
    <n v="7000"/>
    <n v="0"/>
    <n v="-7000"/>
    <n v="7000"/>
    <n v="7000"/>
    <n v="0"/>
    <n v="0"/>
    <n v="7000"/>
  </r>
  <r>
    <s v="Inland New Haven Bulk"/>
    <x v="1"/>
    <s v="ULS Diesel .0015"/>
    <d v="2024-04-01T00:00:00"/>
    <d v="2024-04-30T00:00:00"/>
    <n v="0"/>
    <n v="0"/>
    <n v="0"/>
    <n v="7000"/>
    <n v="7000"/>
    <n v="7000"/>
    <n v="0"/>
    <n v="0"/>
    <n v="7000"/>
  </r>
  <r>
    <s v="Inland Propane Bulk"/>
    <x v="2"/>
    <s v="LP Gas"/>
    <d v="2024-04-01T00:00:00"/>
    <d v="2024-04-30T00:00:00"/>
    <n v="0"/>
    <n v="291.5"/>
    <n v="0"/>
    <n v="-291.5"/>
    <n v="0"/>
    <n v="0"/>
    <n v="0"/>
    <n v="0"/>
    <n v="0"/>
  </r>
  <r>
    <s v="Inland Propane Bulk"/>
    <x v="3"/>
    <s v="LP Gas - Motor Fuel"/>
    <d v="2024-04-01T00:00:00"/>
    <d v="2024-04-30T00:00:00"/>
    <n v="0"/>
    <n v="0"/>
    <n v="-291.5"/>
    <n v="291.5"/>
    <n v="0"/>
    <n v="0"/>
    <n v="0"/>
    <n v="0"/>
    <n v="0"/>
  </r>
  <r>
    <s v="Marine Diesel Dock Tank"/>
    <x v="4"/>
    <s v="Dyed Marine ULSD"/>
    <d v="2024-04-01T00:00:00"/>
    <d v="2024-04-30T00:00:00"/>
    <n v="261.39999999999998"/>
    <n v="1979"/>
    <n v="-2240"/>
    <n v="0"/>
    <n v="0.40000000000009095"/>
    <n v="0.4"/>
    <n v="9.0927265716800321E-14"/>
    <n v="-9.0927265716800321E-14"/>
    <n v="0.4"/>
  </r>
  <r>
    <s v="Santa Fuel Bridgeport Bulk(888)"/>
    <x v="0"/>
    <s v="#2 Fuel Oil"/>
    <d v="2024-04-01T00:00:00"/>
    <d v="2024-04-30T00:00:00"/>
    <n v="48989"/>
    <n v="222978"/>
    <n v="0"/>
    <n v="-180003"/>
    <n v="91964"/>
    <n v="91964"/>
    <n v="0"/>
    <n v="0"/>
    <n v="91964"/>
  </r>
  <r>
    <s v="SBE Branchville Bulk"/>
    <x v="1"/>
    <s v="ULS Diesel .0015"/>
    <d v="2024-04-01T00:00:00"/>
    <d v="2024-04-30T00:00:00"/>
    <n v="0"/>
    <n v="0"/>
    <n v="0"/>
    <n v="3844"/>
    <n v="3844"/>
    <n v="3844"/>
    <n v="0"/>
    <n v="0"/>
    <n v="3844"/>
  </r>
  <r>
    <s v="SBE Branchville Bulk"/>
    <x v="5"/>
    <s v="ULSD - Additized"/>
    <d v="2024-04-01T00:00:00"/>
    <d v="2024-04-30T00:00:00"/>
    <n v="6120"/>
    <n v="0"/>
    <n v="0"/>
    <n v="-6120"/>
    <n v="0"/>
    <n v="0"/>
    <n v="0"/>
    <n v="0"/>
    <n v="0"/>
  </r>
  <r>
    <m/>
    <x v="6"/>
    <m/>
    <m/>
    <m/>
    <m/>
    <m/>
    <m/>
    <m/>
    <n v="0"/>
    <n v="0"/>
    <n v="0"/>
    <n v="0"/>
    <n v="0"/>
  </r>
  <r>
    <m/>
    <x v="6"/>
    <m/>
    <m/>
    <m/>
    <m/>
    <m/>
    <m/>
    <m/>
    <n v="0"/>
    <n v="0"/>
    <n v="0"/>
    <n v="0"/>
    <n v="0"/>
  </r>
  <r>
    <m/>
    <x v="6"/>
    <m/>
    <m/>
    <m/>
    <m/>
    <m/>
    <m/>
    <m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BTruck 461"/>
    <x v="0"/>
    <s v="#2 Fuel Oil"/>
    <d v="2024-02-01T00:00:00"/>
    <d v="2024-02-29T00:00:00"/>
    <n v="0"/>
    <n v="8501"/>
    <n v="-17051.8"/>
    <n v="8550.7999999999993"/>
    <n v="0"/>
    <n v="0"/>
    <n v="0"/>
    <n v="0"/>
    <n v="0"/>
  </r>
  <r>
    <s v="BTruck 476"/>
    <x v="0"/>
    <s v="#2 Fuel Oil"/>
    <d v="2024-02-01T00:00:00"/>
    <d v="2024-02-29T00:00:00"/>
    <n v="0"/>
    <n v="3000"/>
    <n v="-5030"/>
    <n v="2030"/>
    <n v="0"/>
    <n v="0"/>
    <n v="0"/>
    <n v="0"/>
    <n v="0"/>
  </r>
  <r>
    <s v="BTruck 483"/>
    <x v="0"/>
    <s v="#2 Fuel Oil"/>
    <d v="2024-02-01T00:00:00"/>
    <d v="2024-02-29T00:00:00"/>
    <n v="0"/>
    <n v="22500"/>
    <n v="-37497"/>
    <n v="14997"/>
    <n v="0"/>
    <n v="0"/>
    <n v="0"/>
    <n v="0"/>
    <n v="0"/>
  </r>
  <r>
    <s v="BTruck 484"/>
    <x v="0"/>
    <s v="#2 Fuel Oil"/>
    <d v="2024-02-01T00:00:00"/>
    <d v="2024-02-29T00:00:00"/>
    <n v="0"/>
    <n v="8015.8"/>
    <n v="-15001"/>
    <n v="6985.2"/>
    <n v="0"/>
    <n v="0"/>
    <n v="0"/>
    <n v="0"/>
    <n v="0"/>
  </r>
  <r>
    <s v="BTruck 485"/>
    <x v="0"/>
    <s v="#2 Fuel Oil"/>
    <d v="2024-02-01T00:00:00"/>
    <d v="2024-02-29T00:00:00"/>
    <n v="0"/>
    <n v="37512"/>
    <n v="-37512"/>
    <n v="0"/>
    <n v="0"/>
    <n v="0"/>
    <n v="0"/>
    <n v="0"/>
    <n v="0"/>
  </r>
  <r>
    <s v="Truck 451"/>
    <x v="0"/>
    <s v="#2 Fuel Oil"/>
    <d v="2024-02-01T00:00:00"/>
    <d v="2024-02-29T00:00:00"/>
    <n v="0"/>
    <n v="43381"/>
    <n v="-101005.5"/>
    <n v="57624.5"/>
    <n v="0"/>
    <n v="0"/>
    <n v="0"/>
    <n v="0"/>
    <n v="0"/>
  </r>
  <r>
    <s v="Truck 455"/>
    <x v="0"/>
    <s v="#2 Fuel Oil"/>
    <d v="2024-02-01T00:00:00"/>
    <d v="2024-02-29T00:00:00"/>
    <n v="0"/>
    <n v="49085.7"/>
    <n v="-80110.600000000006"/>
    <n v="31934.9"/>
    <n v="909.99999999999272"/>
    <n v="910"/>
    <n v="-7.2759576141834259E-12"/>
    <n v="7.2759576141834259E-12"/>
    <n v="910"/>
  </r>
  <r>
    <s v="Truck 458"/>
    <x v="0"/>
    <s v="#2 Fuel Oil"/>
    <d v="2024-02-01T00:00:00"/>
    <d v="2024-02-29T00:00:00"/>
    <n v="0"/>
    <n v="60452.7"/>
    <n v="-89436.9"/>
    <n v="28984.2"/>
    <n v="0"/>
    <n v="0"/>
    <n v="0"/>
    <n v="0"/>
    <n v="0"/>
  </r>
  <r>
    <s v="Truck 459"/>
    <x v="0"/>
    <s v="#2 Fuel Oil"/>
    <d v="2024-02-01T00:00:00"/>
    <d v="2024-02-29T00:00:00"/>
    <n v="270"/>
    <n v="20294.900000000001"/>
    <n v="-17533.7"/>
    <n v="-661.2"/>
    <n v="2370.0000000000009"/>
    <n v="2370"/>
    <n v="0"/>
    <n v="0"/>
    <n v="2370.0000000000009"/>
  </r>
  <r>
    <s v="Truck 468"/>
    <x v="0"/>
    <s v="#2 Fuel Oil"/>
    <d v="2024-02-01T00:00:00"/>
    <d v="2024-02-29T00:00:00"/>
    <n v="0"/>
    <n v="51900.2"/>
    <n v="-95789.5"/>
    <n v="43889.3"/>
    <n v="0"/>
    <n v="0"/>
    <n v="0"/>
    <n v="0"/>
    <n v="0"/>
  </r>
  <r>
    <s v="Truck 469"/>
    <x v="0"/>
    <s v="#2 Fuel Oil"/>
    <d v="2024-02-01T00:00:00"/>
    <d v="2024-02-29T00:00:00"/>
    <n v="0"/>
    <n v="39875.4"/>
    <n v="-72091.899999999994"/>
    <n v="32620.5"/>
    <n v="404.00000000000728"/>
    <n v="404"/>
    <n v="7.2759576141834259E-12"/>
    <n v="-7.2759576141834259E-12"/>
    <n v="404"/>
  </r>
  <r>
    <s v="Truck 474"/>
    <x v="0"/>
    <s v="#2 Fuel Oil"/>
    <d v="2024-02-01T00:00:00"/>
    <d v="2024-02-29T00:00:00"/>
    <n v="0"/>
    <n v="45389.1"/>
    <n v="-101332.4"/>
    <n v="55943.3"/>
    <n v="0"/>
    <n v="0"/>
    <n v="0"/>
    <n v="0"/>
    <n v="0"/>
  </r>
  <r>
    <s v="Truck 475"/>
    <x v="0"/>
    <s v="#2 Fuel Oil"/>
    <d v="2024-02-01T00:00:00"/>
    <d v="2024-02-29T00:00:00"/>
    <n v="0"/>
    <n v="76682.3"/>
    <n v="-141512.79999999999"/>
    <n v="64830.5"/>
    <n v="0"/>
    <n v="0"/>
    <n v="0"/>
    <n v="0"/>
    <n v="0"/>
  </r>
  <r>
    <s v="Truck 479"/>
    <x v="0"/>
    <s v="#2 Fuel Oil"/>
    <d v="2024-02-01T00:00:00"/>
    <d v="2024-02-29T00:00:00"/>
    <n v="422"/>
    <n v="40038.800000000003"/>
    <n v="-117347.1"/>
    <n v="77133.3"/>
    <n v="247"/>
    <n v="247"/>
    <n v="0"/>
    <n v="0"/>
    <n v="247"/>
  </r>
  <r>
    <s v="Truck 481"/>
    <x v="0"/>
    <s v="#2 Fuel Oil"/>
    <d v="2024-02-01T00:00:00"/>
    <d v="2024-02-29T00:00:00"/>
    <n v="0"/>
    <n v="78837"/>
    <n v="-97451.1"/>
    <n v="18614.099999999999"/>
    <n v="0"/>
    <n v="0"/>
    <n v="0"/>
    <n v="0"/>
    <n v="0"/>
  </r>
  <r>
    <s v="Truck 482"/>
    <x v="0"/>
    <s v="#2 Fuel Oil"/>
    <d v="2024-02-01T00:00:00"/>
    <d v="2024-02-29T00:00:00"/>
    <n v="0"/>
    <n v="64595.6"/>
    <n v="-59337.3"/>
    <n v="-5258.3"/>
    <n v="0"/>
    <n v="0"/>
    <n v="0"/>
    <n v="0"/>
    <n v="0"/>
  </r>
  <r>
    <s v="Truck 489"/>
    <x v="0"/>
    <s v="#2 Fuel Oil"/>
    <d v="2024-02-01T00:00:00"/>
    <d v="2024-02-29T00:00:00"/>
    <n v="0"/>
    <n v="54836.2"/>
    <n v="-119561.1"/>
    <n v="64724.9"/>
    <n v="0"/>
    <n v="0"/>
    <n v="0"/>
    <n v="0"/>
    <n v="0"/>
  </r>
  <r>
    <s v="Truck 495"/>
    <x v="0"/>
    <s v="#2 Fuel Oil"/>
    <d v="2024-02-01T00:00:00"/>
    <d v="2024-02-29T00:00:00"/>
    <n v="0"/>
    <n v="912.1"/>
    <n v="-83918.8"/>
    <n v="84156.7"/>
    <n v="1150"/>
    <n v="1150"/>
    <n v="0"/>
    <n v="0"/>
    <n v="1150"/>
  </r>
  <r>
    <s v="Truck 496"/>
    <x v="0"/>
    <s v="#2 Fuel Oil"/>
    <d v="2024-02-01T00:00:00"/>
    <d v="2024-02-29T00:00:00"/>
    <n v="2800"/>
    <n v="5160.3999999999996"/>
    <n v="-71473.100000000006"/>
    <n v="63512.7"/>
    <n v="0"/>
    <n v="0"/>
    <n v="0"/>
    <n v="0"/>
    <n v="0"/>
  </r>
  <r>
    <s v="Truck 497"/>
    <x v="0"/>
    <s v="#2 Fuel Oil"/>
    <d v="2024-02-01T00:00:00"/>
    <d v="2024-02-29T00:00:00"/>
    <n v="130"/>
    <n v="25518.7"/>
    <n v="-29053.8"/>
    <n v="3580.1"/>
    <n v="175.00000000000136"/>
    <n v="175"/>
    <n v="1.3642420526593924E-12"/>
    <n v="-1.3642420526593924E-12"/>
    <n v="175"/>
  </r>
  <r>
    <s v="Truck 499"/>
    <x v="0"/>
    <s v="#2 Fuel Oil"/>
    <d v="2024-02-01T00:00:00"/>
    <d v="2024-02-29T00:00:00"/>
    <n v="30"/>
    <n v="55408.9"/>
    <n v="-102273"/>
    <n v="46894.1"/>
    <n v="60"/>
    <n v="60"/>
    <n v="0"/>
    <n v="0"/>
    <n v="60"/>
  </r>
  <r>
    <s v="Truck 600"/>
    <x v="0"/>
    <s v="#2 Fuel Oil"/>
    <d v="2024-02-01T00:00:00"/>
    <d v="2024-02-29T00:00:00"/>
    <n v="193"/>
    <n v="51216.4"/>
    <n v="-96231.6"/>
    <n v="44822.2"/>
    <n v="0"/>
    <n v="0"/>
    <n v="0"/>
    <n v="0"/>
    <n v="0"/>
  </r>
  <r>
    <s v="Truck 601"/>
    <x v="0"/>
    <s v="#2 Fuel Oil"/>
    <d v="2024-02-01T00:00:00"/>
    <d v="2024-02-29T00:00:00"/>
    <n v="0"/>
    <n v="24388.2"/>
    <n v="-98200.7"/>
    <n v="73870.5"/>
    <n v="58"/>
    <n v="58"/>
    <n v="0"/>
    <n v="0"/>
    <n v="58"/>
  </r>
  <r>
    <s v="Truck 602"/>
    <x v="0"/>
    <s v="#2 Fuel Oil"/>
    <d v="2024-02-01T00:00:00"/>
    <d v="2024-02-29T00:00:00"/>
    <n v="0"/>
    <n v="5498.9"/>
    <n v="-81508.2"/>
    <n v="76009.3"/>
    <n v="0"/>
    <m/>
    <n v="0"/>
    <n v="0"/>
    <n v="0"/>
  </r>
  <r>
    <s v="Truck 603"/>
    <x v="0"/>
    <s v="#2 Fuel Oil"/>
    <d v="2024-02-01T00:00:00"/>
    <d v="2024-02-29T00:00:00"/>
    <n v="0"/>
    <n v="5741.6"/>
    <n v="-108405.1"/>
    <n v="102663.5"/>
    <n v="0"/>
    <n v="0"/>
    <n v="0"/>
    <n v="0"/>
    <n v="0"/>
  </r>
  <r>
    <s v="Truck 604"/>
    <x v="0"/>
    <s v="#2 Fuel Oil"/>
    <d v="2024-02-01T00:00:00"/>
    <d v="2024-02-29T00:00:00"/>
    <n v="0"/>
    <n v="127214.39999999999"/>
    <n v="-126406.9"/>
    <n v="-477.5"/>
    <n v="330"/>
    <n v="330"/>
    <n v="0"/>
    <n v="0"/>
    <n v="330"/>
  </r>
  <r>
    <s v="Truck 605"/>
    <x v="0"/>
    <s v="#2 Fuel Oil"/>
    <d v="2024-02-01T00:00:00"/>
    <d v="2024-02-29T00:00:00"/>
    <n v="540"/>
    <n v="0"/>
    <n v="-4133.3"/>
    <n v="3593.3"/>
    <n v="0"/>
    <n v="0"/>
    <n v="0"/>
    <n v="0"/>
    <n v="0"/>
  </r>
  <r>
    <s v="Truck 606"/>
    <x v="0"/>
    <s v="#2 Fuel Oil"/>
    <d v="2024-02-01T00:00:00"/>
    <d v="2024-02-29T00:00:00"/>
    <n v="369"/>
    <n v="0"/>
    <n v="-54437.599999999999"/>
    <n v="54625.599999999999"/>
    <n v="557"/>
    <n v="557"/>
    <n v="0"/>
    <n v="0"/>
    <n v="557"/>
  </r>
  <r>
    <s v="Truck 608"/>
    <x v="0"/>
    <s v="#2 Fuel Oil"/>
    <d v="2024-02-01T00:00:00"/>
    <d v="2024-02-29T00:00:00"/>
    <n v="0"/>
    <n v="109.7"/>
    <n v="-11736"/>
    <n v="12426.3"/>
    <n v="800"/>
    <n v="800"/>
    <n v="0"/>
    <n v="0"/>
    <n v="800"/>
  </r>
  <r>
    <m/>
    <x v="1"/>
    <m/>
    <m/>
    <m/>
    <m/>
    <m/>
    <m/>
    <m/>
    <n v="0"/>
    <n v="0"/>
    <n v="0"/>
    <n v="0"/>
    <n v="0"/>
  </r>
  <r>
    <m/>
    <x v="1"/>
    <m/>
    <m/>
    <m/>
    <m/>
    <m/>
    <m/>
    <m/>
    <n v="0"/>
    <n v="0"/>
    <n v="0"/>
    <n v="0"/>
    <n v="0"/>
  </r>
  <r>
    <m/>
    <x v="1"/>
    <m/>
    <m/>
    <m/>
    <m/>
    <m/>
    <m/>
    <m/>
    <n v="0"/>
    <n v="0"/>
    <n v="0"/>
    <n v="0"/>
    <n v="0"/>
  </r>
  <r>
    <m/>
    <x v="1"/>
    <m/>
    <m/>
    <m/>
    <m/>
    <m/>
    <m/>
    <m/>
    <n v="0"/>
    <m/>
    <n v="0"/>
    <n v="0"/>
    <n v="0"/>
  </r>
  <r>
    <m/>
    <x v="1"/>
    <m/>
    <m/>
    <m/>
    <m/>
    <m/>
    <m/>
    <m/>
    <n v="0"/>
    <m/>
    <n v="0"/>
    <n v="0"/>
    <n v="0"/>
  </r>
  <r>
    <m/>
    <x v="1"/>
    <m/>
    <m/>
    <m/>
    <m/>
    <m/>
    <m/>
    <m/>
    <m/>
    <m/>
    <m/>
    <m/>
    <m/>
  </r>
  <r>
    <m/>
    <x v="1"/>
    <m/>
    <m/>
    <m/>
    <m/>
    <m/>
    <m/>
    <m/>
    <m/>
    <m/>
    <m/>
    <m/>
    <m/>
  </r>
  <r>
    <m/>
    <x v="1"/>
    <m/>
    <m/>
    <m/>
    <m/>
    <m/>
    <m/>
    <m/>
    <m/>
    <m/>
    <m/>
    <m/>
    <m/>
  </r>
  <r>
    <m/>
    <x v="1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s v="Diesel Exhaust Fuel"/>
    <d v="2024-02-01T00:00:00"/>
    <d v="2024-02-29T00:00:00"/>
    <n v="1000"/>
    <n v="0"/>
    <n v="-7405"/>
    <n v="6980"/>
    <n v="575"/>
    <n v="575"/>
    <n v="0"/>
    <n v="0"/>
    <n v="575"/>
  </r>
  <r>
    <x v="1"/>
    <x v="0"/>
    <s v="Diesel Exhaust Fuel"/>
    <d v="2024-02-01T00:00:00"/>
    <d v="2024-02-29T00:00:00"/>
    <n v="110"/>
    <n v="0"/>
    <n v="0"/>
    <n v="0"/>
    <n v="110"/>
    <n v="110"/>
    <n v="0"/>
    <n v="0"/>
    <n v="110"/>
  </r>
  <r>
    <x v="2"/>
    <x v="0"/>
    <s v="Diesel Exhaust Fuel"/>
    <d v="2024-02-01T00:00:00"/>
    <d v="2024-02-29T00:00:00"/>
    <n v="4000"/>
    <n v="9280"/>
    <n v="0"/>
    <n v="-12380"/>
    <n v="900"/>
    <n v="900"/>
    <n v="0"/>
    <n v="0"/>
    <n v="900"/>
  </r>
  <r>
    <x v="3"/>
    <x v="0"/>
    <s v="Diesel Exhaust Fuel"/>
    <d v="2024-02-01T00:00:00"/>
    <d v="2024-02-29T00:00:00"/>
    <n v="200"/>
    <n v="750"/>
    <n v="0"/>
    <n v="-575"/>
    <n v="375"/>
    <n v="375"/>
    <n v="0"/>
    <n v="0"/>
    <n v="375"/>
  </r>
  <r>
    <x v="4"/>
    <x v="1"/>
    <m/>
    <m/>
    <m/>
    <m/>
    <m/>
    <m/>
    <m/>
    <n v="0"/>
    <n v="0"/>
    <n v="0"/>
    <n v="0"/>
    <n v="0"/>
  </r>
  <r>
    <x v="4"/>
    <x v="1"/>
    <m/>
    <m/>
    <m/>
    <m/>
    <m/>
    <m/>
    <m/>
    <n v="0"/>
    <n v="0"/>
    <n v="0"/>
    <n v="0"/>
    <n v="0"/>
  </r>
  <r>
    <x v="4"/>
    <x v="1"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BTruck 476"/>
    <x v="0"/>
    <s v="#2 Fuel Oil"/>
    <d v="2024-03-01T00:00:00"/>
    <d v="2024-03-31T00:00:00"/>
    <n v="0"/>
    <n v="1200"/>
    <n v="-1202.7"/>
    <n v="0"/>
    <n v="-2.7000000000000455"/>
    <n v="0"/>
    <n v="-2.7000000000000455"/>
    <n v="2.7000000000000455"/>
    <n v="0"/>
  </r>
  <r>
    <s v="BTruck 483"/>
    <x v="0"/>
    <s v="#2 Fuel Oil"/>
    <d v="2024-03-01T00:00:00"/>
    <d v="2024-03-31T00:00:00"/>
    <n v="0"/>
    <n v="7499"/>
    <n v="-14999"/>
    <n v="7500"/>
    <n v="0"/>
    <n v="0"/>
    <n v="0"/>
    <n v="0"/>
    <n v="0"/>
  </r>
  <r>
    <s v="BTruck 484"/>
    <x v="0"/>
    <s v="#2 Fuel Oil"/>
    <d v="2024-03-01T00:00:00"/>
    <d v="2024-03-31T00:00:00"/>
    <n v="0"/>
    <n v="10493"/>
    <n v="-14994"/>
    <n v="4501"/>
    <n v="0"/>
    <n v="0"/>
    <n v="0"/>
    <n v="0"/>
    <n v="0"/>
  </r>
  <r>
    <s v="BTruck 484"/>
    <x v="1"/>
    <s v="ULS B20 Heating OIl"/>
    <d v="2024-03-01T00:00:00"/>
    <d v="2024-03-31T00:00:00"/>
    <n v="0"/>
    <n v="13454"/>
    <n v="-13454"/>
    <n v="0"/>
    <n v="0"/>
    <n v="0"/>
    <n v="0"/>
    <n v="0"/>
    <n v="0"/>
  </r>
  <r>
    <s v="BTruck 485"/>
    <x v="0"/>
    <s v="#2 Fuel Oil"/>
    <d v="2024-03-01T00:00:00"/>
    <d v="2024-03-31T00:00:00"/>
    <n v="0"/>
    <n v="129432"/>
    <n v="-37563"/>
    <n v="-91869"/>
    <n v="0"/>
    <n v="0"/>
    <n v="0"/>
    <n v="0"/>
    <n v="0"/>
  </r>
  <r>
    <s v="Truck 451"/>
    <x v="0"/>
    <s v="#2 Fuel Oil"/>
    <d v="2024-03-01T00:00:00"/>
    <d v="2024-03-31T00:00:00"/>
    <n v="0"/>
    <n v="55859.4"/>
    <n v="-69754.399999999994"/>
    <n v="13622.1"/>
    <n v="-272.89999999999236"/>
    <n v="0"/>
    <n v="-272.89999999999236"/>
    <n v="272.89999999999236"/>
    <n v="0"/>
  </r>
  <r>
    <s v="Truck 455"/>
    <x v="0"/>
    <s v="#2 Fuel Oil"/>
    <d v="2024-03-01T00:00:00"/>
    <d v="2024-03-31T00:00:00"/>
    <n v="910"/>
    <n v="8247"/>
    <n v="-10032"/>
    <n v="3718.4"/>
    <n v="2843.4"/>
    <n v="0"/>
    <n v="2843.4"/>
    <n v="-2843.4"/>
    <n v="0"/>
  </r>
  <r>
    <s v="Truck 458"/>
    <x v="0"/>
    <s v="#2 Fuel Oil"/>
    <d v="2024-03-01T00:00:00"/>
    <d v="2024-03-31T00:00:00"/>
    <n v="0"/>
    <n v="51561.9"/>
    <n v="-71193.899999999994"/>
    <n v="19389.900000000001"/>
    <n v="-242.09999999999127"/>
    <n v="0"/>
    <n v="-242.09999999999127"/>
    <n v="242.09999999999127"/>
    <n v="0"/>
  </r>
  <r>
    <s v="Truck 459"/>
    <x v="0"/>
    <s v="#2 Fuel Oil"/>
    <d v="2024-03-01T00:00:00"/>
    <d v="2024-03-31T00:00:00"/>
    <n v="2370"/>
    <n v="0"/>
    <n v="129.9"/>
    <n v="-2616.6"/>
    <n v="-116.69999999999982"/>
    <n v="131"/>
    <n v="-247.69999999999982"/>
    <n v="247.69999999999982"/>
    <n v="131"/>
  </r>
  <r>
    <s v="Truck 468"/>
    <x v="0"/>
    <s v="#2 Fuel Oil"/>
    <d v="2024-03-01T00:00:00"/>
    <d v="2024-03-31T00:00:00"/>
    <n v="0"/>
    <n v="56213.1"/>
    <n v="-75235.3"/>
    <n v="20377.900000000001"/>
    <n v="1355.6999999999971"/>
    <n v="3300"/>
    <n v="-1944.3000000000029"/>
    <n v="1944.3000000000029"/>
    <n v="3300"/>
  </r>
  <r>
    <s v="Truck 469"/>
    <x v="0"/>
    <s v="#2 Fuel Oil"/>
    <d v="2024-03-01T00:00:00"/>
    <d v="2024-03-31T00:00:00"/>
    <n v="404"/>
    <n v="41880.699999999997"/>
    <n v="-53382.8"/>
    <n v="10843.3"/>
    <n v="-254.80000000000655"/>
    <n v="0"/>
    <n v="-254.80000000000655"/>
    <n v="254.80000000000655"/>
    <n v="0"/>
  </r>
  <r>
    <s v="Truck 474"/>
    <x v="0"/>
    <s v="#2 Fuel Oil"/>
    <d v="2024-03-01T00:00:00"/>
    <d v="2024-03-31T00:00:00"/>
    <n v="0"/>
    <n v="26581.1"/>
    <n v="-58050.5"/>
    <n v="31392.2"/>
    <n v="-77.200000000000728"/>
    <n v="0"/>
    <n v="-77.200000000000728"/>
    <n v="77.200000000000728"/>
    <n v="0"/>
  </r>
  <r>
    <s v="Truck 475"/>
    <x v="0"/>
    <s v="#2 Fuel Oil"/>
    <d v="2024-03-01T00:00:00"/>
    <d v="2024-03-31T00:00:00"/>
    <n v="0"/>
    <n v="88380.3"/>
    <n v="-111970.5"/>
    <n v="23165.200000000001"/>
    <n v="-424.99999999999636"/>
    <n v="0"/>
    <n v="-424.99999999999636"/>
    <n v="424.99999999999636"/>
    <n v="0"/>
  </r>
  <r>
    <s v="Truck 479"/>
    <x v="0"/>
    <s v="#2 Fuel Oil"/>
    <d v="2024-03-01T00:00:00"/>
    <d v="2024-03-31T00:00:00"/>
    <n v="247"/>
    <n v="69313"/>
    <n v="-104767"/>
    <n v="35220"/>
    <n v="13"/>
    <n v="302"/>
    <n v="-289"/>
    <n v="289"/>
    <n v="302"/>
  </r>
  <r>
    <s v="Truck 481"/>
    <x v="0"/>
    <s v="#2 Fuel Oil"/>
    <d v="2024-03-01T00:00:00"/>
    <d v="2024-03-31T00:00:00"/>
    <n v="0"/>
    <n v="81967.199999999997"/>
    <n v="-95457.3"/>
    <n v="15057.8"/>
    <n v="1567.6999999999935"/>
    <n v="1440"/>
    <n v="127.69999999999345"/>
    <n v="-127.69999999999345"/>
    <n v="1440"/>
  </r>
  <r>
    <s v="Truck 482"/>
    <x v="0"/>
    <s v="#2 Fuel Oil"/>
    <d v="2024-03-01T00:00:00"/>
    <d v="2024-03-31T00:00:00"/>
    <n v="0"/>
    <n v="94159.1"/>
    <n v="-82052.399999999994"/>
    <n v="-12760.1"/>
    <n v="-653.39999999998872"/>
    <n v="0"/>
    <n v="-653.39999999998872"/>
    <n v="653.39999999998872"/>
    <n v="0"/>
  </r>
  <r>
    <s v="Truck 489"/>
    <x v="0"/>
    <s v="#2 Fuel Oil"/>
    <d v="2024-03-01T00:00:00"/>
    <d v="2024-03-31T00:00:00"/>
    <n v="0"/>
    <n v="62741.8"/>
    <n v="-113704.6"/>
    <n v="50948.2"/>
    <n v="-14.600000000005821"/>
    <n v="0"/>
    <n v="-14.600000000005821"/>
    <n v="14.600000000005821"/>
    <n v="0"/>
  </r>
  <r>
    <s v="Truck 495"/>
    <x v="0"/>
    <s v="#2 Fuel Oil"/>
    <d v="2024-03-01T00:00:00"/>
    <d v="2024-03-31T00:00:00"/>
    <n v="1150"/>
    <n v="18121.400000000001"/>
    <n v="-36768.9"/>
    <n v="19358.7"/>
    <n v="1861.2000000000007"/>
    <n v="2700"/>
    <n v="-838.79999999999927"/>
    <n v="838.79999999999927"/>
    <n v="2700"/>
  </r>
  <r>
    <s v="Truck 496"/>
    <x v="0"/>
    <s v="#2 Fuel Oil"/>
    <d v="2024-03-01T00:00:00"/>
    <d v="2024-03-31T00:00:00"/>
    <n v="0"/>
    <n v="28220.400000000001"/>
    <n v="-62676.4"/>
    <n v="34722.300000000003"/>
    <n v="266.30000000000291"/>
    <n v="735"/>
    <n v="-468.69999999999709"/>
    <n v="468.69999999999709"/>
    <n v="735"/>
  </r>
  <r>
    <s v="Truck 497"/>
    <x v="0"/>
    <s v="#2 Fuel Oil"/>
    <d v="2024-03-01T00:00:00"/>
    <d v="2024-03-31T00:00:00"/>
    <n v="175"/>
    <n v="12101.6"/>
    <n v="-13949.4"/>
    <n v="1212.5"/>
    <n v="-460.29999999999927"/>
    <n v="0"/>
    <n v="-460.29999999999927"/>
    <n v="460.29999999999927"/>
    <n v="0"/>
  </r>
  <r>
    <s v="Truck 499"/>
    <x v="0"/>
    <s v="#2 Fuel Oil"/>
    <d v="2024-03-01T00:00:00"/>
    <d v="2024-03-31T00:00:00"/>
    <n v="60"/>
    <n v="12390.4"/>
    <n v="-26531.599999999999"/>
    <n v="14074.3"/>
    <n v="-6.8999999999996362"/>
    <n v="0"/>
    <n v="-6.8999999999996362"/>
    <n v="6.8999999999996362"/>
    <n v="0"/>
  </r>
  <r>
    <s v="Truck 600"/>
    <x v="0"/>
    <s v="#2 Fuel Oil"/>
    <d v="2024-03-01T00:00:00"/>
    <d v="2024-03-31T00:00:00"/>
    <n v="0"/>
    <n v="41847.800000000003"/>
    <n v="-58802.6"/>
    <n v="16759.2"/>
    <n v="-195.59999999999491"/>
    <n v="0"/>
    <n v="-195.59999999999491"/>
    <n v="195.59999999999491"/>
    <n v="0"/>
  </r>
  <r>
    <s v="Truck 601"/>
    <x v="0"/>
    <s v="#2 Fuel Oil"/>
    <d v="2024-03-01T00:00:00"/>
    <d v="2024-03-31T00:00:00"/>
    <n v="58"/>
    <n v="45090.400000000001"/>
    <n v="-87089.4"/>
    <n v="41965.599999999999"/>
    <n v="24.600000000005821"/>
    <n v="87"/>
    <n v="-62.399999999994179"/>
    <n v="62.399999999994179"/>
    <n v="87"/>
  </r>
  <r>
    <s v="Truck 602"/>
    <x v="0"/>
    <s v="#2 Fuel Oil"/>
    <d v="2024-03-01T00:00:00"/>
    <d v="2024-03-31T00:00:00"/>
    <n v="0"/>
    <n v="4032.1"/>
    <n v="-84744.7"/>
    <n v="80739.899999999994"/>
    <n v="27.30000000000291"/>
    <n v="0"/>
    <n v="27.30000000000291"/>
    <n v="-27.30000000000291"/>
    <n v="0"/>
  </r>
  <r>
    <s v="Truck 603"/>
    <x v="0"/>
    <s v="#2 Fuel Oil"/>
    <d v="2024-03-01T00:00:00"/>
    <d v="2024-03-31T00:00:00"/>
    <n v="0"/>
    <n v="4373.5"/>
    <n v="-112078.8"/>
    <n v="107501.5"/>
    <n v="-203.80000000000291"/>
    <n v="0"/>
    <n v="-203.80000000000291"/>
    <n v="203.80000000000291"/>
    <n v="0"/>
  </r>
  <r>
    <s v="Truck 604"/>
    <x v="0"/>
    <s v="#2 Fuel Oil"/>
    <d v="2024-03-01T00:00:00"/>
    <d v="2024-03-31T00:00:00"/>
    <n v="330"/>
    <n v="54215.199999999997"/>
    <n v="-47174"/>
    <n v="-8767.4"/>
    <n v="-1396.2000000000025"/>
    <n v="579"/>
    <n v="-1975.2000000000025"/>
    <n v="1975.2000000000025"/>
    <n v="579"/>
  </r>
  <r>
    <s v="Truck 606"/>
    <x v="0"/>
    <s v="#2 Fuel Oil"/>
    <d v="2024-03-01T00:00:00"/>
    <d v="2024-03-31T00:00:00"/>
    <n v="557"/>
    <n v="0"/>
    <n v="-24718.400000000001"/>
    <n v="24550"/>
    <n v="388.59999999999854"/>
    <n v="342"/>
    <n v="46.599999999998545"/>
    <n v="-46.599999999998545"/>
    <n v="342"/>
  </r>
  <r>
    <s v="Truck 607"/>
    <x v="0"/>
    <s v="#2 Fuel Oil"/>
    <d v="2024-03-01T00:00:00"/>
    <d v="2024-03-31T00:00:00"/>
    <n v="0"/>
    <n v="22.1"/>
    <n v="-22.1"/>
    <n v="-22.1"/>
    <n v="-22.1"/>
    <n v="562"/>
    <n v="-584.1"/>
    <n v="584.1"/>
    <n v="562"/>
  </r>
  <r>
    <s v="Truck 608"/>
    <x v="0"/>
    <s v="#2 Fuel Oil"/>
    <d v="2024-03-01T00:00:00"/>
    <d v="2024-03-31T00:00:00"/>
    <n v="800"/>
    <n v="0"/>
    <n v="-39116.9"/>
    <n v="39311.199999999997"/>
    <n v="994.29999999999563"/>
    <n v="1208"/>
    <n v="-213.70000000000437"/>
    <n v="213.70000000000437"/>
    <n v="1208"/>
  </r>
  <r>
    <s v="Truck 608"/>
    <x v="0"/>
    <s v="#2 Fuel Oil"/>
    <d v="2024-02-01T00:00:00"/>
    <d v="2024-02-29T00:00:00"/>
    <n v="0"/>
    <n v="109.7"/>
    <n v="-11736"/>
    <n v="12442.3"/>
    <n v="816"/>
    <n v="0"/>
    <n v="816"/>
    <n v="-816"/>
    <n v="0"/>
  </r>
  <r>
    <m/>
    <x v="2"/>
    <m/>
    <m/>
    <m/>
    <m/>
    <m/>
    <m/>
    <m/>
    <n v="0"/>
    <n v="0"/>
    <n v="0"/>
    <n v="0"/>
    <n v="0"/>
  </r>
  <r>
    <m/>
    <x v="2"/>
    <m/>
    <m/>
    <m/>
    <m/>
    <m/>
    <m/>
    <m/>
    <n v="0"/>
    <n v="0"/>
    <m/>
    <m/>
    <m/>
  </r>
  <r>
    <m/>
    <x v="2"/>
    <m/>
    <m/>
    <m/>
    <m/>
    <m/>
    <m/>
    <m/>
    <n v="0"/>
    <n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s v="Diesel Exhaust Fuel"/>
    <d v="2024-04-01T00:00:00"/>
    <d v="2024-04-30T00:00:00"/>
    <n v="1100"/>
    <n v="0"/>
    <n v="-7974.4"/>
    <n v="7510.9"/>
    <n v="636.5"/>
    <n v="400"/>
    <n v="236.5"/>
    <n v="-236.5"/>
    <n v="400"/>
  </r>
  <r>
    <x v="1"/>
    <x v="0"/>
    <s v="Diesel Exhaust Fuel"/>
    <d v="2024-04-01T00:00:00"/>
    <d v="2024-04-30T00:00:00"/>
    <n v="110"/>
    <n v="0"/>
    <n v="0"/>
    <n v="0"/>
    <n v="110"/>
    <n v="0"/>
    <n v="110"/>
    <n v="-110"/>
    <n v="0"/>
  </r>
  <r>
    <x v="2"/>
    <x v="0"/>
    <s v="Diesel Exhaust Fuel"/>
    <d v="2024-04-01T00:00:00"/>
    <d v="2024-04-30T00:00:00"/>
    <n v="3000"/>
    <n v="9683.4"/>
    <n v="0"/>
    <n v="-7510.9"/>
    <n v="5172.5"/>
    <n v="5400"/>
    <n v="-227.5"/>
    <n v="227.5"/>
    <n v="5400"/>
  </r>
  <r>
    <x v="3"/>
    <x v="0"/>
    <s v="Diesel Exhaust Fuel"/>
    <d v="2024-04-01T00:00:00"/>
    <d v="2024-04-30T00:00:00"/>
    <n v="125"/>
    <n v="500"/>
    <n v="-375"/>
    <n v="0"/>
    <n v="250"/>
    <n v="250"/>
    <n v="0"/>
    <n v="0"/>
    <n v="250"/>
  </r>
  <r>
    <x v="4"/>
    <x v="1"/>
    <m/>
    <m/>
    <m/>
    <m/>
    <m/>
    <m/>
    <m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BTruck 461"/>
    <x v="0"/>
    <s v="#2 Fuel Oil"/>
    <d v="2024-04-01T00:00:00"/>
    <d v="2024-04-30T00:00:00"/>
    <n v="0"/>
    <n v="3997"/>
    <n v="-8525.4"/>
    <n v="4502"/>
    <n v="-26.399999999999636"/>
    <n v="0"/>
    <n v="-26.399999999999636"/>
    <n v="26.399999999999636"/>
    <n v="0"/>
  </r>
  <r>
    <s v="BTruck 461"/>
    <x v="1"/>
    <s v="Unleaded RFG Ethanol 10%"/>
    <d v="2024-04-01T00:00:00"/>
    <d v="2024-04-30T00:00:00"/>
    <n v="0"/>
    <n v="22112"/>
    <n v="-22245.1"/>
    <n v="0"/>
    <n v="-133.09999999999854"/>
    <n v="0"/>
    <n v="-133.09999999999854"/>
    <n v="133.09999999999854"/>
    <n v="0"/>
  </r>
  <r>
    <s v="BTruck 461"/>
    <x v="2"/>
    <s v="Mid RFG Eth 10%"/>
    <d v="2024-04-01T00:00:00"/>
    <d v="2024-04-30T00:00:00"/>
    <n v="0"/>
    <n v="3402"/>
    <n v="-3418.9"/>
    <n v="0"/>
    <n v="-16.900000000000091"/>
    <n v="0"/>
    <n v="-16.900000000000091"/>
    <n v="16.900000000000091"/>
    <n v="0"/>
  </r>
  <r>
    <s v="BTruck 461"/>
    <x v="3"/>
    <s v="ULS Diesel .0015"/>
    <d v="2024-04-01T00:00:00"/>
    <d v="2024-04-30T00:00:00"/>
    <n v="0"/>
    <n v="88387"/>
    <n v="-89392.8"/>
    <n v="391"/>
    <n v="-614.80000000000291"/>
    <n v="0"/>
    <n v="-614.80000000000291"/>
    <n v="614.80000000000291"/>
    <n v="0"/>
  </r>
  <r>
    <s v="BTruck 461"/>
    <x v="4"/>
    <s v="ULSD - Additized"/>
    <d v="2024-04-01T00:00:00"/>
    <d v="2024-04-30T00:00:00"/>
    <n v="391"/>
    <n v="0"/>
    <n v="0"/>
    <n v="-391"/>
    <n v="0"/>
    <n v="0"/>
    <n v="0"/>
    <n v="0"/>
    <n v="0"/>
  </r>
  <r>
    <s v="BTruck 461"/>
    <x v="5"/>
    <s v="Dyed ULS Diesel"/>
    <d v="2024-04-01T00:00:00"/>
    <d v="2024-04-30T00:00:00"/>
    <n v="0"/>
    <n v="23550"/>
    <n v="-25901.1"/>
    <n v="2205.1999999999998"/>
    <n v="-145.89999999999873"/>
    <n v="0"/>
    <n v="-145.89999999999873"/>
    <n v="145.89999999999873"/>
    <n v="0"/>
  </r>
  <r>
    <s v="BTruck 461"/>
    <x v="6"/>
    <s v="Dyed Marine ULSD"/>
    <d v="2024-04-01T00:00:00"/>
    <d v="2024-04-30T00:00:00"/>
    <n v="0"/>
    <n v="0"/>
    <n v="-1595.8"/>
    <n v="1506"/>
    <n v="-89.799999999999955"/>
    <n v="0"/>
    <n v="-89.799999999999955"/>
    <n v="89.799999999999955"/>
    <n v="0"/>
  </r>
  <r>
    <s v="BTruck 464"/>
    <x v="0"/>
    <s v="#2 Fuel Oil"/>
    <d v="2024-04-01T00:00:00"/>
    <d v="2024-04-30T00:00:00"/>
    <n v="0"/>
    <n v="15001"/>
    <n v="0"/>
    <n v="-15001"/>
    <n v="0"/>
    <n v="0"/>
    <n v="0"/>
    <n v="0"/>
    <n v="0"/>
  </r>
  <r>
    <s v="BTruck 465"/>
    <x v="3"/>
    <s v="ULS Diesel .0015"/>
    <d v="2024-04-01T00:00:00"/>
    <d v="2024-04-30T00:00:00"/>
    <n v="0"/>
    <n v="27879"/>
    <n v="-27347.5"/>
    <n v="346.4"/>
    <n v="877.9"/>
    <n v="902"/>
    <n v="-24.100000000000023"/>
    <n v="24.100000000000023"/>
    <n v="902"/>
  </r>
  <r>
    <s v="BTruck 465"/>
    <x v="5"/>
    <s v="Dyed ULS Diesel"/>
    <d v="2024-04-01T00:00:00"/>
    <d v="2024-04-30T00:00:00"/>
    <n v="0"/>
    <n v="2176"/>
    <n v="-2144.6999999999998"/>
    <n v="0"/>
    <n v="31.300000000000182"/>
    <n v="508"/>
    <n v="-476.69999999999982"/>
    <n v="476.69999999999982"/>
    <n v="508"/>
  </r>
  <r>
    <s v="BTruck 466"/>
    <x v="3"/>
    <s v="ULS Diesel .0015"/>
    <d v="2024-04-01T00:00:00"/>
    <d v="2024-04-30T00:00:00"/>
    <n v="2625"/>
    <n v="47109"/>
    <n v="-48459"/>
    <n v="-346.4"/>
    <n v="928.6"/>
    <n v="630"/>
    <n v="298.60000000000002"/>
    <n v="-298.60000000000002"/>
    <n v="630"/>
  </r>
  <r>
    <s v="BTruck 466"/>
    <x v="5"/>
    <s v="Dyed ULS Diesel"/>
    <d v="2024-04-01T00:00:00"/>
    <d v="2024-04-30T00:00:00"/>
    <n v="780"/>
    <n v="1430"/>
    <n v="-2740.9"/>
    <n v="-217.1"/>
    <n v="-748.00000000000011"/>
    <n v="0"/>
    <n v="-748.00000000000011"/>
    <n v="748.00000000000011"/>
    <n v="0"/>
  </r>
  <r>
    <s v="BTruck 467"/>
    <x v="0"/>
    <s v="#2 Fuel Oil"/>
    <d v="2024-04-01T00:00:00"/>
    <d v="2024-04-30T00:00:00"/>
    <n v="0"/>
    <n v="0"/>
    <n v="-4507.5"/>
    <n v="4500"/>
    <n v="-7.5"/>
    <n v="0"/>
    <n v="-7.5"/>
    <n v="7.5"/>
    <n v="0"/>
  </r>
  <r>
    <s v="BTruck 467"/>
    <x v="3"/>
    <s v="ULS Diesel .0015"/>
    <d v="2024-04-01T00:00:00"/>
    <d v="2024-04-30T00:00:00"/>
    <n v="0"/>
    <n v="58634"/>
    <n v="-58881.7"/>
    <n v="2578"/>
    <n v="2330.3000000000029"/>
    <n v="2542"/>
    <n v="-211.69999999999709"/>
    <n v="211.69999999999709"/>
    <n v="2542"/>
  </r>
  <r>
    <s v="BTruck 467"/>
    <x v="4"/>
    <s v="ULSD - Additized"/>
    <d v="2024-04-01T00:00:00"/>
    <d v="2024-04-30T00:00:00"/>
    <n v="2578"/>
    <n v="0"/>
    <n v="0"/>
    <n v="-2578"/>
    <n v="0"/>
    <n v="0"/>
    <n v="0"/>
    <n v="0"/>
    <n v="0"/>
  </r>
  <r>
    <s v="BTruck 472"/>
    <x v="0"/>
    <s v="#2 Fuel Oil"/>
    <d v="2024-04-01T00:00:00"/>
    <d v="2024-04-30T00:00:00"/>
    <n v="0"/>
    <n v="2811"/>
    <n v="-2833.2"/>
    <n v="0"/>
    <n v="-22.199999999999818"/>
    <n v="0"/>
    <n v="-22.199999999999818"/>
    <n v="22.199999999999818"/>
    <n v="0"/>
  </r>
  <r>
    <s v="BTruck 472"/>
    <x v="1"/>
    <s v="Unleaded RFG Ethanol 10%"/>
    <d v="2024-04-01T00:00:00"/>
    <d v="2024-04-30T00:00:00"/>
    <n v="0"/>
    <n v="69874"/>
    <n v="-70045.100000000006"/>
    <n v="0"/>
    <n v="-171.10000000000582"/>
    <n v="0"/>
    <n v="-171.10000000000582"/>
    <n v="171.10000000000582"/>
    <n v="0"/>
  </r>
  <r>
    <s v="BTruck 472"/>
    <x v="2"/>
    <s v="Mid RFG Eth 10%"/>
    <d v="2024-04-01T00:00:00"/>
    <d v="2024-04-30T00:00:00"/>
    <n v="0"/>
    <n v="11947"/>
    <n v="-11702.5"/>
    <n v="0"/>
    <n v="244.5"/>
    <n v="0"/>
    <n v="244.5"/>
    <n v="-244.5"/>
    <n v="0"/>
  </r>
  <r>
    <s v="BTruck 472"/>
    <x v="7"/>
    <s v="Premium RFG Ethanol 10%"/>
    <d v="2024-04-01T00:00:00"/>
    <d v="2024-04-30T00:00:00"/>
    <n v="0"/>
    <n v="11407"/>
    <n v="-11377.6"/>
    <n v="0"/>
    <n v="29.399999999999636"/>
    <n v="0"/>
    <n v="29.399999999999636"/>
    <n v="-29.399999999999636"/>
    <n v="0"/>
  </r>
  <r>
    <s v="BTruck 472"/>
    <x v="3"/>
    <s v="ULS Diesel .0015"/>
    <d v="2024-04-01T00:00:00"/>
    <d v="2024-04-30T00:00:00"/>
    <n v="0"/>
    <n v="65709.2"/>
    <n v="-65638.2"/>
    <n v="0"/>
    <n v="71"/>
    <n v="0"/>
    <n v="71"/>
    <n v="-71"/>
    <n v="0"/>
  </r>
  <r>
    <s v="BTruck 472"/>
    <x v="5"/>
    <s v="Dyed ULS Diesel"/>
    <d v="2024-04-01T00:00:00"/>
    <d v="2024-04-30T00:00:00"/>
    <n v="0"/>
    <n v="23797"/>
    <n v="-22504.1"/>
    <n v="-1300"/>
    <n v="-7.0999999999985448"/>
    <n v="0"/>
    <n v="-7.0999999999985448"/>
    <n v="7.0999999999985448"/>
    <n v="0"/>
  </r>
  <r>
    <s v="BTruck 472"/>
    <x v="6"/>
    <s v="Dyed Marine ULSD"/>
    <d v="2024-04-01T00:00:00"/>
    <d v="2024-04-30T00:00:00"/>
    <n v="0"/>
    <n v="0"/>
    <n v="-1310.7"/>
    <n v="1300"/>
    <n v="-10.700000000000045"/>
    <n v="0"/>
    <n v="-10.700000000000045"/>
    <n v="10.700000000000045"/>
    <n v="0"/>
  </r>
  <r>
    <s v="BTruck 476"/>
    <x v="1"/>
    <s v="Unleaded RFG Ethanol 10%"/>
    <d v="2024-04-01T00:00:00"/>
    <d v="2024-04-30T00:00:00"/>
    <n v="0"/>
    <n v="167626"/>
    <n v="-165754.4"/>
    <n v="0"/>
    <n v="1871.6000000000058"/>
    <n v="0"/>
    <n v="1871.6000000000058"/>
    <n v="-1871.6000000000058"/>
    <n v="0"/>
  </r>
  <r>
    <s v="BTruck 476"/>
    <x v="2"/>
    <s v="Mid RFG Eth 10%"/>
    <d v="2024-04-01T00:00:00"/>
    <d v="2024-04-30T00:00:00"/>
    <n v="0"/>
    <n v="38445"/>
    <n v="-37701.599999999999"/>
    <n v="0"/>
    <n v="743.40000000000146"/>
    <n v="0"/>
    <n v="743.40000000000146"/>
    <n v="-743.40000000000146"/>
    <n v="0"/>
  </r>
  <r>
    <s v="BTruck 476"/>
    <x v="7"/>
    <s v="Premium RFG Ethanol 10%"/>
    <d v="2024-04-01T00:00:00"/>
    <d v="2024-04-30T00:00:00"/>
    <n v="0"/>
    <n v="4559"/>
    <n v="-7071.1"/>
    <n v="0"/>
    <n v="-2512.1000000000004"/>
    <n v="0"/>
    <n v="-2512.1000000000004"/>
    <n v="2512.1000000000004"/>
    <n v="0"/>
  </r>
  <r>
    <s v="BTruck 476"/>
    <x v="3"/>
    <s v="ULS Diesel .0015"/>
    <d v="2024-04-01T00:00:00"/>
    <d v="2024-04-30T00:00:00"/>
    <n v="0"/>
    <n v="15700"/>
    <n v="-15722.5"/>
    <n v="0"/>
    <n v="-22.5"/>
    <n v="0"/>
    <n v="-22.5"/>
    <n v="22.5"/>
    <n v="0"/>
  </r>
  <r>
    <s v="BTruck 476"/>
    <x v="5"/>
    <s v="Dyed ULS Diesel"/>
    <d v="2024-04-01T00:00:00"/>
    <d v="2024-04-30T00:00:00"/>
    <n v="0"/>
    <n v="4999"/>
    <n v="-4998.3"/>
    <n v="0"/>
    <n v="0.6999999999998181"/>
    <n v="0"/>
    <n v="0.6999999999998181"/>
    <n v="-0.6999999999998181"/>
    <n v="0"/>
  </r>
  <r>
    <s v="BTruck 477"/>
    <x v="0"/>
    <s v="#2 Fuel Oil"/>
    <d v="2024-04-01T00:00:00"/>
    <d v="2024-04-30T00:00:00"/>
    <n v="0"/>
    <n v="37502"/>
    <n v="0"/>
    <n v="-37502"/>
    <n v="0"/>
    <n v="0"/>
    <n v="0"/>
    <n v="0"/>
    <n v="0"/>
  </r>
  <r>
    <s v="BTruck 480"/>
    <x v="8"/>
    <s v="Diesel Exhaust Fuel"/>
    <d v="2024-04-01T00:00:00"/>
    <d v="2024-04-30T00:00:00"/>
    <n v="1100"/>
    <n v="0"/>
    <n v="-7974.4"/>
    <n v="7510.9"/>
    <n v="636.5"/>
    <n v="400"/>
    <n v="236.5"/>
    <n v="-236.5"/>
    <n v="400"/>
  </r>
  <r>
    <s v="BTruck 483"/>
    <x v="0"/>
    <s v="#2 Fuel Oil"/>
    <d v="2024-04-01T00:00:00"/>
    <d v="2024-04-30T00:00:00"/>
    <n v="0"/>
    <n v="14993"/>
    <n v="-22493"/>
    <n v="7500"/>
    <n v="0"/>
    <n v="0"/>
    <n v="0"/>
    <n v="0"/>
    <n v="0"/>
  </r>
  <r>
    <s v="BTruck 483"/>
    <x v="1"/>
    <s v="Unleaded RFG Ethanol 10%"/>
    <d v="2024-04-01T00:00:00"/>
    <d v="2024-04-30T00:00:00"/>
    <n v="0"/>
    <n v="8000"/>
    <n v="-8000"/>
    <n v="0"/>
    <n v="0"/>
    <n v="0"/>
    <n v="0"/>
    <n v="0"/>
    <n v="0"/>
  </r>
  <r>
    <s v="BTruck 483"/>
    <x v="3"/>
    <s v="ULS Diesel .0015"/>
    <d v="2024-04-01T00:00:00"/>
    <d v="2024-04-30T00:00:00"/>
    <n v="0"/>
    <n v="7500"/>
    <n v="-7500"/>
    <n v="0"/>
    <n v="0"/>
    <n v="0"/>
    <n v="0"/>
    <n v="0"/>
    <n v="0"/>
  </r>
  <r>
    <s v="BTruck 483"/>
    <x v="5"/>
    <s v="Dyed ULS Diesel"/>
    <d v="2024-04-01T00:00:00"/>
    <d v="2024-04-30T00:00:00"/>
    <n v="0"/>
    <n v="44937"/>
    <n v="-14937"/>
    <n v="-30000"/>
    <n v="0"/>
    <n v="0"/>
    <n v="0"/>
    <n v="0"/>
    <n v="0"/>
  </r>
  <r>
    <s v="BTruck 483"/>
    <x v="9"/>
    <s v="Dyed ULSD Additized"/>
    <d v="2024-04-01T00:00:00"/>
    <d v="2024-04-30T00:00:00"/>
    <n v="0"/>
    <n v="7980"/>
    <n v="0"/>
    <n v="-7980"/>
    <n v="0"/>
    <n v="0"/>
    <n v="0"/>
    <n v="0"/>
    <n v="0"/>
  </r>
  <r>
    <s v="BTruck 483"/>
    <x v="6"/>
    <s v="Dyed Marine ULSD"/>
    <d v="2024-04-01T00:00:00"/>
    <d v="2024-04-30T00:00:00"/>
    <n v="0"/>
    <n v="19879"/>
    <n v="-57941"/>
    <n v="37980"/>
    <n v="-82"/>
    <n v="0"/>
    <n v="-82"/>
    <n v="82"/>
    <n v="0"/>
  </r>
  <r>
    <s v="BTruck 483"/>
    <x v="10"/>
    <s v="ULS B20 Heating OIl"/>
    <d v="2024-04-01T00:00:00"/>
    <d v="2024-04-30T00:00:00"/>
    <n v="0"/>
    <n v="13508"/>
    <n v="-13508"/>
    <n v="0"/>
    <n v="0"/>
    <n v="0"/>
    <n v="0"/>
    <n v="0"/>
    <n v="0"/>
  </r>
  <r>
    <s v="BTruck 484"/>
    <x v="3"/>
    <s v="ULS Diesel .0015"/>
    <d v="2024-04-01T00:00:00"/>
    <d v="2024-04-30T00:00:00"/>
    <n v="0"/>
    <n v="30976"/>
    <n v="-30976"/>
    <n v="0"/>
    <n v="0"/>
    <n v="0"/>
    <n v="0"/>
    <n v="0"/>
    <n v="0"/>
  </r>
  <r>
    <s v="BTruck 484"/>
    <x v="5"/>
    <s v="Dyed ULS Diesel"/>
    <d v="2024-04-01T00:00:00"/>
    <d v="2024-04-30T00:00:00"/>
    <n v="0"/>
    <n v="20998"/>
    <n v="-6498"/>
    <n v="-14500"/>
    <n v="0"/>
    <n v="0"/>
    <n v="0"/>
    <n v="0"/>
    <n v="0"/>
  </r>
  <r>
    <s v="BTruck 484"/>
    <x v="6"/>
    <s v="Dyed Marine ULSD"/>
    <d v="2024-04-01T00:00:00"/>
    <d v="2024-04-30T00:00:00"/>
    <n v="0"/>
    <n v="0"/>
    <n v="-14501"/>
    <n v="14500"/>
    <n v="-1"/>
    <n v="0"/>
    <n v="-1"/>
    <n v="1"/>
    <n v="0"/>
  </r>
  <r>
    <s v="BTruck 484"/>
    <x v="10"/>
    <s v="ULS B20 Heating OIl"/>
    <d v="2024-04-01T00:00:00"/>
    <d v="2024-04-30T00:00:00"/>
    <n v="0"/>
    <n v="12993"/>
    <n v="-12993"/>
    <n v="0"/>
    <n v="0"/>
    <n v="0"/>
    <n v="0"/>
    <n v="0"/>
    <n v="0"/>
  </r>
  <r>
    <s v="BTruck 485"/>
    <x v="0"/>
    <s v="#2 Fuel Oil"/>
    <d v="2024-04-01T00:00:00"/>
    <d v="2024-04-30T00:00:00"/>
    <n v="0"/>
    <n v="17397"/>
    <n v="-22495"/>
    <n v="5098"/>
    <n v="0"/>
    <n v="0"/>
    <n v="0"/>
    <n v="0"/>
    <n v="0"/>
  </r>
  <r>
    <s v="BTruck 485"/>
    <x v="1"/>
    <s v="Unleaded RFG Ethanol 10%"/>
    <d v="2024-04-01T00:00:00"/>
    <d v="2024-04-30T00:00:00"/>
    <n v="0"/>
    <n v="11000"/>
    <n v="-11000"/>
    <n v="0"/>
    <n v="0"/>
    <n v="0"/>
    <n v="0"/>
    <n v="0"/>
    <n v="0"/>
  </r>
  <r>
    <s v="BTruck 485"/>
    <x v="7"/>
    <s v="Premium RFG Ethanol 10%"/>
    <d v="2024-04-01T00:00:00"/>
    <d v="2024-04-30T00:00:00"/>
    <n v="0"/>
    <n v="2500"/>
    <n v="-2500"/>
    <n v="0"/>
    <n v="0"/>
    <n v="0"/>
    <n v="0"/>
    <n v="0"/>
    <n v="0"/>
  </r>
  <r>
    <s v="BTruck 485"/>
    <x v="3"/>
    <s v="ULS Diesel .0015"/>
    <d v="2024-04-01T00:00:00"/>
    <d v="2024-04-30T00:00:00"/>
    <n v="0"/>
    <n v="20000"/>
    <n v="-12500"/>
    <n v="-7500"/>
    <n v="0"/>
    <n v="0"/>
    <n v="0"/>
    <n v="0"/>
    <n v="0"/>
  </r>
  <r>
    <s v="BTruck 485"/>
    <x v="5"/>
    <s v="Dyed ULS Diesel"/>
    <d v="2024-04-01T00:00:00"/>
    <d v="2024-04-30T00:00:00"/>
    <n v="0"/>
    <n v="23600"/>
    <n v="-22500"/>
    <n v="-1100"/>
    <n v="0"/>
    <n v="0"/>
    <n v="0"/>
    <n v="0"/>
    <n v="0"/>
  </r>
  <r>
    <s v="BTruck 486"/>
    <x v="11"/>
    <s v="LP Gas"/>
    <d v="2024-04-01T00:00:00"/>
    <d v="2024-04-30T00:00:00"/>
    <n v="0"/>
    <n v="29152"/>
    <n v="-29152"/>
    <n v="0"/>
    <n v="0"/>
    <n v="0"/>
    <n v="0"/>
    <n v="0"/>
    <n v="0"/>
  </r>
  <r>
    <s v="BTruck 487"/>
    <x v="3"/>
    <s v="ULS Diesel .0015"/>
    <d v="2024-04-01T00:00:00"/>
    <d v="2024-04-30T00:00:00"/>
    <n v="2620"/>
    <n v="60908"/>
    <n v="-58327.9"/>
    <n v="0"/>
    <n v="5200.0999999999985"/>
    <n v="2600"/>
    <n v="2600.0999999999985"/>
    <n v="-2600.0999999999985"/>
    <n v="2600"/>
  </r>
  <r>
    <s v="BTruck 487"/>
    <x v="5"/>
    <s v="Dyed ULS Diesel"/>
    <d v="2024-04-01T00:00:00"/>
    <d v="2024-04-30T00:00:00"/>
    <n v="1215"/>
    <n v="11679"/>
    <n v="-14925.6"/>
    <n v="0"/>
    <n v="-2031.6000000000004"/>
    <n v="1200"/>
    <n v="-3231.6000000000004"/>
    <n v="3231.6000000000004"/>
    <n v="1200"/>
  </r>
  <r>
    <s v="BTruck 488"/>
    <x v="3"/>
    <s v="ULS Diesel .0015"/>
    <d v="2024-04-01T00:00:00"/>
    <d v="2024-04-30T00:00:00"/>
    <n v="2610"/>
    <n v="57024.3"/>
    <n v="-56829.3"/>
    <n v="0"/>
    <n v="2805"/>
    <n v="2600"/>
    <n v="205"/>
    <n v="-205"/>
    <n v="2600"/>
  </r>
  <r>
    <s v="BTruck 488"/>
    <x v="5"/>
    <s v="Dyed ULS Diesel"/>
    <d v="2024-04-01T00:00:00"/>
    <d v="2024-04-30T00:00:00"/>
    <n v="1210"/>
    <n v="18226"/>
    <n v="-19546.400000000001"/>
    <n v="0"/>
    <n v="-110.40000000000146"/>
    <n v="1200"/>
    <n v="-1310.4000000000015"/>
    <n v="1310.4000000000015"/>
    <n v="1200"/>
  </r>
  <r>
    <s v="BTruck 490"/>
    <x v="3"/>
    <s v="ULS Diesel .0015"/>
    <d v="2024-04-01T00:00:00"/>
    <d v="2024-04-30T00:00:00"/>
    <n v="3900"/>
    <n v="118822"/>
    <n v="-116583.6"/>
    <n v="0"/>
    <n v="6138.3999999999942"/>
    <n v="3890"/>
    <n v="2248.3999999999942"/>
    <n v="-2248.3999999999942"/>
    <n v="3890"/>
  </r>
  <r>
    <s v="BTruck 491"/>
    <x v="11"/>
    <s v="LP Gas"/>
    <d v="2024-04-01T00:00:00"/>
    <d v="2024-04-30T00:00:00"/>
    <n v="0"/>
    <n v="57248"/>
    <n v="-38135"/>
    <n v="-19102"/>
    <n v="11"/>
    <n v="0"/>
    <n v="11"/>
    <n v="-11"/>
    <n v="0"/>
  </r>
  <r>
    <s v="BTruck 492"/>
    <x v="11"/>
    <s v="LP Gas"/>
    <d v="2024-04-01T00:00:00"/>
    <d v="2024-04-30T00:00:00"/>
    <n v="0"/>
    <n v="19423"/>
    <n v="-19423"/>
    <n v="0"/>
    <n v="0"/>
    <n v="0"/>
    <n v="0"/>
    <n v="0"/>
    <n v="0"/>
  </r>
  <r>
    <s v="BTruck 493"/>
    <x v="11"/>
    <s v="LP Gas"/>
    <d v="2024-04-01T00:00:00"/>
    <d v="2024-04-30T00:00:00"/>
    <n v="0"/>
    <n v="57762"/>
    <n v="-38540"/>
    <n v="-19222"/>
    <n v="0"/>
    <n v="0"/>
    <n v="0"/>
    <n v="0"/>
    <n v="0"/>
  </r>
  <r>
    <s v="Truck 455"/>
    <x v="0"/>
    <s v="#2 Fuel Oil"/>
    <d v="2024-04-01T00:00:00"/>
    <d v="2024-04-30T00:00:00"/>
    <n v="0"/>
    <n v="0"/>
    <n v="0"/>
    <n v="-3.1"/>
    <n v="-3.1"/>
    <n v="0"/>
    <n v="-3.1"/>
    <n v="3.1"/>
    <n v="0"/>
  </r>
  <r>
    <s v="Truck 459"/>
    <x v="0"/>
    <s v="#2 Fuel Oil"/>
    <d v="2024-04-01T00:00:00"/>
    <d v="2024-04-30T00:00:00"/>
    <n v="131"/>
    <n v="0"/>
    <n v="0"/>
    <n v="0"/>
    <n v="131"/>
    <n v="131"/>
    <n v="0"/>
    <n v="0"/>
    <n v="131"/>
  </r>
  <r>
    <s v="Truck 459"/>
    <x v="5"/>
    <s v="Dyed ULS Diesel"/>
    <d v="2024-04-01T00:00:00"/>
    <d v="2024-04-30T00:00:00"/>
    <n v="0"/>
    <n v="0"/>
    <n v="899.3"/>
    <n v="-905.4"/>
    <n v="-6.1000000000000227"/>
    <n v="0"/>
    <n v="-6.1000000000000227"/>
    <n v="6.1000000000000227"/>
    <n v="0"/>
  </r>
  <r>
    <s v="Truck 468"/>
    <x v="0"/>
    <s v="#2 Fuel Oil"/>
    <d v="2024-04-01T00:00:00"/>
    <d v="2024-04-30T00:00:00"/>
    <n v="3300"/>
    <n v="41387.199999999997"/>
    <n v="-44751.8"/>
    <n v="1658.5"/>
    <n v="1593.8999999999942"/>
    <n v="146"/>
    <n v="1447.8999999999942"/>
    <n v="-1447.8999999999942"/>
    <n v="146"/>
  </r>
  <r>
    <s v="Truck 469"/>
    <x v="0"/>
    <s v="#2 Fuel Oil"/>
    <d v="2024-04-01T00:00:00"/>
    <d v="2024-04-30T00:00:00"/>
    <n v="0"/>
    <n v="9250"/>
    <n v="-10424.700000000001"/>
    <n v="2452"/>
    <n v="1277.2999999999993"/>
    <n v="1261"/>
    <n v="16.299999999999272"/>
    <n v="-16.299999999999272"/>
    <n v="1261"/>
  </r>
  <r>
    <s v="Truck 469"/>
    <x v="3"/>
    <s v="ULS Diesel .0015"/>
    <d v="2024-04-01T00:00:00"/>
    <d v="2024-04-30T00:00:00"/>
    <n v="69"/>
    <n v="25881"/>
    <n v="-25953.7"/>
    <n v="0"/>
    <n v="-3.7000000000007276"/>
    <n v="0"/>
    <n v="-3.7000000000007276"/>
    <n v="3.7000000000007276"/>
    <n v="0"/>
  </r>
  <r>
    <s v="Truck 471"/>
    <x v="11"/>
    <s v="LP Gas"/>
    <d v="2024-04-01T00:00:00"/>
    <d v="2024-04-30T00:00:00"/>
    <n v="68"/>
    <n v="62515.5"/>
    <n v="-54185.3"/>
    <n v="-5661.5"/>
    <n v="2736.6999999999971"/>
    <n v="2720"/>
    <n v="16.69999999999709"/>
    <n v="-16.69999999999709"/>
    <n v="2720"/>
  </r>
  <r>
    <s v="Truck 471"/>
    <x v="12"/>
    <s v="LP Gas - Motor Fuel"/>
    <d v="2024-04-01T00:00:00"/>
    <d v="2024-04-30T00:00:00"/>
    <n v="0"/>
    <n v="0"/>
    <n v="-4152.3999999999996"/>
    <n v="4152.3999999999996"/>
    <n v="0"/>
    <n v="0"/>
    <n v="0"/>
    <n v="0"/>
    <n v="0"/>
  </r>
  <r>
    <s v="Truck 471"/>
    <x v="13"/>
    <s v="LP Gas - Forklift/Gen"/>
    <d v="2024-04-01T00:00:00"/>
    <d v="2024-04-30T00:00:00"/>
    <n v="0"/>
    <n v="0"/>
    <n v="-361.3"/>
    <n v="361.3"/>
    <n v="0"/>
    <n v="0"/>
    <n v="0"/>
    <n v="0"/>
    <n v="0"/>
  </r>
  <r>
    <s v="Truck 473"/>
    <x v="11"/>
    <s v="LP Gas"/>
    <d v="2024-04-01T00:00:00"/>
    <d v="2024-04-30T00:00:00"/>
    <n v="646"/>
    <n v="56013"/>
    <n v="-49088.2"/>
    <n v="-5683.2"/>
    <n v="1887.6000000000031"/>
    <n v="1606"/>
    <n v="281.60000000000309"/>
    <n v="-281.60000000000309"/>
    <n v="1606"/>
  </r>
  <r>
    <s v="Truck 473"/>
    <x v="12"/>
    <s v="LP Gas - Motor Fuel"/>
    <d v="2024-04-01T00:00:00"/>
    <d v="2024-04-30T00:00:00"/>
    <n v="0"/>
    <n v="0"/>
    <n v="-4123"/>
    <n v="4123"/>
    <n v="0"/>
    <n v="0"/>
    <n v="0"/>
    <n v="0"/>
    <n v="0"/>
  </r>
  <r>
    <s v="Truck 473"/>
    <x v="13"/>
    <s v="LP Gas - Forklift/Gen"/>
    <d v="2024-04-01T00:00:00"/>
    <d v="2024-04-30T00:00:00"/>
    <n v="0"/>
    <n v="0"/>
    <n v="-1560.2"/>
    <n v="1560.2"/>
    <n v="0"/>
    <n v="0"/>
    <n v="0"/>
    <n v="0"/>
    <n v="0"/>
  </r>
  <r>
    <s v="Truck 474"/>
    <x v="0"/>
    <s v="#2 Fuel Oil"/>
    <d v="2024-04-01T00:00:00"/>
    <d v="2024-04-30T00:00:00"/>
    <n v="0"/>
    <n v="49226.400000000001"/>
    <n v="-51305.599999999999"/>
    <n v="1944.7"/>
    <n v="-134.49999999999704"/>
    <n v="0"/>
    <n v="-134.49999999999704"/>
    <n v="134.49999999999704"/>
    <n v="0"/>
  </r>
  <r>
    <s v="Truck 475"/>
    <x v="0"/>
    <s v="#2 Fuel Oil"/>
    <d v="2024-04-01T00:00:00"/>
    <d v="2024-04-30T00:00:00"/>
    <n v="0"/>
    <n v="101691.9"/>
    <n v="-121685.4"/>
    <n v="19513"/>
    <n v="-480.5"/>
    <n v="0"/>
    <n v="-480.5"/>
    <n v="480.5"/>
    <n v="0"/>
  </r>
  <r>
    <s v="Truck 478"/>
    <x v="11"/>
    <s v="LP Gas"/>
    <d v="2024-04-01T00:00:00"/>
    <d v="2024-04-30T00:00:00"/>
    <n v="110"/>
    <n v="70686.399999999994"/>
    <n v="-61616.2"/>
    <n v="-9030.7999999999993"/>
    <n v="149.39999999999782"/>
    <n v="0"/>
    <n v="149.39999999999782"/>
    <n v="-149.39999999999782"/>
    <n v="0"/>
  </r>
  <r>
    <s v="Truck 478"/>
    <x v="12"/>
    <s v="LP Gas - Motor Fuel"/>
    <d v="2024-04-01T00:00:00"/>
    <d v="2024-04-30T00:00:00"/>
    <n v="0"/>
    <n v="0"/>
    <n v="-7521.6"/>
    <n v="7521.6"/>
    <n v="0"/>
    <n v="0"/>
    <n v="0"/>
    <n v="0"/>
    <n v="0"/>
  </r>
  <r>
    <s v="Truck 478"/>
    <x v="13"/>
    <s v="LP Gas - Forklift/Gen"/>
    <d v="2024-04-01T00:00:00"/>
    <d v="2024-04-30T00:00:00"/>
    <n v="0"/>
    <n v="0"/>
    <n v="-283.89999999999998"/>
    <n v="283.89999999999998"/>
    <n v="0"/>
    <n v="0"/>
    <n v="0"/>
    <n v="0"/>
    <n v="0"/>
  </r>
  <r>
    <s v="Truck 479"/>
    <x v="0"/>
    <s v="#2 Fuel Oil"/>
    <d v="2024-04-01T00:00:00"/>
    <d v="2024-04-30T00:00:00"/>
    <n v="302"/>
    <n v="19738.2"/>
    <n v="-23351.9"/>
    <n v="3305.5"/>
    <n v="-6.2000000000007276"/>
    <n v="0"/>
    <n v="-6.2000000000007276"/>
    <n v="6.2000000000007276"/>
    <n v="0"/>
  </r>
  <r>
    <s v="Truck 481"/>
    <x v="0"/>
    <s v="#2 Fuel Oil"/>
    <d v="2024-04-01T00:00:00"/>
    <d v="2024-04-30T00:00:00"/>
    <n v="1440"/>
    <n v="78348.100000000006"/>
    <n v="-98512.4"/>
    <n v="18836.7"/>
    <n v="112.40000000001237"/>
    <n v="0"/>
    <n v="112.40000000001237"/>
    <n v="-112.40000000001237"/>
    <n v="0"/>
  </r>
  <r>
    <s v="Truck 482"/>
    <x v="0"/>
    <s v="#2 Fuel Oil"/>
    <d v="2024-04-01T00:00:00"/>
    <d v="2024-04-30T00:00:00"/>
    <n v="0"/>
    <n v="132231.29999999999"/>
    <n v="-112108.2"/>
    <n v="-21131.3"/>
    <n v="-1008.200000000008"/>
    <n v="0"/>
    <n v="-1008.200000000008"/>
    <n v="1008.200000000008"/>
    <n v="0"/>
  </r>
  <r>
    <s v="Truck 489"/>
    <x v="0"/>
    <s v="#2 Fuel Oil"/>
    <d v="2024-04-01T00:00:00"/>
    <d v="2024-04-30T00:00:00"/>
    <n v="0"/>
    <n v="42094.7"/>
    <n v="-46565.8"/>
    <n v="5183.2"/>
    <n v="712.099999999994"/>
    <n v="805"/>
    <n v="-92.900000000006003"/>
    <n v="92.900000000006003"/>
    <n v="805"/>
  </r>
  <r>
    <s v="Truck 489"/>
    <x v="5"/>
    <s v="Dyed ULS Diesel"/>
    <d v="2024-04-01T00:00:00"/>
    <d v="2024-04-30T00:00:00"/>
    <n v="0"/>
    <n v="2215"/>
    <n v="-2229.1999999999998"/>
    <n v="0"/>
    <n v="-14.199999999999818"/>
    <m/>
    <n v="-14.199999999999818"/>
    <n v="14.199999999999818"/>
    <n v="0"/>
  </r>
  <r>
    <s v="Truck 494"/>
    <x v="11"/>
    <s v="LP Gas"/>
    <d v="2024-04-01T00:00:00"/>
    <d v="2024-04-30T00:00:00"/>
    <n v="2720"/>
    <n v="48571.6"/>
    <n v="-41852.699999999997"/>
    <n v="-6228.6"/>
    <n v="3210.3000000000011"/>
    <n v="2720"/>
    <n v="490.30000000000109"/>
    <n v="-490.30000000000109"/>
    <n v="2720"/>
  </r>
  <r>
    <s v="Truck 494"/>
    <x v="12"/>
    <s v="LP Gas - Motor Fuel"/>
    <d v="2024-04-01T00:00:00"/>
    <d v="2024-04-30T00:00:00"/>
    <n v="0"/>
    <n v="0"/>
    <n v="-5561.9"/>
    <n v="5561.9"/>
    <n v="0"/>
    <n v="0"/>
    <n v="0"/>
    <n v="0"/>
    <n v="0"/>
  </r>
  <r>
    <s v="Truck 494"/>
    <x v="13"/>
    <s v="LP Gas - Forklift/Gen"/>
    <d v="2024-04-01T00:00:00"/>
    <d v="2024-04-30T00:00:00"/>
    <n v="0"/>
    <n v="0"/>
    <n v="-666.7"/>
    <n v="666.7"/>
    <n v="0"/>
    <n v="0"/>
    <n v="0"/>
    <n v="0"/>
    <n v="0"/>
  </r>
  <r>
    <s v="Truck 495"/>
    <x v="0"/>
    <s v="#2 Fuel Oil"/>
    <d v="2024-04-01T00:00:00"/>
    <d v="2024-04-30T00:00:00"/>
    <n v="2700"/>
    <n v="0"/>
    <n v="815.1"/>
    <n v="-2823.2"/>
    <n v="691.90000000000009"/>
    <n v="0"/>
    <n v="691.90000000000009"/>
    <n v="-691.90000000000009"/>
    <n v="0"/>
  </r>
  <r>
    <s v="Truck 496"/>
    <x v="0"/>
    <s v="#2 Fuel Oil"/>
    <d v="2024-04-01T00:00:00"/>
    <d v="2024-04-30T00:00:00"/>
    <n v="735"/>
    <n v="0"/>
    <n v="0"/>
    <n v="-725.8"/>
    <n v="9.2000000000000455"/>
    <n v="0"/>
    <n v="9.2000000000000455"/>
    <n v="-9.2000000000000455"/>
    <n v="0"/>
  </r>
  <r>
    <s v="Truck 600"/>
    <x v="0"/>
    <s v="#2 Fuel Oil"/>
    <d v="2024-04-01T00:00:00"/>
    <d v="2024-04-30T00:00:00"/>
    <n v="0"/>
    <n v="0"/>
    <n v="0"/>
    <n v="-37.200000000000003"/>
    <n v="-37.200000000000003"/>
    <n v="0"/>
    <n v="-37.200000000000003"/>
    <n v="37.200000000000003"/>
    <n v="0"/>
  </r>
  <r>
    <s v="Truck 601"/>
    <x v="0"/>
    <s v="#2 Fuel Oil"/>
    <d v="2024-04-01T00:00:00"/>
    <d v="2024-04-30T00:00:00"/>
    <n v="87"/>
    <n v="71005.2"/>
    <n v="-105382.1"/>
    <n v="34238.800000000003"/>
    <n v="-51.100000000005821"/>
    <n v="0"/>
    <n v="-51.100000000005821"/>
    <n v="51.100000000005821"/>
    <n v="0"/>
  </r>
  <r>
    <s v="Truck 602"/>
    <x v="0"/>
    <s v="#2 Fuel Oil"/>
    <d v="2024-04-01T00:00:00"/>
    <d v="2024-04-30T00:00:00"/>
    <n v="0"/>
    <n v="437.7"/>
    <n v="-46918.1"/>
    <n v="46471.4"/>
    <n v="-9"/>
    <n v="0"/>
    <n v="-9"/>
    <n v="9"/>
    <n v="0"/>
  </r>
  <r>
    <s v="Truck 603"/>
    <x v="0"/>
    <s v="#2 Fuel Oil"/>
    <d v="2024-04-01T00:00:00"/>
    <d v="2024-04-30T00:00:00"/>
    <n v="0"/>
    <n v="3639.5"/>
    <n v="-123176.9"/>
    <n v="119369.2"/>
    <n v="-168.19999999999709"/>
    <n v="0"/>
    <n v="-168.19999999999709"/>
    <n v="168.19999999999709"/>
    <n v="0"/>
  </r>
  <r>
    <s v="Truck 604"/>
    <x v="0"/>
    <s v="#2 Fuel Oil"/>
    <d v="2024-04-01T00:00:00"/>
    <d v="2024-04-30T00:00:00"/>
    <n v="579"/>
    <n v="41680.800000000003"/>
    <n v="-48978.400000000001"/>
    <n v="6603.1"/>
    <n v="-115.49999999999818"/>
    <n v="0"/>
    <n v="-115.49999999999818"/>
    <n v="115.49999999999818"/>
    <n v="0"/>
  </r>
  <r>
    <s v="Truck 604"/>
    <x v="3"/>
    <s v="ULS Diesel .0015"/>
    <d v="2024-04-01T00:00:00"/>
    <d v="2024-04-30T00:00:00"/>
    <n v="0"/>
    <n v="17326"/>
    <n v="-17251.5"/>
    <n v="0"/>
    <n v="74.5"/>
    <n v="0"/>
    <n v="74.5"/>
    <n v="-74.5"/>
    <n v="0"/>
  </r>
  <r>
    <s v="Truck 604"/>
    <x v="5"/>
    <s v="Dyed ULS Diesel"/>
    <d v="2024-04-01T00:00:00"/>
    <d v="2024-04-30T00:00:00"/>
    <n v="0"/>
    <n v="88152"/>
    <n v="-84826.2"/>
    <n v="-3244.7"/>
    <n v="81.100000000003092"/>
    <n v="196"/>
    <n v="-114.89999999999691"/>
    <n v="114.89999999999691"/>
    <n v="196"/>
  </r>
  <r>
    <s v="Truck 604"/>
    <x v="6"/>
    <s v="Dyed Marine ULSD"/>
    <d v="2024-04-01T00:00:00"/>
    <d v="2024-04-30T00:00:00"/>
    <n v="0"/>
    <n v="0"/>
    <n v="-656"/>
    <n v="656"/>
    <n v="0"/>
    <n v="0"/>
    <n v="0"/>
    <n v="0"/>
    <n v="0"/>
  </r>
  <r>
    <s v="Truck 605"/>
    <x v="3"/>
    <s v="ULS Diesel .0015"/>
    <d v="2024-04-01T00:00:00"/>
    <d v="2024-04-30T00:00:00"/>
    <n v="0"/>
    <n v="0"/>
    <n v="-8685.7999999999993"/>
    <n v="9814"/>
    <n v="1128.2000000000007"/>
    <n v="880"/>
    <n v="248.20000000000073"/>
    <n v="-248.20000000000073"/>
    <n v="880"/>
  </r>
  <r>
    <s v="Truck 605"/>
    <x v="4"/>
    <s v="ULSD - Additized"/>
    <d v="2024-04-01T00:00:00"/>
    <d v="2024-04-30T00:00:00"/>
    <n v="38"/>
    <n v="0"/>
    <n v="0"/>
    <n v="-38"/>
    <n v="0"/>
    <n v="0"/>
    <n v="0"/>
    <n v="0"/>
    <n v="0"/>
  </r>
  <r>
    <s v="Truck 606"/>
    <x v="0"/>
    <s v="#2 Fuel Oil"/>
    <d v="2024-04-01T00:00:00"/>
    <d v="2024-04-30T00:00:00"/>
    <n v="342"/>
    <n v="0"/>
    <n v="-23139.599999999999"/>
    <n v="23145.200000000001"/>
    <n v="347.60000000000218"/>
    <n v="650"/>
    <n v="-302.39999999999782"/>
    <n v="302.39999999999782"/>
    <n v="650"/>
  </r>
  <r>
    <s v="Truck 607"/>
    <x v="0"/>
    <s v="#2 Fuel Oil"/>
    <d v="2024-04-01T00:00:00"/>
    <d v="2024-04-30T00:00:00"/>
    <n v="562"/>
    <n v="0"/>
    <n v="-341.6"/>
    <n v="-282.2"/>
    <n v="-61.800000000000011"/>
    <n v="0"/>
    <n v="-61.800000000000011"/>
    <n v="61.800000000000011"/>
    <n v="0"/>
  </r>
  <r>
    <s v="Truck 608"/>
    <x v="0"/>
    <s v="#2 Fuel Oil"/>
    <d v="2024-04-01T00:00:00"/>
    <d v="2024-04-30T00:00:00"/>
    <n v="1208"/>
    <n v="0"/>
    <n v="0"/>
    <n v="-1239.5"/>
    <n v="-31.5"/>
    <n v="0"/>
    <n v="-31.5"/>
    <n v="31.5"/>
    <n v="0"/>
  </r>
  <r>
    <s v="Truck 608"/>
    <x v="3"/>
    <s v="ULS Diesel .0015"/>
    <d v="2024-04-01T00:00:00"/>
    <d v="2024-04-30T00:00:00"/>
    <n v="0"/>
    <n v="0"/>
    <n v="-564.4"/>
    <n v="0"/>
    <n v="-564.4"/>
    <n v="0"/>
    <n v="-564.4"/>
    <n v="564.4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m/>
    <m/>
    <m/>
    <m/>
    <m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*Santa Fuel Branchville Bulk"/>
    <x v="0"/>
    <s v="#2 Fuel Oil"/>
    <d v="2024-04-01T00:00:00"/>
    <d v="2024-04-30T00:00:00"/>
    <n v="32520"/>
    <n v="0"/>
    <n v="0"/>
    <n v="-8972"/>
    <n v="23548"/>
    <n v="24600"/>
    <n v="-1052"/>
    <n v="1052"/>
    <n v="24600"/>
  </r>
  <r>
    <s v="Inland Bridgeport Bulk"/>
    <x v="0"/>
    <s v="#2 Fuel Oil"/>
    <d v="2024-04-01T00:00:00"/>
    <d v="2024-04-30T00:00:00"/>
    <n v="0"/>
    <n v="20500"/>
    <n v="0"/>
    <n v="-20500"/>
    <n v="0"/>
    <n v="0"/>
    <n v="0"/>
    <n v="0"/>
    <n v="0"/>
  </r>
  <r>
    <s v="Inland Frontage Rd Bulk"/>
    <x v="0"/>
    <s v="#2 Fuel Oil"/>
    <d v="2024-04-01T00:00:00"/>
    <d v="2024-04-30T00:00:00"/>
    <n v="7000"/>
    <n v="0"/>
    <n v="0"/>
    <n v="0"/>
    <n v="7000"/>
    <n v="7000"/>
    <n v="0"/>
    <n v="0"/>
    <n v="7000"/>
  </r>
  <r>
    <s v="Inland Frontage Rd Bulk"/>
    <x v="1"/>
    <s v="ULS Diesel .0015"/>
    <d v="2024-04-01T00:00:00"/>
    <d v="2024-04-30T00:00:00"/>
    <n v="7000"/>
    <n v="7000"/>
    <n v="0"/>
    <n v="-7000"/>
    <n v="7000"/>
    <n v="7000"/>
    <n v="0"/>
    <n v="0"/>
    <n v="7000"/>
  </r>
  <r>
    <s v="Inland New Haven Bulk"/>
    <x v="1"/>
    <s v="ULS Diesel .0015"/>
    <d v="2024-04-01T00:00:00"/>
    <d v="2024-04-30T00:00:00"/>
    <n v="0"/>
    <n v="7000"/>
    <n v="0"/>
    <n v="0"/>
    <n v="7000"/>
    <n v="7000"/>
    <n v="0"/>
    <n v="0"/>
    <n v="7000"/>
  </r>
  <r>
    <s v="Inland Propane Bulk"/>
    <x v="2"/>
    <s v="LP Gas"/>
    <d v="2024-04-01T00:00:00"/>
    <d v="2024-04-30T00:00:00"/>
    <n v="0"/>
    <n v="291.5"/>
    <n v="0"/>
    <n v="-291.5"/>
    <n v="0"/>
    <n v="0"/>
    <n v="0"/>
    <n v="0"/>
    <n v="0"/>
  </r>
  <r>
    <s v="Inland Propane Bulk"/>
    <x v="3"/>
    <s v="LP Gas - Motor Fuel"/>
    <d v="2024-04-01T00:00:00"/>
    <d v="2024-04-30T00:00:00"/>
    <n v="0"/>
    <n v="0"/>
    <n v="-291.5"/>
    <n v="291.5"/>
    <n v="0"/>
    <n v="0"/>
    <n v="0"/>
    <n v="0"/>
    <n v="0"/>
  </r>
  <r>
    <s v="Marine Diesel Dock Tank"/>
    <x v="4"/>
    <s v="Dyed Marine ULSD"/>
    <d v="2024-04-01T00:00:00"/>
    <d v="2024-04-30T00:00:00"/>
    <n v="261.39999999999998"/>
    <n v="1979"/>
    <n v="-2240"/>
    <n v="0"/>
    <n v="0.40000000000009095"/>
    <n v="0.4"/>
    <n v="9.0927265716800321E-14"/>
    <n v="-9.0927265716800321E-14"/>
    <n v="0.4"/>
  </r>
  <r>
    <s v="Santa Fuel Bridgeport Bulk(888)"/>
    <x v="0"/>
    <s v="#2 Fuel Oil"/>
    <d v="2024-04-01T00:00:00"/>
    <d v="2024-04-30T00:00:00"/>
    <n v="48989"/>
    <n v="222978"/>
    <n v="0"/>
    <n v="-180003"/>
    <n v="91964"/>
    <n v="91964"/>
    <n v="0"/>
    <n v="0"/>
    <n v="91964"/>
  </r>
  <r>
    <s v="SBE Branchville Bulk"/>
    <x v="1"/>
    <s v="ULS Diesel .0015"/>
    <d v="2024-04-01T00:00:00"/>
    <d v="2024-04-30T00:00:00"/>
    <n v="0"/>
    <n v="0"/>
    <n v="0"/>
    <n v="3844"/>
    <n v="3844"/>
    <n v="3844"/>
    <n v="0"/>
    <n v="0"/>
    <n v="3844"/>
  </r>
  <r>
    <s v="SBE Branchville Bulk"/>
    <x v="5"/>
    <s v="ULSD - Additized"/>
    <d v="2024-04-01T00:00:00"/>
    <d v="2024-04-30T00:00:00"/>
    <n v="6120"/>
    <n v="0"/>
    <n v="0"/>
    <n v="-6120"/>
    <n v="0"/>
    <n v="0"/>
    <n v="0"/>
    <n v="0"/>
    <n v="0"/>
  </r>
  <r>
    <s v="RO"/>
    <x v="0"/>
    <s v="#2 Fuel Oil"/>
    <d v="2024-02-01T00:00:00"/>
    <d v="2024-04-30T00:00:00"/>
    <n v="0"/>
    <n v="0"/>
    <n v="-1206"/>
    <n v="1025"/>
    <n v="-181"/>
    <n v="0"/>
    <n v="-181"/>
    <n v="181"/>
    <n v="0"/>
  </r>
  <r>
    <m/>
    <x v="6"/>
    <m/>
    <m/>
    <m/>
    <m/>
    <m/>
    <m/>
    <m/>
    <n v="0"/>
    <n v="0"/>
    <n v="0"/>
    <n v="0"/>
    <n v="0"/>
  </r>
  <r>
    <m/>
    <x v="6"/>
    <m/>
    <m/>
    <m/>
    <m/>
    <m/>
    <m/>
    <m/>
    <n v="0"/>
    <n v="0"/>
    <n v="0"/>
    <n v="0"/>
    <n v="0"/>
  </r>
  <r>
    <m/>
    <x v="6"/>
    <m/>
    <m/>
    <m/>
    <m/>
    <m/>
    <m/>
    <m/>
    <n v="0"/>
    <n v="0"/>
    <n v="0"/>
    <n v="0"/>
    <n v="0"/>
  </r>
  <r>
    <m/>
    <x v="6"/>
    <m/>
    <m/>
    <m/>
    <m/>
    <m/>
    <m/>
    <m/>
    <n v="0"/>
    <n v="0"/>
    <n v="0"/>
    <n v="0"/>
    <n v="0"/>
  </r>
  <r>
    <m/>
    <x v="6"/>
    <m/>
    <m/>
    <m/>
    <m/>
    <m/>
    <m/>
    <m/>
    <n v="0"/>
    <n v="0"/>
    <n v="0"/>
    <n v="0"/>
    <n v="0"/>
  </r>
  <r>
    <m/>
    <x v="6"/>
    <m/>
    <m/>
    <m/>
    <m/>
    <m/>
    <m/>
    <m/>
    <n v="0"/>
    <n v="0"/>
    <n v="0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BTruck 461"/>
    <x v="0"/>
    <s v="#2 Fuel Oil"/>
    <d v="2024-04-01T00:00:00"/>
    <d v="2024-04-30T00:00:00"/>
    <n v="0"/>
    <n v="3997"/>
    <n v="-8525.4"/>
    <n v="4528.3999999999996"/>
    <n v="0"/>
    <n v="0"/>
    <n v="0"/>
    <n v="0"/>
    <n v="0"/>
  </r>
  <r>
    <s v="BTruck 461"/>
    <x v="1"/>
    <s v="Unleaded RFG Ethanol 10%"/>
    <d v="2024-04-01T00:00:00"/>
    <d v="2024-04-30T00:00:00"/>
    <n v="0"/>
    <n v="22112"/>
    <n v="-22245.1"/>
    <n v="133.1"/>
    <n v="1.4495071809506044E-12"/>
    <n v="0"/>
    <n v="1.4495071809506044E-12"/>
    <n v="-1.4495071809506044E-12"/>
    <n v="0"/>
  </r>
  <r>
    <s v="BTruck 461"/>
    <x v="2"/>
    <s v="Mid RFG Eth 10%"/>
    <d v="2024-04-01T00:00:00"/>
    <d v="2024-04-30T00:00:00"/>
    <n v="0"/>
    <n v="3402"/>
    <n v="-3418.9"/>
    <n v="16.899999999999999"/>
    <n v="-9.2370555648813024E-14"/>
    <n v="0"/>
    <n v="-9.2370555648813024E-14"/>
    <n v="9.2370555648813024E-14"/>
    <n v="0"/>
  </r>
  <r>
    <s v="BTruck 461"/>
    <x v="3"/>
    <s v="ULS Diesel .0015"/>
    <d v="2024-04-01T00:00:00"/>
    <d v="2024-04-30T00:00:00"/>
    <n v="0"/>
    <n v="88387"/>
    <n v="-89392.8"/>
    <n v="1005.8"/>
    <n v="-2.9558577807620168E-12"/>
    <n v="0"/>
    <n v="-2.9558577807620168E-12"/>
    <n v="2.9558577807620168E-12"/>
    <n v="0"/>
  </r>
  <r>
    <s v="BTruck 461"/>
    <x v="4"/>
    <s v="ULSD - Additized"/>
    <d v="2024-04-01T00:00:00"/>
    <d v="2024-04-30T00:00:00"/>
    <n v="391"/>
    <n v="0"/>
    <n v="0"/>
    <n v="-391"/>
    <n v="0"/>
    <n v="0"/>
    <n v="0"/>
    <n v="0"/>
    <n v="0"/>
  </r>
  <r>
    <s v="BTruck 461"/>
    <x v="5"/>
    <s v="Dyed ULS Diesel"/>
    <d v="2024-04-01T00:00:00"/>
    <d v="2024-04-30T00:00:00"/>
    <n v="0"/>
    <n v="23550"/>
    <n v="-25901.1"/>
    <n v="2351.1"/>
    <n v="0"/>
    <n v="0"/>
    <n v="0"/>
    <n v="0"/>
    <n v="0"/>
  </r>
  <r>
    <s v="BTruck 461"/>
    <x v="6"/>
    <s v="Dyed Marine ULSD"/>
    <d v="2024-04-01T00:00:00"/>
    <d v="2024-04-30T00:00:00"/>
    <n v="0"/>
    <n v="0"/>
    <n v="-1595.8"/>
    <n v="1595.8"/>
    <n v="0"/>
    <n v="0"/>
    <n v="0"/>
    <n v="0"/>
    <n v="0"/>
  </r>
  <r>
    <s v="BTruck 464"/>
    <x v="0"/>
    <s v="#2 Fuel Oil"/>
    <d v="2024-04-01T00:00:00"/>
    <d v="2024-04-30T00:00:00"/>
    <n v="0"/>
    <n v="15001"/>
    <n v="0"/>
    <n v="-15001"/>
    <n v="0"/>
    <n v="0"/>
    <n v="0"/>
    <n v="0"/>
    <n v="0"/>
  </r>
  <r>
    <s v="BTruck 465"/>
    <x v="3"/>
    <s v="ULS Diesel .0015"/>
    <d v="2024-04-01T00:00:00"/>
    <d v="2024-04-30T00:00:00"/>
    <n v="0"/>
    <n v="27879"/>
    <n v="-27347.5"/>
    <n v="370.5"/>
    <n v="902"/>
    <n v="902"/>
    <n v="0"/>
    <n v="0"/>
    <n v="902"/>
  </r>
  <r>
    <s v="BTruck 465"/>
    <x v="5"/>
    <s v="Dyed ULS Diesel"/>
    <d v="2024-04-01T00:00:00"/>
    <d v="2024-04-30T00:00:00"/>
    <n v="0"/>
    <n v="2176"/>
    <n v="-2144.6999999999998"/>
    <n v="476.7"/>
    <n v="508.00000000000017"/>
    <n v="508"/>
    <n v="0"/>
    <n v="0"/>
    <n v="508.00000000000017"/>
  </r>
  <r>
    <s v="BTruck 466"/>
    <x v="3"/>
    <s v="ULS Diesel .0015"/>
    <d v="2024-04-01T00:00:00"/>
    <d v="2024-04-30T00:00:00"/>
    <n v="2625"/>
    <n v="47109"/>
    <n v="-48459"/>
    <n v="-645"/>
    <n v="630"/>
    <n v="630"/>
    <n v="0"/>
    <n v="0"/>
    <n v="630"/>
  </r>
  <r>
    <s v="BTruck 466"/>
    <x v="5"/>
    <s v="Dyed ULS Diesel"/>
    <d v="2024-04-01T00:00:00"/>
    <d v="2024-04-30T00:00:00"/>
    <n v="780"/>
    <n v="1430"/>
    <n v="-2740.9"/>
    <n v="530.9"/>
    <n v="0"/>
    <n v="0"/>
    <n v="0"/>
    <n v="0"/>
    <n v="0"/>
  </r>
  <r>
    <s v="BTruck 467"/>
    <x v="0"/>
    <s v="#2 Fuel Oil"/>
    <d v="2024-04-01T00:00:00"/>
    <d v="2024-04-30T00:00:00"/>
    <n v="0"/>
    <n v="0"/>
    <n v="-4507.5"/>
    <n v="4507.5"/>
    <n v="0"/>
    <n v="0"/>
    <n v="0"/>
    <n v="0"/>
    <n v="0"/>
  </r>
  <r>
    <s v="BTruck 467"/>
    <x v="3"/>
    <s v="ULS Diesel .0015"/>
    <d v="2024-04-01T00:00:00"/>
    <d v="2024-04-30T00:00:00"/>
    <n v="0"/>
    <n v="58634"/>
    <n v="-58881.7"/>
    <n v="2789.7"/>
    <n v="2542.0000000000027"/>
    <n v="2542"/>
    <n v="0"/>
    <n v="0"/>
    <n v="2542.0000000000027"/>
  </r>
  <r>
    <s v="BTruck 467"/>
    <x v="4"/>
    <s v="ULSD - Additized"/>
    <d v="2024-04-01T00:00:00"/>
    <d v="2024-04-30T00:00:00"/>
    <n v="2578"/>
    <n v="0"/>
    <n v="0"/>
    <n v="-2578"/>
    <n v="0"/>
    <n v="0"/>
    <n v="0"/>
    <n v="0"/>
    <n v="0"/>
  </r>
  <r>
    <s v="BTruck 472"/>
    <x v="0"/>
    <s v="#2 Fuel Oil"/>
    <d v="2024-04-01T00:00:00"/>
    <d v="2024-04-30T00:00:00"/>
    <n v="0"/>
    <n v="2811"/>
    <n v="-2833.2"/>
    <n v="22.2"/>
    <n v="1.8118839761882555E-13"/>
    <n v="0"/>
    <n v="1.8118839761882555E-13"/>
    <n v="-1.8118839761882555E-13"/>
    <n v="0"/>
  </r>
  <r>
    <s v="BTruck 472"/>
    <x v="1"/>
    <s v="Unleaded RFG Ethanol 10%"/>
    <d v="2024-04-01T00:00:00"/>
    <d v="2024-04-30T00:00:00"/>
    <n v="0"/>
    <n v="69874"/>
    <n v="-70045.100000000006"/>
    <n v="171.1"/>
    <n v="-5.8264504332328215E-12"/>
    <n v="0"/>
    <n v="-5.8264504332328215E-12"/>
    <n v="5.8264504332328215E-12"/>
    <n v="0"/>
  </r>
  <r>
    <s v="BTruck 472"/>
    <x v="2"/>
    <s v="Mid RFG Eth 10%"/>
    <d v="2024-04-01T00:00:00"/>
    <d v="2024-04-30T00:00:00"/>
    <n v="0"/>
    <n v="11947"/>
    <n v="-11702.5"/>
    <n v="-244.5"/>
    <n v="0"/>
    <n v="0"/>
    <n v="0"/>
    <n v="0"/>
    <n v="0"/>
  </r>
  <r>
    <s v="BTruck 472"/>
    <x v="7"/>
    <s v="Premium RFG Ethanol 10%"/>
    <d v="2024-04-01T00:00:00"/>
    <d v="2024-04-30T00:00:00"/>
    <n v="0"/>
    <n v="11407"/>
    <n v="-11377.6"/>
    <n v="-29.4"/>
    <n v="-3.6237679523765109E-13"/>
    <n v="0"/>
    <n v="-3.6237679523765109E-13"/>
    <n v="3.6237679523765109E-13"/>
    <n v="0"/>
  </r>
  <r>
    <s v="BTruck 472"/>
    <x v="3"/>
    <s v="ULS Diesel .0015"/>
    <d v="2024-04-01T00:00:00"/>
    <d v="2024-04-30T00:00:00"/>
    <n v="0"/>
    <n v="65709.2"/>
    <n v="-65638.2"/>
    <n v="-71"/>
    <n v="0"/>
    <n v="0"/>
    <n v="0"/>
    <n v="0"/>
    <n v="0"/>
  </r>
  <r>
    <s v="BTruck 472"/>
    <x v="5"/>
    <s v="Dyed ULS Diesel"/>
    <d v="2024-04-01T00:00:00"/>
    <d v="2024-04-30T00:00:00"/>
    <n v="0"/>
    <n v="23797"/>
    <n v="-22504.1"/>
    <n v="-1292.9000000000001"/>
    <n v="0"/>
    <n v="0"/>
    <n v="0"/>
    <n v="0"/>
    <n v="0"/>
  </r>
  <r>
    <s v="BTruck 472"/>
    <x v="6"/>
    <s v="Dyed Marine ULSD"/>
    <d v="2024-04-01T00:00:00"/>
    <d v="2024-04-30T00:00:00"/>
    <n v="0"/>
    <n v="0"/>
    <n v="-1310.7"/>
    <n v="1310.7"/>
    <n v="0"/>
    <n v="0"/>
    <n v="0"/>
    <n v="0"/>
    <n v="0"/>
  </r>
  <r>
    <s v="BTruck 476"/>
    <x v="1"/>
    <s v="Unleaded RFG Ethanol 10%"/>
    <d v="2024-04-01T00:00:00"/>
    <d v="2024-04-30T00:00:00"/>
    <n v="0"/>
    <n v="167626"/>
    <n v="-165754.4"/>
    <n v="-1871.6"/>
    <n v="5.9117155615240335E-12"/>
    <n v="0"/>
    <n v="5.9117155615240335E-12"/>
    <n v="-5.9117155615240335E-12"/>
    <n v="0"/>
  </r>
  <r>
    <s v="BTruck 476"/>
    <x v="2"/>
    <s v="Mid RFG Eth 10%"/>
    <d v="2024-04-01T00:00:00"/>
    <d v="2024-04-30T00:00:00"/>
    <n v="0"/>
    <n v="38445"/>
    <n v="-37701.599999999999"/>
    <n v="-743.4"/>
    <n v="1.4779288903810084E-12"/>
    <n v="0"/>
    <n v="1.4779288903810084E-12"/>
    <n v="-1.4779288903810084E-12"/>
    <n v="0"/>
  </r>
  <r>
    <s v="BTruck 476"/>
    <x v="7"/>
    <s v="Premium RFG Ethanol 10%"/>
    <d v="2024-04-01T00:00:00"/>
    <d v="2024-04-30T00:00:00"/>
    <n v="0"/>
    <n v="4559"/>
    <n v="-7071.1"/>
    <n v="2512.1"/>
    <n v="0"/>
    <n v="0"/>
    <n v="0"/>
    <n v="0"/>
    <n v="0"/>
  </r>
  <r>
    <s v="BTruck 476"/>
    <x v="3"/>
    <s v="ULS Diesel .0015"/>
    <d v="2024-04-01T00:00:00"/>
    <d v="2024-04-30T00:00:00"/>
    <n v="0"/>
    <n v="15700"/>
    <n v="-15722.5"/>
    <n v="22.5"/>
    <n v="0"/>
    <n v="0"/>
    <n v="0"/>
    <n v="0"/>
    <n v="0"/>
  </r>
  <r>
    <s v="BTruck 476"/>
    <x v="5"/>
    <s v="Dyed ULS Diesel"/>
    <d v="2024-04-01T00:00:00"/>
    <d v="2024-04-30T00:00:00"/>
    <n v="0"/>
    <n v="4999"/>
    <n v="-4998.3"/>
    <n v="-0.7"/>
    <n v="-1.8185453143360064E-13"/>
    <n v="0"/>
    <n v="-1.8185453143360064E-13"/>
    <n v="1.8185453143360064E-13"/>
    <n v="0"/>
  </r>
  <r>
    <s v="BTruck 477"/>
    <x v="0"/>
    <s v="#2 Fuel Oil"/>
    <d v="2024-04-01T00:00:00"/>
    <d v="2024-04-30T00:00:00"/>
    <n v="0"/>
    <n v="37502"/>
    <n v="0"/>
    <n v="-37502"/>
    <n v="0"/>
    <n v="0"/>
    <n v="0"/>
    <n v="0"/>
    <n v="0"/>
  </r>
  <r>
    <s v="BTruck 480"/>
    <x v="8"/>
    <s v="Diesel Exhaust Fuel"/>
    <d v="2024-04-01T00:00:00"/>
    <d v="2024-04-30T00:00:00"/>
    <n v="1100"/>
    <n v="0"/>
    <n v="-7974.4"/>
    <n v="7274.4"/>
    <n v="400"/>
    <n v="400"/>
    <n v="0"/>
    <n v="0"/>
    <n v="400"/>
  </r>
  <r>
    <s v="BTruck 483"/>
    <x v="0"/>
    <s v="#2 Fuel Oil"/>
    <d v="2024-04-01T00:00:00"/>
    <d v="2024-04-30T00:00:00"/>
    <n v="0"/>
    <n v="14993"/>
    <n v="-22493"/>
    <n v="7500"/>
    <n v="0"/>
    <n v="0"/>
    <n v="0"/>
    <n v="0"/>
    <n v="0"/>
  </r>
  <r>
    <s v="BTruck 483"/>
    <x v="1"/>
    <s v="Unleaded RFG Ethanol 10%"/>
    <d v="2024-04-01T00:00:00"/>
    <d v="2024-04-30T00:00:00"/>
    <n v="0"/>
    <n v="8000"/>
    <n v="-8000"/>
    <n v="0"/>
    <n v="0"/>
    <n v="0"/>
    <n v="0"/>
    <n v="0"/>
    <n v="0"/>
  </r>
  <r>
    <s v="BTruck 483"/>
    <x v="3"/>
    <s v="ULS Diesel .0015"/>
    <d v="2024-04-01T00:00:00"/>
    <d v="2024-04-30T00:00:00"/>
    <n v="0"/>
    <n v="7500"/>
    <n v="-7500"/>
    <n v="0"/>
    <n v="0"/>
    <n v="0"/>
    <n v="0"/>
    <n v="0"/>
    <n v="0"/>
  </r>
  <r>
    <s v="BTruck 483"/>
    <x v="5"/>
    <s v="Dyed ULS Diesel"/>
    <d v="2024-04-01T00:00:00"/>
    <d v="2024-04-30T00:00:00"/>
    <n v="0"/>
    <n v="44937"/>
    <n v="-14937"/>
    <n v="-30000"/>
    <n v="0"/>
    <n v="0"/>
    <n v="0"/>
    <n v="0"/>
    <n v="0"/>
  </r>
  <r>
    <s v="BTruck 483"/>
    <x v="9"/>
    <s v="Dyed ULSD Additized"/>
    <d v="2024-04-01T00:00:00"/>
    <d v="2024-04-30T00:00:00"/>
    <n v="0"/>
    <n v="7980"/>
    <n v="0"/>
    <n v="-7980"/>
    <n v="0"/>
    <n v="0"/>
    <n v="0"/>
    <n v="0"/>
    <n v="0"/>
  </r>
  <r>
    <s v="BTruck 483"/>
    <x v="6"/>
    <s v="Dyed Marine ULSD"/>
    <d v="2024-04-01T00:00:00"/>
    <d v="2024-04-30T00:00:00"/>
    <n v="0"/>
    <n v="19879"/>
    <n v="-57941"/>
    <n v="38062"/>
    <n v="0"/>
    <n v="0"/>
    <n v="0"/>
    <n v="0"/>
    <n v="0"/>
  </r>
  <r>
    <s v="BTruck 483"/>
    <x v="10"/>
    <s v="ULS B20 Heating OIl"/>
    <d v="2024-04-01T00:00:00"/>
    <d v="2024-04-30T00:00:00"/>
    <n v="0"/>
    <n v="13508"/>
    <n v="-13508"/>
    <n v="0"/>
    <n v="0"/>
    <n v="0"/>
    <n v="0"/>
    <n v="0"/>
    <n v="0"/>
  </r>
  <r>
    <s v="BTruck 484"/>
    <x v="3"/>
    <s v="ULS Diesel .0015"/>
    <d v="2024-04-01T00:00:00"/>
    <d v="2024-04-30T00:00:00"/>
    <n v="0"/>
    <n v="30976"/>
    <n v="-30976"/>
    <n v="0"/>
    <n v="0"/>
    <n v="0"/>
    <n v="0"/>
    <n v="0"/>
    <n v="0"/>
  </r>
  <r>
    <s v="BTruck 484"/>
    <x v="5"/>
    <s v="Dyed ULS Diesel"/>
    <d v="2024-04-01T00:00:00"/>
    <d v="2024-04-30T00:00:00"/>
    <n v="0"/>
    <n v="20998"/>
    <n v="-6498"/>
    <n v="-14500"/>
    <n v="0"/>
    <n v="0"/>
    <n v="0"/>
    <n v="0"/>
    <n v="0"/>
  </r>
  <r>
    <s v="BTruck 484"/>
    <x v="6"/>
    <s v="Dyed Marine ULSD"/>
    <d v="2024-04-01T00:00:00"/>
    <d v="2024-04-30T00:00:00"/>
    <n v="0"/>
    <n v="0"/>
    <n v="-14501"/>
    <n v="14501"/>
    <n v="0"/>
    <n v="0"/>
    <n v="0"/>
    <n v="0"/>
    <n v="0"/>
  </r>
  <r>
    <s v="BTruck 484"/>
    <x v="10"/>
    <s v="ULS B20 Heating OIl"/>
    <d v="2024-04-01T00:00:00"/>
    <d v="2024-04-30T00:00:00"/>
    <n v="0"/>
    <n v="12993"/>
    <n v="-12993"/>
    <n v="0"/>
    <n v="0"/>
    <n v="0"/>
    <n v="0"/>
    <n v="0"/>
    <n v="0"/>
  </r>
  <r>
    <s v="BTruck 485"/>
    <x v="0"/>
    <s v="#2 Fuel Oil"/>
    <d v="2024-04-01T00:00:00"/>
    <d v="2024-04-30T00:00:00"/>
    <n v="0"/>
    <n v="17397"/>
    <n v="-22495"/>
    <n v="5098"/>
    <n v="0"/>
    <n v="0"/>
    <n v="0"/>
    <n v="0"/>
    <n v="0"/>
  </r>
  <r>
    <s v="BTruck 485"/>
    <x v="1"/>
    <s v="Unleaded RFG Ethanol 10%"/>
    <d v="2024-04-01T00:00:00"/>
    <d v="2024-04-30T00:00:00"/>
    <n v="0"/>
    <n v="11000"/>
    <n v="-11000"/>
    <n v="0"/>
    <n v="0"/>
    <n v="0"/>
    <n v="0"/>
    <n v="0"/>
    <n v="0"/>
  </r>
  <r>
    <s v="BTruck 485"/>
    <x v="7"/>
    <s v="Premium RFG Ethanol 10%"/>
    <d v="2024-04-01T00:00:00"/>
    <d v="2024-04-30T00:00:00"/>
    <n v="0"/>
    <n v="2500"/>
    <n v="-2500"/>
    <n v="0"/>
    <n v="0"/>
    <n v="0"/>
    <n v="0"/>
    <n v="0"/>
    <n v="0"/>
  </r>
  <r>
    <s v="BTruck 485"/>
    <x v="3"/>
    <s v="ULS Diesel .0015"/>
    <d v="2024-04-01T00:00:00"/>
    <d v="2024-04-30T00:00:00"/>
    <n v="0"/>
    <n v="20000"/>
    <n v="-12500"/>
    <n v="-7500"/>
    <n v="0"/>
    <n v="0"/>
    <n v="0"/>
    <n v="0"/>
    <n v="0"/>
  </r>
  <r>
    <s v="BTruck 485"/>
    <x v="5"/>
    <s v="Dyed ULS Diesel"/>
    <d v="2024-04-01T00:00:00"/>
    <d v="2024-04-30T00:00:00"/>
    <n v="0"/>
    <n v="23600"/>
    <n v="-22500"/>
    <n v="-1100"/>
    <n v="0"/>
    <n v="0"/>
    <n v="0"/>
    <n v="0"/>
    <n v="0"/>
  </r>
  <r>
    <s v="BTruck 486"/>
    <x v="11"/>
    <s v="LP Gas"/>
    <d v="2024-04-01T00:00:00"/>
    <d v="2024-04-30T00:00:00"/>
    <n v="0"/>
    <n v="29152"/>
    <n v="-29152"/>
    <n v="0"/>
    <n v="0"/>
    <n v="0"/>
    <n v="0"/>
    <n v="0"/>
    <n v="0"/>
  </r>
  <r>
    <s v="BTruck 487"/>
    <x v="3"/>
    <s v="ULS Diesel .0015"/>
    <d v="2024-04-01T00:00:00"/>
    <d v="2024-04-30T00:00:00"/>
    <n v="2620"/>
    <n v="60908"/>
    <n v="-58327.9"/>
    <n v="-2600.1"/>
    <n v="2599.9999999999986"/>
    <n v="2600"/>
    <n v="0"/>
    <n v="0"/>
    <n v="2599.9999999999986"/>
  </r>
  <r>
    <s v="BTruck 487"/>
    <x v="5"/>
    <s v="Dyed ULS Diesel"/>
    <d v="2024-04-01T00:00:00"/>
    <d v="2024-04-30T00:00:00"/>
    <n v="1215"/>
    <n v="11679"/>
    <n v="-14925.6"/>
    <n v="3231.6"/>
    <n v="1199.9999999999995"/>
    <n v="1200"/>
    <n v="0"/>
    <n v="0"/>
    <n v="1199.9999999999995"/>
  </r>
  <r>
    <s v="BTruck 488"/>
    <x v="3"/>
    <s v="ULS Diesel .0015"/>
    <d v="2024-04-01T00:00:00"/>
    <d v="2024-04-30T00:00:00"/>
    <n v="2610"/>
    <n v="57024.3"/>
    <n v="-56829.3"/>
    <n v="-205"/>
    <n v="2600"/>
    <n v="2600"/>
    <n v="0"/>
    <n v="0"/>
    <n v="2600"/>
  </r>
  <r>
    <s v="BTruck 488"/>
    <x v="5"/>
    <s v="Dyed ULS Diesel"/>
    <d v="2024-04-01T00:00:00"/>
    <d v="2024-04-30T00:00:00"/>
    <n v="1210"/>
    <n v="18226"/>
    <n v="-19546.400000000001"/>
    <n v="1310.4000000000001"/>
    <n v="1199.9999999999986"/>
    <n v="1200"/>
    <n v="0"/>
    <n v="0"/>
    <n v="1199.9999999999986"/>
  </r>
  <r>
    <s v="BTruck 490"/>
    <x v="3"/>
    <s v="ULS Diesel .0015"/>
    <d v="2024-04-01T00:00:00"/>
    <d v="2024-04-30T00:00:00"/>
    <n v="3900"/>
    <n v="118822"/>
    <n v="-116583.6"/>
    <n v="-2248.4"/>
    <n v="3889.9999999999941"/>
    <n v="3890"/>
    <n v="-5.9117155615240335E-12"/>
    <n v="5.9117155615240335E-12"/>
    <n v="3890"/>
  </r>
  <r>
    <s v="BTruck 491"/>
    <x v="11"/>
    <s v="LP Gas"/>
    <d v="2024-04-01T00:00:00"/>
    <d v="2024-04-30T00:00:00"/>
    <n v="0"/>
    <n v="57248"/>
    <n v="-38135"/>
    <n v="-19113"/>
    <n v="0"/>
    <n v="0"/>
    <n v="0"/>
    <n v="0"/>
    <n v="0"/>
  </r>
  <r>
    <s v="BTruck 492"/>
    <x v="11"/>
    <s v="LP Gas"/>
    <d v="2024-04-01T00:00:00"/>
    <d v="2024-04-30T00:00:00"/>
    <n v="0"/>
    <n v="19423"/>
    <n v="-19423"/>
    <n v="0"/>
    <n v="0"/>
    <n v="0"/>
    <n v="0"/>
    <n v="0"/>
    <n v="0"/>
  </r>
  <r>
    <s v="BTruck 493"/>
    <x v="11"/>
    <s v="LP Gas"/>
    <d v="2024-04-01T00:00:00"/>
    <d v="2024-04-30T00:00:00"/>
    <n v="0"/>
    <n v="57762"/>
    <n v="-38540"/>
    <n v="-19222"/>
    <n v="0"/>
    <n v="0"/>
    <n v="0"/>
    <n v="0"/>
    <n v="0"/>
  </r>
  <r>
    <s v="Truck 459"/>
    <x v="0"/>
    <s v="#2 Fuel Oil"/>
    <d v="2024-04-01T00:00:00"/>
    <d v="2024-04-30T00:00:00"/>
    <n v="131"/>
    <n v="0"/>
    <n v="0"/>
    <n v="0"/>
    <n v="131"/>
    <n v="131"/>
    <n v="0"/>
    <n v="0"/>
    <n v="131"/>
  </r>
  <r>
    <s v="Truck 459"/>
    <x v="5"/>
    <s v="Dyed ULS Diesel"/>
    <d v="2024-04-01T00:00:00"/>
    <d v="2024-04-30T00:00:00"/>
    <n v="0"/>
    <n v="0"/>
    <n v="899.3"/>
    <n v="-899.3"/>
    <n v="0"/>
    <n v="0"/>
    <n v="0"/>
    <n v="0"/>
    <n v="0"/>
  </r>
  <r>
    <s v="Truck 468"/>
    <x v="0"/>
    <s v="#2 Fuel Oil"/>
    <d v="2024-04-01T00:00:00"/>
    <d v="2024-04-30T00:00:00"/>
    <n v="3300"/>
    <n v="41387.199999999997"/>
    <n v="-44751.8"/>
    <n v="210.6"/>
    <n v="145.99999999999417"/>
    <n v="146"/>
    <n v="-5.8264504332328215E-12"/>
    <n v="5.8264504332328215E-12"/>
    <n v="146"/>
  </r>
  <r>
    <s v="Truck 469"/>
    <x v="0"/>
    <s v="#2 Fuel Oil"/>
    <d v="2024-04-01T00:00:00"/>
    <d v="2024-04-30T00:00:00"/>
    <n v="0"/>
    <n v="9250"/>
    <n v="-10424.700000000001"/>
    <n v="2435.6999999999998"/>
    <n v="1260.9999999999991"/>
    <n v="1261"/>
    <n v="0"/>
    <n v="0"/>
    <n v="1260.9999999999991"/>
  </r>
  <r>
    <s v="Truck 469"/>
    <x v="3"/>
    <s v="ULS Diesel .0015"/>
    <d v="2024-04-01T00:00:00"/>
    <d v="2024-04-30T00:00:00"/>
    <n v="69"/>
    <n v="25881"/>
    <n v="-25953.7"/>
    <n v="3.7"/>
    <n v="-7.2741812573440257E-13"/>
    <n v="0"/>
    <n v="-7.2741812573440257E-13"/>
    <n v="7.2741812573440257E-13"/>
    <n v="0"/>
  </r>
  <r>
    <s v="Truck 471"/>
    <x v="11"/>
    <s v="LP Gas"/>
    <d v="2024-04-01T00:00:00"/>
    <d v="2024-04-30T00:00:00"/>
    <n v="68"/>
    <n v="62515.5"/>
    <n v="-54185.3"/>
    <n v="-5678.2"/>
    <n v="2719.9999999999973"/>
    <n v="2720"/>
    <n v="0"/>
    <n v="0"/>
    <n v="2719.9999999999973"/>
  </r>
  <r>
    <s v="Truck 471"/>
    <x v="12"/>
    <s v="LP Gas - Motor Fuel"/>
    <d v="2024-04-01T00:00:00"/>
    <d v="2024-04-30T00:00:00"/>
    <n v="0"/>
    <n v="0"/>
    <n v="-4152.3999999999996"/>
    <n v="4152.3999999999996"/>
    <n v="0"/>
    <n v="0"/>
    <n v="0"/>
    <n v="0"/>
    <n v="0"/>
  </r>
  <r>
    <s v="Truck 471"/>
    <x v="13"/>
    <s v="LP Gas - Forklift/Gen"/>
    <d v="2024-04-01T00:00:00"/>
    <d v="2024-04-30T00:00:00"/>
    <n v="0"/>
    <n v="0"/>
    <n v="-361.3"/>
    <n v="361.3"/>
    <n v="0"/>
    <n v="0"/>
    <n v="0"/>
    <n v="0"/>
    <n v="0"/>
  </r>
  <r>
    <s v="Truck 473"/>
    <x v="11"/>
    <s v="LP Gas"/>
    <d v="2024-04-01T00:00:00"/>
    <d v="2024-04-30T00:00:00"/>
    <n v="646"/>
    <n v="56013"/>
    <n v="-49088.2"/>
    <n v="-5964.8"/>
    <n v="1606.0000000000027"/>
    <n v="1606"/>
    <n v="2.7284841053187847E-12"/>
    <n v="-2.7284841053187847E-12"/>
    <n v="1606"/>
  </r>
  <r>
    <s v="Truck 473"/>
    <x v="12"/>
    <s v="LP Gas - Motor Fuel"/>
    <d v="2024-04-01T00:00:00"/>
    <d v="2024-04-30T00:00:00"/>
    <n v="0"/>
    <n v="0"/>
    <n v="-4123"/>
    <n v="4123"/>
    <n v="0"/>
    <n v="0"/>
    <n v="0"/>
    <n v="0"/>
    <n v="0"/>
  </r>
  <r>
    <s v="Truck 473"/>
    <x v="13"/>
    <s v="LP Gas - Forklift/Gen"/>
    <d v="2024-04-01T00:00:00"/>
    <d v="2024-04-30T00:00:00"/>
    <n v="0"/>
    <n v="0"/>
    <n v="-1560.2"/>
    <n v="1560.2"/>
    <n v="0"/>
    <n v="0"/>
    <n v="0"/>
    <n v="0"/>
    <n v="0"/>
  </r>
  <r>
    <s v="Truck 474"/>
    <x v="0"/>
    <s v="#2 Fuel Oil"/>
    <d v="2024-04-01T00:00:00"/>
    <d v="2024-04-30T00:00:00"/>
    <n v="0"/>
    <n v="49226.400000000001"/>
    <n v="-51305.599999999999"/>
    <n v="2079.1999999999998"/>
    <n v="0"/>
    <n v="0"/>
    <n v="0"/>
    <n v="0"/>
    <n v="0"/>
  </r>
  <r>
    <s v="Truck 475"/>
    <x v="0"/>
    <s v="#2 Fuel Oil"/>
    <d v="2024-04-01T00:00:00"/>
    <d v="2024-04-30T00:00:00"/>
    <n v="0"/>
    <n v="101691.9"/>
    <n v="-121685.4"/>
    <n v="19993.5"/>
    <n v="0"/>
    <n v="0"/>
    <n v="0"/>
    <n v="0"/>
    <n v="0"/>
  </r>
  <r>
    <s v="Truck 478"/>
    <x v="11"/>
    <s v="LP Gas"/>
    <d v="2024-04-01T00:00:00"/>
    <d v="2024-04-30T00:00:00"/>
    <n v="110"/>
    <n v="70686.399999999994"/>
    <n v="-61616.2"/>
    <n v="-9180.2000000000007"/>
    <n v="0"/>
    <n v="0"/>
    <n v="0"/>
    <n v="0"/>
    <n v="0"/>
  </r>
  <r>
    <s v="Truck 478"/>
    <x v="12"/>
    <s v="LP Gas - Motor Fuel"/>
    <d v="2024-04-01T00:00:00"/>
    <d v="2024-04-30T00:00:00"/>
    <n v="0"/>
    <n v="0"/>
    <n v="-7521.6"/>
    <n v="7521.6"/>
    <n v="0"/>
    <n v="0"/>
    <n v="0"/>
    <n v="0"/>
    <n v="0"/>
  </r>
  <r>
    <s v="Truck 478"/>
    <x v="13"/>
    <s v="LP Gas - Forklift/Gen"/>
    <d v="2024-04-01T00:00:00"/>
    <d v="2024-04-30T00:00:00"/>
    <n v="0"/>
    <n v="0"/>
    <n v="-283.89999999999998"/>
    <n v="283.89999999999998"/>
    <n v="0"/>
    <n v="0"/>
    <n v="0"/>
    <n v="0"/>
    <n v="0"/>
  </r>
  <r>
    <s v="Truck 479"/>
    <x v="0"/>
    <s v="#2 Fuel Oil"/>
    <d v="2024-04-01T00:00:00"/>
    <d v="2024-04-30T00:00:00"/>
    <n v="302"/>
    <n v="19738.2"/>
    <n v="-23351.9"/>
    <n v="3311.7"/>
    <n v="0"/>
    <n v="0"/>
    <n v="0"/>
    <n v="0"/>
    <n v="0"/>
  </r>
  <r>
    <s v="Truck 481"/>
    <x v="0"/>
    <s v="#2 Fuel Oil"/>
    <d v="2024-04-01T00:00:00"/>
    <d v="2024-04-30T00:00:00"/>
    <n v="1440"/>
    <n v="78348.100000000006"/>
    <n v="-98512.4"/>
    <n v="18724.3"/>
    <n v="0"/>
    <n v="0"/>
    <n v="0"/>
    <n v="0"/>
    <n v="0"/>
  </r>
  <r>
    <s v="Truck 482"/>
    <x v="0"/>
    <s v="#2 Fuel Oil"/>
    <d v="2024-04-01T00:00:00"/>
    <d v="2024-04-30T00:00:00"/>
    <n v="0"/>
    <n v="132231.29999999999"/>
    <n v="-112108.2"/>
    <n v="-20123.099999999999"/>
    <n v="0"/>
    <n v="0"/>
    <n v="0"/>
    <n v="0"/>
    <n v="0"/>
  </r>
  <r>
    <s v="Truck 489"/>
    <x v="0"/>
    <s v="#2 Fuel Oil"/>
    <d v="2024-04-01T00:00:00"/>
    <d v="2024-04-30T00:00:00"/>
    <n v="0"/>
    <n v="42094.7"/>
    <n v="-46565.8"/>
    <n v="5276.1"/>
    <n v="804.99999999999454"/>
    <n v="805"/>
    <n v="-5.4569682106375694E-12"/>
    <n v="5.4569682106375694E-12"/>
    <n v="805"/>
  </r>
  <r>
    <s v="Truck 489"/>
    <x v="5"/>
    <s v="Dyed ULS Diesel"/>
    <d v="2024-04-01T00:00:00"/>
    <d v="2024-04-30T00:00:00"/>
    <n v="0"/>
    <n v="2215"/>
    <n v="-2229.1999999999998"/>
    <n v="14.2"/>
    <n v="1.8118839761882555E-13"/>
    <n v="0"/>
    <n v="1.8118839761882555E-13"/>
    <n v="-1.8118839761882555E-13"/>
    <n v="0"/>
  </r>
  <r>
    <s v="Truck 494"/>
    <x v="11"/>
    <s v="LP Gas"/>
    <d v="2024-04-01T00:00:00"/>
    <d v="2024-04-30T00:00:00"/>
    <n v="2720"/>
    <n v="48571.6"/>
    <n v="-41852.699999999997"/>
    <n v="-6718.9"/>
    <n v="2720.0000000000018"/>
    <n v="2720"/>
    <n v="0"/>
    <n v="0"/>
    <n v="2720.0000000000018"/>
  </r>
  <r>
    <s v="Truck 494"/>
    <x v="12"/>
    <s v="LP Gas - Motor Fuel"/>
    <d v="2024-04-01T00:00:00"/>
    <d v="2024-04-30T00:00:00"/>
    <n v="0"/>
    <n v="0"/>
    <n v="-5561.9"/>
    <n v="5561.9"/>
    <n v="0"/>
    <n v="0"/>
    <n v="0"/>
    <n v="0"/>
    <n v="0"/>
  </r>
  <r>
    <s v="Truck 494"/>
    <x v="13"/>
    <s v="LP Gas - Forklift/Gen"/>
    <d v="2024-04-01T00:00:00"/>
    <d v="2024-04-30T00:00:00"/>
    <n v="0"/>
    <n v="0"/>
    <n v="-666.7"/>
    <n v="666.7"/>
    <n v="0"/>
    <n v="0"/>
    <n v="0"/>
    <n v="0"/>
    <n v="0"/>
  </r>
  <r>
    <s v="Truck 495"/>
    <x v="0"/>
    <s v="#2 Fuel Oil"/>
    <d v="2024-04-01T00:00:00"/>
    <d v="2024-04-30T00:00:00"/>
    <n v="2700"/>
    <n v="0"/>
    <n v="815.1"/>
    <n v="-3515.1"/>
    <n v="0"/>
    <n v="0"/>
    <n v="0"/>
    <n v="0"/>
    <n v="0"/>
  </r>
  <r>
    <s v="Truck 496"/>
    <x v="0"/>
    <s v="#2 Fuel Oil"/>
    <d v="2024-04-01T00:00:00"/>
    <d v="2024-04-30T00:00:00"/>
    <n v="735"/>
    <n v="0"/>
    <n v="0"/>
    <n v="-735"/>
    <n v="0"/>
    <n v="0"/>
    <n v="0"/>
    <n v="0"/>
    <n v="0"/>
  </r>
  <r>
    <s v="Truck 601"/>
    <x v="0"/>
    <s v="#2 Fuel Oil"/>
    <d v="2024-04-01T00:00:00"/>
    <d v="2024-04-30T00:00:00"/>
    <n v="87"/>
    <n v="71005.2"/>
    <n v="-105382.1"/>
    <n v="34289.9"/>
    <n v="0"/>
    <n v="0"/>
    <n v="0"/>
    <n v="0"/>
    <n v="0"/>
  </r>
  <r>
    <s v="Truck 602"/>
    <x v="0"/>
    <s v="#2 Fuel Oil"/>
    <d v="2024-04-01T00:00:00"/>
    <d v="2024-04-30T00:00:00"/>
    <n v="0"/>
    <n v="437.7"/>
    <n v="-46918.1"/>
    <n v="46480.4"/>
    <n v="0"/>
    <n v="0"/>
    <n v="0"/>
    <n v="0"/>
    <n v="0"/>
  </r>
  <r>
    <s v="Truck 603"/>
    <x v="0"/>
    <s v="#2 Fuel Oil"/>
    <d v="2024-04-01T00:00:00"/>
    <d v="2024-04-30T00:00:00"/>
    <n v="0"/>
    <n v="3639.5"/>
    <n v="-123176.9"/>
    <n v="119537.4"/>
    <n v="0"/>
    <n v="0"/>
    <n v="0"/>
    <n v="0"/>
    <n v="0"/>
  </r>
  <r>
    <s v="Truck 604"/>
    <x v="0"/>
    <s v="#2 Fuel Oil"/>
    <d v="2024-04-01T00:00:00"/>
    <d v="2024-04-30T00:00:00"/>
    <n v="579"/>
    <n v="41680.800000000003"/>
    <n v="-48978.400000000001"/>
    <n v="6718.6"/>
    <n v="0"/>
    <n v="0"/>
    <n v="0"/>
    <n v="0"/>
    <n v="0"/>
  </r>
  <r>
    <s v="Truck 604"/>
    <x v="3"/>
    <s v="ULS Diesel .0015"/>
    <d v="2024-04-01T00:00:00"/>
    <d v="2024-04-30T00:00:00"/>
    <n v="0"/>
    <n v="17326"/>
    <n v="-17251.5"/>
    <n v="-74.5"/>
    <n v="0"/>
    <n v="0"/>
    <n v="0"/>
    <n v="0"/>
    <n v="0"/>
  </r>
  <r>
    <s v="Truck 604"/>
    <x v="5"/>
    <s v="Dyed ULS Diesel"/>
    <d v="2024-04-01T00:00:00"/>
    <d v="2024-04-30T00:00:00"/>
    <n v="0"/>
    <n v="88152"/>
    <n v="-84826.2"/>
    <n v="-3129.8"/>
    <n v="196.00000000000273"/>
    <n v="196"/>
    <n v="2.7284841053187847E-12"/>
    <n v="-2.7284841053187847E-12"/>
    <n v="196"/>
  </r>
  <r>
    <s v="Truck 604"/>
    <x v="6"/>
    <s v="Dyed Marine ULSD"/>
    <d v="2024-04-01T00:00:00"/>
    <d v="2024-04-30T00:00:00"/>
    <n v="0"/>
    <n v="0"/>
    <n v="-656"/>
    <n v="656"/>
    <n v="0"/>
    <m/>
    <n v="0"/>
    <n v="0"/>
    <n v="0"/>
  </r>
  <r>
    <s v="Truck 605"/>
    <x v="3"/>
    <s v="ULS Diesel .0015"/>
    <d v="2024-04-01T00:00:00"/>
    <d v="2024-04-30T00:00:00"/>
    <n v="0"/>
    <n v="0"/>
    <n v="-8685.7999999999993"/>
    <n v="9565.7999999999993"/>
    <n v="880"/>
    <n v="880"/>
    <n v="0"/>
    <n v="0"/>
    <n v="880"/>
  </r>
  <r>
    <s v="Truck 605"/>
    <x v="4"/>
    <s v="ULSD - Additized"/>
    <d v="2024-04-01T00:00:00"/>
    <d v="2024-04-30T00:00:00"/>
    <n v="38"/>
    <n v="0"/>
    <n v="0"/>
    <n v="-38"/>
    <n v="0"/>
    <n v="0"/>
    <n v="0"/>
    <n v="0"/>
    <n v="0"/>
  </r>
  <r>
    <s v="Truck 606"/>
    <x v="0"/>
    <s v="#2 Fuel Oil"/>
    <d v="2024-04-01T00:00:00"/>
    <d v="2024-04-30T00:00:00"/>
    <n v="342"/>
    <n v="0"/>
    <n v="-23139.599999999999"/>
    <n v="23447.599999999999"/>
    <n v="650"/>
    <n v="650"/>
    <n v="0"/>
    <n v="0"/>
    <n v="650"/>
  </r>
  <r>
    <s v="Truck 607"/>
    <x v="0"/>
    <s v="#2 Fuel Oil"/>
    <d v="2024-04-01T00:00:00"/>
    <d v="2024-04-30T00:00:00"/>
    <n v="562"/>
    <n v="0"/>
    <n v="-341.6"/>
    <n v="-220.4"/>
    <n v="0"/>
    <m/>
    <n v="0"/>
    <n v="0"/>
    <n v="0"/>
  </r>
  <r>
    <s v="Truck 608"/>
    <x v="0"/>
    <s v="#2 Fuel Oil"/>
    <d v="2024-04-01T00:00:00"/>
    <d v="2024-04-30T00:00:00"/>
    <n v="1208"/>
    <n v="0"/>
    <n v="0"/>
    <n v="-1208"/>
    <n v="0"/>
    <n v="0"/>
    <n v="0"/>
    <n v="0"/>
    <n v="0"/>
  </r>
  <r>
    <s v="Truck 608"/>
    <x v="3"/>
    <s v="ULS Diesel .0015"/>
    <d v="2024-04-01T00:00:00"/>
    <d v="2024-04-30T00:00:00"/>
    <n v="0"/>
    <n v="0"/>
    <n v="-564.4"/>
    <n v="564.4"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m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n v="0"/>
    <n v="0"/>
    <n v="0"/>
    <n v="0"/>
  </r>
  <r>
    <m/>
    <x v="14"/>
    <m/>
    <m/>
    <m/>
    <m/>
    <m/>
    <m/>
    <m/>
    <n v="0"/>
    <m/>
    <m/>
    <m/>
    <m/>
  </r>
  <r>
    <m/>
    <x v="14"/>
    <m/>
    <m/>
    <m/>
    <m/>
    <m/>
    <m/>
    <m/>
    <n v="0"/>
    <n v="0"/>
    <n v="0"/>
    <n v="0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BTruck 486"/>
    <x v="0"/>
    <s v="LP Gas"/>
    <d v="2024-04-01T00:00:00"/>
    <d v="2024-04-30T00:00:00"/>
    <n v="0"/>
    <n v="29152"/>
    <n v="-29152"/>
    <n v="0"/>
    <n v="0"/>
    <n v="0"/>
    <n v="0"/>
    <n v="0"/>
    <n v="0"/>
  </r>
  <r>
    <s v="BTruck 491"/>
    <x v="0"/>
    <s v="LP Gas"/>
    <d v="2024-04-01T00:00:00"/>
    <d v="2024-04-30T00:00:00"/>
    <n v="0"/>
    <n v="57248"/>
    <n v="-38135"/>
    <n v="-19113"/>
    <n v="0"/>
    <n v="0"/>
    <n v="0"/>
    <n v="0"/>
    <n v="0"/>
  </r>
  <r>
    <s v="BTruck 492"/>
    <x v="0"/>
    <s v="LP Gas"/>
    <d v="2024-04-01T00:00:00"/>
    <d v="2024-04-30T00:00:00"/>
    <n v="0"/>
    <n v="19423"/>
    <n v="-19423"/>
    <n v="0"/>
    <n v="0"/>
    <n v="0"/>
    <n v="0"/>
    <n v="0"/>
    <n v="0"/>
  </r>
  <r>
    <s v="BTruck 493"/>
    <x v="0"/>
    <s v="LP Gas"/>
    <d v="2024-04-01T00:00:00"/>
    <d v="2024-04-30T00:00:00"/>
    <n v="0"/>
    <n v="57762"/>
    <n v="-38540"/>
    <n v="-19222"/>
    <n v="0"/>
    <n v="0"/>
    <n v="0"/>
    <n v="0"/>
    <n v="0"/>
  </r>
  <r>
    <s v="Truck 471"/>
    <x v="0"/>
    <s v="LP Gas"/>
    <d v="2024-04-01T00:00:00"/>
    <d v="2024-04-30T00:00:00"/>
    <n v="68"/>
    <n v="62515.5"/>
    <n v="-54185.3"/>
    <n v="-5678.2"/>
    <n v="2719.9999999999973"/>
    <n v="2720"/>
    <n v="0"/>
    <n v="0"/>
    <n v="2719.9999999999973"/>
  </r>
  <r>
    <s v="Truck 471"/>
    <x v="1"/>
    <s v="LP Gas - Motor Fuel"/>
    <d v="2024-04-01T00:00:00"/>
    <d v="2024-04-30T00:00:00"/>
    <n v="0"/>
    <n v="0"/>
    <n v="-4152.3999999999996"/>
    <n v="4152.3999999999996"/>
    <n v="0"/>
    <n v="0"/>
    <n v="0"/>
    <n v="0"/>
    <n v="0"/>
  </r>
  <r>
    <s v="Truck 471"/>
    <x v="2"/>
    <s v="LP Gas - Forklift/Gen"/>
    <d v="2024-04-01T00:00:00"/>
    <d v="2024-04-30T00:00:00"/>
    <n v="0"/>
    <n v="0"/>
    <n v="-361.3"/>
    <n v="361.3"/>
    <n v="0"/>
    <n v="0"/>
    <n v="0"/>
    <n v="0"/>
    <n v="0"/>
  </r>
  <r>
    <s v="Truck 473"/>
    <x v="0"/>
    <s v="LP Gas"/>
    <d v="2024-04-01T00:00:00"/>
    <d v="2024-04-30T00:00:00"/>
    <n v="646"/>
    <n v="56013"/>
    <n v="-49088.2"/>
    <n v="-5964.8"/>
    <n v="1606.0000000000027"/>
    <n v="1606"/>
    <n v="2.7284841053187847E-12"/>
    <n v="-2.7284841053187847E-12"/>
    <n v="1606"/>
  </r>
  <r>
    <s v="Truck 473"/>
    <x v="1"/>
    <s v="LP Gas - Motor Fuel"/>
    <d v="2024-04-01T00:00:00"/>
    <d v="2024-04-30T00:00:00"/>
    <n v="0"/>
    <n v="0"/>
    <n v="-4123"/>
    <n v="4123"/>
    <n v="0"/>
    <n v="0"/>
    <n v="0"/>
    <n v="0"/>
    <n v="0"/>
  </r>
  <r>
    <s v="Truck 473"/>
    <x v="2"/>
    <s v="LP Gas - Forklift/Gen"/>
    <d v="2024-04-01T00:00:00"/>
    <d v="2024-04-30T00:00:00"/>
    <n v="0"/>
    <n v="0"/>
    <n v="-1560.2"/>
    <n v="1560.2"/>
    <n v="0"/>
    <n v="0"/>
    <n v="0"/>
    <n v="0"/>
    <n v="0"/>
  </r>
  <r>
    <s v="Truck 478"/>
    <x v="0"/>
    <s v="LP Gas"/>
    <d v="2024-04-01T00:00:00"/>
    <d v="2024-04-30T00:00:00"/>
    <n v="110"/>
    <n v="70686.399999999994"/>
    <n v="-61616.2"/>
    <n v="-9180.2000000000007"/>
    <n v="0"/>
    <n v="0"/>
    <n v="0"/>
    <n v="0"/>
    <n v="0"/>
  </r>
  <r>
    <s v="Truck 478"/>
    <x v="1"/>
    <s v="LP Gas - Motor Fuel"/>
    <d v="2024-04-01T00:00:00"/>
    <d v="2024-04-30T00:00:00"/>
    <n v="0"/>
    <n v="0"/>
    <n v="-7521.6"/>
    <n v="7521.6"/>
    <n v="0"/>
    <n v="0"/>
    <n v="0"/>
    <n v="0"/>
    <n v="0"/>
  </r>
  <r>
    <s v="Truck 478"/>
    <x v="2"/>
    <s v="LP Gas - Forklift/Gen"/>
    <d v="2024-04-01T00:00:00"/>
    <d v="2024-04-30T00:00:00"/>
    <n v="0"/>
    <n v="0"/>
    <n v="-283.89999999999998"/>
    <n v="283.89999999999998"/>
    <n v="0"/>
    <n v="0"/>
    <n v="0"/>
    <n v="0"/>
    <n v="0"/>
  </r>
  <r>
    <s v="Truck 494"/>
    <x v="0"/>
    <s v="LP Gas"/>
    <d v="2024-04-01T00:00:00"/>
    <d v="2024-04-30T00:00:00"/>
    <n v="2720"/>
    <n v="48571.6"/>
    <n v="-41852.699999999997"/>
    <n v="-6718.9"/>
    <n v="2720.0000000000018"/>
    <n v="2720"/>
    <n v="0"/>
    <n v="0"/>
    <n v="2720.0000000000018"/>
  </r>
  <r>
    <s v="Truck 494"/>
    <x v="1"/>
    <s v="LP Gas - Motor Fuel"/>
    <d v="2024-04-01T00:00:00"/>
    <d v="2024-04-30T00:00:00"/>
    <n v="0"/>
    <n v="0"/>
    <n v="-5561.9"/>
    <n v="5561.9"/>
    <n v="0"/>
    <n v="0"/>
    <n v="0"/>
    <n v="0"/>
    <n v="0"/>
  </r>
  <r>
    <s v="Truck 494"/>
    <x v="2"/>
    <s v="LP Gas - Forklift/Gen"/>
    <d v="2024-04-01T00:00:00"/>
    <d v="2024-04-30T00:00:00"/>
    <n v="0"/>
    <n v="0"/>
    <n v="-666.7"/>
    <n v="666.7"/>
    <n v="0"/>
    <n v="0"/>
    <n v="0"/>
    <n v="0"/>
    <n v="0"/>
  </r>
  <r>
    <m/>
    <x v="3"/>
    <m/>
    <m/>
    <m/>
    <m/>
    <m/>
    <m/>
    <m/>
    <n v="0"/>
    <n v="0"/>
    <n v="0"/>
    <n v="0"/>
    <n v="0"/>
  </r>
  <r>
    <m/>
    <x v="3"/>
    <m/>
    <m/>
    <m/>
    <m/>
    <m/>
    <m/>
    <m/>
    <n v="0"/>
    <n v="0"/>
    <n v="0"/>
    <n v="0"/>
    <n v="0"/>
  </r>
  <r>
    <m/>
    <x v="3"/>
    <m/>
    <m/>
    <m/>
    <m/>
    <m/>
    <m/>
    <m/>
    <n v="0"/>
    <n v="0"/>
    <n v="0"/>
    <n v="0"/>
    <n v="0"/>
  </r>
  <r>
    <m/>
    <x v="3"/>
    <m/>
    <m/>
    <m/>
    <m/>
    <m/>
    <m/>
    <m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C6A6C-B8C5-4BC4-8449-9F762A9E2394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9:D155" firstHeaderRow="0" firstDataRow="1" firstDataCol="1"/>
  <pivotFields count="14">
    <pivotField showAll="0"/>
    <pivotField axis="axisRow" showAll="0">
      <items count="16">
        <item x="0"/>
        <item x="11"/>
        <item x="12"/>
        <item x="13"/>
        <item x="1"/>
        <item x="2"/>
        <item x="7"/>
        <item x="3"/>
        <item x="4"/>
        <item x="5"/>
        <item x="9"/>
        <item x="6"/>
        <item x="10"/>
        <item x="8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0" baseItem="0"/>
  </dataFields>
  <formats count="6"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1" type="button" dataOnly="0" labelOnly="1" outline="0" axis="axisRow" fieldPosition="0"/>
    </format>
    <format dxfId="175">
      <pivotArea dataOnly="0" labelOnly="1" fieldPosition="0">
        <references count="1">
          <reference field="1" count="0"/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8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4:D32" firstHeaderRow="0" firstDataRow="1" firstDataCol="1"/>
  <pivotFields count="14">
    <pivotField showAll="0" defaultSubtotal="0"/>
    <pivotField axis="axisRow" showAll="0" defaultSubtotal="0">
      <items count="8">
        <item x="0"/>
        <item x="2"/>
        <item x="3"/>
        <item x="1"/>
        <item x="4"/>
        <item x="5"/>
        <item x="6"/>
        <item m="1" x="7"/>
      </items>
    </pivotField>
    <pivotField showAll="0" defaultSubtotal="0"/>
    <pivotField numFmtId="14" showAll="0" defaultSubtotal="0"/>
    <pivotField numFmtId="14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dataField="1" numFmtId="43" showAll="0" defaultSubtotal="0"/>
    <pivotField dataField="1" numFmtId="43" showAll="0" defaultSubtotal="0"/>
    <pivotField dataField="1" numFmtId="43" showAll="0" defaultSubtotal="0"/>
    <pivotField numFmtId="43" showAll="0" defaultSubtotal="0"/>
    <pivotField numFmtId="43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0" baseItem="0"/>
  </dataFields>
  <formats count="13"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outline="0" axis="axisValues" fieldPosition="0"/>
    </format>
    <format dxfId="106">
      <pivotArea dataOnly="0" labelOnly="1" grandRow="1" outline="0" fieldPosition="0"/>
    </format>
    <format dxfId="105">
      <pivotArea dataOnly="0" labelOnly="1" outline="0" axis="axisValues" fieldPosition="0"/>
    </format>
    <format dxfId="104">
      <pivotArea collapsedLevelsAreSubtotals="1" fieldPosition="0">
        <references count="1">
          <reference field="1" count="0"/>
        </references>
      </pivotArea>
    </format>
    <format dxfId="103">
      <pivotArea grandRow="1" outline="0" collapsedLevelsAreSubtotals="1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1" type="button" dataOnly="0" labelOnly="1" outline="0" axis="axisRow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335A3-DD11-48FA-BC77-479213019B81}" name="PivotTable3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5:D141" firstHeaderRow="0" firstDataRow="1" firstDataCol="1"/>
  <pivotFields count="14">
    <pivotField showAll="0"/>
    <pivotField axis="axisRow" numFmtId="43" showAll="0">
      <items count="17">
        <item x="0"/>
        <item x="11"/>
        <item x="12"/>
        <item x="13"/>
        <item x="1"/>
        <item x="2"/>
        <item x="7"/>
        <item x="3"/>
        <item x="5"/>
        <item x="9"/>
        <item x="6"/>
        <item x="10"/>
        <item x="8"/>
        <item x="4"/>
        <item m="1" x="15"/>
        <item x="14"/>
        <item t="default"/>
      </items>
    </pivotField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0" baseItem="0"/>
  </dataFields>
  <formats count="10">
    <format dxfId="172">
      <pivotArea collapsedLevelsAreSubtotals="1" fieldPosition="0">
        <references count="1">
          <reference field="1" count="0"/>
        </references>
      </pivotArea>
    </format>
    <format dxfId="171">
      <pivotArea collapsedLevelsAreSubtotals="1" fieldPosition="0">
        <references count="1">
          <reference field="1" count="0"/>
        </references>
      </pivotArea>
    </format>
    <format dxfId="170">
      <pivotArea dataOnly="0" labelOnly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</reference>
        </references>
      </pivotArea>
    </format>
    <format dxfId="169">
      <pivotArea dataOnly="0" labelOnly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</reference>
        </references>
      </pivotArea>
    </format>
    <format dxfId="51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45:D49" firstHeaderRow="0" firstDataRow="1" firstDataCol="1"/>
  <pivotFields count="14"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14" showAll="0"/>
    <pivotField numFmtId="14" showAll="0"/>
    <pivotField numFmtId="43" showAll="0"/>
    <pivotField numFmtId="43" showAll="0"/>
    <pivotField numFmtId="43" showAll="0"/>
    <pivotField numFmtId="43" showAll="0"/>
    <pivotField dataField="1" numFmtId="43" showAll="0"/>
    <pivotField dataField="1" numFmtId="164" showAll="0"/>
    <pivotField dataField="1" numFmtId="43" showAll="0"/>
    <pivotField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1" baseItem="0" numFmtId="44"/>
  </dataFields>
  <formats count="6">
    <format dxfId="168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6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EFC97-DC90-4F6A-927B-95492C07E44D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46:D49" firstHeaderRow="0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dataField="1" numFmtId="43" showAll="0"/>
    <pivotField dataField="1" numFmtId="164" showAll="0"/>
    <pivotField dataField="1" numFmtId="43" showAll="0"/>
    <pivotField numFmtId="164" showAll="0"/>
    <pivotField numFmtId="43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0" baseItem="0"/>
  </dataFields>
  <formats count="2">
    <format dxfId="162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61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7:D25" firstHeaderRow="0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4" showAll="0"/>
    <pivotField numFmtId="1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</pivotFields>
  <rowFields count="2">
    <field x="1"/>
    <field x="0"/>
  </rowFields>
  <rowItems count="8">
    <i>
      <x/>
    </i>
    <i r="1">
      <x v="1"/>
    </i>
    <i r="1">
      <x v="2"/>
    </i>
    <i r="1">
      <x v="3"/>
    </i>
    <i r="1">
      <x v="4"/>
    </i>
    <i>
      <x v="1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0" baseItem="0"/>
  </dataFields>
  <formats count="18">
    <format dxfId="160">
      <pivotArea outline="0" collapsedLevelsAreSubtotals="1" fieldPosition="0"/>
    </format>
    <format dxfId="159">
      <pivotArea dataOnly="0" labelOnly="1" fieldPosition="0">
        <references count="1">
          <reference field="1" count="0"/>
        </references>
      </pivotArea>
    </format>
    <format dxfId="158">
      <pivotArea dataOnly="0" labelOnly="1" grandRow="1" outline="0" fieldPosition="0"/>
    </format>
    <format dxfId="157">
      <pivotArea outline="0" collapsedLevelsAreSubtotals="1" fieldPosition="0"/>
    </format>
    <format dxfId="156">
      <pivotArea dataOnly="0" labelOnly="1" fieldPosition="0">
        <references count="1">
          <reference field="1" count="0"/>
        </references>
      </pivotArea>
    </format>
    <format dxfId="155">
      <pivotArea dataOnly="0" labelOnly="1" grandRow="1" outline="0" fieldPosition="0"/>
    </format>
    <format dxfId="154">
      <pivotArea outline="0" collapsedLevelsAreSubtotals="1" fieldPosition="0"/>
    </format>
    <format dxfId="153">
      <pivotArea dataOnly="0" labelOnly="1" fieldPosition="0">
        <references count="1">
          <reference field="1" count="0"/>
        </references>
      </pivotArea>
    </format>
    <format dxfId="152">
      <pivotArea dataOnly="0" labelOnly="1" grandRow="1" outline="0" fieldPosition="0"/>
    </format>
    <format dxfId="151">
      <pivotArea outline="0" collapsedLevelsAreSubtotals="1" fieldPosition="0"/>
    </format>
    <format dxfId="150">
      <pivotArea dataOnly="0" labelOnly="1" fieldPosition="0">
        <references count="1">
          <reference field="1" count="0"/>
        </references>
      </pivotArea>
    </format>
    <format dxfId="149">
      <pivotArea dataOnly="0" labelOnly="1" grandRow="1" outline="0" fieldPosition="0"/>
    </format>
    <format dxfId="148">
      <pivotArea outline="0" collapsedLevelsAreSubtotals="1" fieldPosition="0"/>
    </format>
    <format dxfId="147">
      <pivotArea dataOnly="0" labelOnly="1" fieldPosition="0">
        <references count="1">
          <reference field="1" count="0"/>
        </references>
      </pivotArea>
    </format>
    <format dxfId="146">
      <pivotArea dataOnly="0" labelOnly="1" grandRow="1" outline="0" fieldPosition="0"/>
    </format>
    <format dxfId="145">
      <pivotArea outline="0" collapsedLevelsAreSubtotals="1" fieldPosition="0"/>
    </format>
    <format dxfId="144">
      <pivotArea dataOnly="0" labelOnly="1" fieldPosition="0">
        <references count="1">
          <reference field="1" count="0"/>
        </references>
      </pivotArea>
    </format>
    <format dxfId="14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AC71E-048D-44D9-AAF9-AC7AB0780485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5:D33" firstHeaderRow="0" firstDataRow="1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 r="1">
      <x v="3"/>
    </i>
    <i>
      <x v="1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0" baseItem="0"/>
  </dataFields>
  <formats count="1">
    <format dxfId="14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6:D31" firstHeaderRow="0" firstDataRow="1" firstDataCol="1"/>
  <pivotFields count="1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numFmtId="14" showAll="0"/>
    <pivotField numFmtId="14" showAll="0"/>
    <pivotField numFmtId="43" showAll="0"/>
    <pivotField numFmtId="43" showAll="0"/>
    <pivotField numFmtId="43" showAll="0"/>
    <pivotField numFmtId="43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187D9-66FC-4D22-99F9-AF8D652DCEEB}" name="PivotTable7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7:D32" firstHeaderRow="0" firstDataRow="1" firstDataCol="1"/>
  <pivotFields count="1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numFmtId="14" showAll="0"/>
    <pivotField numFmtId="14" showAll="0"/>
    <pivotField numFmtId="43" showAll="0"/>
    <pivotField numFmtId="43" showAll="0"/>
    <pivotField numFmtId="43" showAll="0"/>
    <pivotField numFmtId="43" showAll="0"/>
    <pivotField dataField="1" numFmtId="43" showAll="0"/>
    <pivotField dataField="1" numFmtId="43" showAll="0"/>
    <pivotField dataField="1" numFmtId="43" showAll="0"/>
    <pivotField numFmtId="43" showAll="0"/>
    <pivotField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0" baseItem="0"/>
  </dataFields>
  <formats count="7">
    <format dxfId="141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6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3:D31" firstHeaderRow="0" firstDataRow="1" firstDataCol="1"/>
  <pivotFields count="14">
    <pivotField showAll="0" defaultSubtotal="0"/>
    <pivotField axis="axisRow" showAll="0" defaultSubtotal="0">
      <items count="8">
        <item x="0"/>
        <item x="2"/>
        <item x="3"/>
        <item x="1"/>
        <item x="4"/>
        <item m="1" x="7"/>
        <item x="5"/>
        <item x="6"/>
      </items>
    </pivotField>
    <pivotField showAll="0" defaultSubtotal="0"/>
    <pivotField numFmtId="14" showAll="0" defaultSubtotal="0"/>
    <pivotField numFmtId="14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dataField="1" numFmtId="43" showAll="0" defaultSubtotal="0"/>
    <pivotField dataField="1" numFmtId="43" showAll="0" defaultSubtotal="0"/>
    <pivotField dataField="1" numFmtId="43" showAll="0" defaultSubtotal="0"/>
    <pivotField numFmtId="43" showAll="0" defaultSubtotal="0"/>
    <pivotField numFmtId="43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d" fld="9" baseField="0" baseItem="0"/>
    <dataField name="Sum of Physical" fld="10" baseField="0" baseItem="0"/>
    <dataField name="Sum of Diff to Physical" fld="11" baseField="0" baseItem="0"/>
  </dataFields>
  <formats count="25">
    <format dxfId="134">
      <pivotArea type="all" dataOnly="0" outline="0" fieldPosition="0"/>
    </format>
    <format dxfId="133">
      <pivotArea outline="0" collapsedLevelsAreSubtotals="1" fieldPosition="0"/>
    </format>
    <format dxfId="132">
      <pivotArea dataOnly="0" labelOnly="1" outline="0" axis="axisValues" fieldPosition="0"/>
    </format>
    <format dxfId="131">
      <pivotArea dataOnly="0" labelOnly="1" grandRow="1" outline="0" fieldPosition="0"/>
    </format>
    <format dxfId="130">
      <pivotArea dataOnly="0" labelOnly="1" outline="0" axis="axisValues" fieldPosition="0"/>
    </format>
    <format dxfId="129">
      <pivotArea collapsedLevelsAreSubtotals="1" fieldPosition="0">
        <references count="1">
          <reference field="1" count="0"/>
        </references>
      </pivotArea>
    </format>
    <format dxfId="128">
      <pivotArea grandRow="1" outline="0" collapsedLevelsAreSubtotals="1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1" type="button" dataOnly="0" labelOnly="1" outline="0" axis="axisRow" fieldPosition="0"/>
    </format>
    <format dxfId="124">
      <pivotArea dataOnly="0" labelOnly="1" fieldPosition="0">
        <references count="1">
          <reference field="1" count="0"/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1" type="button" dataOnly="0" labelOnly="1" outline="0" axis="axisRow" fieldPosition="0"/>
    </format>
    <format dxfId="118">
      <pivotArea dataOnly="0" labelOnly="1" fieldPosition="0">
        <references count="1">
          <reference field="1" count="0"/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1" type="button" dataOnly="0" labelOnly="1" outline="0" axis="axisRow" fieldPosition="0"/>
    </format>
    <format dxfId="112">
      <pivotArea dataOnly="0" labelOnly="1" fieldPosition="0">
        <references count="1">
          <reference field="1" count="0"/>
        </references>
      </pivotArea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listTemplate.aspx%3fscreenID=Get_bItemBalanceSummaryDetail&amp;p=04/01/2024&amp;p=04/30/2024&amp;p=BTruck%20490&amp;p=34&amp;p=" TargetMode="External"/><Relationship Id="rId21" Type="http://schemas.openxmlformats.org/officeDocument/2006/relationships/hyperlink" Target="listTemplate.aspx%3fscreenID=Get_bItemBalanceSummaryDetail&amp;p=04/01/2024&amp;p=04/30/2024&amp;p=BTruck%20461&amp;p=36&amp;p=" TargetMode="External"/><Relationship Id="rId63" Type="http://schemas.openxmlformats.org/officeDocument/2006/relationships/hyperlink" Target="listTemplate.aspx%3fscreenID=Get_bItemBalanceSummaryDetail&amp;p=04/01/2024&amp;p=04/30/2024&amp;p=BTruck%20476&amp;p=36&amp;p=" TargetMode="External"/><Relationship Id="rId159" Type="http://schemas.openxmlformats.org/officeDocument/2006/relationships/hyperlink" Target="listTemplate.aspx%3fscreenID=Get_bItemBalanceSummaryDetail&amp;p=04/01/2024&amp;p=04/30/2024&amp;p=Diesel%20Direct%20(BOL%20VT)&amp;p=02&amp;p=" TargetMode="External"/><Relationship Id="rId17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2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6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3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7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2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5" Type="http://schemas.openxmlformats.org/officeDocument/2006/relationships/hyperlink" Target="listTemplate.aspx%3fscreenID=Get_bItemBalanceSummaryDetail&amp;p=04/01/2024&amp;p=04/30/2024&amp;p=AMC%20Trucking%20LLC&amp;p=02&amp;p=" TargetMode="External"/><Relationship Id="rId181" Type="http://schemas.openxmlformats.org/officeDocument/2006/relationships/hyperlink" Target="listTemplate.aspx%3fscreenID=Get_bItemBalanceSummaryDetail&amp;p=04/01/2024&amp;p=04/30/2024&amp;p=MJT%20(BOL%20RI)&amp;p=36&amp;p=" TargetMode="External"/><Relationship Id="rId237" Type="http://schemas.openxmlformats.org/officeDocument/2006/relationships/hyperlink" Target="listTemplate.aspx%3fscreenID=Get_bItemBalanceSummaryDetail&amp;p=04/01/2024&amp;p=04/30/2024&amp;p=Truck%20473&amp;p=09&amp;p=" TargetMode="External"/><Relationship Id="rId279" Type="http://schemas.openxmlformats.org/officeDocument/2006/relationships/hyperlink" Target="listTemplate.aspx%3fscreenID=Get_bItemBalanceSummaryDetail&amp;p=04/01/2024&amp;p=04/30/2024&amp;p=Truck%20604&amp;p=34&amp;p=" TargetMode="External"/><Relationship Id="rId43" Type="http://schemas.openxmlformats.org/officeDocument/2006/relationships/hyperlink" Target="listTemplate.aspx%3fscreenID=Get_bItemBalanceSummaryDetail&amp;p=04/01/2024&amp;p=04/30/2024&amp;p=BTruck%20472&amp;p=21&amp;p=" TargetMode="External"/><Relationship Id="rId139" Type="http://schemas.openxmlformats.org/officeDocument/2006/relationships/hyperlink" Target="listTemplate.aspx%3fscreenID=Get_bItemBalanceSummaryDetail&amp;p=04/01/2024&amp;p=04/30/2024&amp;p=Diesel%20Direct%20(BOL%20MA)&amp;p=22&amp;p=" TargetMode="External"/><Relationship Id="rId29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85" Type="http://schemas.openxmlformats.org/officeDocument/2006/relationships/hyperlink" Target="listTemplate.aspx%3fscreenID=Get_bItemBalanceSummaryDetail&amp;p=04/01/2024&amp;p=04/30/2024&amp;p=BTruck%20484&amp;p=21&amp;p=" TargetMode="External"/><Relationship Id="rId15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9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0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4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0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5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75" Type="http://schemas.openxmlformats.org/officeDocument/2006/relationships/hyperlink" Target="listTemplate.aspx%3fscreenID=Get_bItemBalanceSummaryDetail&amp;p=04/01/2024&amp;p=04/30/2024&amp;p=BTruck%20483&amp;p=34&amp;p=" TargetMode="External"/><Relationship Id="rId9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4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61" Type="http://schemas.openxmlformats.org/officeDocument/2006/relationships/hyperlink" Target="listTemplate.aspx%3fscreenID=Get_bItemBalanceSummaryDetail&amp;p=04/01/2024&amp;p=04/30/2024&amp;p=Diesel%20Direct%20(W/H%20NY)&amp;p=34&amp;p=" TargetMode="External"/><Relationship Id="rId18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17" Type="http://schemas.openxmlformats.org/officeDocument/2006/relationships/hyperlink" Target="listTemplate.aspx%3fscreenID=Get_bItemBalanceSummaryDetail&amp;p=04/01/2024&amp;p=04/30/2024&amp;p=Truck%20459&amp;p=02&amp;p=" TargetMode="External"/><Relationship Id="rId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3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59" Type="http://schemas.openxmlformats.org/officeDocument/2006/relationships/hyperlink" Target="listTemplate.aspx%3fscreenID=Get_bItemBalanceSummaryDetail&amp;p=04/01/2024&amp;p=04/30/2024&amp;p=Truck%20494&amp;p=04&amp;p=" TargetMode="External"/><Relationship Id="rId23" Type="http://schemas.openxmlformats.org/officeDocument/2006/relationships/hyperlink" Target="listTemplate.aspx%3fscreenID=Get_bItemBalanceSummaryDetail&amp;p=04/01/2024&amp;p=04/30/2024&amp;p=BTruck%20461&amp;p=38&amp;p=" TargetMode="External"/><Relationship Id="rId119" Type="http://schemas.openxmlformats.org/officeDocument/2006/relationships/hyperlink" Target="listTemplate.aspx%3fscreenID=Get_bItemBalanceSummaryDetail&amp;p=04/01/2024&amp;p=04/30/2024&amp;p=BTruck%20491&amp;p=04&amp;p=" TargetMode="External"/><Relationship Id="rId27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91" Type="http://schemas.openxmlformats.org/officeDocument/2006/relationships/hyperlink" Target="listTemplate.aspx%3fscreenID=Get_bItemBalanceSummaryDetail&amp;p=04/01/2024&amp;p=04/30/2024&amp;p=Truck%20607&amp;p=02&amp;p=" TargetMode="External"/><Relationship Id="rId4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65" Type="http://schemas.openxmlformats.org/officeDocument/2006/relationships/hyperlink" Target="listTemplate.aspx%3fscreenID=Get_bItemBalanceSummaryDetail&amp;p=04/01/2024&amp;p=04/30/2024&amp;p=BTruck%20477&amp;p=02&amp;p=" TargetMode="External"/><Relationship Id="rId8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3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51" Type="http://schemas.openxmlformats.org/officeDocument/2006/relationships/hyperlink" Target="listTemplate.aspx%3fscreenID=Get_bItemBalanceSummaryDetail&amp;p=04/01/2024&amp;p=04/30/2024&amp;p=Diesel%20Direct%20(BOL%20RI)&amp;p=02&amp;p=" TargetMode="External"/><Relationship Id="rId17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93" Type="http://schemas.openxmlformats.org/officeDocument/2006/relationships/hyperlink" Target="listTemplate.aspx%3fscreenID=Get_bItemBalanceSummaryDetail&amp;p=04/01/2024&amp;p=04/30/2024&amp;p=Transportation-Truck&amp;p=02&amp;p=" TargetMode="External"/><Relationship Id="rId207" Type="http://schemas.openxmlformats.org/officeDocument/2006/relationships/hyperlink" Target="listTemplate.aspx%3fscreenID=Get_bItemBalanceSummaryDetail&amp;p=04/01/2024&amp;p=04/30/2024&amp;p=Transportation-Truck&amp;p=36&amp;p=" TargetMode="External"/><Relationship Id="rId22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49" Type="http://schemas.openxmlformats.org/officeDocument/2006/relationships/hyperlink" Target="listTemplate.aspx%3fscreenID=Get_bItemBalanceSummaryDetail&amp;p=04/01/2024&amp;p=04/30/2024&amp;p=Truck%20479&amp;p=02&amp;p=" TargetMode="External"/><Relationship Id="rId13" Type="http://schemas.openxmlformats.org/officeDocument/2006/relationships/hyperlink" Target="listTemplate.aspx%3fscreenID=Get_bItemBalanceSummaryDetail&amp;p=04/01/2024&amp;p=04/30/2024&amp;p=BTruck%20461&amp;p=21&amp;p=" TargetMode="External"/><Relationship Id="rId109" Type="http://schemas.openxmlformats.org/officeDocument/2006/relationships/hyperlink" Target="listTemplate.aspx%3fscreenID=Get_bItemBalanceSummaryDetail&amp;p=04/01/2024&amp;p=04/30/2024&amp;p=BTruck%20487&amp;p=34&amp;p=" TargetMode="External"/><Relationship Id="rId26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81" Type="http://schemas.openxmlformats.org/officeDocument/2006/relationships/hyperlink" Target="listTemplate.aspx%3fscreenID=Get_bItemBalanceSummaryDetail&amp;p=04/01/2024&amp;p=04/30/2024&amp;p=Truck%20604&amp;p=36&amp;p=" TargetMode="External"/><Relationship Id="rId3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55" Type="http://schemas.openxmlformats.org/officeDocument/2006/relationships/hyperlink" Target="listTemplate.aspx%3fscreenID=Get_bItemBalanceSummaryDetail&amp;p=04/01/2024&amp;p=04/30/2024&amp;p=BTruck%20476&amp;p=21&amp;p=" TargetMode="External"/><Relationship Id="rId7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97" Type="http://schemas.openxmlformats.org/officeDocument/2006/relationships/hyperlink" Target="listTemplate.aspx%3fscreenID=Get_bItemBalanceSummaryDetail&amp;p=04/01/2024&amp;p=04/30/2024&amp;p=BTruck%20485&amp;p=02&amp;p=" TargetMode="External"/><Relationship Id="rId12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41" Type="http://schemas.openxmlformats.org/officeDocument/2006/relationships/hyperlink" Target="listTemplate.aspx%3fscreenID=Get_bItemBalanceSummaryDetail&amp;p=04/01/2024&amp;p=04/30/2024&amp;p=Diesel%20Direct%20(BOL%20MA)&amp;p=36&amp;p=" TargetMode="External"/><Relationship Id="rId7" Type="http://schemas.openxmlformats.org/officeDocument/2006/relationships/hyperlink" Target="listTemplate.aspx%3fscreenID=Get_bItemBalanceSummaryDetail&amp;p=04/01/2024&amp;p=04/30/2024&amp;p=AMC%20Trucking%20LLC&amp;p=57&amp;p=" TargetMode="External"/><Relationship Id="rId16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83" Type="http://schemas.openxmlformats.org/officeDocument/2006/relationships/hyperlink" Target="listTemplate.aspx%3fscreenID=Get_bItemBalanceSummaryDetail&amp;p=04/01/2024&amp;p=04/30/2024&amp;p=MJT%20(BOL%20RI)&amp;p=37&amp;p=" TargetMode="External"/><Relationship Id="rId21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39" Type="http://schemas.openxmlformats.org/officeDocument/2006/relationships/hyperlink" Target="listTemplate.aspx%3fscreenID=Get_bItemBalanceSummaryDetail&amp;p=04/01/2024&amp;p=04/30/2024&amp;p=Truck%20474&amp;p=02&amp;p=" TargetMode="External"/><Relationship Id="rId25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71" Type="http://schemas.openxmlformats.org/officeDocument/2006/relationships/hyperlink" Target="listTemplate.aspx%3fscreenID=Get_bItemBalanceSummaryDetail&amp;p=04/01/2024&amp;p=04/30/2024&amp;p=Truck%20601&amp;p=02&amp;p=" TargetMode="External"/><Relationship Id="rId29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45" Type="http://schemas.openxmlformats.org/officeDocument/2006/relationships/hyperlink" Target="listTemplate.aspx%3fscreenID=Get_bItemBalanceSummaryDetail&amp;p=04/01/2024&amp;p=04/30/2024&amp;p=BTruck%20472&amp;p=22&amp;p=" TargetMode="External"/><Relationship Id="rId6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87" Type="http://schemas.openxmlformats.org/officeDocument/2006/relationships/hyperlink" Target="listTemplate.aspx%3fscreenID=Get_bItemBalanceSummaryDetail&amp;p=04/01/2024&amp;p=04/30/2024&amp;p=BTruck%20484&amp;p=23&amp;p=" TargetMode="External"/><Relationship Id="rId11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31" Type="http://schemas.openxmlformats.org/officeDocument/2006/relationships/hyperlink" Target="listTemplate.aspx%3fscreenID=Get_bItemBalanceSummaryDetail&amp;p=04/01/2024&amp;p=04/30/2024&amp;p=CV%20Oil%20Co&amp;p=35&amp;p=" TargetMode="External"/><Relationship Id="rId15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73" Type="http://schemas.openxmlformats.org/officeDocument/2006/relationships/hyperlink" Target="listTemplate.aspx%3fscreenID=Get_bItemBalanceSummaryDetail&amp;p=04/01/2024&amp;p=04/30/2024&amp;p=MJT%20(BOL%20RI)&amp;p=02&amp;p=" TargetMode="External"/><Relationship Id="rId19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0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29" Type="http://schemas.openxmlformats.org/officeDocument/2006/relationships/hyperlink" Target="listTemplate.aspx%3fscreenID=Get_bItemBalanceSummaryDetail&amp;p=04/01/2024&amp;p=04/30/2024&amp;p=Truck%20471&amp;p=05&amp;p=" TargetMode="External"/><Relationship Id="rId24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61" Type="http://schemas.openxmlformats.org/officeDocument/2006/relationships/hyperlink" Target="listTemplate.aspx%3fscreenID=Get_bItemBalanceSummaryDetail&amp;p=04/01/2024&amp;p=04/30/2024&amp;p=Truck%20494&amp;p=05&amp;p=" TargetMode="External"/><Relationship Id="rId1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35" Type="http://schemas.openxmlformats.org/officeDocument/2006/relationships/hyperlink" Target="listTemplate.aspx%3fscreenID=Get_bItemBalanceSummaryDetail&amp;p=04/01/2024&amp;p=04/30/2024&amp;p=BTruck%20467&amp;p=02&amp;p=" TargetMode="External"/><Relationship Id="rId5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77" Type="http://schemas.openxmlformats.org/officeDocument/2006/relationships/hyperlink" Target="listTemplate.aspx%3fscreenID=Get_bItemBalanceSummaryDetail&amp;p=04/01/2024&amp;p=04/30/2024&amp;p=BTruck%20483&amp;p=36&amp;p=" TargetMode="External"/><Relationship Id="rId10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8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9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21" Type="http://schemas.openxmlformats.org/officeDocument/2006/relationships/hyperlink" Target="listTemplate.aspx%3fscreenID=Get_bItemBalanceSummaryDetail&amp;p=04/01/2024&amp;p=04/30/2024&amp;p=BTruck%20492&amp;p=04&amp;p=" TargetMode="External"/><Relationship Id="rId14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63" Type="http://schemas.openxmlformats.org/officeDocument/2006/relationships/hyperlink" Target="listTemplate.aspx%3fscreenID=Get_bItemBalanceSummaryDetail&amp;p=04/01/2024&amp;p=04/30/2024&amp;p=Diesel%20Direct%20(W/H%20RI)&amp;p=34&amp;p=" TargetMode="External"/><Relationship Id="rId18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19" Type="http://schemas.openxmlformats.org/officeDocument/2006/relationships/hyperlink" Target="listTemplate.aspx%3fscreenID=Get_bItemBalanceSummaryDetail&amp;p=04/01/2024&amp;p=04/30/2024&amp;p=Truck%20459&amp;p=36&amp;p=" TargetMode="External"/><Relationship Id="rId23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51" Type="http://schemas.openxmlformats.org/officeDocument/2006/relationships/hyperlink" Target="listTemplate.aspx%3fscreenID=Get_bItemBalanceSummaryDetail&amp;p=04/01/2024&amp;p=04/30/2024&amp;p=Truck%20481&amp;p=02&amp;p=" TargetMode="External"/><Relationship Id="rId25" Type="http://schemas.openxmlformats.org/officeDocument/2006/relationships/hyperlink" Target="listTemplate.aspx%3fscreenID=Get_bItemBalanceSummaryDetail&amp;p=04/01/2024&amp;p=04/30/2024&amp;p=BTruck%20464&amp;p=02&amp;p=" TargetMode="External"/><Relationship Id="rId4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67" Type="http://schemas.openxmlformats.org/officeDocument/2006/relationships/hyperlink" Target="listTemplate.aspx%3fscreenID=Get_bItemBalanceSummaryDetail&amp;p=04/01/2024&amp;p=04/30/2024&amp;p=BTruck%20480&amp;p=78&amp;p=" TargetMode="External"/><Relationship Id="rId27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93" Type="http://schemas.openxmlformats.org/officeDocument/2006/relationships/hyperlink" Target="listTemplate.aspx%3fscreenID=Get_bItemBalanceSummaryDetail&amp;p=04/01/2024&amp;p=04/30/2024&amp;p=Truck%20608%20&amp;p=02&amp;p=" TargetMode="External"/><Relationship Id="rId8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11" Type="http://schemas.openxmlformats.org/officeDocument/2006/relationships/hyperlink" Target="listTemplate.aspx%3fscreenID=Get_bItemBalanceSummaryDetail&amp;p=04/01/2024&amp;p=04/30/2024&amp;p=BTruck%20487&amp;p=36&amp;p=" TargetMode="External"/><Relationship Id="rId13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53" Type="http://schemas.openxmlformats.org/officeDocument/2006/relationships/hyperlink" Target="listTemplate.aspx%3fscreenID=Get_bItemBalanceSummaryDetail&amp;p=04/01/2024&amp;p=04/30/2024&amp;p=Diesel%20Direct%20(BOL%20RI)&amp;p=34&amp;p=" TargetMode="External"/><Relationship Id="rId17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95" Type="http://schemas.openxmlformats.org/officeDocument/2006/relationships/hyperlink" Target="listTemplate.aspx%3fscreenID=Get_bItemBalanceSummaryDetail&amp;p=04/01/2024&amp;p=04/30/2024&amp;p=Transportation-Truck&amp;p=04&amp;p=" TargetMode="External"/><Relationship Id="rId209" Type="http://schemas.openxmlformats.org/officeDocument/2006/relationships/hyperlink" Target="listTemplate.aspx%3fscreenID=Get_bItemBalanceSummaryDetail&amp;p=04/01/2024&amp;p=04/30/2024&amp;p=Transportation-Truck&amp;p=37&amp;p=" TargetMode="External"/><Relationship Id="rId22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41" Type="http://schemas.openxmlformats.org/officeDocument/2006/relationships/hyperlink" Target="listTemplate.aspx%3fscreenID=Get_bItemBalanceSummaryDetail&amp;p=04/01/2024&amp;p=04/30/2024&amp;p=Truck%20475&amp;p=02&amp;p=" TargetMode="External"/><Relationship Id="rId15" Type="http://schemas.openxmlformats.org/officeDocument/2006/relationships/hyperlink" Target="listTemplate.aspx%3fscreenID=Get_bItemBalanceSummaryDetail&amp;p=04/01/2024&amp;p=04/30/2024&amp;p=BTruck%20461&amp;p=22&amp;p=" TargetMode="External"/><Relationship Id="rId3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57" Type="http://schemas.openxmlformats.org/officeDocument/2006/relationships/hyperlink" Target="listTemplate.aspx%3fscreenID=Get_bItemBalanceSummaryDetail&amp;p=04/01/2024&amp;p=04/30/2024&amp;p=BTruck%20476&amp;p=22&amp;p=" TargetMode="External"/><Relationship Id="rId26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83" Type="http://schemas.openxmlformats.org/officeDocument/2006/relationships/hyperlink" Target="listTemplate.aspx%3fscreenID=Get_bItemBalanceSummaryDetail&amp;p=04/01/2024&amp;p=04/30/2024&amp;p=Truck%20604&amp;p=38&amp;p=" TargetMode="External"/><Relationship Id="rId7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99" Type="http://schemas.openxmlformats.org/officeDocument/2006/relationships/hyperlink" Target="listTemplate.aspx%3fscreenID=Get_bItemBalanceSummaryDetail&amp;p=04/01/2024&amp;p=04/30/2024&amp;p=BTruck%20485&amp;p=21&amp;p=" TargetMode="External"/><Relationship Id="rId101" Type="http://schemas.openxmlformats.org/officeDocument/2006/relationships/hyperlink" Target="listTemplate.aspx%3fscreenID=Get_bItemBalanceSummaryDetail&amp;p=04/01/2024&amp;p=04/30/2024&amp;p=BTruck%20485&amp;p=23&amp;p=" TargetMode="External"/><Relationship Id="rId12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43" Type="http://schemas.openxmlformats.org/officeDocument/2006/relationships/hyperlink" Target="listTemplate.aspx%3fscreenID=Get_bItemBalanceSummaryDetail&amp;p=04/01/2024&amp;p=04/30/2024&amp;p=Diesel%20Direct%20(BOL%20NH)&amp;p=02&amp;p=" TargetMode="External"/><Relationship Id="rId16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85" Type="http://schemas.openxmlformats.org/officeDocument/2006/relationships/hyperlink" Target="listTemplate.aspx%3fscreenID=Get_bItemBalanceSummaryDetail&amp;p=04/01/2024&amp;p=04/30/2024&amp;p=Northern%20Gas%20Transport%20&amp;p=04&amp;p=" TargetMode="External"/><Relationship Id="rId9" Type="http://schemas.openxmlformats.org/officeDocument/2006/relationships/hyperlink" Target="listTemplate.aspx%3fscreenID=Get_bItemBalanceSummaryDetail&amp;p=04/01/2024&amp;p=04/30/2024&amp;p=BTruck%20449&amp;p=04&amp;p=" TargetMode="External"/><Relationship Id="rId21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31" Type="http://schemas.openxmlformats.org/officeDocument/2006/relationships/hyperlink" Target="listTemplate.aspx%3fscreenID=Get_bItemBalanceSummaryDetail&amp;p=04/01/2024&amp;p=04/30/2024&amp;p=Truck%20471&amp;p=09&amp;p=" TargetMode="External"/><Relationship Id="rId25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73" Type="http://schemas.openxmlformats.org/officeDocument/2006/relationships/hyperlink" Target="listTemplate.aspx%3fscreenID=Get_bItemBalanceSummaryDetail&amp;p=04/01/2024&amp;p=04/30/2024&amp;p=Truck%20602&amp;p=02&amp;p=" TargetMode="External"/><Relationship Id="rId29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47" Type="http://schemas.openxmlformats.org/officeDocument/2006/relationships/hyperlink" Target="listTemplate.aspx%3fscreenID=Get_bItemBalanceSummaryDetail&amp;p=04/01/2024&amp;p=04/30/2024&amp;p=BTruck%20472&amp;p=23&amp;p=" TargetMode="External"/><Relationship Id="rId6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89" Type="http://schemas.openxmlformats.org/officeDocument/2006/relationships/hyperlink" Target="listTemplate.aspx%3fscreenID=Get_bItemBalanceSummaryDetail&amp;p=04/01/2024&amp;p=04/30/2024&amp;p=BTruck%20484&amp;p=34&amp;p=" TargetMode="External"/><Relationship Id="rId11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33" Type="http://schemas.openxmlformats.org/officeDocument/2006/relationships/hyperlink" Target="listTemplate.aspx%3fscreenID=Get_bItemBalanceSummaryDetail&amp;p=04/01/2024&amp;p=04/30/2024&amp;p=CV%20Oil%20Co&amp;p=37&amp;p=" TargetMode="External"/><Relationship Id="rId15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75" Type="http://schemas.openxmlformats.org/officeDocument/2006/relationships/hyperlink" Target="listTemplate.aspx%3fscreenID=Get_bItemBalanceSummaryDetail&amp;p=04/01/2024&amp;p=04/30/2024&amp;p=MJT%20(BOL%20RI)&amp;p=21&amp;p=" TargetMode="External"/><Relationship Id="rId19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0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21" Type="http://schemas.openxmlformats.org/officeDocument/2006/relationships/hyperlink" Target="listTemplate.aspx%3fscreenID=Get_bItemBalanceSummaryDetail&amp;p=04/01/2024&amp;p=04/30/2024&amp;p=Truck%20468&amp;p=02&amp;p=" TargetMode="External"/><Relationship Id="rId24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63" Type="http://schemas.openxmlformats.org/officeDocument/2006/relationships/hyperlink" Target="listTemplate.aspx%3fscreenID=Get_bItemBalanceSummaryDetail&amp;p=04/01/2024&amp;p=04/30/2024&amp;p=Truck%20494&amp;p=09&amp;p=" TargetMode="External"/><Relationship Id="rId28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37" Type="http://schemas.openxmlformats.org/officeDocument/2006/relationships/hyperlink" Target="listTemplate.aspx%3fscreenID=Get_bItemBalanceSummaryDetail&amp;p=04/01/2024&amp;p=04/30/2024&amp;p=BTruck%20467&amp;p=34&amp;p=" TargetMode="External"/><Relationship Id="rId5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79" Type="http://schemas.openxmlformats.org/officeDocument/2006/relationships/hyperlink" Target="listTemplate.aspx%3fscreenID=Get_bItemBalanceSummaryDetail&amp;p=04/01/2024&amp;p=04/30/2024&amp;p=BTruck%20483&amp;p=37&amp;p=" TargetMode="External"/><Relationship Id="rId10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23" Type="http://schemas.openxmlformats.org/officeDocument/2006/relationships/hyperlink" Target="listTemplate.aspx%3fscreenID=Get_bItemBalanceSummaryDetail&amp;p=04/01/2024&amp;p=04/30/2024&amp;p=BTruck%20493&amp;p=04&amp;p=" TargetMode="External"/><Relationship Id="rId14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9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65" Type="http://schemas.openxmlformats.org/officeDocument/2006/relationships/hyperlink" Target="listTemplate.aspx%3fscreenID=Get_bItemBalanceSummaryDetail&amp;p=04/01/2024&amp;p=04/30/2024&amp;p=Haskins%20Gas%20Service%20Inc&amp;p=04&amp;p=" TargetMode="External"/><Relationship Id="rId18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11" Type="http://schemas.openxmlformats.org/officeDocument/2006/relationships/hyperlink" Target="listTemplate.aspx%3fscreenID=Get_bItemBalanceSummaryDetail&amp;p=04/01/2024&amp;p=04/30/2024&amp;p=Transportation-Truck&amp;p=38&amp;p=" TargetMode="External"/><Relationship Id="rId23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53" Type="http://schemas.openxmlformats.org/officeDocument/2006/relationships/hyperlink" Target="listTemplate.aspx%3fscreenID=Get_bItemBalanceSummaryDetail&amp;p=04/01/2024&amp;p=04/30/2024&amp;p=Truck%20482&amp;p=02&amp;p=" TargetMode="External"/><Relationship Id="rId27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95" Type="http://schemas.openxmlformats.org/officeDocument/2006/relationships/hyperlink" Target="listTemplate.aspx%3fscreenID=Get_bItemBalanceSummaryDetail&amp;p=04/01/2024&amp;p=04/30/2024&amp;p=Truck%20608%20&amp;p=34&amp;p=" TargetMode="External"/><Relationship Id="rId27" Type="http://schemas.openxmlformats.org/officeDocument/2006/relationships/hyperlink" Target="listTemplate.aspx%3fscreenID=Get_bItemBalanceSummaryDetail&amp;p=04/01/2024&amp;p=04/30/2024&amp;p=BTruck%20465&amp;p=34&amp;p=" TargetMode="External"/><Relationship Id="rId4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69" Type="http://schemas.openxmlformats.org/officeDocument/2006/relationships/hyperlink" Target="listTemplate.aspx%3fscreenID=Get_bItemBalanceSummaryDetail&amp;p=04/01/2024&amp;p=04/30/2024&amp;p=BTruck%20483&amp;p=02&amp;p=" TargetMode="External"/><Relationship Id="rId113" Type="http://schemas.openxmlformats.org/officeDocument/2006/relationships/hyperlink" Target="listTemplate.aspx%3fscreenID=Get_bItemBalanceSummaryDetail&amp;p=04/01/2024&amp;p=04/30/2024&amp;p=BTruck%20488&amp;p=34&amp;p=" TargetMode="External"/><Relationship Id="rId13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8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55" Type="http://schemas.openxmlformats.org/officeDocument/2006/relationships/hyperlink" Target="listTemplate.aspx%3fscreenID=Get_bItemBalanceSummaryDetail&amp;p=04/01/2024&amp;p=04/30/2024&amp;p=Diesel%20Direct%20(BOL%20RI)&amp;p=36&amp;p=" TargetMode="External"/><Relationship Id="rId17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97" Type="http://schemas.openxmlformats.org/officeDocument/2006/relationships/hyperlink" Target="listTemplate.aspx%3fscreenID=Get_bItemBalanceSummaryDetail&amp;p=04/01/2024&amp;p=04/30/2024&amp;p=Transportation-Truck&amp;p=17&amp;p=" TargetMode="External"/><Relationship Id="rId201" Type="http://schemas.openxmlformats.org/officeDocument/2006/relationships/hyperlink" Target="listTemplate.aspx%3fscreenID=Get_bItemBalanceSummaryDetail&amp;p=04/01/2024&amp;p=04/30/2024&amp;p=Transportation-Truck&amp;p=23&amp;p=" TargetMode="External"/><Relationship Id="rId22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43" Type="http://schemas.openxmlformats.org/officeDocument/2006/relationships/hyperlink" Target="listTemplate.aspx%3fscreenID=Get_bItemBalanceSummaryDetail&amp;p=04/01/2024&amp;p=04/30/2024&amp;p=Truck%20478&amp;p=04&amp;p=" TargetMode="External"/><Relationship Id="rId26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85" Type="http://schemas.openxmlformats.org/officeDocument/2006/relationships/hyperlink" Target="listTemplate.aspx%3fscreenID=Get_bItemBalanceSummaryDetail&amp;p=04/01/2024&amp;p=04/30/2024&amp;p=Truck%20605&amp;p=34&amp;p=" TargetMode="External"/><Relationship Id="rId17" Type="http://schemas.openxmlformats.org/officeDocument/2006/relationships/hyperlink" Target="listTemplate.aspx%3fscreenID=Get_bItemBalanceSummaryDetail&amp;p=04/01/2024&amp;p=04/30/2024&amp;p=BTruck%20461&amp;p=34&amp;p=" TargetMode="External"/><Relationship Id="rId3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59" Type="http://schemas.openxmlformats.org/officeDocument/2006/relationships/hyperlink" Target="listTemplate.aspx%3fscreenID=Get_bItemBalanceSummaryDetail&amp;p=04/01/2024&amp;p=04/30/2024&amp;p=BTruck%20476&amp;p=23&amp;p=" TargetMode="External"/><Relationship Id="rId103" Type="http://schemas.openxmlformats.org/officeDocument/2006/relationships/hyperlink" Target="listTemplate.aspx%3fscreenID=Get_bItemBalanceSummaryDetail&amp;p=04/01/2024&amp;p=04/30/2024&amp;p=BTruck%20485&amp;p=34&amp;p=" TargetMode="External"/><Relationship Id="rId12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7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91" Type="http://schemas.openxmlformats.org/officeDocument/2006/relationships/hyperlink" Target="listTemplate.aspx%3fscreenID=Get_bItemBalanceSummaryDetail&amp;p=04/01/2024&amp;p=04/30/2024&amp;p=BTruck%20484&amp;p=36&amp;p=" TargetMode="External"/><Relationship Id="rId145" Type="http://schemas.openxmlformats.org/officeDocument/2006/relationships/hyperlink" Target="listTemplate.aspx%3fscreenID=Get_bItemBalanceSummaryDetail&amp;p=04/01/2024&amp;p=04/30/2024&amp;p=Diesel%20Direct%20(BOL%20NY)&amp;p=15&amp;p=" TargetMode="External"/><Relationship Id="rId16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87" Type="http://schemas.openxmlformats.org/officeDocument/2006/relationships/hyperlink" Target="listTemplate.aspx%3fscreenID=Get_bItemBalanceSummaryDetail&amp;p=04/01/2024&amp;p=04/30/2024&amp;p=Northern%20Gas%20Transport%20&amp;p=37&amp;p=" TargetMode="External"/><Relationship Id="rId1" Type="http://schemas.openxmlformats.org/officeDocument/2006/relationships/hyperlink" Target="listTemplate.aspx%3fscreenID=Get_bItemBalanceSummaryDetail&amp;p=04/01/2024&amp;p=04/30/2024&amp;p=38-50&amp;p=02&amp;p=" TargetMode="External"/><Relationship Id="rId21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33" Type="http://schemas.openxmlformats.org/officeDocument/2006/relationships/hyperlink" Target="listTemplate.aspx%3fscreenID=Get_bItemBalanceSummaryDetail&amp;p=04/01/2024&amp;p=04/30/2024&amp;p=Truck%20473&amp;p=04&amp;p=" TargetMode="External"/><Relationship Id="rId25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49" Type="http://schemas.openxmlformats.org/officeDocument/2006/relationships/hyperlink" Target="listTemplate.aspx%3fscreenID=Get_bItemBalanceSummaryDetail&amp;p=04/01/2024&amp;p=04/30/2024&amp;p=BTruck%20472&amp;p=34&amp;p=" TargetMode="External"/><Relationship Id="rId11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75" Type="http://schemas.openxmlformats.org/officeDocument/2006/relationships/hyperlink" Target="listTemplate.aspx%3fscreenID=Get_bItemBalanceSummaryDetail&amp;p=04/01/2024&amp;p=04/30/2024&amp;p=Truck%20603&amp;p=02&amp;p=" TargetMode="External"/><Relationship Id="rId29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6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81" Type="http://schemas.openxmlformats.org/officeDocument/2006/relationships/hyperlink" Target="listTemplate.aspx%3fscreenID=Get_bItemBalanceSummaryDetail&amp;p=04/01/2024&amp;p=04/30/2024&amp;p=BTruck%20483&amp;p=38&amp;p=" TargetMode="External"/><Relationship Id="rId135" Type="http://schemas.openxmlformats.org/officeDocument/2006/relationships/hyperlink" Target="listTemplate.aspx%3fscreenID=Get_bItemBalanceSummaryDetail&amp;p=04/01/2024&amp;p=04/30/2024&amp;p=Diesel%20Direct%20(BOL%20CT)&amp;p=34&amp;p=" TargetMode="External"/><Relationship Id="rId15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77" Type="http://schemas.openxmlformats.org/officeDocument/2006/relationships/hyperlink" Target="listTemplate.aspx%3fscreenID=Get_bItemBalanceSummaryDetail&amp;p=04/01/2024&amp;p=04/30/2024&amp;p=MJT%20(BOL%20RI)&amp;p=22&amp;p=" TargetMode="External"/><Relationship Id="rId19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0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23" Type="http://schemas.openxmlformats.org/officeDocument/2006/relationships/hyperlink" Target="listTemplate.aspx%3fscreenID=Get_bItemBalanceSummaryDetail&amp;p=04/01/2024&amp;p=04/30/2024&amp;p=Truck%20469&amp;p=02&amp;p=" TargetMode="External"/><Relationship Id="rId24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39" Type="http://schemas.openxmlformats.org/officeDocument/2006/relationships/hyperlink" Target="listTemplate.aspx%3fscreenID=Get_bItemBalanceSummaryDetail&amp;p=04/01/2024&amp;p=04/30/2024&amp;p=BTruck%20467&amp;p=35&amp;p=" TargetMode="External"/><Relationship Id="rId265" Type="http://schemas.openxmlformats.org/officeDocument/2006/relationships/hyperlink" Target="listTemplate.aspx%3fscreenID=Get_bItemBalanceSummaryDetail&amp;p=04/01/2024&amp;p=04/30/2024&amp;p=Truck%20495&amp;p=02&amp;p=" TargetMode="External"/><Relationship Id="rId28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5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0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25" Type="http://schemas.openxmlformats.org/officeDocument/2006/relationships/hyperlink" Target="listTemplate.aspx%3fscreenID=Get_bItemBalanceSummaryDetail&amp;p=04/01/2024&amp;p=04/30/2024&amp;p=CV%20Oil%20Co&amp;p=02&amp;p=" TargetMode="External"/><Relationship Id="rId14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67" Type="http://schemas.openxmlformats.org/officeDocument/2006/relationships/hyperlink" Target="listTemplate.aspx%3fscreenID=Get_bItemBalanceSummaryDetail&amp;p=04/01/2024&amp;p=04/30/2024&amp;p=L&amp;G%20Propane&amp;p=04&amp;p=" TargetMode="External"/><Relationship Id="rId18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71" Type="http://schemas.openxmlformats.org/officeDocument/2006/relationships/hyperlink" Target="listTemplate.aspx%3fscreenID=Get_bItemBalanceSummaryDetail&amp;p=04/01/2024&amp;p=04/30/2024&amp;p=BTruck%20483&amp;p=21&amp;p=" TargetMode="External"/><Relationship Id="rId9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13" Type="http://schemas.openxmlformats.org/officeDocument/2006/relationships/hyperlink" Target="listTemplate.aspx%3fscreenID=Get_bItemBalanceSummaryDetail&amp;p=04/01/2024&amp;p=04/30/2024&amp;p=Transportation-Truck&amp;p=57&amp;p=" TargetMode="External"/><Relationship Id="rId23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9" Type="http://schemas.openxmlformats.org/officeDocument/2006/relationships/hyperlink" Target="listTemplate.aspx%3fscreenID=Get_bItemBalanceSummaryDetail&amp;p=04/01/2024&amp;p=04/30/2024&amp;p=BTruck%20465&amp;p=36&amp;p=" TargetMode="External"/><Relationship Id="rId255" Type="http://schemas.openxmlformats.org/officeDocument/2006/relationships/hyperlink" Target="listTemplate.aspx%3fscreenID=Get_bItemBalanceSummaryDetail&amp;p=04/01/2024&amp;p=04/30/2024&amp;p=Truck%20489&amp;p=02&amp;p=" TargetMode="External"/><Relationship Id="rId27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97" Type="http://schemas.openxmlformats.org/officeDocument/2006/relationships/printerSettings" Target="../printerSettings/printerSettings1.bin"/><Relationship Id="rId4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15" Type="http://schemas.openxmlformats.org/officeDocument/2006/relationships/hyperlink" Target="listTemplate.aspx%3fscreenID=Get_bItemBalanceSummaryDetail&amp;p=04/01/2024&amp;p=04/30/2024&amp;p=BTruck%20488&amp;p=36&amp;p=" TargetMode="External"/><Relationship Id="rId13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57" Type="http://schemas.openxmlformats.org/officeDocument/2006/relationships/hyperlink" Target="listTemplate.aspx%3fscreenID=Get_bItemBalanceSummaryDetail&amp;p=04/01/2024&amp;p=04/30/2024&amp;p=Diesel%20Direct%20(BOL%20RI)&amp;p=38&amp;p=" TargetMode="External"/><Relationship Id="rId17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61" Type="http://schemas.openxmlformats.org/officeDocument/2006/relationships/hyperlink" Target="listTemplate.aspx%3fscreenID=Get_bItemBalanceSummaryDetail&amp;p=04/01/2024&amp;p=04/30/2024&amp;p=BTruck%20476&amp;p=34&amp;p=" TargetMode="External"/><Relationship Id="rId8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99" Type="http://schemas.openxmlformats.org/officeDocument/2006/relationships/hyperlink" Target="listTemplate.aspx%3fscreenID=Get_bItemBalanceSummaryDetail&amp;p=04/01/2024&amp;p=04/30/2024&amp;p=Transportation-Truck&amp;p=21&amp;p=" TargetMode="External"/><Relationship Id="rId203" Type="http://schemas.openxmlformats.org/officeDocument/2006/relationships/hyperlink" Target="listTemplate.aspx%3fscreenID=Get_bItemBalanceSummaryDetail&amp;p=04/01/2024&amp;p=04/30/2024&amp;p=Transportation-Truck&amp;p=34&amp;p=" TargetMode="External"/><Relationship Id="rId19" Type="http://schemas.openxmlformats.org/officeDocument/2006/relationships/hyperlink" Target="listTemplate.aspx%3fscreenID=Get_bItemBalanceSummaryDetail&amp;p=04/01/2024&amp;p=04/30/2024&amp;p=BTruck%20461&amp;p=35&amp;p=" TargetMode="External"/><Relationship Id="rId22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45" Type="http://schemas.openxmlformats.org/officeDocument/2006/relationships/hyperlink" Target="listTemplate.aspx%3fscreenID=Get_bItemBalanceSummaryDetail&amp;p=04/01/2024&amp;p=04/30/2024&amp;p=Truck%20478&amp;p=05&amp;p=" TargetMode="External"/><Relationship Id="rId26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87" Type="http://schemas.openxmlformats.org/officeDocument/2006/relationships/hyperlink" Target="listTemplate.aspx%3fscreenID=Get_bItemBalanceSummaryDetail&amp;p=04/01/2024&amp;p=04/30/2024&amp;p=Truck%20605&amp;p=35&amp;p=" TargetMode="External"/><Relationship Id="rId3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05" Type="http://schemas.openxmlformats.org/officeDocument/2006/relationships/hyperlink" Target="listTemplate.aspx%3fscreenID=Get_bItemBalanceSummaryDetail&amp;p=04/01/2024&amp;p=04/30/2024&amp;p=BTruck%20485&amp;p=36&amp;p=" TargetMode="External"/><Relationship Id="rId12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47" Type="http://schemas.openxmlformats.org/officeDocument/2006/relationships/hyperlink" Target="listTemplate.aspx%3fscreenID=Get_bItemBalanceSummaryDetail&amp;p=04/01/2024&amp;p=04/30/2024&amp;p=Diesel%20Direct%20(BOL%20NY)&amp;p=34&amp;p=" TargetMode="External"/><Relationship Id="rId16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51" Type="http://schemas.openxmlformats.org/officeDocument/2006/relationships/hyperlink" Target="listTemplate.aspx%3fscreenID=Get_bItemBalanceSummaryDetail&amp;p=04/01/2024&amp;p=04/30/2024&amp;p=BTruck%20472&amp;p=36&amp;p=" TargetMode="External"/><Relationship Id="rId7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93" Type="http://schemas.openxmlformats.org/officeDocument/2006/relationships/hyperlink" Target="listTemplate.aspx%3fscreenID=Get_bItemBalanceSummaryDetail&amp;p=04/01/2024&amp;p=04/30/2024&amp;p=BTruck%20484&amp;p=38&amp;p=" TargetMode="External"/><Relationship Id="rId189" Type="http://schemas.openxmlformats.org/officeDocument/2006/relationships/hyperlink" Target="listTemplate.aspx%3fscreenID=Get_bItemBalanceSummaryDetail&amp;p=04/01/2024&amp;p=04/30/2024&amp;p=RO&amp;p=02&amp;p=" TargetMode="External"/><Relationship Id="rId3" Type="http://schemas.openxmlformats.org/officeDocument/2006/relationships/hyperlink" Target="listTemplate.aspx%3fscreenID=Get_bItemBalanceSummaryDetail&amp;p=04/01/2024&amp;p=04/30/2024&amp;p=38-59&amp;p=82&amp;p=" TargetMode="External"/><Relationship Id="rId21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35" Type="http://schemas.openxmlformats.org/officeDocument/2006/relationships/hyperlink" Target="listTemplate.aspx%3fscreenID=Get_bItemBalanceSummaryDetail&amp;p=04/01/2024&amp;p=04/30/2024&amp;p=Truck%20473&amp;p=05&amp;p=" TargetMode="External"/><Relationship Id="rId25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77" Type="http://schemas.openxmlformats.org/officeDocument/2006/relationships/hyperlink" Target="listTemplate.aspx%3fscreenID=Get_bItemBalanceSummaryDetail&amp;p=04/01/2024&amp;p=04/30/2024&amp;p=Truck%20604&amp;p=02&amp;p=" TargetMode="External"/><Relationship Id="rId11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37" Type="http://schemas.openxmlformats.org/officeDocument/2006/relationships/hyperlink" Target="listTemplate.aspx%3fscreenID=Get_bItemBalanceSummaryDetail&amp;p=04/01/2024&amp;p=04/30/2024&amp;p=Diesel%20Direct%20(BOL%20MA)&amp;p=02&amp;p=" TargetMode="External"/><Relationship Id="rId15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41" Type="http://schemas.openxmlformats.org/officeDocument/2006/relationships/hyperlink" Target="listTemplate.aspx%3fscreenID=Get_bItemBalanceSummaryDetail&amp;p=04/01/2024&amp;p=04/30/2024&amp;p=BTruck%20472&amp;p=02&amp;p=" TargetMode="External"/><Relationship Id="rId6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83" Type="http://schemas.openxmlformats.org/officeDocument/2006/relationships/hyperlink" Target="listTemplate.aspx%3fscreenID=Get_bItemBalanceSummaryDetail&amp;p=04/01/2024&amp;p=04/30/2024&amp;p=BTruck%20483&amp;p=57&amp;p=" TargetMode="External"/><Relationship Id="rId179" Type="http://schemas.openxmlformats.org/officeDocument/2006/relationships/hyperlink" Target="listTemplate.aspx%3fscreenID=Get_bItemBalanceSummaryDetail&amp;p=04/01/2024&amp;p=04/30/2024&amp;p=MJT%20(BOL%20RI)&amp;p=34&amp;p=" TargetMode="External"/><Relationship Id="rId19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0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25" Type="http://schemas.openxmlformats.org/officeDocument/2006/relationships/hyperlink" Target="listTemplate.aspx%3fscreenID=Get_bItemBalanceSummaryDetail&amp;p=04/01/2024&amp;p=04/30/2024&amp;p=Truck%20469&amp;p=34&amp;p=" TargetMode="External"/><Relationship Id="rId24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67" Type="http://schemas.openxmlformats.org/officeDocument/2006/relationships/hyperlink" Target="listTemplate.aspx%3fscreenID=Get_bItemBalanceSummaryDetail&amp;p=04/01/2024&amp;p=04/30/2024&amp;p=Truck%20496&amp;p=02&amp;p=" TargetMode="External"/><Relationship Id="rId28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0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27" Type="http://schemas.openxmlformats.org/officeDocument/2006/relationships/hyperlink" Target="listTemplate.aspx%3fscreenID=Get_bItemBalanceSummaryDetail&amp;p=04/01/2024&amp;p=04/30/2024&amp;p=CV%20Oil%20Co&amp;p=21&amp;p=" TargetMode="External"/><Relationship Id="rId1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31" Type="http://schemas.openxmlformats.org/officeDocument/2006/relationships/hyperlink" Target="listTemplate.aspx%3fscreenID=Get_bItemBalanceSummaryDetail&amp;p=04/01/2024&amp;p=04/30/2024&amp;p=BTruck%20466&amp;p=34&amp;p=" TargetMode="External"/><Relationship Id="rId5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73" Type="http://schemas.openxmlformats.org/officeDocument/2006/relationships/hyperlink" Target="listTemplate.aspx%3fscreenID=Get_bItemBalanceSummaryDetail&amp;p=04/01/2024&amp;p=04/30/2024&amp;p=BTruck%20483&amp;p=23&amp;p=" TargetMode="External"/><Relationship Id="rId9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4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69" Type="http://schemas.openxmlformats.org/officeDocument/2006/relationships/hyperlink" Target="listTemplate.aspx%3fscreenID=Get_bItemBalanceSummaryDetail&amp;p=04/01/2024&amp;p=04/30/2024&amp;p=Laydon-SBE&amp;p=36&amp;p=" TargetMode="External"/><Relationship Id="rId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8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15" Type="http://schemas.openxmlformats.org/officeDocument/2006/relationships/hyperlink" Target="listTemplate.aspx%3fscreenID=Get_bItemBalanceSummaryDetail&amp;p=04/01/2024&amp;p=04/30/2024&amp;p=Truck%20455&amp;p=02&amp;p=" TargetMode="External"/><Relationship Id="rId23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57" Type="http://schemas.openxmlformats.org/officeDocument/2006/relationships/hyperlink" Target="listTemplate.aspx%3fscreenID=Get_bItemBalanceSummaryDetail&amp;p=04/01/2024&amp;p=04/30/2024&amp;p=Truck%20489&amp;p=36&amp;p=" TargetMode="External"/><Relationship Id="rId27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4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8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3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91" Type="http://schemas.openxmlformats.org/officeDocument/2006/relationships/hyperlink" Target="listTemplate.aspx%3fscreenID=Get_bItemBalanceSummaryDetail&amp;p=04/01/2024&amp;p=04/30/2024&amp;p=RO&amp;p=04&amp;p=" TargetMode="External"/><Relationship Id="rId205" Type="http://schemas.openxmlformats.org/officeDocument/2006/relationships/hyperlink" Target="listTemplate.aspx%3fscreenID=Get_bItemBalanceSummaryDetail&amp;p=04/01/2024&amp;p=04/30/2024&amp;p=Transportation-Truck&amp;p=35&amp;p=" TargetMode="External"/><Relationship Id="rId247" Type="http://schemas.openxmlformats.org/officeDocument/2006/relationships/hyperlink" Target="listTemplate.aspx%3fscreenID=Get_bItemBalanceSummaryDetail&amp;p=04/01/2024&amp;p=04/30/2024&amp;p=Truck%20478&amp;p=09&amp;p=" TargetMode="External"/><Relationship Id="rId107" Type="http://schemas.openxmlformats.org/officeDocument/2006/relationships/hyperlink" Target="listTemplate.aspx%3fscreenID=Get_bItemBalanceSummaryDetail&amp;p=04/01/2024&amp;p=04/30/2024&amp;p=BTruck%20486&amp;p=04&amp;p=" TargetMode="External"/><Relationship Id="rId289" Type="http://schemas.openxmlformats.org/officeDocument/2006/relationships/hyperlink" Target="listTemplate.aspx%3fscreenID=Get_bItemBalanceSummaryDetail&amp;p=04/01/2024&amp;p=04/30/2024&amp;p=Truck%20606&amp;p=02&amp;p=" TargetMode="External"/><Relationship Id="rId11" Type="http://schemas.openxmlformats.org/officeDocument/2006/relationships/hyperlink" Target="listTemplate.aspx%3fscreenID=Get_bItemBalanceSummaryDetail&amp;p=04/01/2024&amp;p=04/30/2024&amp;p=BTruck%20461&amp;p=02&amp;p=" TargetMode="External"/><Relationship Id="rId53" Type="http://schemas.openxmlformats.org/officeDocument/2006/relationships/hyperlink" Target="listTemplate.aspx%3fscreenID=Get_bItemBalanceSummaryDetail&amp;p=04/01/2024&amp;p=04/30/2024&amp;p=BTruck%20472&amp;p=38&amp;p=" TargetMode="External"/><Relationship Id="rId149" Type="http://schemas.openxmlformats.org/officeDocument/2006/relationships/hyperlink" Target="listTemplate.aspx%3fscreenID=Get_bItemBalanceSummaryDetail&amp;p=04/01/2024&amp;p=04/30/2024&amp;p=Diesel%20Direct%20(BOL%20NY)&amp;p=35&amp;p=" TargetMode="External"/><Relationship Id="rId95" Type="http://schemas.openxmlformats.org/officeDocument/2006/relationships/hyperlink" Target="listTemplate.aspx%3fscreenID=Get_bItemBalanceSummaryDetail&amp;p=04/01/2024&amp;p=04/30/2024&amp;p=BTruck%20484&amp;p=57&amp;p=" TargetMode="External"/><Relationship Id="rId16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16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5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22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64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18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Relationship Id="rId171" Type="http://schemas.openxmlformats.org/officeDocument/2006/relationships/hyperlink" Target="listTemplate.aspx%3fscreenID=Get_bItemBalanceSummaryDetail&amp;p=04/01/2024&amp;p=04/30/2024&amp;p=Laydon-SBE&amp;p=37&amp;p=" TargetMode="External"/><Relationship Id="rId227" Type="http://schemas.openxmlformats.org/officeDocument/2006/relationships/hyperlink" Target="listTemplate.aspx%3fscreenID=Get_bItemBalanceSummaryDetail&amp;p=04/01/2024&amp;p=04/30/2024&amp;p=Truck%20471&amp;p=04&amp;p=" TargetMode="External"/><Relationship Id="rId269" Type="http://schemas.openxmlformats.org/officeDocument/2006/relationships/hyperlink" Target="listTemplate.aspx%3fscreenID=Get_bItemBalanceSummaryDetail&amp;p=04/01/2024&amp;p=04/30/2024&amp;p=Truck%20600&amp;p=02&amp;p=" TargetMode="External"/><Relationship Id="rId33" Type="http://schemas.openxmlformats.org/officeDocument/2006/relationships/hyperlink" Target="listTemplate.aspx%3fscreenID=Get_bItemBalanceSummaryDetail&amp;p=04/01/2024&amp;p=04/30/2024&amp;p=BTruck%20466&amp;p=36&amp;p=" TargetMode="External"/><Relationship Id="rId129" Type="http://schemas.openxmlformats.org/officeDocument/2006/relationships/hyperlink" Target="listTemplate.aspx%3fscreenID=Get_bItemBalanceSummaryDetail&amp;p=04/01/2024&amp;p=04/30/2024&amp;p=CV%20Oil%20Co&amp;p=23&amp;p=" TargetMode="External"/><Relationship Id="rId280" Type="http://schemas.openxmlformats.org/officeDocument/2006/relationships/hyperlink" Target="javascript:window.open('listTemplate.aspx?screenID=Get_bIVLayerAvailable&amp;p=',%20'LayerInquiry',%20'height=600,width=800,%20toolbar=no,%20menubar=no,%20scrollbars=yes,%20resizable=yes,location=no,%20directories=no,%20status=no');void(0);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9"/>
  <sheetViews>
    <sheetView zoomScale="71" zoomScaleNormal="71" workbookViewId="0">
      <pane ySplit="1" topLeftCell="A2" activePane="bottomLeft" state="frozen"/>
      <selection activeCell="C1" sqref="C1"/>
      <selection pane="bottomLeft" sqref="A1:XFD1048576"/>
    </sheetView>
  </sheetViews>
  <sheetFormatPr defaultRowHeight="15.75" x14ac:dyDescent="0.25"/>
  <cols>
    <col min="2" max="3" width="19.375" bestFit="1" customWidth="1"/>
    <col min="4" max="4" width="4.75" bestFit="1" customWidth="1"/>
    <col min="5" max="5" width="10.5" bestFit="1" customWidth="1"/>
    <col min="6" max="6" width="5" bestFit="1" customWidth="1"/>
    <col min="7" max="7" width="5.75" bestFit="1" customWidth="1"/>
    <col min="8" max="8" width="21.75" bestFit="1" customWidth="1"/>
    <col min="9" max="9" width="8.375" bestFit="1" customWidth="1"/>
    <col min="10" max="10" width="8.25" bestFit="1" customWidth="1"/>
    <col min="11" max="11" width="8.5" bestFit="1" customWidth="1"/>
    <col min="12" max="12" width="7.875" bestFit="1" customWidth="1"/>
    <col min="13" max="13" width="8.5" bestFit="1" customWidth="1"/>
    <col min="14" max="14" width="7.875" bestFit="1" customWidth="1"/>
    <col min="15" max="15" width="9.375" bestFit="1" customWidth="1"/>
    <col min="16" max="16" width="8.75" bestFit="1" customWidth="1"/>
    <col min="17" max="17" width="12.625" bestFit="1" customWidth="1"/>
    <col min="18" max="18" width="12.125" bestFit="1" customWidth="1"/>
    <col min="19" max="19" width="16.25" bestFit="1" customWidth="1"/>
  </cols>
  <sheetData>
    <row r="1" spans="1:19" x14ac:dyDescent="0.25">
      <c r="A1" s="99"/>
      <c r="B1" s="99" t="s">
        <v>0</v>
      </c>
      <c r="C1" s="99" t="s">
        <v>91</v>
      </c>
      <c r="D1" s="99" t="s">
        <v>92</v>
      </c>
      <c r="E1" s="99" t="s">
        <v>93</v>
      </c>
      <c r="F1" s="99" t="s">
        <v>94</v>
      </c>
      <c r="G1" s="99" t="s">
        <v>1</v>
      </c>
      <c r="H1" s="99" t="s">
        <v>2</v>
      </c>
      <c r="I1" s="99" t="s">
        <v>3</v>
      </c>
      <c r="J1" s="99" t="s">
        <v>4</v>
      </c>
      <c r="K1" s="99" t="s">
        <v>5</v>
      </c>
      <c r="L1" s="99" t="s">
        <v>6</v>
      </c>
      <c r="M1" s="99" t="s">
        <v>7</v>
      </c>
      <c r="N1" s="99" t="s">
        <v>8</v>
      </c>
      <c r="O1" s="99" t="s">
        <v>9</v>
      </c>
      <c r="P1" s="99" t="s">
        <v>95</v>
      </c>
      <c r="Q1" s="99" t="s">
        <v>96</v>
      </c>
      <c r="R1" s="99" t="s">
        <v>97</v>
      </c>
      <c r="S1" s="99" t="s">
        <v>98</v>
      </c>
    </row>
    <row r="2" spans="1:19" x14ac:dyDescent="0.25">
      <c r="A2" s="100"/>
      <c r="B2" t="s">
        <v>99</v>
      </c>
      <c r="C2" t="s">
        <v>99</v>
      </c>
      <c r="G2">
        <v>2</v>
      </c>
      <c r="H2" t="s">
        <v>25</v>
      </c>
      <c r="I2" s="1">
        <v>45383</v>
      </c>
      <c r="J2" s="1">
        <v>45412</v>
      </c>
      <c r="K2">
        <v>-8146</v>
      </c>
      <c r="L2">
        <v>0</v>
      </c>
      <c r="M2">
        <v>0</v>
      </c>
      <c r="N2">
        <v>0</v>
      </c>
      <c r="O2">
        <v>-8146</v>
      </c>
      <c r="Q2" s="100"/>
      <c r="R2" t="s">
        <v>100</v>
      </c>
      <c r="S2" t="s">
        <v>101</v>
      </c>
    </row>
    <row r="3" spans="1:19" x14ac:dyDescent="0.25">
      <c r="A3" s="100"/>
      <c r="B3" t="s">
        <v>102</v>
      </c>
      <c r="C3" t="s">
        <v>102</v>
      </c>
      <c r="G3">
        <v>82</v>
      </c>
      <c r="H3" t="s">
        <v>103</v>
      </c>
      <c r="I3" s="1">
        <v>45383</v>
      </c>
      <c r="J3" s="1">
        <v>45412</v>
      </c>
      <c r="K3">
        <v>0</v>
      </c>
      <c r="L3">
        <v>0</v>
      </c>
      <c r="M3">
        <v>-133.38</v>
      </c>
      <c r="N3">
        <v>0</v>
      </c>
      <c r="O3">
        <v>-133.38</v>
      </c>
      <c r="Q3" s="100"/>
      <c r="R3" t="s">
        <v>100</v>
      </c>
      <c r="S3" t="s">
        <v>104</v>
      </c>
    </row>
    <row r="4" spans="1:19" x14ac:dyDescent="0.25">
      <c r="A4" s="100"/>
      <c r="B4" t="s">
        <v>105</v>
      </c>
      <c r="C4" t="s">
        <v>105</v>
      </c>
      <c r="G4">
        <v>2</v>
      </c>
      <c r="H4" t="s">
        <v>25</v>
      </c>
      <c r="I4" s="1">
        <v>45383</v>
      </c>
      <c r="J4" s="1">
        <v>45412</v>
      </c>
      <c r="K4">
        <v>7519</v>
      </c>
      <c r="L4">
        <v>15001</v>
      </c>
      <c r="M4">
        <v>0</v>
      </c>
      <c r="N4">
        <v>-15001</v>
      </c>
      <c r="O4">
        <v>7519</v>
      </c>
      <c r="Q4" s="100"/>
      <c r="R4" t="s">
        <v>100</v>
      </c>
      <c r="S4" t="s">
        <v>101</v>
      </c>
    </row>
    <row r="5" spans="1:19" x14ac:dyDescent="0.25">
      <c r="A5" s="100"/>
      <c r="B5" t="s">
        <v>105</v>
      </c>
      <c r="C5" t="s">
        <v>105</v>
      </c>
      <c r="G5">
        <v>57</v>
      </c>
      <c r="H5" t="s">
        <v>61</v>
      </c>
      <c r="I5" s="1">
        <v>45383</v>
      </c>
      <c r="J5" s="1">
        <v>45412</v>
      </c>
      <c r="K5">
        <v>-6</v>
      </c>
      <c r="L5">
        <v>0</v>
      </c>
      <c r="M5">
        <v>0</v>
      </c>
      <c r="N5">
        <v>0</v>
      </c>
      <c r="O5">
        <v>-6</v>
      </c>
      <c r="Q5" s="100"/>
      <c r="R5" t="s">
        <v>100</v>
      </c>
      <c r="S5" t="s">
        <v>101</v>
      </c>
    </row>
    <row r="6" spans="1:19" x14ac:dyDescent="0.25">
      <c r="A6" s="100"/>
      <c r="B6" t="s">
        <v>89</v>
      </c>
      <c r="C6" t="s">
        <v>89</v>
      </c>
      <c r="G6">
        <v>4</v>
      </c>
      <c r="H6" t="s">
        <v>28</v>
      </c>
      <c r="I6" s="1">
        <v>45383</v>
      </c>
      <c r="J6" s="1">
        <v>45412</v>
      </c>
      <c r="K6">
        <v>0</v>
      </c>
      <c r="L6">
        <v>0</v>
      </c>
      <c r="M6">
        <v>-38427</v>
      </c>
      <c r="N6">
        <v>0</v>
      </c>
      <c r="O6">
        <v>-38427</v>
      </c>
      <c r="Q6" s="100"/>
      <c r="R6" t="s">
        <v>100</v>
      </c>
      <c r="S6" t="s">
        <v>28</v>
      </c>
    </row>
    <row r="7" spans="1:19" x14ac:dyDescent="0.25">
      <c r="A7" s="100"/>
      <c r="B7" t="s">
        <v>34</v>
      </c>
      <c r="C7" t="s">
        <v>34</v>
      </c>
      <c r="G7">
        <v>2</v>
      </c>
      <c r="H7" t="s">
        <v>25</v>
      </c>
      <c r="I7" s="1">
        <v>45383</v>
      </c>
      <c r="J7" s="1">
        <v>45412</v>
      </c>
      <c r="K7">
        <v>0</v>
      </c>
      <c r="L7">
        <v>3997</v>
      </c>
      <c r="M7">
        <v>-8525.4</v>
      </c>
      <c r="N7">
        <v>4502</v>
      </c>
      <c r="O7">
        <v>-26.4</v>
      </c>
      <c r="Q7" s="100"/>
      <c r="R7" t="s">
        <v>100</v>
      </c>
      <c r="S7" t="s">
        <v>101</v>
      </c>
    </row>
    <row r="8" spans="1:19" x14ac:dyDescent="0.25">
      <c r="A8" s="100"/>
      <c r="B8" t="s">
        <v>34</v>
      </c>
      <c r="C8" t="s">
        <v>34</v>
      </c>
      <c r="G8">
        <v>21</v>
      </c>
      <c r="H8" t="s">
        <v>32</v>
      </c>
      <c r="I8" s="1">
        <v>45383</v>
      </c>
      <c r="J8" s="1">
        <v>45412</v>
      </c>
      <c r="K8">
        <v>0</v>
      </c>
      <c r="L8">
        <v>22112</v>
      </c>
      <c r="M8">
        <v>-22245.1</v>
      </c>
      <c r="N8">
        <v>0</v>
      </c>
      <c r="O8">
        <v>-133.1</v>
      </c>
      <c r="Q8" s="100"/>
      <c r="R8" t="s">
        <v>100</v>
      </c>
      <c r="S8" t="s">
        <v>106</v>
      </c>
    </row>
    <row r="9" spans="1:19" x14ac:dyDescent="0.25">
      <c r="A9" s="100"/>
      <c r="B9" t="s">
        <v>34</v>
      </c>
      <c r="C9" t="s">
        <v>34</v>
      </c>
      <c r="G9">
        <v>22</v>
      </c>
      <c r="H9" t="s">
        <v>35</v>
      </c>
      <c r="I9" s="1">
        <v>45383</v>
      </c>
      <c r="J9" s="1">
        <v>45412</v>
      </c>
      <c r="K9">
        <v>0</v>
      </c>
      <c r="L9">
        <v>3402</v>
      </c>
      <c r="M9">
        <v>-3418.9</v>
      </c>
      <c r="N9">
        <v>0</v>
      </c>
      <c r="O9">
        <v>-16.899999999999999</v>
      </c>
      <c r="Q9" s="100"/>
      <c r="R9" t="s">
        <v>100</v>
      </c>
      <c r="S9" t="s">
        <v>107</v>
      </c>
    </row>
    <row r="10" spans="1:19" x14ac:dyDescent="0.25">
      <c r="A10" s="100"/>
      <c r="B10" t="s">
        <v>34</v>
      </c>
      <c r="C10" t="s">
        <v>34</v>
      </c>
      <c r="G10">
        <v>34</v>
      </c>
      <c r="H10" t="s">
        <v>36</v>
      </c>
      <c r="I10" s="1">
        <v>45383</v>
      </c>
      <c r="J10" s="1">
        <v>45412</v>
      </c>
      <c r="K10">
        <v>0</v>
      </c>
      <c r="L10">
        <v>88387</v>
      </c>
      <c r="M10">
        <v>-89392.8</v>
      </c>
      <c r="N10">
        <v>391</v>
      </c>
      <c r="O10">
        <v>-614.79999999999995</v>
      </c>
      <c r="Q10" s="100"/>
      <c r="R10" t="s">
        <v>100</v>
      </c>
      <c r="S10" t="s">
        <v>108</v>
      </c>
    </row>
    <row r="11" spans="1:19" x14ac:dyDescent="0.25">
      <c r="A11" s="100"/>
      <c r="B11" t="s">
        <v>34</v>
      </c>
      <c r="C11" t="s">
        <v>34</v>
      </c>
      <c r="G11">
        <v>35</v>
      </c>
      <c r="H11" t="s">
        <v>42</v>
      </c>
      <c r="I11" s="1">
        <v>45383</v>
      </c>
      <c r="J11" s="1">
        <v>45412</v>
      </c>
      <c r="K11">
        <v>391</v>
      </c>
      <c r="L11">
        <v>0</v>
      </c>
      <c r="M11">
        <v>0</v>
      </c>
      <c r="N11">
        <v>-391</v>
      </c>
      <c r="O11">
        <v>0</v>
      </c>
      <c r="Q11" s="100"/>
      <c r="R11" t="s">
        <v>100</v>
      </c>
      <c r="S11" t="s">
        <v>108</v>
      </c>
    </row>
    <row r="12" spans="1:19" x14ac:dyDescent="0.25">
      <c r="A12" s="100"/>
      <c r="B12" t="s">
        <v>34</v>
      </c>
      <c r="C12" t="s">
        <v>34</v>
      </c>
      <c r="G12">
        <v>36</v>
      </c>
      <c r="H12" t="s">
        <v>37</v>
      </c>
      <c r="I12" s="1">
        <v>45383</v>
      </c>
      <c r="J12" s="1">
        <v>45412</v>
      </c>
      <c r="K12">
        <v>0</v>
      </c>
      <c r="L12">
        <v>23550</v>
      </c>
      <c r="M12">
        <v>-25901.1</v>
      </c>
      <c r="N12">
        <v>2205.1999999999998</v>
      </c>
      <c r="O12">
        <v>-145.9</v>
      </c>
      <c r="Q12" s="100"/>
      <c r="R12" t="s">
        <v>100</v>
      </c>
      <c r="S12" t="s">
        <v>109</v>
      </c>
    </row>
    <row r="13" spans="1:19" x14ac:dyDescent="0.25">
      <c r="A13" s="100"/>
      <c r="B13" t="s">
        <v>34</v>
      </c>
      <c r="C13" t="s">
        <v>34</v>
      </c>
      <c r="G13">
        <v>38</v>
      </c>
      <c r="H13" t="s">
        <v>30</v>
      </c>
      <c r="I13" s="1">
        <v>45383</v>
      </c>
      <c r="J13" s="1">
        <v>45412</v>
      </c>
      <c r="K13">
        <v>0</v>
      </c>
      <c r="L13">
        <v>0</v>
      </c>
      <c r="M13">
        <v>-1595.8</v>
      </c>
      <c r="N13">
        <v>1506</v>
      </c>
      <c r="O13">
        <v>-89.8</v>
      </c>
      <c r="Q13" s="100"/>
      <c r="R13" t="s">
        <v>100</v>
      </c>
      <c r="S13" t="s">
        <v>110</v>
      </c>
    </row>
    <row r="14" spans="1:19" x14ac:dyDescent="0.25">
      <c r="A14" s="100"/>
      <c r="B14" t="s">
        <v>88</v>
      </c>
      <c r="C14" t="s">
        <v>88</v>
      </c>
      <c r="G14">
        <v>2</v>
      </c>
      <c r="H14" t="s">
        <v>25</v>
      </c>
      <c r="I14" s="1">
        <v>45383</v>
      </c>
      <c r="J14" s="1">
        <v>45412</v>
      </c>
      <c r="K14">
        <v>0</v>
      </c>
      <c r="L14">
        <v>15001</v>
      </c>
      <c r="M14">
        <v>0</v>
      </c>
      <c r="N14">
        <v>-15001</v>
      </c>
      <c r="O14">
        <v>0</v>
      </c>
      <c r="Q14" s="100"/>
      <c r="R14" t="s">
        <v>100</v>
      </c>
      <c r="S14" t="s">
        <v>101</v>
      </c>
    </row>
    <row r="15" spans="1:19" x14ac:dyDescent="0.25">
      <c r="A15" s="100"/>
      <c r="B15" t="s">
        <v>86</v>
      </c>
      <c r="C15" t="s">
        <v>86</v>
      </c>
      <c r="G15">
        <v>34</v>
      </c>
      <c r="H15" t="s">
        <v>36</v>
      </c>
      <c r="I15" s="1">
        <v>45383</v>
      </c>
      <c r="J15" s="1">
        <v>45412</v>
      </c>
      <c r="K15">
        <v>0</v>
      </c>
      <c r="L15">
        <v>26529</v>
      </c>
      <c r="M15">
        <v>-27347.5</v>
      </c>
      <c r="N15">
        <v>346.4</v>
      </c>
      <c r="O15">
        <v>-472.1</v>
      </c>
      <c r="Q15" s="100"/>
      <c r="R15" t="s">
        <v>100</v>
      </c>
      <c r="S15" t="s">
        <v>108</v>
      </c>
    </row>
    <row r="16" spans="1:19" x14ac:dyDescent="0.25">
      <c r="A16" s="100"/>
      <c r="B16" t="s">
        <v>86</v>
      </c>
      <c r="C16" t="s">
        <v>86</v>
      </c>
      <c r="G16">
        <v>36</v>
      </c>
      <c r="H16" t="s">
        <v>37</v>
      </c>
      <c r="I16" s="1">
        <v>45383</v>
      </c>
      <c r="J16" s="1">
        <v>45412</v>
      </c>
      <c r="K16">
        <v>0</v>
      </c>
      <c r="L16">
        <v>2176</v>
      </c>
      <c r="M16">
        <v>-2144.6999999999998</v>
      </c>
      <c r="N16">
        <v>0</v>
      </c>
      <c r="O16">
        <v>31.3</v>
      </c>
      <c r="Q16" s="100"/>
      <c r="R16" t="s">
        <v>100</v>
      </c>
      <c r="S16" t="s">
        <v>109</v>
      </c>
    </row>
    <row r="17" spans="1:19" x14ac:dyDescent="0.25">
      <c r="A17" s="100"/>
      <c r="B17" t="s">
        <v>85</v>
      </c>
      <c r="C17" t="s">
        <v>85</v>
      </c>
      <c r="G17">
        <v>34</v>
      </c>
      <c r="H17" t="s">
        <v>36</v>
      </c>
      <c r="I17" s="1">
        <v>45383</v>
      </c>
      <c r="J17" s="1">
        <v>45412</v>
      </c>
      <c r="K17">
        <v>2625</v>
      </c>
      <c r="L17">
        <v>47109</v>
      </c>
      <c r="M17">
        <v>-48459</v>
      </c>
      <c r="N17">
        <v>-346.4</v>
      </c>
      <c r="O17">
        <v>928.6</v>
      </c>
      <c r="Q17" s="100"/>
      <c r="R17" t="s">
        <v>100</v>
      </c>
      <c r="S17" t="s">
        <v>108</v>
      </c>
    </row>
    <row r="18" spans="1:19" x14ac:dyDescent="0.25">
      <c r="A18" s="100"/>
      <c r="B18" t="s">
        <v>85</v>
      </c>
      <c r="C18" t="s">
        <v>85</v>
      </c>
      <c r="G18">
        <v>36</v>
      </c>
      <c r="H18" t="s">
        <v>37</v>
      </c>
      <c r="I18" s="1">
        <v>45383</v>
      </c>
      <c r="J18" s="1">
        <v>45412</v>
      </c>
      <c r="K18">
        <v>780</v>
      </c>
      <c r="L18">
        <v>1430</v>
      </c>
      <c r="M18">
        <v>-2740.9</v>
      </c>
      <c r="N18">
        <v>-217.1</v>
      </c>
      <c r="O18">
        <v>-748</v>
      </c>
      <c r="Q18" s="100"/>
      <c r="R18" t="s">
        <v>100</v>
      </c>
      <c r="S18" t="s">
        <v>109</v>
      </c>
    </row>
    <row r="19" spans="1:19" x14ac:dyDescent="0.25">
      <c r="A19" s="100"/>
      <c r="B19" t="s">
        <v>38</v>
      </c>
      <c r="C19" t="s">
        <v>38</v>
      </c>
      <c r="G19">
        <v>2</v>
      </c>
      <c r="H19" t="s">
        <v>25</v>
      </c>
      <c r="I19" s="1">
        <v>45383</v>
      </c>
      <c r="J19" s="1">
        <v>45412</v>
      </c>
      <c r="K19">
        <v>0</v>
      </c>
      <c r="L19">
        <v>0</v>
      </c>
      <c r="M19">
        <v>-4507.5</v>
      </c>
      <c r="N19">
        <v>4500</v>
      </c>
      <c r="O19">
        <v>-7.5</v>
      </c>
      <c r="Q19" s="100"/>
      <c r="R19" t="s">
        <v>100</v>
      </c>
      <c r="S19" t="s">
        <v>101</v>
      </c>
    </row>
    <row r="20" spans="1:19" x14ac:dyDescent="0.25">
      <c r="A20" s="100"/>
      <c r="B20" t="s">
        <v>38</v>
      </c>
      <c r="C20" t="s">
        <v>38</v>
      </c>
      <c r="G20">
        <v>34</v>
      </c>
      <c r="H20" t="s">
        <v>36</v>
      </c>
      <c r="I20" s="1">
        <v>45383</v>
      </c>
      <c r="J20" s="1">
        <v>45412</v>
      </c>
      <c r="K20">
        <v>0</v>
      </c>
      <c r="L20">
        <v>58634</v>
      </c>
      <c r="M20">
        <v>-56709.1</v>
      </c>
      <c r="N20">
        <v>2578</v>
      </c>
      <c r="O20">
        <v>4502.8999999999996</v>
      </c>
      <c r="Q20" s="100"/>
      <c r="R20" t="s">
        <v>100</v>
      </c>
      <c r="S20" t="s">
        <v>108</v>
      </c>
    </row>
    <row r="21" spans="1:19" x14ac:dyDescent="0.25">
      <c r="A21" s="100"/>
      <c r="B21" t="s">
        <v>38</v>
      </c>
      <c r="C21" t="s">
        <v>38</v>
      </c>
      <c r="G21">
        <v>35</v>
      </c>
      <c r="H21" t="s">
        <v>42</v>
      </c>
      <c r="I21" s="1">
        <v>45383</v>
      </c>
      <c r="J21" s="1">
        <v>45412</v>
      </c>
      <c r="K21">
        <v>2578</v>
      </c>
      <c r="L21">
        <v>0</v>
      </c>
      <c r="M21">
        <v>0</v>
      </c>
      <c r="N21">
        <v>-2578</v>
      </c>
      <c r="O21">
        <v>0</v>
      </c>
      <c r="Q21" s="100"/>
      <c r="R21" t="s">
        <v>100</v>
      </c>
      <c r="S21" t="s">
        <v>108</v>
      </c>
    </row>
    <row r="22" spans="1:19" x14ac:dyDescent="0.25">
      <c r="A22" s="100"/>
      <c r="B22" t="s">
        <v>39</v>
      </c>
      <c r="C22" t="s">
        <v>39</v>
      </c>
      <c r="G22">
        <v>2</v>
      </c>
      <c r="H22" t="s">
        <v>25</v>
      </c>
      <c r="I22" s="1">
        <v>45383</v>
      </c>
      <c r="J22" s="1">
        <v>45412</v>
      </c>
      <c r="K22">
        <v>0</v>
      </c>
      <c r="L22">
        <v>0</v>
      </c>
      <c r="M22">
        <v>-2833.2</v>
      </c>
      <c r="N22">
        <v>2811</v>
      </c>
      <c r="O22">
        <v>-22.2</v>
      </c>
      <c r="Q22" s="100"/>
      <c r="R22" t="s">
        <v>100</v>
      </c>
      <c r="S22" t="s">
        <v>101</v>
      </c>
    </row>
    <row r="23" spans="1:19" x14ac:dyDescent="0.25">
      <c r="A23" s="100"/>
      <c r="B23" t="s">
        <v>39</v>
      </c>
      <c r="C23" t="s">
        <v>39</v>
      </c>
      <c r="G23">
        <v>21</v>
      </c>
      <c r="H23" t="s">
        <v>32</v>
      </c>
      <c r="I23" s="1">
        <v>45383</v>
      </c>
      <c r="J23" s="1">
        <v>45412</v>
      </c>
      <c r="K23">
        <v>0</v>
      </c>
      <c r="L23">
        <v>69874</v>
      </c>
      <c r="M23">
        <v>-70045.100000000006</v>
      </c>
      <c r="N23">
        <v>0</v>
      </c>
      <c r="O23">
        <v>-171.1</v>
      </c>
      <c r="Q23" s="100"/>
      <c r="R23" t="s">
        <v>100</v>
      </c>
      <c r="S23" t="s">
        <v>106</v>
      </c>
    </row>
    <row r="24" spans="1:19" x14ac:dyDescent="0.25">
      <c r="A24" s="100"/>
      <c r="B24" t="s">
        <v>39</v>
      </c>
      <c r="C24" t="s">
        <v>39</v>
      </c>
      <c r="G24">
        <v>22</v>
      </c>
      <c r="H24" t="s">
        <v>35</v>
      </c>
      <c r="I24" s="1">
        <v>45383</v>
      </c>
      <c r="J24" s="1">
        <v>45412</v>
      </c>
      <c r="K24">
        <v>0</v>
      </c>
      <c r="L24">
        <v>11947</v>
      </c>
      <c r="M24">
        <v>-11702.5</v>
      </c>
      <c r="N24">
        <v>0</v>
      </c>
      <c r="O24">
        <v>244.5</v>
      </c>
      <c r="Q24" s="100"/>
      <c r="R24" t="s">
        <v>100</v>
      </c>
      <c r="S24" t="s">
        <v>107</v>
      </c>
    </row>
    <row r="25" spans="1:19" x14ac:dyDescent="0.25">
      <c r="A25" s="100"/>
      <c r="B25" t="s">
        <v>39</v>
      </c>
      <c r="C25" t="s">
        <v>39</v>
      </c>
      <c r="G25">
        <v>23</v>
      </c>
      <c r="H25" t="s">
        <v>33</v>
      </c>
      <c r="I25" s="1">
        <v>45383</v>
      </c>
      <c r="J25" s="1">
        <v>45412</v>
      </c>
      <c r="K25">
        <v>0</v>
      </c>
      <c r="L25">
        <v>11407</v>
      </c>
      <c r="M25">
        <v>-11377.6</v>
      </c>
      <c r="N25">
        <v>0</v>
      </c>
      <c r="O25">
        <v>29.4</v>
      </c>
      <c r="Q25" s="100"/>
      <c r="R25" t="s">
        <v>100</v>
      </c>
      <c r="S25" t="s">
        <v>111</v>
      </c>
    </row>
    <row r="26" spans="1:19" x14ac:dyDescent="0.25">
      <c r="A26" s="100"/>
      <c r="B26" t="s">
        <v>39</v>
      </c>
      <c r="C26" t="s">
        <v>39</v>
      </c>
      <c r="G26">
        <v>34</v>
      </c>
      <c r="H26" t="s">
        <v>36</v>
      </c>
      <c r="I26" s="1">
        <v>45383</v>
      </c>
      <c r="J26" s="1">
        <v>45412</v>
      </c>
      <c r="K26">
        <v>0</v>
      </c>
      <c r="L26">
        <v>60509.2</v>
      </c>
      <c r="M26">
        <v>-65638.2</v>
      </c>
      <c r="N26">
        <v>0</v>
      </c>
      <c r="O26">
        <v>-5129</v>
      </c>
      <c r="Q26" s="100"/>
      <c r="R26" t="s">
        <v>100</v>
      </c>
      <c r="S26" t="s">
        <v>108</v>
      </c>
    </row>
    <row r="27" spans="1:19" x14ac:dyDescent="0.25">
      <c r="A27" s="100"/>
      <c r="B27" t="s">
        <v>39</v>
      </c>
      <c r="C27" t="s">
        <v>39</v>
      </c>
      <c r="G27">
        <v>36</v>
      </c>
      <c r="H27" t="s">
        <v>37</v>
      </c>
      <c r="I27" s="1">
        <v>45383</v>
      </c>
      <c r="J27" s="1">
        <v>45412</v>
      </c>
      <c r="K27">
        <v>0</v>
      </c>
      <c r="L27">
        <v>23797</v>
      </c>
      <c r="M27">
        <v>-22504.1</v>
      </c>
      <c r="N27">
        <v>-1300</v>
      </c>
      <c r="O27">
        <v>-7.1</v>
      </c>
      <c r="Q27" s="100"/>
      <c r="R27" t="s">
        <v>100</v>
      </c>
      <c r="S27" t="s">
        <v>109</v>
      </c>
    </row>
    <row r="28" spans="1:19" x14ac:dyDescent="0.25">
      <c r="A28" s="100"/>
      <c r="B28" t="s">
        <v>39</v>
      </c>
      <c r="C28" t="s">
        <v>39</v>
      </c>
      <c r="G28">
        <v>38</v>
      </c>
      <c r="H28" t="s">
        <v>30</v>
      </c>
      <c r="I28" s="1">
        <v>45383</v>
      </c>
      <c r="J28" s="1">
        <v>45412</v>
      </c>
      <c r="K28">
        <v>0</v>
      </c>
      <c r="L28">
        <v>0</v>
      </c>
      <c r="M28">
        <v>-1310.7</v>
      </c>
      <c r="N28">
        <v>1300</v>
      </c>
      <c r="O28">
        <v>-10.7</v>
      </c>
      <c r="Q28" s="100"/>
      <c r="R28" t="s">
        <v>100</v>
      </c>
      <c r="S28" t="s">
        <v>110</v>
      </c>
    </row>
    <row r="29" spans="1:19" x14ac:dyDescent="0.25">
      <c r="A29" s="100"/>
      <c r="B29" t="s">
        <v>40</v>
      </c>
      <c r="C29" t="s">
        <v>40</v>
      </c>
      <c r="G29">
        <v>21</v>
      </c>
      <c r="H29" t="s">
        <v>32</v>
      </c>
      <c r="I29" s="1">
        <v>45383</v>
      </c>
      <c r="J29" s="1">
        <v>45412</v>
      </c>
      <c r="K29">
        <v>0</v>
      </c>
      <c r="L29">
        <v>167626</v>
      </c>
      <c r="M29">
        <v>-165754.4</v>
      </c>
      <c r="N29">
        <v>0</v>
      </c>
      <c r="O29">
        <v>1871.6</v>
      </c>
      <c r="Q29" s="100"/>
      <c r="R29" t="s">
        <v>100</v>
      </c>
      <c r="S29" t="s">
        <v>106</v>
      </c>
    </row>
    <row r="30" spans="1:19" x14ac:dyDescent="0.25">
      <c r="A30" s="100"/>
      <c r="B30" t="s">
        <v>40</v>
      </c>
      <c r="C30" t="s">
        <v>40</v>
      </c>
      <c r="G30">
        <v>22</v>
      </c>
      <c r="H30" t="s">
        <v>35</v>
      </c>
      <c r="I30" s="1">
        <v>45383</v>
      </c>
      <c r="J30" s="1">
        <v>45412</v>
      </c>
      <c r="K30">
        <v>0</v>
      </c>
      <c r="L30">
        <v>38445</v>
      </c>
      <c r="M30">
        <v>-37701.599999999999</v>
      </c>
      <c r="N30">
        <v>0</v>
      </c>
      <c r="O30">
        <v>743.4</v>
      </c>
      <c r="Q30" s="100"/>
      <c r="R30" t="s">
        <v>100</v>
      </c>
      <c r="S30" t="s">
        <v>107</v>
      </c>
    </row>
    <row r="31" spans="1:19" x14ac:dyDescent="0.25">
      <c r="A31" s="100"/>
      <c r="B31" t="s">
        <v>40</v>
      </c>
      <c r="C31" t="s">
        <v>40</v>
      </c>
      <c r="G31">
        <v>23</v>
      </c>
      <c r="H31" t="s">
        <v>33</v>
      </c>
      <c r="I31" s="1">
        <v>45383</v>
      </c>
      <c r="J31" s="1">
        <v>45412</v>
      </c>
      <c r="K31">
        <v>0</v>
      </c>
      <c r="L31">
        <v>4559</v>
      </c>
      <c r="M31">
        <v>-7071.1</v>
      </c>
      <c r="N31">
        <v>0</v>
      </c>
      <c r="O31">
        <v>-2512.1</v>
      </c>
      <c r="Q31" s="100"/>
      <c r="R31" t="s">
        <v>100</v>
      </c>
      <c r="S31" t="s">
        <v>111</v>
      </c>
    </row>
    <row r="32" spans="1:19" x14ac:dyDescent="0.25">
      <c r="A32" s="100"/>
      <c r="B32" t="s">
        <v>40</v>
      </c>
      <c r="C32" t="s">
        <v>40</v>
      </c>
      <c r="G32">
        <v>34</v>
      </c>
      <c r="H32" t="s">
        <v>36</v>
      </c>
      <c r="I32" s="1">
        <v>45383</v>
      </c>
      <c r="J32" s="1">
        <v>45412</v>
      </c>
      <c r="K32">
        <v>0</v>
      </c>
      <c r="L32">
        <v>15700</v>
      </c>
      <c r="M32">
        <v>-15722.5</v>
      </c>
      <c r="N32">
        <v>0</v>
      </c>
      <c r="O32">
        <v>-22.5</v>
      </c>
      <c r="Q32" s="100"/>
      <c r="R32" t="s">
        <v>100</v>
      </c>
      <c r="S32" t="s">
        <v>108</v>
      </c>
    </row>
    <row r="33" spans="1:19" x14ac:dyDescent="0.25">
      <c r="A33" s="100"/>
      <c r="B33" t="s">
        <v>40</v>
      </c>
      <c r="C33" t="s">
        <v>40</v>
      </c>
      <c r="G33">
        <v>36</v>
      </c>
      <c r="H33" t="s">
        <v>37</v>
      </c>
      <c r="I33" s="1">
        <v>45383</v>
      </c>
      <c r="J33" s="1">
        <v>45412</v>
      </c>
      <c r="K33">
        <v>0</v>
      </c>
      <c r="L33">
        <v>4999</v>
      </c>
      <c r="M33">
        <v>-4998.3</v>
      </c>
      <c r="N33">
        <v>0</v>
      </c>
      <c r="O33">
        <v>0.7</v>
      </c>
      <c r="Q33" s="100"/>
      <c r="R33" t="s">
        <v>100</v>
      </c>
      <c r="S33" t="s">
        <v>109</v>
      </c>
    </row>
    <row r="34" spans="1:19" x14ac:dyDescent="0.25">
      <c r="A34" s="100"/>
      <c r="B34" t="s">
        <v>84</v>
      </c>
      <c r="C34" t="s">
        <v>84</v>
      </c>
      <c r="G34">
        <v>2</v>
      </c>
      <c r="H34" t="s">
        <v>25</v>
      </c>
      <c r="I34" s="1">
        <v>45383</v>
      </c>
      <c r="J34" s="1">
        <v>45412</v>
      </c>
      <c r="K34">
        <v>0</v>
      </c>
      <c r="L34">
        <v>37502</v>
      </c>
      <c r="M34">
        <v>0</v>
      </c>
      <c r="N34">
        <v>-37502</v>
      </c>
      <c r="O34">
        <v>0</v>
      </c>
      <c r="Q34" s="100"/>
      <c r="R34" t="s">
        <v>100</v>
      </c>
      <c r="S34" t="s">
        <v>101</v>
      </c>
    </row>
    <row r="35" spans="1:19" x14ac:dyDescent="0.25">
      <c r="A35" s="100"/>
      <c r="B35" t="s">
        <v>14</v>
      </c>
      <c r="C35" t="s">
        <v>14</v>
      </c>
      <c r="G35">
        <v>78</v>
      </c>
      <c r="H35" t="s">
        <v>41</v>
      </c>
      <c r="I35" s="1">
        <v>45383</v>
      </c>
      <c r="J35" s="1">
        <v>45412</v>
      </c>
      <c r="K35">
        <v>1100</v>
      </c>
      <c r="L35">
        <v>0</v>
      </c>
      <c r="M35">
        <v>-8099.4</v>
      </c>
      <c r="N35">
        <v>7510.9</v>
      </c>
      <c r="O35">
        <v>511.5</v>
      </c>
      <c r="Q35" s="100"/>
      <c r="R35" t="s">
        <v>100</v>
      </c>
      <c r="S35" t="s">
        <v>112</v>
      </c>
    </row>
    <row r="36" spans="1:19" x14ac:dyDescent="0.25">
      <c r="A36" s="100"/>
      <c r="B36" t="s">
        <v>73</v>
      </c>
      <c r="C36" t="s">
        <v>73</v>
      </c>
      <c r="G36">
        <v>2</v>
      </c>
      <c r="H36" t="s">
        <v>25</v>
      </c>
      <c r="I36" s="1">
        <v>45383</v>
      </c>
      <c r="J36" s="1">
        <v>45412</v>
      </c>
      <c r="K36">
        <v>0</v>
      </c>
      <c r="L36">
        <v>14993</v>
      </c>
      <c r="M36">
        <v>-22493</v>
      </c>
      <c r="N36">
        <v>7500</v>
      </c>
      <c r="O36">
        <v>0</v>
      </c>
      <c r="Q36" s="100"/>
      <c r="R36" t="s">
        <v>100</v>
      </c>
      <c r="S36" t="s">
        <v>101</v>
      </c>
    </row>
    <row r="37" spans="1:19" x14ac:dyDescent="0.25">
      <c r="A37" s="100"/>
      <c r="B37" t="s">
        <v>73</v>
      </c>
      <c r="C37" t="s">
        <v>73</v>
      </c>
      <c r="G37">
        <v>21</v>
      </c>
      <c r="H37" t="s">
        <v>32</v>
      </c>
      <c r="I37" s="1">
        <v>45383</v>
      </c>
      <c r="J37" s="1">
        <v>45412</v>
      </c>
      <c r="K37">
        <v>0</v>
      </c>
      <c r="L37">
        <v>8000</v>
      </c>
      <c r="M37">
        <v>-342864</v>
      </c>
      <c r="N37">
        <v>0</v>
      </c>
      <c r="O37">
        <v>-334864</v>
      </c>
      <c r="Q37" s="100"/>
      <c r="R37" t="s">
        <v>100</v>
      </c>
      <c r="S37" t="s">
        <v>106</v>
      </c>
    </row>
    <row r="38" spans="1:19" x14ac:dyDescent="0.25">
      <c r="A38" s="100"/>
      <c r="B38" t="s">
        <v>73</v>
      </c>
      <c r="C38" t="s">
        <v>73</v>
      </c>
      <c r="G38">
        <v>23</v>
      </c>
      <c r="H38" t="s">
        <v>33</v>
      </c>
      <c r="I38" s="1">
        <v>45383</v>
      </c>
      <c r="J38" s="1">
        <v>45412</v>
      </c>
      <c r="K38">
        <v>0</v>
      </c>
      <c r="L38">
        <v>0</v>
      </c>
      <c r="M38">
        <v>-75602</v>
      </c>
      <c r="N38">
        <v>0</v>
      </c>
      <c r="O38">
        <v>-75602</v>
      </c>
      <c r="Q38" s="100"/>
      <c r="R38" t="s">
        <v>100</v>
      </c>
      <c r="S38" t="s">
        <v>111</v>
      </c>
    </row>
    <row r="39" spans="1:19" x14ac:dyDescent="0.25">
      <c r="A39" s="100"/>
      <c r="B39" t="s">
        <v>73</v>
      </c>
      <c r="C39" t="s">
        <v>73</v>
      </c>
      <c r="G39">
        <v>34</v>
      </c>
      <c r="H39" t="s">
        <v>36</v>
      </c>
      <c r="I39" s="1">
        <v>45383</v>
      </c>
      <c r="J39" s="1">
        <v>45412</v>
      </c>
      <c r="K39">
        <v>0</v>
      </c>
      <c r="L39">
        <v>7500</v>
      </c>
      <c r="M39">
        <v>-120072</v>
      </c>
      <c r="N39">
        <v>0</v>
      </c>
      <c r="O39">
        <v>-112572</v>
      </c>
      <c r="Q39" s="100"/>
      <c r="R39" t="s">
        <v>100</v>
      </c>
      <c r="S39" t="s">
        <v>108</v>
      </c>
    </row>
    <row r="40" spans="1:19" x14ac:dyDescent="0.25">
      <c r="A40" s="100"/>
      <c r="B40" t="s">
        <v>73</v>
      </c>
      <c r="C40" t="s">
        <v>73</v>
      </c>
      <c r="G40">
        <v>36</v>
      </c>
      <c r="H40" t="s">
        <v>37</v>
      </c>
      <c r="I40" s="1">
        <v>45383</v>
      </c>
      <c r="J40" s="1">
        <v>45412</v>
      </c>
      <c r="K40">
        <v>0</v>
      </c>
      <c r="L40">
        <v>44937</v>
      </c>
      <c r="M40">
        <v>-14937</v>
      </c>
      <c r="N40">
        <v>-30000</v>
      </c>
      <c r="O40">
        <v>0</v>
      </c>
      <c r="Q40" s="100"/>
      <c r="R40" t="s">
        <v>100</v>
      </c>
      <c r="S40" t="s">
        <v>109</v>
      </c>
    </row>
    <row r="41" spans="1:19" x14ac:dyDescent="0.25">
      <c r="A41" s="100"/>
      <c r="B41" t="s">
        <v>73</v>
      </c>
      <c r="C41" t="s">
        <v>73</v>
      </c>
      <c r="G41">
        <v>37</v>
      </c>
      <c r="H41" t="s">
        <v>64</v>
      </c>
      <c r="I41" s="1">
        <v>45383</v>
      </c>
      <c r="J41" s="1">
        <v>45412</v>
      </c>
      <c r="K41">
        <v>0</v>
      </c>
      <c r="L41">
        <v>7980</v>
      </c>
      <c r="M41">
        <v>0</v>
      </c>
      <c r="N41">
        <v>-7980</v>
      </c>
      <c r="O41">
        <v>0</v>
      </c>
      <c r="Q41" s="100"/>
      <c r="R41" t="s">
        <v>100</v>
      </c>
      <c r="S41" t="s">
        <v>109</v>
      </c>
    </row>
    <row r="42" spans="1:19" x14ac:dyDescent="0.25">
      <c r="A42" s="100"/>
      <c r="B42" t="s">
        <v>73</v>
      </c>
      <c r="C42" t="s">
        <v>73</v>
      </c>
      <c r="G42">
        <v>38</v>
      </c>
      <c r="H42" t="s">
        <v>30</v>
      </c>
      <c r="I42" s="1">
        <v>45383</v>
      </c>
      <c r="J42" s="1">
        <v>45412</v>
      </c>
      <c r="K42">
        <v>0</v>
      </c>
      <c r="L42">
        <v>19879</v>
      </c>
      <c r="M42">
        <v>-57941</v>
      </c>
      <c r="N42">
        <v>37980</v>
      </c>
      <c r="O42">
        <v>-82</v>
      </c>
      <c r="Q42" s="100"/>
      <c r="R42" t="s">
        <v>100</v>
      </c>
      <c r="S42" t="s">
        <v>110</v>
      </c>
    </row>
    <row r="43" spans="1:19" x14ac:dyDescent="0.25">
      <c r="A43" s="100"/>
      <c r="B43" t="s">
        <v>73</v>
      </c>
      <c r="C43" t="s">
        <v>73</v>
      </c>
      <c r="G43">
        <v>57</v>
      </c>
      <c r="H43" t="s">
        <v>61</v>
      </c>
      <c r="I43" s="1">
        <v>45383</v>
      </c>
      <c r="J43" s="1">
        <v>45412</v>
      </c>
      <c r="K43">
        <v>0</v>
      </c>
      <c r="L43">
        <v>13508</v>
      </c>
      <c r="M43">
        <v>-28572</v>
      </c>
      <c r="N43">
        <v>0</v>
      </c>
      <c r="O43">
        <v>-15064</v>
      </c>
      <c r="Q43" s="100"/>
      <c r="R43" t="s">
        <v>100</v>
      </c>
      <c r="S43" t="s">
        <v>101</v>
      </c>
    </row>
    <row r="44" spans="1:19" x14ac:dyDescent="0.25">
      <c r="A44" s="100"/>
      <c r="B44" t="s">
        <v>60</v>
      </c>
      <c r="C44" t="s">
        <v>60</v>
      </c>
      <c r="G44">
        <v>21</v>
      </c>
      <c r="H44" t="s">
        <v>32</v>
      </c>
      <c r="I44" s="1">
        <v>45383</v>
      </c>
      <c r="J44" s="1">
        <v>45412</v>
      </c>
      <c r="K44">
        <v>0</v>
      </c>
      <c r="L44">
        <v>0</v>
      </c>
      <c r="M44">
        <v>-43200</v>
      </c>
      <c r="N44">
        <v>0</v>
      </c>
      <c r="O44">
        <v>-43200</v>
      </c>
      <c r="Q44" s="100"/>
      <c r="R44" t="s">
        <v>100</v>
      </c>
      <c r="S44" t="s">
        <v>106</v>
      </c>
    </row>
    <row r="45" spans="1:19" x14ac:dyDescent="0.25">
      <c r="A45" s="100"/>
      <c r="B45" t="s">
        <v>60</v>
      </c>
      <c r="C45" t="s">
        <v>60</v>
      </c>
      <c r="G45">
        <v>23</v>
      </c>
      <c r="H45" t="s">
        <v>33</v>
      </c>
      <c r="I45" s="1">
        <v>45383</v>
      </c>
      <c r="J45" s="1">
        <v>45412</v>
      </c>
      <c r="K45">
        <v>0</v>
      </c>
      <c r="L45">
        <v>0</v>
      </c>
      <c r="M45">
        <v>-8400</v>
      </c>
      <c r="N45">
        <v>0</v>
      </c>
      <c r="O45">
        <v>-8400</v>
      </c>
      <c r="Q45" s="100"/>
      <c r="R45" t="s">
        <v>100</v>
      </c>
      <c r="S45" t="s">
        <v>111</v>
      </c>
    </row>
    <row r="46" spans="1:19" x14ac:dyDescent="0.25">
      <c r="A46" s="100"/>
      <c r="B46" t="s">
        <v>60</v>
      </c>
      <c r="C46" t="s">
        <v>60</v>
      </c>
      <c r="G46">
        <v>34</v>
      </c>
      <c r="H46" t="s">
        <v>36</v>
      </c>
      <c r="I46" s="1">
        <v>45383</v>
      </c>
      <c r="J46" s="1">
        <v>45412</v>
      </c>
      <c r="K46">
        <v>0</v>
      </c>
      <c r="L46">
        <v>30976</v>
      </c>
      <c r="M46">
        <v>-30976</v>
      </c>
      <c r="N46">
        <v>0</v>
      </c>
      <c r="O46">
        <v>0</v>
      </c>
      <c r="Q46" s="100"/>
      <c r="R46" t="s">
        <v>100</v>
      </c>
      <c r="S46" t="s">
        <v>108</v>
      </c>
    </row>
    <row r="47" spans="1:19" x14ac:dyDescent="0.25">
      <c r="A47" s="100"/>
      <c r="B47" t="s">
        <v>60</v>
      </c>
      <c r="C47" t="s">
        <v>60</v>
      </c>
      <c r="G47">
        <v>36</v>
      </c>
      <c r="H47" t="s">
        <v>37</v>
      </c>
      <c r="I47" s="1">
        <v>45383</v>
      </c>
      <c r="J47" s="1">
        <v>45412</v>
      </c>
      <c r="K47">
        <v>0</v>
      </c>
      <c r="L47">
        <v>20998</v>
      </c>
      <c r="M47">
        <v>-6498</v>
      </c>
      <c r="N47">
        <v>-14500</v>
      </c>
      <c r="O47">
        <v>0</v>
      </c>
      <c r="Q47" s="100"/>
      <c r="R47" t="s">
        <v>100</v>
      </c>
      <c r="S47" t="s">
        <v>109</v>
      </c>
    </row>
    <row r="48" spans="1:19" x14ac:dyDescent="0.25">
      <c r="A48" s="100"/>
      <c r="B48" t="s">
        <v>60</v>
      </c>
      <c r="C48" t="s">
        <v>60</v>
      </c>
      <c r="G48">
        <v>38</v>
      </c>
      <c r="H48" t="s">
        <v>30</v>
      </c>
      <c r="I48" s="1">
        <v>45383</v>
      </c>
      <c r="J48" s="1">
        <v>45412</v>
      </c>
      <c r="K48">
        <v>0</v>
      </c>
      <c r="L48">
        <v>0</v>
      </c>
      <c r="M48">
        <v>-14501</v>
      </c>
      <c r="N48">
        <v>14500</v>
      </c>
      <c r="O48">
        <v>-1</v>
      </c>
      <c r="Q48" s="100"/>
      <c r="R48" t="s">
        <v>100</v>
      </c>
      <c r="S48" t="s">
        <v>110</v>
      </c>
    </row>
    <row r="49" spans="1:19" x14ac:dyDescent="0.25">
      <c r="A49" s="100"/>
      <c r="B49" t="s">
        <v>60</v>
      </c>
      <c r="C49" t="s">
        <v>60</v>
      </c>
      <c r="G49">
        <v>57</v>
      </c>
      <c r="H49" t="s">
        <v>61</v>
      </c>
      <c r="I49" s="1">
        <v>45383</v>
      </c>
      <c r="J49" s="1">
        <v>45412</v>
      </c>
      <c r="K49">
        <v>0</v>
      </c>
      <c r="L49">
        <v>12993</v>
      </c>
      <c r="M49">
        <v>-12993</v>
      </c>
      <c r="N49">
        <v>0</v>
      </c>
      <c r="O49">
        <v>0</v>
      </c>
      <c r="Q49" s="100"/>
      <c r="R49" t="s">
        <v>100</v>
      </c>
      <c r="S49" t="s">
        <v>101</v>
      </c>
    </row>
    <row r="50" spans="1:19" x14ac:dyDescent="0.25">
      <c r="A50" s="100"/>
      <c r="B50" t="s">
        <v>62</v>
      </c>
      <c r="C50" t="s">
        <v>62</v>
      </c>
      <c r="G50">
        <v>2</v>
      </c>
      <c r="H50" t="s">
        <v>25</v>
      </c>
      <c r="I50" s="1">
        <v>45383</v>
      </c>
      <c r="J50" s="1">
        <v>45412</v>
      </c>
      <c r="K50">
        <v>0</v>
      </c>
      <c r="L50">
        <v>13895</v>
      </c>
      <c r="M50">
        <v>-22495</v>
      </c>
      <c r="N50">
        <v>8600</v>
      </c>
      <c r="O50">
        <v>0</v>
      </c>
      <c r="Q50" s="100"/>
      <c r="R50" t="s">
        <v>100</v>
      </c>
      <c r="S50" t="s">
        <v>101</v>
      </c>
    </row>
    <row r="51" spans="1:19" x14ac:dyDescent="0.25">
      <c r="A51" s="100"/>
      <c r="B51" t="s">
        <v>62</v>
      </c>
      <c r="C51" t="s">
        <v>62</v>
      </c>
      <c r="G51">
        <v>21</v>
      </c>
      <c r="H51" t="s">
        <v>32</v>
      </c>
      <c r="I51" s="1">
        <v>45383</v>
      </c>
      <c r="J51" s="1">
        <v>45412</v>
      </c>
      <c r="K51">
        <v>0</v>
      </c>
      <c r="L51">
        <v>11000</v>
      </c>
      <c r="M51">
        <v>-11000</v>
      </c>
      <c r="N51">
        <v>0</v>
      </c>
      <c r="O51">
        <v>0</v>
      </c>
      <c r="Q51" s="100"/>
      <c r="R51" t="s">
        <v>100</v>
      </c>
      <c r="S51" t="s">
        <v>106</v>
      </c>
    </row>
    <row r="52" spans="1:19" x14ac:dyDescent="0.25">
      <c r="A52" s="100"/>
      <c r="B52" t="s">
        <v>62</v>
      </c>
      <c r="C52" t="s">
        <v>62</v>
      </c>
      <c r="G52">
        <v>23</v>
      </c>
      <c r="H52" t="s">
        <v>33</v>
      </c>
      <c r="I52" s="1">
        <v>45383</v>
      </c>
      <c r="J52" s="1">
        <v>45412</v>
      </c>
      <c r="K52">
        <v>0</v>
      </c>
      <c r="L52">
        <v>2500</v>
      </c>
      <c r="M52">
        <v>-2500</v>
      </c>
      <c r="N52">
        <v>0</v>
      </c>
      <c r="O52">
        <v>0</v>
      </c>
      <c r="Q52" s="100"/>
      <c r="R52" t="s">
        <v>100</v>
      </c>
      <c r="S52" t="s">
        <v>111</v>
      </c>
    </row>
    <row r="53" spans="1:19" x14ac:dyDescent="0.25">
      <c r="A53" s="100"/>
      <c r="B53" t="s">
        <v>62</v>
      </c>
      <c r="C53" t="s">
        <v>62</v>
      </c>
      <c r="G53">
        <v>34</v>
      </c>
      <c r="H53" t="s">
        <v>36</v>
      </c>
      <c r="I53" s="1">
        <v>45383</v>
      </c>
      <c r="J53" s="1">
        <v>45412</v>
      </c>
      <c r="K53">
        <v>0</v>
      </c>
      <c r="L53">
        <v>20000</v>
      </c>
      <c r="M53">
        <v>-12500</v>
      </c>
      <c r="N53">
        <v>-7500</v>
      </c>
      <c r="O53">
        <v>0</v>
      </c>
      <c r="Q53" s="100"/>
      <c r="R53" t="s">
        <v>100</v>
      </c>
      <c r="S53" t="s">
        <v>108</v>
      </c>
    </row>
    <row r="54" spans="1:19" x14ac:dyDescent="0.25">
      <c r="A54" s="100"/>
      <c r="B54" t="s">
        <v>62</v>
      </c>
      <c r="C54" t="s">
        <v>62</v>
      </c>
      <c r="G54">
        <v>36</v>
      </c>
      <c r="H54" t="s">
        <v>37</v>
      </c>
      <c r="I54" s="1">
        <v>45383</v>
      </c>
      <c r="J54" s="1">
        <v>45412</v>
      </c>
      <c r="K54">
        <v>0</v>
      </c>
      <c r="L54">
        <v>23600</v>
      </c>
      <c r="M54">
        <v>-22500</v>
      </c>
      <c r="N54">
        <v>-1100</v>
      </c>
      <c r="O54">
        <v>0</v>
      </c>
      <c r="Q54" s="100"/>
      <c r="R54" t="s">
        <v>100</v>
      </c>
      <c r="S54" t="s">
        <v>109</v>
      </c>
    </row>
    <row r="55" spans="1:19" x14ac:dyDescent="0.25">
      <c r="A55" s="100"/>
      <c r="B55" t="s">
        <v>78</v>
      </c>
      <c r="C55" t="s">
        <v>78</v>
      </c>
      <c r="G55">
        <v>4</v>
      </c>
      <c r="H55" t="s">
        <v>28</v>
      </c>
      <c r="I55" s="1">
        <v>45383</v>
      </c>
      <c r="J55" s="1">
        <v>45412</v>
      </c>
      <c r="K55">
        <v>0</v>
      </c>
      <c r="L55">
        <v>29152</v>
      </c>
      <c r="M55">
        <v>-29152</v>
      </c>
      <c r="N55">
        <v>0</v>
      </c>
      <c r="O55">
        <v>0</v>
      </c>
      <c r="Q55" s="100"/>
      <c r="R55" t="s">
        <v>100</v>
      </c>
      <c r="S55" t="s">
        <v>28</v>
      </c>
    </row>
    <row r="56" spans="1:19" x14ac:dyDescent="0.25">
      <c r="A56" s="100"/>
      <c r="B56" t="s">
        <v>83</v>
      </c>
      <c r="C56" t="s">
        <v>83</v>
      </c>
      <c r="G56">
        <v>34</v>
      </c>
      <c r="H56" t="s">
        <v>36</v>
      </c>
      <c r="I56" s="1">
        <v>45383</v>
      </c>
      <c r="J56" s="1">
        <v>45412</v>
      </c>
      <c r="K56">
        <v>2620</v>
      </c>
      <c r="L56">
        <v>58546</v>
      </c>
      <c r="M56">
        <v>-58327.9</v>
      </c>
      <c r="N56">
        <v>0</v>
      </c>
      <c r="O56">
        <v>2838.1</v>
      </c>
      <c r="Q56" s="100"/>
      <c r="R56" t="s">
        <v>100</v>
      </c>
      <c r="S56" t="s">
        <v>108</v>
      </c>
    </row>
    <row r="57" spans="1:19" x14ac:dyDescent="0.25">
      <c r="A57" s="100"/>
      <c r="B57" t="s">
        <v>83</v>
      </c>
      <c r="C57" t="s">
        <v>83</v>
      </c>
      <c r="G57">
        <v>36</v>
      </c>
      <c r="H57" t="s">
        <v>37</v>
      </c>
      <c r="I57" s="1">
        <v>45383</v>
      </c>
      <c r="J57" s="1">
        <v>45412</v>
      </c>
      <c r="K57">
        <v>1215</v>
      </c>
      <c r="L57">
        <v>11679</v>
      </c>
      <c r="M57">
        <v>-14925.6</v>
      </c>
      <c r="N57">
        <v>0</v>
      </c>
      <c r="O57">
        <v>-2031.6</v>
      </c>
      <c r="Q57" s="100"/>
      <c r="R57" t="s">
        <v>100</v>
      </c>
      <c r="S57" t="s">
        <v>109</v>
      </c>
    </row>
    <row r="58" spans="1:19" x14ac:dyDescent="0.25">
      <c r="A58" s="100"/>
      <c r="B58" t="s">
        <v>82</v>
      </c>
      <c r="C58" t="s">
        <v>82</v>
      </c>
      <c r="G58">
        <v>34</v>
      </c>
      <c r="H58" t="s">
        <v>36</v>
      </c>
      <c r="I58" s="1">
        <v>45383</v>
      </c>
      <c r="J58" s="1">
        <v>45412</v>
      </c>
      <c r="K58">
        <v>2610</v>
      </c>
      <c r="L58">
        <v>58510</v>
      </c>
      <c r="M58">
        <v>-56829.3</v>
      </c>
      <c r="N58">
        <v>0</v>
      </c>
      <c r="O58">
        <v>4290.7</v>
      </c>
      <c r="Q58" s="100"/>
      <c r="R58" t="s">
        <v>100</v>
      </c>
      <c r="S58" t="s">
        <v>108</v>
      </c>
    </row>
    <row r="59" spans="1:19" x14ac:dyDescent="0.25">
      <c r="A59" s="100"/>
      <c r="B59" t="s">
        <v>82</v>
      </c>
      <c r="C59" t="s">
        <v>82</v>
      </c>
      <c r="G59">
        <v>36</v>
      </c>
      <c r="H59" t="s">
        <v>37</v>
      </c>
      <c r="I59" s="1">
        <v>45383</v>
      </c>
      <c r="J59" s="1">
        <v>45412</v>
      </c>
      <c r="K59">
        <v>1210</v>
      </c>
      <c r="L59">
        <v>18226</v>
      </c>
      <c r="M59">
        <v>-19546.400000000001</v>
      </c>
      <c r="N59">
        <v>0</v>
      </c>
      <c r="O59">
        <v>-110.4</v>
      </c>
      <c r="Q59" s="100"/>
      <c r="R59" t="s">
        <v>100</v>
      </c>
      <c r="S59" t="s">
        <v>109</v>
      </c>
    </row>
    <row r="60" spans="1:19" x14ac:dyDescent="0.25">
      <c r="A60" s="100"/>
      <c r="B60" t="s">
        <v>81</v>
      </c>
      <c r="C60" t="s">
        <v>81</v>
      </c>
      <c r="G60">
        <v>34</v>
      </c>
      <c r="H60" t="s">
        <v>36</v>
      </c>
      <c r="I60" s="1">
        <v>45383</v>
      </c>
      <c r="J60" s="1">
        <v>45412</v>
      </c>
      <c r="K60">
        <v>3900</v>
      </c>
      <c r="L60">
        <v>118822</v>
      </c>
      <c r="M60">
        <v>-115924.3</v>
      </c>
      <c r="N60">
        <v>0</v>
      </c>
      <c r="O60">
        <v>6797.7</v>
      </c>
      <c r="Q60" s="100"/>
      <c r="R60" t="s">
        <v>100</v>
      </c>
      <c r="S60" t="s">
        <v>108</v>
      </c>
    </row>
    <row r="61" spans="1:19" x14ac:dyDescent="0.25">
      <c r="A61" s="100"/>
      <c r="B61" t="s">
        <v>79</v>
      </c>
      <c r="C61" t="s">
        <v>79</v>
      </c>
      <c r="G61">
        <v>4</v>
      </c>
      <c r="H61" t="s">
        <v>28</v>
      </c>
      <c r="I61" s="1">
        <v>45383</v>
      </c>
      <c r="J61" s="1">
        <v>45412</v>
      </c>
      <c r="K61">
        <v>0</v>
      </c>
      <c r="L61">
        <v>57248</v>
      </c>
      <c r="M61">
        <v>-38135</v>
      </c>
      <c r="N61">
        <v>-19102</v>
      </c>
      <c r="O61">
        <v>11</v>
      </c>
      <c r="Q61" s="100"/>
      <c r="R61" t="s">
        <v>100</v>
      </c>
      <c r="S61" t="s">
        <v>28</v>
      </c>
    </row>
    <row r="62" spans="1:19" x14ac:dyDescent="0.25">
      <c r="A62" s="100"/>
      <c r="B62" t="s">
        <v>113</v>
      </c>
      <c r="C62" t="s">
        <v>113</v>
      </c>
      <c r="G62">
        <v>4</v>
      </c>
      <c r="H62" t="s">
        <v>28</v>
      </c>
      <c r="I62" s="1">
        <v>45383</v>
      </c>
      <c r="J62" s="1">
        <v>45412</v>
      </c>
      <c r="K62">
        <v>0</v>
      </c>
      <c r="L62">
        <v>19423</v>
      </c>
      <c r="M62">
        <v>-19423</v>
      </c>
      <c r="N62">
        <v>0</v>
      </c>
      <c r="O62">
        <v>0</v>
      </c>
      <c r="Q62" s="100"/>
      <c r="R62" t="s">
        <v>100</v>
      </c>
      <c r="S62" t="s">
        <v>28</v>
      </c>
    </row>
    <row r="63" spans="1:19" x14ac:dyDescent="0.25">
      <c r="A63" s="100"/>
      <c r="B63" t="s">
        <v>63</v>
      </c>
      <c r="C63" t="s">
        <v>63</v>
      </c>
      <c r="G63">
        <v>4</v>
      </c>
      <c r="H63" t="s">
        <v>28</v>
      </c>
      <c r="I63" s="1">
        <v>45383</v>
      </c>
      <c r="J63" s="1">
        <v>45412</v>
      </c>
      <c r="K63">
        <v>0</v>
      </c>
      <c r="L63">
        <v>57762</v>
      </c>
      <c r="M63">
        <v>-38540</v>
      </c>
      <c r="N63">
        <v>-19222</v>
      </c>
      <c r="O63">
        <v>0</v>
      </c>
      <c r="Q63" s="100"/>
      <c r="R63" t="s">
        <v>100</v>
      </c>
      <c r="S63" t="s">
        <v>28</v>
      </c>
    </row>
    <row r="64" spans="1:19" x14ac:dyDescent="0.25">
      <c r="A64" s="100"/>
      <c r="B64" t="s">
        <v>114</v>
      </c>
      <c r="C64" t="s">
        <v>114</v>
      </c>
      <c r="G64">
        <v>2</v>
      </c>
      <c r="H64" t="s">
        <v>25</v>
      </c>
      <c r="I64" s="1">
        <v>45383</v>
      </c>
      <c r="J64" s="1">
        <v>45412</v>
      </c>
      <c r="K64">
        <v>0</v>
      </c>
      <c r="L64">
        <v>5455.9</v>
      </c>
      <c r="M64">
        <v>-5455.9</v>
      </c>
      <c r="N64">
        <v>0</v>
      </c>
      <c r="O64">
        <v>0</v>
      </c>
      <c r="Q64" s="100"/>
      <c r="R64" t="s">
        <v>100</v>
      </c>
      <c r="S64" t="s">
        <v>101</v>
      </c>
    </row>
    <row r="65" spans="1:19" x14ac:dyDescent="0.25">
      <c r="A65" s="100"/>
      <c r="B65" t="s">
        <v>114</v>
      </c>
      <c r="C65" t="s">
        <v>114</v>
      </c>
      <c r="G65">
        <v>21</v>
      </c>
      <c r="H65" t="s">
        <v>32</v>
      </c>
      <c r="I65" s="1">
        <v>45383</v>
      </c>
      <c r="J65" s="1">
        <v>45412</v>
      </c>
      <c r="K65">
        <v>0</v>
      </c>
      <c r="L65">
        <v>3109.8</v>
      </c>
      <c r="M65">
        <v>-3109.8</v>
      </c>
      <c r="N65">
        <v>0</v>
      </c>
      <c r="O65">
        <v>0</v>
      </c>
      <c r="Q65" s="100"/>
      <c r="R65" t="s">
        <v>100</v>
      </c>
      <c r="S65" t="s">
        <v>106</v>
      </c>
    </row>
    <row r="66" spans="1:19" x14ac:dyDescent="0.25">
      <c r="A66" s="100"/>
      <c r="B66" t="s">
        <v>114</v>
      </c>
      <c r="C66" t="s">
        <v>114</v>
      </c>
      <c r="G66">
        <v>23</v>
      </c>
      <c r="H66" t="s">
        <v>33</v>
      </c>
      <c r="I66" s="1">
        <v>45383</v>
      </c>
      <c r="J66" s="1">
        <v>45412</v>
      </c>
      <c r="K66">
        <v>0</v>
      </c>
      <c r="L66">
        <v>240</v>
      </c>
      <c r="M66">
        <v>-240</v>
      </c>
      <c r="N66">
        <v>0</v>
      </c>
      <c r="O66">
        <v>0</v>
      </c>
      <c r="Q66" s="100"/>
      <c r="R66" t="s">
        <v>100</v>
      </c>
      <c r="S66" t="s">
        <v>111</v>
      </c>
    </row>
    <row r="67" spans="1:19" x14ac:dyDescent="0.25">
      <c r="A67" s="100"/>
      <c r="B67" t="s">
        <v>114</v>
      </c>
      <c r="C67" t="s">
        <v>114</v>
      </c>
      <c r="G67">
        <v>35</v>
      </c>
      <c r="H67" t="s">
        <v>42</v>
      </c>
      <c r="I67" s="1">
        <v>45383</v>
      </c>
      <c r="J67" s="1">
        <v>45412</v>
      </c>
      <c r="K67">
        <v>0</v>
      </c>
      <c r="L67">
        <v>936</v>
      </c>
      <c r="M67">
        <v>-936</v>
      </c>
      <c r="N67">
        <v>0</v>
      </c>
      <c r="O67">
        <v>0</v>
      </c>
      <c r="Q67" s="100"/>
      <c r="R67" t="s">
        <v>100</v>
      </c>
      <c r="S67" t="s">
        <v>108</v>
      </c>
    </row>
    <row r="68" spans="1:19" x14ac:dyDescent="0.25">
      <c r="A68" s="100"/>
      <c r="B68" t="s">
        <v>114</v>
      </c>
      <c r="C68" t="s">
        <v>114</v>
      </c>
      <c r="G68">
        <v>37</v>
      </c>
      <c r="H68" t="s">
        <v>64</v>
      </c>
      <c r="I68" s="1">
        <v>45383</v>
      </c>
      <c r="J68" s="1">
        <v>45412</v>
      </c>
      <c r="K68">
        <v>0</v>
      </c>
      <c r="L68">
        <v>1545.9</v>
      </c>
      <c r="M68">
        <v>-1545.9</v>
      </c>
      <c r="N68">
        <v>0</v>
      </c>
      <c r="O68">
        <v>0</v>
      </c>
      <c r="Q68" s="100"/>
      <c r="R68" t="s">
        <v>100</v>
      </c>
      <c r="S68" t="s">
        <v>109</v>
      </c>
    </row>
    <row r="69" spans="1:19" x14ac:dyDescent="0.25">
      <c r="A69" s="100"/>
      <c r="B69" t="s">
        <v>115</v>
      </c>
      <c r="C69" t="s">
        <v>115</v>
      </c>
      <c r="G69">
        <v>34</v>
      </c>
      <c r="H69" t="s">
        <v>36</v>
      </c>
      <c r="I69" s="1">
        <v>45383</v>
      </c>
      <c r="J69" s="1">
        <v>45412</v>
      </c>
      <c r="K69">
        <v>0</v>
      </c>
      <c r="L69">
        <v>0</v>
      </c>
      <c r="M69">
        <v>-2816.1</v>
      </c>
      <c r="N69">
        <v>0</v>
      </c>
      <c r="O69">
        <v>-2816.1</v>
      </c>
      <c r="Q69" s="100"/>
      <c r="R69" t="s">
        <v>100</v>
      </c>
      <c r="S69" t="s">
        <v>108</v>
      </c>
    </row>
    <row r="70" spans="1:19" x14ac:dyDescent="0.25">
      <c r="A70" s="100"/>
      <c r="B70" t="s">
        <v>116</v>
      </c>
      <c r="C70" t="s">
        <v>116</v>
      </c>
      <c r="G70">
        <v>2</v>
      </c>
      <c r="H70" t="s">
        <v>25</v>
      </c>
      <c r="I70" s="1">
        <v>45383</v>
      </c>
      <c r="J70" s="1">
        <v>45412</v>
      </c>
      <c r="K70">
        <v>0</v>
      </c>
      <c r="L70">
        <v>24004</v>
      </c>
      <c r="M70">
        <v>-34479.1</v>
      </c>
      <c r="N70">
        <v>0</v>
      </c>
      <c r="O70">
        <v>-10475.1</v>
      </c>
      <c r="Q70" s="100"/>
      <c r="R70" t="s">
        <v>100</v>
      </c>
      <c r="S70" t="s">
        <v>101</v>
      </c>
    </row>
    <row r="71" spans="1:19" x14ac:dyDescent="0.25">
      <c r="A71" s="100"/>
      <c r="B71" t="s">
        <v>116</v>
      </c>
      <c r="C71" t="s">
        <v>116</v>
      </c>
      <c r="G71">
        <v>22</v>
      </c>
      <c r="H71" t="s">
        <v>35</v>
      </c>
      <c r="I71" s="1">
        <v>45383</v>
      </c>
      <c r="J71" s="1">
        <v>45412</v>
      </c>
      <c r="K71">
        <v>0</v>
      </c>
      <c r="L71">
        <v>0</v>
      </c>
      <c r="M71">
        <v>-6000</v>
      </c>
      <c r="N71">
        <v>0</v>
      </c>
      <c r="O71">
        <v>-6000</v>
      </c>
      <c r="Q71" s="100"/>
      <c r="R71" t="s">
        <v>100</v>
      </c>
      <c r="S71" t="s">
        <v>107</v>
      </c>
    </row>
    <row r="72" spans="1:19" x14ac:dyDescent="0.25">
      <c r="A72" s="100"/>
      <c r="B72" t="s">
        <v>116</v>
      </c>
      <c r="C72" t="s">
        <v>116</v>
      </c>
      <c r="G72">
        <v>36</v>
      </c>
      <c r="H72" t="s">
        <v>37</v>
      </c>
      <c r="I72" s="1">
        <v>45383</v>
      </c>
      <c r="J72" s="1">
        <v>45412</v>
      </c>
      <c r="K72">
        <v>0</v>
      </c>
      <c r="L72">
        <v>0</v>
      </c>
      <c r="M72">
        <v>-1000</v>
      </c>
      <c r="N72">
        <v>0</v>
      </c>
      <c r="O72">
        <v>-1000</v>
      </c>
      <c r="Q72" s="100"/>
      <c r="R72" t="s">
        <v>100</v>
      </c>
      <c r="S72" t="s">
        <v>109</v>
      </c>
    </row>
    <row r="73" spans="1:19" x14ac:dyDescent="0.25">
      <c r="A73" s="100"/>
      <c r="B73" t="s">
        <v>117</v>
      </c>
      <c r="C73" t="s">
        <v>117</v>
      </c>
      <c r="G73">
        <v>2</v>
      </c>
      <c r="H73" t="s">
        <v>25</v>
      </c>
      <c r="I73" s="1">
        <v>45383</v>
      </c>
      <c r="J73" s="1">
        <v>45412</v>
      </c>
      <c r="K73">
        <v>0</v>
      </c>
      <c r="L73">
        <v>24025</v>
      </c>
      <c r="M73">
        <v>-24000</v>
      </c>
      <c r="N73">
        <v>0</v>
      </c>
      <c r="O73">
        <v>25</v>
      </c>
      <c r="Q73" s="100"/>
      <c r="R73" t="s">
        <v>100</v>
      </c>
      <c r="S73" t="s">
        <v>101</v>
      </c>
    </row>
    <row r="74" spans="1:19" x14ac:dyDescent="0.25">
      <c r="A74" s="100"/>
      <c r="B74" t="s">
        <v>118</v>
      </c>
      <c r="C74" t="s">
        <v>118</v>
      </c>
      <c r="G74">
        <v>15</v>
      </c>
      <c r="H74" t="s">
        <v>119</v>
      </c>
      <c r="I74" s="1">
        <v>45383</v>
      </c>
      <c r="J74" s="1">
        <v>45412</v>
      </c>
      <c r="K74">
        <v>0</v>
      </c>
      <c r="L74">
        <v>1600</v>
      </c>
      <c r="M74">
        <v>-1600</v>
      </c>
      <c r="N74">
        <v>0</v>
      </c>
      <c r="O74">
        <v>0</v>
      </c>
      <c r="Q74" s="100"/>
      <c r="R74" t="s">
        <v>100</v>
      </c>
      <c r="S74" t="s">
        <v>120</v>
      </c>
    </row>
    <row r="75" spans="1:19" x14ac:dyDescent="0.25">
      <c r="A75" s="100"/>
      <c r="B75" t="s">
        <v>118</v>
      </c>
      <c r="C75" t="s">
        <v>118</v>
      </c>
      <c r="G75">
        <v>34</v>
      </c>
      <c r="H75" t="s">
        <v>36</v>
      </c>
      <c r="I75" s="1">
        <v>45383</v>
      </c>
      <c r="J75" s="1">
        <v>45412</v>
      </c>
      <c r="K75">
        <v>0</v>
      </c>
      <c r="L75">
        <v>10154.9</v>
      </c>
      <c r="M75">
        <v>-5640.9</v>
      </c>
      <c r="N75">
        <v>0</v>
      </c>
      <c r="O75">
        <v>4514</v>
      </c>
      <c r="Q75" s="100"/>
      <c r="R75" t="s">
        <v>100</v>
      </c>
      <c r="S75" t="s">
        <v>108</v>
      </c>
    </row>
    <row r="76" spans="1:19" x14ac:dyDescent="0.25">
      <c r="A76" s="100"/>
      <c r="B76" t="s">
        <v>118</v>
      </c>
      <c r="C76" t="s">
        <v>118</v>
      </c>
      <c r="G76">
        <v>35</v>
      </c>
      <c r="H76" t="s">
        <v>42</v>
      </c>
      <c r="I76" s="1">
        <v>45383</v>
      </c>
      <c r="J76" s="1">
        <v>45412</v>
      </c>
      <c r="K76">
        <v>0</v>
      </c>
      <c r="L76">
        <v>99296</v>
      </c>
      <c r="M76">
        <v>-80442.399999999994</v>
      </c>
      <c r="N76">
        <v>0</v>
      </c>
      <c r="O76">
        <v>18853.599999999999</v>
      </c>
      <c r="Q76" s="100"/>
      <c r="R76" t="s">
        <v>100</v>
      </c>
      <c r="S76" t="s">
        <v>108</v>
      </c>
    </row>
    <row r="77" spans="1:19" x14ac:dyDescent="0.25">
      <c r="A77" s="100"/>
      <c r="B77" t="s">
        <v>121</v>
      </c>
      <c r="C77" t="s">
        <v>121</v>
      </c>
      <c r="G77">
        <v>2</v>
      </c>
      <c r="H77" t="s">
        <v>25</v>
      </c>
      <c r="I77" s="1">
        <v>45383</v>
      </c>
      <c r="J77" s="1">
        <v>45412</v>
      </c>
      <c r="K77">
        <v>0</v>
      </c>
      <c r="L77">
        <v>10000</v>
      </c>
      <c r="M77">
        <v>0</v>
      </c>
      <c r="N77">
        <v>0</v>
      </c>
      <c r="O77">
        <v>10000</v>
      </c>
      <c r="Q77" s="100"/>
      <c r="R77" t="s">
        <v>100</v>
      </c>
      <c r="S77" t="s">
        <v>101</v>
      </c>
    </row>
    <row r="78" spans="1:19" x14ac:dyDescent="0.25">
      <c r="A78" s="100"/>
      <c r="B78" t="s">
        <v>121</v>
      </c>
      <c r="C78" t="s">
        <v>121</v>
      </c>
      <c r="G78">
        <v>34</v>
      </c>
      <c r="H78" t="s">
        <v>36</v>
      </c>
      <c r="I78" s="1">
        <v>45383</v>
      </c>
      <c r="J78" s="1">
        <v>45412</v>
      </c>
      <c r="K78">
        <v>0</v>
      </c>
      <c r="L78">
        <v>0</v>
      </c>
      <c r="M78">
        <v>-15154.7</v>
      </c>
      <c r="N78">
        <v>0</v>
      </c>
      <c r="O78">
        <v>-15154.7</v>
      </c>
      <c r="Q78" s="100"/>
      <c r="R78" t="s">
        <v>100</v>
      </c>
      <c r="S78" t="s">
        <v>108</v>
      </c>
    </row>
    <row r="79" spans="1:19" x14ac:dyDescent="0.25">
      <c r="A79" s="100"/>
      <c r="B79" t="s">
        <v>121</v>
      </c>
      <c r="C79" t="s">
        <v>121</v>
      </c>
      <c r="G79">
        <v>36</v>
      </c>
      <c r="H79" t="s">
        <v>37</v>
      </c>
      <c r="I79" s="1">
        <v>45383</v>
      </c>
      <c r="J79" s="1">
        <v>45412</v>
      </c>
      <c r="K79">
        <v>0</v>
      </c>
      <c r="L79">
        <v>0</v>
      </c>
      <c r="M79">
        <v>-2049.1</v>
      </c>
      <c r="N79">
        <v>0</v>
      </c>
      <c r="O79">
        <v>-2049.1</v>
      </c>
      <c r="Q79" s="100"/>
      <c r="R79" t="s">
        <v>100</v>
      </c>
      <c r="S79" t="s">
        <v>109</v>
      </c>
    </row>
    <row r="80" spans="1:19" x14ac:dyDescent="0.25">
      <c r="A80" s="100"/>
      <c r="B80" t="s">
        <v>121</v>
      </c>
      <c r="C80" t="s">
        <v>121</v>
      </c>
      <c r="G80">
        <v>38</v>
      </c>
      <c r="H80" t="s">
        <v>30</v>
      </c>
      <c r="I80" s="1">
        <v>45383</v>
      </c>
      <c r="J80" s="1">
        <v>45412</v>
      </c>
      <c r="K80">
        <v>0</v>
      </c>
      <c r="L80">
        <v>0</v>
      </c>
      <c r="M80">
        <v>-5587.7</v>
      </c>
      <c r="N80">
        <v>0</v>
      </c>
      <c r="O80">
        <v>-5587.7</v>
      </c>
      <c r="Q80" s="100"/>
      <c r="R80" t="s">
        <v>100</v>
      </c>
      <c r="S80" t="s">
        <v>110</v>
      </c>
    </row>
    <row r="81" spans="1:19" x14ac:dyDescent="0.25">
      <c r="A81" s="100"/>
      <c r="B81" t="s">
        <v>122</v>
      </c>
      <c r="C81" t="s">
        <v>122</v>
      </c>
      <c r="G81">
        <v>2</v>
      </c>
      <c r="H81" t="s">
        <v>25</v>
      </c>
      <c r="I81" s="1">
        <v>45383</v>
      </c>
      <c r="J81" s="1">
        <v>45412</v>
      </c>
      <c r="K81">
        <v>0</v>
      </c>
      <c r="L81">
        <v>0</v>
      </c>
      <c r="M81">
        <v>-2000</v>
      </c>
      <c r="N81">
        <v>0</v>
      </c>
      <c r="O81">
        <v>-2000</v>
      </c>
      <c r="Q81" s="100"/>
      <c r="R81" t="s">
        <v>100</v>
      </c>
      <c r="S81" t="s">
        <v>101</v>
      </c>
    </row>
    <row r="82" spans="1:19" x14ac:dyDescent="0.25">
      <c r="A82" s="100"/>
      <c r="B82" t="s">
        <v>123</v>
      </c>
      <c r="C82" t="s">
        <v>123</v>
      </c>
      <c r="G82">
        <v>34</v>
      </c>
      <c r="H82" t="s">
        <v>36</v>
      </c>
      <c r="I82" s="1">
        <v>45383</v>
      </c>
      <c r="J82" s="1">
        <v>45412</v>
      </c>
      <c r="K82">
        <v>0</v>
      </c>
      <c r="L82">
        <v>7097.5</v>
      </c>
      <c r="M82">
        <v>-7097.5</v>
      </c>
      <c r="N82">
        <v>0</v>
      </c>
      <c r="O82">
        <v>0</v>
      </c>
      <c r="Q82" s="100"/>
      <c r="R82" t="s">
        <v>100</v>
      </c>
      <c r="S82" t="s">
        <v>108</v>
      </c>
    </row>
    <row r="83" spans="1:19" x14ac:dyDescent="0.25">
      <c r="A83" s="100"/>
      <c r="B83" t="s">
        <v>124</v>
      </c>
      <c r="C83" t="s">
        <v>124</v>
      </c>
      <c r="G83">
        <v>34</v>
      </c>
      <c r="H83" t="s">
        <v>36</v>
      </c>
      <c r="I83" s="1">
        <v>45383</v>
      </c>
      <c r="J83" s="1">
        <v>45412</v>
      </c>
      <c r="K83">
        <v>0</v>
      </c>
      <c r="L83">
        <v>1057</v>
      </c>
      <c r="M83">
        <v>-1057</v>
      </c>
      <c r="N83">
        <v>0</v>
      </c>
      <c r="O83">
        <v>0</v>
      </c>
      <c r="Q83" s="100"/>
      <c r="R83" t="s">
        <v>100</v>
      </c>
      <c r="S83" t="s">
        <v>108</v>
      </c>
    </row>
    <row r="84" spans="1:19" x14ac:dyDescent="0.25">
      <c r="A84" s="100"/>
      <c r="B84" t="s">
        <v>125</v>
      </c>
      <c r="C84" t="s">
        <v>125</v>
      </c>
      <c r="G84">
        <v>4</v>
      </c>
      <c r="H84" t="s">
        <v>28</v>
      </c>
      <c r="I84" s="1">
        <v>45383</v>
      </c>
      <c r="J84" s="1">
        <v>45412</v>
      </c>
      <c r="K84">
        <v>-8892.5</v>
      </c>
      <c r="L84">
        <v>0</v>
      </c>
      <c r="M84">
        <v>-8204.7999999999993</v>
      </c>
      <c r="N84">
        <v>38267</v>
      </c>
      <c r="O84">
        <v>21169.7</v>
      </c>
      <c r="Q84" s="100"/>
      <c r="R84" t="s">
        <v>100</v>
      </c>
      <c r="S84" t="s">
        <v>28</v>
      </c>
    </row>
    <row r="85" spans="1:19" x14ac:dyDescent="0.25">
      <c r="A85" s="100"/>
      <c r="B85" t="s">
        <v>126</v>
      </c>
      <c r="C85" t="s">
        <v>126</v>
      </c>
      <c r="G85">
        <v>4</v>
      </c>
      <c r="H85" t="s">
        <v>28</v>
      </c>
      <c r="I85" s="1">
        <v>45383</v>
      </c>
      <c r="J85" s="1">
        <v>45412</v>
      </c>
      <c r="K85">
        <v>0</v>
      </c>
      <c r="L85">
        <v>2408.3000000000002</v>
      </c>
      <c r="M85">
        <v>-2408.3000000000002</v>
      </c>
      <c r="N85">
        <v>0</v>
      </c>
      <c r="O85">
        <v>0</v>
      </c>
      <c r="Q85" s="100"/>
      <c r="R85" t="s">
        <v>100</v>
      </c>
      <c r="S85" t="s">
        <v>28</v>
      </c>
    </row>
    <row r="86" spans="1:19" x14ac:dyDescent="0.25">
      <c r="A86" s="100"/>
      <c r="B86" t="s">
        <v>127</v>
      </c>
      <c r="C86" t="s">
        <v>127</v>
      </c>
      <c r="G86">
        <v>36</v>
      </c>
      <c r="H86" t="s">
        <v>37</v>
      </c>
      <c r="I86" s="1">
        <v>45383</v>
      </c>
      <c r="J86" s="1">
        <v>45412</v>
      </c>
      <c r="K86">
        <v>0</v>
      </c>
      <c r="L86">
        <v>2497</v>
      </c>
      <c r="M86">
        <v>-2497</v>
      </c>
      <c r="N86">
        <v>0</v>
      </c>
      <c r="O86">
        <v>0</v>
      </c>
      <c r="Q86" s="100"/>
      <c r="R86" t="s">
        <v>100</v>
      </c>
      <c r="S86" t="s">
        <v>109</v>
      </c>
    </row>
    <row r="87" spans="1:19" x14ac:dyDescent="0.25">
      <c r="A87" s="100"/>
      <c r="B87" t="s">
        <v>127</v>
      </c>
      <c r="C87" t="s">
        <v>127</v>
      </c>
      <c r="G87">
        <v>37</v>
      </c>
      <c r="H87" t="s">
        <v>64</v>
      </c>
      <c r="I87" s="1">
        <v>45383</v>
      </c>
      <c r="J87" s="1">
        <v>45412</v>
      </c>
      <c r="K87">
        <v>500</v>
      </c>
      <c r="L87">
        <v>0</v>
      </c>
      <c r="M87">
        <v>0</v>
      </c>
      <c r="N87">
        <v>0</v>
      </c>
      <c r="O87">
        <v>500</v>
      </c>
      <c r="Q87" s="100"/>
      <c r="R87" t="s">
        <v>100</v>
      </c>
      <c r="S87" t="s">
        <v>109</v>
      </c>
    </row>
    <row r="88" spans="1:19" x14ac:dyDescent="0.25">
      <c r="A88" s="100"/>
      <c r="B88" t="s">
        <v>128</v>
      </c>
      <c r="C88" t="s">
        <v>128</v>
      </c>
      <c r="G88">
        <v>2</v>
      </c>
      <c r="H88" t="s">
        <v>25</v>
      </c>
      <c r="I88" s="1">
        <v>45383</v>
      </c>
      <c r="J88" s="1">
        <v>45412</v>
      </c>
      <c r="K88">
        <v>0</v>
      </c>
      <c r="L88">
        <v>12899</v>
      </c>
      <c r="M88">
        <v>-13240.3</v>
      </c>
      <c r="N88">
        <v>0</v>
      </c>
      <c r="O88">
        <v>-341.3</v>
      </c>
      <c r="Q88" s="100"/>
      <c r="R88" t="s">
        <v>100</v>
      </c>
      <c r="S88" t="s">
        <v>101</v>
      </c>
    </row>
    <row r="89" spans="1:19" x14ac:dyDescent="0.25">
      <c r="A89" s="100"/>
      <c r="B89" t="s">
        <v>128</v>
      </c>
      <c r="C89" t="s">
        <v>128</v>
      </c>
      <c r="G89">
        <v>21</v>
      </c>
      <c r="H89" t="s">
        <v>32</v>
      </c>
      <c r="I89" s="1">
        <v>45383</v>
      </c>
      <c r="J89" s="1">
        <v>45412</v>
      </c>
      <c r="K89">
        <v>421.6</v>
      </c>
      <c r="L89">
        <v>44701</v>
      </c>
      <c r="M89">
        <v>-44676.4</v>
      </c>
      <c r="N89">
        <v>0</v>
      </c>
      <c r="O89">
        <v>446.2</v>
      </c>
      <c r="Q89" s="100"/>
      <c r="R89" t="s">
        <v>100</v>
      </c>
      <c r="S89" t="s">
        <v>106</v>
      </c>
    </row>
    <row r="90" spans="1:19" x14ac:dyDescent="0.25">
      <c r="A90" s="100"/>
      <c r="B90" t="s">
        <v>128</v>
      </c>
      <c r="C90" t="s">
        <v>128</v>
      </c>
      <c r="G90">
        <v>22</v>
      </c>
      <c r="H90" t="s">
        <v>35</v>
      </c>
      <c r="I90" s="1">
        <v>45383</v>
      </c>
      <c r="J90" s="1">
        <v>45412</v>
      </c>
      <c r="K90">
        <v>9.9</v>
      </c>
      <c r="L90">
        <v>1000</v>
      </c>
      <c r="M90">
        <v>-1000</v>
      </c>
      <c r="N90">
        <v>0</v>
      </c>
      <c r="O90">
        <v>9.9</v>
      </c>
      <c r="Q90" s="100"/>
      <c r="R90" t="s">
        <v>100</v>
      </c>
      <c r="S90" t="s">
        <v>107</v>
      </c>
    </row>
    <row r="91" spans="1:19" x14ac:dyDescent="0.25">
      <c r="A91" s="100"/>
      <c r="B91" t="s">
        <v>128</v>
      </c>
      <c r="C91" t="s">
        <v>128</v>
      </c>
      <c r="G91">
        <v>34</v>
      </c>
      <c r="H91" t="s">
        <v>36</v>
      </c>
      <c r="I91" s="1">
        <v>45383</v>
      </c>
      <c r="J91" s="1">
        <v>45412</v>
      </c>
      <c r="K91">
        <v>0</v>
      </c>
      <c r="L91">
        <v>36267</v>
      </c>
      <c r="M91">
        <v>-36307.4</v>
      </c>
      <c r="N91">
        <v>0</v>
      </c>
      <c r="O91">
        <v>-40.4</v>
      </c>
      <c r="Q91" s="100"/>
      <c r="R91" t="s">
        <v>100</v>
      </c>
      <c r="S91" t="s">
        <v>108</v>
      </c>
    </row>
    <row r="92" spans="1:19" x14ac:dyDescent="0.25">
      <c r="A92" s="100"/>
      <c r="B92" t="s">
        <v>128</v>
      </c>
      <c r="C92" t="s">
        <v>128</v>
      </c>
      <c r="G92">
        <v>36</v>
      </c>
      <c r="H92" t="s">
        <v>37</v>
      </c>
      <c r="I92" s="1">
        <v>45383</v>
      </c>
      <c r="J92" s="1">
        <v>45412</v>
      </c>
      <c r="K92">
        <v>0</v>
      </c>
      <c r="L92">
        <v>2502</v>
      </c>
      <c r="M92">
        <v>-2500.8000000000002</v>
      </c>
      <c r="N92">
        <v>0</v>
      </c>
      <c r="O92">
        <v>1.2</v>
      </c>
      <c r="Q92" s="100"/>
      <c r="R92" t="s">
        <v>100</v>
      </c>
      <c r="S92" t="s">
        <v>109</v>
      </c>
    </row>
    <row r="93" spans="1:19" x14ac:dyDescent="0.25">
      <c r="A93" s="100"/>
      <c r="B93" t="s">
        <v>128</v>
      </c>
      <c r="C93" t="s">
        <v>128</v>
      </c>
      <c r="G93">
        <v>37</v>
      </c>
      <c r="H93" t="s">
        <v>64</v>
      </c>
      <c r="I93" s="1">
        <v>45383</v>
      </c>
      <c r="J93" s="1">
        <v>45412</v>
      </c>
      <c r="K93">
        <v>2</v>
      </c>
      <c r="L93">
        <v>0</v>
      </c>
      <c r="M93">
        <v>0</v>
      </c>
      <c r="N93">
        <v>0</v>
      </c>
      <c r="O93">
        <v>2</v>
      </c>
      <c r="Q93" s="100"/>
      <c r="R93" t="s">
        <v>100</v>
      </c>
      <c r="S93" t="s">
        <v>109</v>
      </c>
    </row>
    <row r="94" spans="1:19" x14ac:dyDescent="0.25">
      <c r="A94" s="100"/>
      <c r="B94" t="s">
        <v>129</v>
      </c>
      <c r="C94" t="s">
        <v>129</v>
      </c>
      <c r="G94">
        <v>4</v>
      </c>
      <c r="H94" t="s">
        <v>28</v>
      </c>
      <c r="I94" s="1">
        <v>45383</v>
      </c>
      <c r="J94" s="1">
        <v>45412</v>
      </c>
      <c r="K94">
        <v>0</v>
      </c>
      <c r="L94">
        <v>195455</v>
      </c>
      <c r="M94">
        <v>-176400</v>
      </c>
      <c r="N94">
        <v>-19055</v>
      </c>
      <c r="O94">
        <v>0</v>
      </c>
      <c r="Q94" s="100"/>
      <c r="R94" t="s">
        <v>100</v>
      </c>
      <c r="S94" t="s">
        <v>28</v>
      </c>
    </row>
    <row r="95" spans="1:19" x14ac:dyDescent="0.25">
      <c r="A95" s="100"/>
      <c r="B95" t="s">
        <v>129</v>
      </c>
      <c r="C95" t="s">
        <v>129</v>
      </c>
      <c r="G95">
        <v>37</v>
      </c>
      <c r="H95" t="s">
        <v>64</v>
      </c>
      <c r="I95" s="1">
        <v>45383</v>
      </c>
      <c r="J95" s="1">
        <v>45412</v>
      </c>
      <c r="K95">
        <v>0</v>
      </c>
      <c r="L95">
        <v>15001</v>
      </c>
      <c r="M95">
        <v>-15001</v>
      </c>
      <c r="N95">
        <v>0</v>
      </c>
      <c r="O95">
        <v>0</v>
      </c>
      <c r="Q95" s="100"/>
      <c r="R95" t="s">
        <v>100</v>
      </c>
      <c r="S95" t="s">
        <v>109</v>
      </c>
    </row>
    <row r="96" spans="1:19" x14ac:dyDescent="0.25">
      <c r="A96" s="100"/>
      <c r="B96" t="s">
        <v>26</v>
      </c>
      <c r="C96" t="s">
        <v>26</v>
      </c>
      <c r="G96">
        <v>2</v>
      </c>
      <c r="H96" t="s">
        <v>25</v>
      </c>
      <c r="I96" s="1">
        <v>45383</v>
      </c>
      <c r="J96" s="1">
        <v>45412</v>
      </c>
      <c r="K96">
        <v>0</v>
      </c>
      <c r="L96">
        <v>0</v>
      </c>
      <c r="M96">
        <v>-140</v>
      </c>
      <c r="N96">
        <v>0</v>
      </c>
      <c r="O96">
        <v>-140</v>
      </c>
      <c r="Q96" s="100"/>
      <c r="R96" t="s">
        <v>100</v>
      </c>
      <c r="S96" t="s">
        <v>101</v>
      </c>
    </row>
    <row r="97" spans="1:19" x14ac:dyDescent="0.25">
      <c r="A97" s="100"/>
      <c r="B97" t="s">
        <v>26</v>
      </c>
      <c r="C97" t="s">
        <v>26</v>
      </c>
      <c r="G97">
        <v>4</v>
      </c>
      <c r="H97" t="s">
        <v>28</v>
      </c>
      <c r="I97" s="1">
        <v>45383</v>
      </c>
      <c r="J97" s="1">
        <v>45412</v>
      </c>
      <c r="K97">
        <v>-15</v>
      </c>
      <c r="L97">
        <v>0</v>
      </c>
      <c r="M97">
        <v>0</v>
      </c>
      <c r="N97">
        <v>0</v>
      </c>
      <c r="O97">
        <v>-15</v>
      </c>
      <c r="Q97" s="100"/>
      <c r="R97" t="s">
        <v>100</v>
      </c>
      <c r="S97" t="s">
        <v>28</v>
      </c>
    </row>
    <row r="98" spans="1:19" x14ac:dyDescent="0.25">
      <c r="A98" s="100"/>
      <c r="B98" t="s">
        <v>130</v>
      </c>
      <c r="C98" t="s">
        <v>130</v>
      </c>
      <c r="G98">
        <v>2</v>
      </c>
      <c r="H98" t="s">
        <v>25</v>
      </c>
      <c r="I98" s="1">
        <v>45383</v>
      </c>
      <c r="J98" s="1">
        <v>45412</v>
      </c>
      <c r="K98">
        <v>-232.5</v>
      </c>
      <c r="L98">
        <v>0</v>
      </c>
      <c r="M98">
        <v>0</v>
      </c>
      <c r="N98">
        <v>0</v>
      </c>
      <c r="O98">
        <v>-232.5</v>
      </c>
      <c r="Q98" s="100"/>
      <c r="R98" t="s">
        <v>100</v>
      </c>
      <c r="S98" t="s">
        <v>101</v>
      </c>
    </row>
    <row r="99" spans="1:19" x14ac:dyDescent="0.25">
      <c r="A99" s="100"/>
      <c r="B99" t="s">
        <v>130</v>
      </c>
      <c r="C99" t="s">
        <v>130</v>
      </c>
      <c r="G99">
        <v>4</v>
      </c>
      <c r="H99" t="s">
        <v>28</v>
      </c>
      <c r="I99" s="1">
        <v>45383</v>
      </c>
      <c r="J99" s="1">
        <v>45412</v>
      </c>
      <c r="K99">
        <v>-1498906</v>
      </c>
      <c r="L99">
        <v>0</v>
      </c>
      <c r="M99">
        <v>-1100034</v>
      </c>
      <c r="N99">
        <v>0</v>
      </c>
      <c r="O99">
        <v>-2598940</v>
      </c>
      <c r="Q99" s="100"/>
      <c r="R99" t="s">
        <v>100</v>
      </c>
      <c r="S99" t="s">
        <v>28</v>
      </c>
    </row>
    <row r="100" spans="1:19" x14ac:dyDescent="0.25">
      <c r="A100" s="100"/>
      <c r="B100" t="s">
        <v>130</v>
      </c>
      <c r="C100" t="s">
        <v>130</v>
      </c>
      <c r="G100">
        <v>17</v>
      </c>
      <c r="H100" t="s">
        <v>131</v>
      </c>
      <c r="I100" s="1">
        <v>45383</v>
      </c>
      <c r="J100" s="1">
        <v>45412</v>
      </c>
      <c r="K100">
        <v>-7501</v>
      </c>
      <c r="L100">
        <v>0</v>
      </c>
      <c r="M100">
        <v>0</v>
      </c>
      <c r="N100">
        <v>0</v>
      </c>
      <c r="O100">
        <v>-7501</v>
      </c>
      <c r="Q100" s="100"/>
      <c r="R100" t="s">
        <v>100</v>
      </c>
      <c r="S100" t="s">
        <v>132</v>
      </c>
    </row>
    <row r="101" spans="1:19" x14ac:dyDescent="0.25">
      <c r="A101" s="100"/>
      <c r="B101" t="s">
        <v>130</v>
      </c>
      <c r="C101" t="s">
        <v>130</v>
      </c>
      <c r="G101">
        <v>21</v>
      </c>
      <c r="H101" t="s">
        <v>32</v>
      </c>
      <c r="I101" s="1">
        <v>45383</v>
      </c>
      <c r="J101" s="1">
        <v>45412</v>
      </c>
      <c r="K101">
        <v>-1220725</v>
      </c>
      <c r="L101">
        <v>0</v>
      </c>
      <c r="M101">
        <v>-775921.1</v>
      </c>
      <c r="N101">
        <v>0</v>
      </c>
      <c r="O101">
        <v>-1996646.1</v>
      </c>
      <c r="Q101" s="100"/>
      <c r="R101" t="s">
        <v>100</v>
      </c>
      <c r="S101" t="s">
        <v>106</v>
      </c>
    </row>
    <row r="102" spans="1:19" x14ac:dyDescent="0.25">
      <c r="A102" s="100"/>
      <c r="B102" t="s">
        <v>130</v>
      </c>
      <c r="C102" t="s">
        <v>130</v>
      </c>
      <c r="G102">
        <v>23</v>
      </c>
      <c r="H102" t="s">
        <v>33</v>
      </c>
      <c r="I102" s="1">
        <v>45383</v>
      </c>
      <c r="J102" s="1">
        <v>45412</v>
      </c>
      <c r="K102">
        <v>-306822</v>
      </c>
      <c r="L102">
        <v>0</v>
      </c>
      <c r="M102">
        <v>-221750</v>
      </c>
      <c r="N102">
        <v>0</v>
      </c>
      <c r="O102">
        <v>-528572</v>
      </c>
      <c r="Q102" s="100"/>
      <c r="R102" t="s">
        <v>100</v>
      </c>
      <c r="S102" t="s">
        <v>111</v>
      </c>
    </row>
    <row r="103" spans="1:19" x14ac:dyDescent="0.25">
      <c r="A103" s="100"/>
      <c r="B103" t="s">
        <v>130</v>
      </c>
      <c r="C103" t="s">
        <v>130</v>
      </c>
      <c r="G103">
        <v>34</v>
      </c>
      <c r="H103" t="s">
        <v>36</v>
      </c>
      <c r="I103" s="1">
        <v>45383</v>
      </c>
      <c r="J103" s="1">
        <v>45412</v>
      </c>
      <c r="K103">
        <v>-44705</v>
      </c>
      <c r="L103">
        <v>0</v>
      </c>
      <c r="M103">
        <v>-99116.5</v>
      </c>
      <c r="N103">
        <v>0</v>
      </c>
      <c r="O103">
        <v>-143821.5</v>
      </c>
      <c r="Q103" s="100"/>
      <c r="R103" t="s">
        <v>100</v>
      </c>
      <c r="S103" t="s">
        <v>108</v>
      </c>
    </row>
    <row r="104" spans="1:19" x14ac:dyDescent="0.25">
      <c r="A104" s="100"/>
      <c r="B104" t="s">
        <v>130</v>
      </c>
      <c r="C104" t="s">
        <v>130</v>
      </c>
      <c r="G104">
        <v>35</v>
      </c>
      <c r="H104" t="s">
        <v>42</v>
      </c>
      <c r="I104" s="1">
        <v>45383</v>
      </c>
      <c r="J104" s="1">
        <v>45412</v>
      </c>
      <c r="K104">
        <v>-108453.5</v>
      </c>
      <c r="L104">
        <v>0</v>
      </c>
      <c r="M104">
        <v>0</v>
      </c>
      <c r="N104">
        <v>0</v>
      </c>
      <c r="O104">
        <v>-108453.5</v>
      </c>
      <c r="Q104" s="100"/>
      <c r="R104" t="s">
        <v>100</v>
      </c>
      <c r="S104" t="s">
        <v>108</v>
      </c>
    </row>
    <row r="105" spans="1:19" x14ac:dyDescent="0.25">
      <c r="A105" s="100"/>
      <c r="B105" t="s">
        <v>130</v>
      </c>
      <c r="C105" t="s">
        <v>130</v>
      </c>
      <c r="G105">
        <v>36</v>
      </c>
      <c r="H105" t="s">
        <v>37</v>
      </c>
      <c r="I105" s="1">
        <v>45383</v>
      </c>
      <c r="J105" s="1">
        <v>45412</v>
      </c>
      <c r="K105">
        <v>0</v>
      </c>
      <c r="L105">
        <v>0</v>
      </c>
      <c r="M105">
        <v>-36.4</v>
      </c>
      <c r="N105">
        <v>0</v>
      </c>
      <c r="O105">
        <v>-36.4</v>
      </c>
      <c r="Q105" s="100"/>
      <c r="R105" t="s">
        <v>100</v>
      </c>
      <c r="S105" t="s">
        <v>109</v>
      </c>
    </row>
    <row r="106" spans="1:19" x14ac:dyDescent="0.25">
      <c r="A106" s="100"/>
      <c r="B106" t="s">
        <v>130</v>
      </c>
      <c r="C106" t="s">
        <v>130</v>
      </c>
      <c r="G106">
        <v>37</v>
      </c>
      <c r="H106" t="s">
        <v>64</v>
      </c>
      <c r="I106" s="1">
        <v>45383</v>
      </c>
      <c r="J106" s="1">
        <v>45412</v>
      </c>
      <c r="K106">
        <v>-64.099999999999994</v>
      </c>
      <c r="L106">
        <v>0</v>
      </c>
      <c r="M106">
        <v>0</v>
      </c>
      <c r="N106">
        <v>0</v>
      </c>
      <c r="O106">
        <v>-64.099999999999994</v>
      </c>
      <c r="Q106" s="100"/>
      <c r="R106" t="s">
        <v>100</v>
      </c>
      <c r="S106" t="s">
        <v>109</v>
      </c>
    </row>
    <row r="107" spans="1:19" x14ac:dyDescent="0.25">
      <c r="A107" s="100"/>
      <c r="B107" t="s">
        <v>130</v>
      </c>
      <c r="C107" t="s">
        <v>130</v>
      </c>
      <c r="G107">
        <v>38</v>
      </c>
      <c r="H107" t="s">
        <v>30</v>
      </c>
      <c r="I107" s="1">
        <v>45383</v>
      </c>
      <c r="J107" s="1">
        <v>45412</v>
      </c>
      <c r="K107">
        <v>-7500</v>
      </c>
      <c r="L107">
        <v>0</v>
      </c>
      <c r="M107">
        <v>0</v>
      </c>
      <c r="N107">
        <v>0</v>
      </c>
      <c r="O107">
        <v>-7500</v>
      </c>
      <c r="Q107" s="100"/>
      <c r="R107" t="s">
        <v>100</v>
      </c>
      <c r="S107" t="s">
        <v>110</v>
      </c>
    </row>
    <row r="108" spans="1:19" x14ac:dyDescent="0.25">
      <c r="A108" s="100"/>
      <c r="B108" t="s">
        <v>130</v>
      </c>
      <c r="C108" t="s">
        <v>130</v>
      </c>
      <c r="G108">
        <v>57</v>
      </c>
      <c r="H108" t="s">
        <v>61</v>
      </c>
      <c r="I108" s="1">
        <v>45383</v>
      </c>
      <c r="J108" s="1">
        <v>45412</v>
      </c>
      <c r="K108">
        <v>-105007</v>
      </c>
      <c r="L108">
        <v>0</v>
      </c>
      <c r="M108">
        <v>-75040</v>
      </c>
      <c r="N108">
        <v>0</v>
      </c>
      <c r="O108">
        <v>-180047</v>
      </c>
      <c r="Q108" s="100"/>
      <c r="R108" t="s">
        <v>100</v>
      </c>
      <c r="S108" t="s">
        <v>101</v>
      </c>
    </row>
    <row r="109" spans="1:19" x14ac:dyDescent="0.25">
      <c r="A109" s="100"/>
      <c r="B109" t="s">
        <v>43</v>
      </c>
      <c r="C109" t="s">
        <v>43</v>
      </c>
      <c r="G109">
        <v>2</v>
      </c>
      <c r="H109" t="s">
        <v>25</v>
      </c>
      <c r="I109" s="1">
        <v>45383</v>
      </c>
      <c r="J109" s="1">
        <v>45412</v>
      </c>
      <c r="K109">
        <v>0</v>
      </c>
      <c r="L109">
        <v>0</v>
      </c>
      <c r="M109">
        <v>0</v>
      </c>
      <c r="N109">
        <v>-3.1</v>
      </c>
      <c r="O109">
        <v>-3.1</v>
      </c>
      <c r="Q109" s="100"/>
      <c r="R109" t="s">
        <v>100</v>
      </c>
      <c r="S109" t="s">
        <v>101</v>
      </c>
    </row>
    <row r="110" spans="1:19" x14ac:dyDescent="0.25">
      <c r="A110" s="100"/>
      <c r="B110" t="s">
        <v>44</v>
      </c>
      <c r="C110" t="s">
        <v>44</v>
      </c>
      <c r="G110">
        <v>2</v>
      </c>
      <c r="H110" t="s">
        <v>25</v>
      </c>
      <c r="I110" s="1">
        <v>45383</v>
      </c>
      <c r="J110" s="1">
        <v>45412</v>
      </c>
      <c r="K110">
        <v>131</v>
      </c>
      <c r="L110">
        <v>0</v>
      </c>
      <c r="M110">
        <v>0</v>
      </c>
      <c r="N110">
        <v>0</v>
      </c>
      <c r="O110">
        <v>131</v>
      </c>
      <c r="Q110" s="100"/>
      <c r="R110" t="s">
        <v>100</v>
      </c>
      <c r="S110" t="s">
        <v>101</v>
      </c>
    </row>
    <row r="111" spans="1:19" x14ac:dyDescent="0.25">
      <c r="A111" s="100"/>
      <c r="B111" t="s">
        <v>44</v>
      </c>
      <c r="C111" t="s">
        <v>44</v>
      </c>
      <c r="G111">
        <v>36</v>
      </c>
      <c r="H111" t="s">
        <v>37</v>
      </c>
      <c r="I111" s="1">
        <v>45383</v>
      </c>
      <c r="J111" s="1">
        <v>45412</v>
      </c>
      <c r="K111">
        <v>0</v>
      </c>
      <c r="L111">
        <v>0</v>
      </c>
      <c r="M111">
        <v>899.3</v>
      </c>
      <c r="N111">
        <v>-905.4</v>
      </c>
      <c r="O111">
        <v>-6.1</v>
      </c>
      <c r="Q111" s="100"/>
      <c r="R111" t="s">
        <v>100</v>
      </c>
      <c r="S111" t="s">
        <v>109</v>
      </c>
    </row>
    <row r="112" spans="1:19" x14ac:dyDescent="0.25">
      <c r="A112" s="100"/>
      <c r="B112" t="s">
        <v>72</v>
      </c>
      <c r="C112" t="s">
        <v>72</v>
      </c>
      <c r="G112">
        <v>2</v>
      </c>
      <c r="H112" t="s">
        <v>25</v>
      </c>
      <c r="I112" s="1">
        <v>45383</v>
      </c>
      <c r="J112" s="1">
        <v>45412</v>
      </c>
      <c r="K112">
        <v>3300</v>
      </c>
      <c r="L112">
        <v>41387.199999999997</v>
      </c>
      <c r="M112">
        <v>-44751.8</v>
      </c>
      <c r="N112">
        <v>2006.1</v>
      </c>
      <c r="O112">
        <v>1941.5</v>
      </c>
      <c r="Q112" s="100"/>
      <c r="R112" t="s">
        <v>100</v>
      </c>
      <c r="S112" t="s">
        <v>101</v>
      </c>
    </row>
    <row r="113" spans="1:19" x14ac:dyDescent="0.25">
      <c r="A113" s="100"/>
      <c r="B113" t="s">
        <v>45</v>
      </c>
      <c r="C113" t="s">
        <v>45</v>
      </c>
      <c r="G113">
        <v>2</v>
      </c>
      <c r="H113" t="s">
        <v>25</v>
      </c>
      <c r="I113" s="1">
        <v>45383</v>
      </c>
      <c r="J113" s="1">
        <v>45412</v>
      </c>
      <c r="K113">
        <v>0</v>
      </c>
      <c r="L113">
        <v>9250</v>
      </c>
      <c r="M113">
        <v>-10424.700000000001</v>
      </c>
      <c r="N113">
        <v>2452</v>
      </c>
      <c r="O113">
        <v>1277.3</v>
      </c>
      <c r="Q113" s="100"/>
      <c r="R113" t="s">
        <v>100</v>
      </c>
      <c r="S113" t="s">
        <v>101</v>
      </c>
    </row>
    <row r="114" spans="1:19" x14ac:dyDescent="0.25">
      <c r="A114" s="100"/>
      <c r="B114" t="s">
        <v>45</v>
      </c>
      <c r="C114" t="s">
        <v>45</v>
      </c>
      <c r="G114">
        <v>34</v>
      </c>
      <c r="H114" t="s">
        <v>36</v>
      </c>
      <c r="I114" s="1">
        <v>45383</v>
      </c>
      <c r="J114" s="1">
        <v>45412</v>
      </c>
      <c r="K114">
        <v>69</v>
      </c>
      <c r="L114">
        <v>25881</v>
      </c>
      <c r="M114">
        <v>-25953.7</v>
      </c>
      <c r="N114">
        <v>0</v>
      </c>
      <c r="O114">
        <v>-3.7</v>
      </c>
      <c r="Q114" s="100"/>
      <c r="R114" t="s">
        <v>100</v>
      </c>
      <c r="S114" t="s">
        <v>108</v>
      </c>
    </row>
    <row r="115" spans="1:19" x14ac:dyDescent="0.25">
      <c r="A115" s="100"/>
      <c r="B115" t="s">
        <v>46</v>
      </c>
      <c r="C115" t="s">
        <v>46</v>
      </c>
      <c r="G115">
        <v>4</v>
      </c>
      <c r="H115" t="s">
        <v>28</v>
      </c>
      <c r="I115" s="1">
        <v>45383</v>
      </c>
      <c r="J115" s="1">
        <v>45412</v>
      </c>
      <c r="K115">
        <v>68</v>
      </c>
      <c r="L115">
        <v>62503.3</v>
      </c>
      <c r="M115">
        <v>-54143.1</v>
      </c>
      <c r="N115">
        <v>-5661.5</v>
      </c>
      <c r="O115">
        <v>2766.7</v>
      </c>
      <c r="Q115" s="100"/>
      <c r="R115" t="s">
        <v>100</v>
      </c>
      <c r="S115" t="s">
        <v>28</v>
      </c>
    </row>
    <row r="116" spans="1:19" x14ac:dyDescent="0.25">
      <c r="A116" s="100"/>
      <c r="B116" t="s">
        <v>46</v>
      </c>
      <c r="C116" t="s">
        <v>46</v>
      </c>
      <c r="G116">
        <v>5</v>
      </c>
      <c r="H116" t="s">
        <v>29</v>
      </c>
      <c r="I116" s="1">
        <v>45383</v>
      </c>
      <c r="J116" s="1">
        <v>45412</v>
      </c>
      <c r="K116">
        <v>0</v>
      </c>
      <c r="L116">
        <v>0</v>
      </c>
      <c r="M116">
        <v>-4152.3999999999996</v>
      </c>
      <c r="N116">
        <v>4152.3999999999996</v>
      </c>
      <c r="O116">
        <v>0</v>
      </c>
      <c r="Q116" s="100"/>
      <c r="R116" t="s">
        <v>100</v>
      </c>
      <c r="S116" t="s">
        <v>133</v>
      </c>
    </row>
    <row r="117" spans="1:19" x14ac:dyDescent="0.25">
      <c r="A117" s="100"/>
      <c r="B117" t="s">
        <v>46</v>
      </c>
      <c r="C117" t="s">
        <v>46</v>
      </c>
      <c r="G117">
        <v>9</v>
      </c>
      <c r="H117" t="s">
        <v>65</v>
      </c>
      <c r="I117" s="1">
        <v>45383</v>
      </c>
      <c r="J117" s="1">
        <v>45412</v>
      </c>
      <c r="K117">
        <v>0</v>
      </c>
      <c r="L117">
        <v>0</v>
      </c>
      <c r="M117">
        <v>-361.3</v>
      </c>
      <c r="N117">
        <v>361.3</v>
      </c>
      <c r="O117">
        <v>0</v>
      </c>
      <c r="Q117" s="100"/>
      <c r="R117" t="s">
        <v>100</v>
      </c>
      <c r="S117" t="s">
        <v>134</v>
      </c>
    </row>
    <row r="118" spans="1:19" x14ac:dyDescent="0.25">
      <c r="A118" s="100"/>
      <c r="B118" t="s">
        <v>47</v>
      </c>
      <c r="C118" t="s">
        <v>47</v>
      </c>
      <c r="G118">
        <v>4</v>
      </c>
      <c r="H118" t="s">
        <v>28</v>
      </c>
      <c r="I118" s="1">
        <v>45383</v>
      </c>
      <c r="J118" s="1">
        <v>45412</v>
      </c>
      <c r="K118">
        <v>646</v>
      </c>
      <c r="L118">
        <v>58394.8</v>
      </c>
      <c r="M118">
        <v>-48970</v>
      </c>
      <c r="N118">
        <v>-5683.2</v>
      </c>
      <c r="O118">
        <v>4387.6000000000004</v>
      </c>
      <c r="Q118" s="100"/>
      <c r="R118" t="s">
        <v>100</v>
      </c>
      <c r="S118" t="s">
        <v>28</v>
      </c>
    </row>
    <row r="119" spans="1:19" x14ac:dyDescent="0.25">
      <c r="A119" s="100"/>
      <c r="B119" t="s">
        <v>47</v>
      </c>
      <c r="C119" t="s">
        <v>47</v>
      </c>
      <c r="G119">
        <v>5</v>
      </c>
      <c r="H119" t="s">
        <v>29</v>
      </c>
      <c r="I119" s="1">
        <v>45383</v>
      </c>
      <c r="J119" s="1">
        <v>45412</v>
      </c>
      <c r="K119">
        <v>0</v>
      </c>
      <c r="L119">
        <v>0</v>
      </c>
      <c r="M119">
        <v>-4123</v>
      </c>
      <c r="N119">
        <v>4123</v>
      </c>
      <c r="O119">
        <v>0</v>
      </c>
      <c r="Q119" s="100"/>
      <c r="R119" t="s">
        <v>100</v>
      </c>
      <c r="S119" t="s">
        <v>133</v>
      </c>
    </row>
    <row r="120" spans="1:19" x14ac:dyDescent="0.25">
      <c r="A120" s="100"/>
      <c r="B120" t="s">
        <v>47</v>
      </c>
      <c r="C120" t="s">
        <v>47</v>
      </c>
      <c r="G120">
        <v>9</v>
      </c>
      <c r="H120" t="s">
        <v>65</v>
      </c>
      <c r="I120" s="1">
        <v>45383</v>
      </c>
      <c r="J120" s="1">
        <v>45412</v>
      </c>
      <c r="K120">
        <v>0</v>
      </c>
      <c r="L120">
        <v>0</v>
      </c>
      <c r="M120">
        <v>-1560.2</v>
      </c>
      <c r="N120">
        <v>1560.2</v>
      </c>
      <c r="O120">
        <v>0</v>
      </c>
      <c r="Q120" s="100"/>
      <c r="R120" t="s">
        <v>100</v>
      </c>
      <c r="S120" t="s">
        <v>134</v>
      </c>
    </row>
    <row r="121" spans="1:19" x14ac:dyDescent="0.25">
      <c r="A121" s="100"/>
      <c r="B121" t="s">
        <v>48</v>
      </c>
      <c r="C121" t="s">
        <v>48</v>
      </c>
      <c r="G121">
        <v>2</v>
      </c>
      <c r="H121" t="s">
        <v>25</v>
      </c>
      <c r="I121" s="1">
        <v>45383</v>
      </c>
      <c r="J121" s="1">
        <v>45412</v>
      </c>
      <c r="K121">
        <v>0</v>
      </c>
      <c r="L121">
        <v>49226.400000000001</v>
      </c>
      <c r="M121">
        <v>-51305.599999999999</v>
      </c>
      <c r="N121">
        <v>1944.7</v>
      </c>
      <c r="O121">
        <v>-134.5</v>
      </c>
      <c r="Q121" s="100"/>
      <c r="R121" t="s">
        <v>100</v>
      </c>
      <c r="S121" t="s">
        <v>101</v>
      </c>
    </row>
    <row r="122" spans="1:19" x14ac:dyDescent="0.25">
      <c r="A122" s="100"/>
      <c r="B122" t="s">
        <v>49</v>
      </c>
      <c r="C122" t="s">
        <v>49</v>
      </c>
      <c r="G122">
        <v>2</v>
      </c>
      <c r="H122" t="s">
        <v>25</v>
      </c>
      <c r="I122" s="1">
        <v>45383</v>
      </c>
      <c r="J122" s="1">
        <v>45412</v>
      </c>
      <c r="K122">
        <v>0</v>
      </c>
      <c r="L122">
        <v>101691.9</v>
      </c>
      <c r="M122">
        <v>-121685.4</v>
      </c>
      <c r="N122">
        <v>20766.599999999999</v>
      </c>
      <c r="O122">
        <v>773.1</v>
      </c>
      <c r="Q122" s="100"/>
      <c r="R122" t="s">
        <v>100</v>
      </c>
      <c r="S122" t="s">
        <v>101</v>
      </c>
    </row>
    <row r="123" spans="1:19" x14ac:dyDescent="0.25">
      <c r="A123" s="100"/>
      <c r="B123" t="s">
        <v>50</v>
      </c>
      <c r="C123" t="s">
        <v>50</v>
      </c>
      <c r="G123">
        <v>4</v>
      </c>
      <c r="H123" t="s">
        <v>28</v>
      </c>
      <c r="I123" s="1">
        <v>45383</v>
      </c>
      <c r="J123" s="1">
        <v>45412</v>
      </c>
      <c r="K123">
        <v>110</v>
      </c>
      <c r="L123">
        <v>48742.400000000001</v>
      </c>
      <c r="M123">
        <v>-51498.2</v>
      </c>
      <c r="N123">
        <v>-9030.7999999999993</v>
      </c>
      <c r="O123">
        <v>-11676.6</v>
      </c>
      <c r="Q123" s="100"/>
      <c r="R123" t="s">
        <v>100</v>
      </c>
      <c r="S123" t="s">
        <v>28</v>
      </c>
    </row>
    <row r="124" spans="1:19" x14ac:dyDescent="0.25">
      <c r="A124" s="100"/>
      <c r="B124" t="s">
        <v>50</v>
      </c>
      <c r="C124" t="s">
        <v>50</v>
      </c>
      <c r="G124">
        <v>5</v>
      </c>
      <c r="H124" t="s">
        <v>29</v>
      </c>
      <c r="I124" s="1">
        <v>45383</v>
      </c>
      <c r="J124" s="1">
        <v>45412</v>
      </c>
      <c r="K124">
        <v>0</v>
      </c>
      <c r="L124">
        <v>0</v>
      </c>
      <c r="M124">
        <v>-7521.6</v>
      </c>
      <c r="N124">
        <v>7521.6</v>
      </c>
      <c r="O124">
        <v>0</v>
      </c>
      <c r="Q124" s="100"/>
      <c r="R124" t="s">
        <v>100</v>
      </c>
      <c r="S124" t="s">
        <v>133</v>
      </c>
    </row>
    <row r="125" spans="1:19" x14ac:dyDescent="0.25">
      <c r="A125" s="100"/>
      <c r="B125" t="s">
        <v>50</v>
      </c>
      <c r="C125" t="s">
        <v>50</v>
      </c>
      <c r="G125">
        <v>9</v>
      </c>
      <c r="H125" t="s">
        <v>65</v>
      </c>
      <c r="I125" s="1">
        <v>45383</v>
      </c>
      <c r="J125" s="1">
        <v>45412</v>
      </c>
      <c r="K125">
        <v>0</v>
      </c>
      <c r="L125">
        <v>0</v>
      </c>
      <c r="M125">
        <v>-283.89999999999998</v>
      </c>
      <c r="N125">
        <v>283.89999999999998</v>
      </c>
      <c r="O125">
        <v>0</v>
      </c>
      <c r="Q125" s="100"/>
      <c r="R125" t="s">
        <v>100</v>
      </c>
      <c r="S125" t="s">
        <v>134</v>
      </c>
    </row>
    <row r="126" spans="1:19" x14ac:dyDescent="0.25">
      <c r="A126" s="100"/>
      <c r="B126" t="s">
        <v>51</v>
      </c>
      <c r="C126" t="s">
        <v>51</v>
      </c>
      <c r="G126">
        <v>2</v>
      </c>
      <c r="H126" t="s">
        <v>25</v>
      </c>
      <c r="I126" s="1">
        <v>45383</v>
      </c>
      <c r="J126" s="1">
        <v>45412</v>
      </c>
      <c r="K126">
        <v>302</v>
      </c>
      <c r="L126">
        <v>19738.2</v>
      </c>
      <c r="M126">
        <v>-23351.9</v>
      </c>
      <c r="N126">
        <v>3305.5</v>
      </c>
      <c r="O126">
        <v>-6.2</v>
      </c>
      <c r="Q126" s="100"/>
      <c r="R126" t="s">
        <v>100</v>
      </c>
      <c r="S126" t="s">
        <v>101</v>
      </c>
    </row>
    <row r="127" spans="1:19" x14ac:dyDescent="0.25">
      <c r="A127" s="100"/>
      <c r="B127" t="s">
        <v>52</v>
      </c>
      <c r="C127" t="s">
        <v>52</v>
      </c>
      <c r="G127">
        <v>2</v>
      </c>
      <c r="H127" t="s">
        <v>25</v>
      </c>
      <c r="I127" s="1">
        <v>45383</v>
      </c>
      <c r="J127" s="1">
        <v>45412</v>
      </c>
      <c r="K127">
        <v>1440</v>
      </c>
      <c r="L127">
        <v>80244.899999999994</v>
      </c>
      <c r="M127">
        <v>-98512.4</v>
      </c>
      <c r="N127">
        <v>16766.099999999999</v>
      </c>
      <c r="O127">
        <v>-61.4</v>
      </c>
      <c r="Q127" s="100"/>
      <c r="R127" t="s">
        <v>100</v>
      </c>
      <c r="S127" t="s">
        <v>101</v>
      </c>
    </row>
    <row r="128" spans="1:19" x14ac:dyDescent="0.25">
      <c r="A128" s="100"/>
      <c r="B128" t="s">
        <v>53</v>
      </c>
      <c r="C128" t="s">
        <v>53</v>
      </c>
      <c r="G128">
        <v>2</v>
      </c>
      <c r="H128" t="s">
        <v>25</v>
      </c>
      <c r="I128" s="1">
        <v>45383</v>
      </c>
      <c r="J128" s="1">
        <v>45412</v>
      </c>
      <c r="K128">
        <v>0</v>
      </c>
      <c r="L128">
        <v>132231.29999999999</v>
      </c>
      <c r="M128">
        <v>-112108.2</v>
      </c>
      <c r="N128">
        <v>-20661.900000000001</v>
      </c>
      <c r="O128">
        <v>-538.79999999999995</v>
      </c>
      <c r="Q128" s="100"/>
      <c r="R128" t="s">
        <v>100</v>
      </c>
      <c r="S128" t="s">
        <v>101</v>
      </c>
    </row>
    <row r="129" spans="1:19" x14ac:dyDescent="0.25">
      <c r="A129" s="100"/>
      <c r="B129" t="s">
        <v>71</v>
      </c>
      <c r="C129" t="s">
        <v>71</v>
      </c>
      <c r="G129">
        <v>2</v>
      </c>
      <c r="H129" t="s">
        <v>25</v>
      </c>
      <c r="I129" s="1">
        <v>45383</v>
      </c>
      <c r="J129" s="1">
        <v>45412</v>
      </c>
      <c r="K129">
        <v>0</v>
      </c>
      <c r="L129">
        <v>42094.7</v>
      </c>
      <c r="M129">
        <v>-46565.8</v>
      </c>
      <c r="N129">
        <v>5183.2</v>
      </c>
      <c r="O129">
        <v>712.1</v>
      </c>
      <c r="Q129" s="100"/>
      <c r="R129" t="s">
        <v>100</v>
      </c>
      <c r="S129" t="s">
        <v>101</v>
      </c>
    </row>
    <row r="130" spans="1:19" x14ac:dyDescent="0.25">
      <c r="A130" s="100"/>
      <c r="B130" t="s">
        <v>71</v>
      </c>
      <c r="C130" t="s">
        <v>71</v>
      </c>
      <c r="G130">
        <v>36</v>
      </c>
      <c r="H130" t="s">
        <v>37</v>
      </c>
      <c r="I130" s="1">
        <v>45383</v>
      </c>
      <c r="J130" s="1">
        <v>45412</v>
      </c>
      <c r="K130">
        <v>0</v>
      </c>
      <c r="L130">
        <v>2215</v>
      </c>
      <c r="M130">
        <v>-2229.1999999999998</v>
      </c>
      <c r="N130">
        <v>0</v>
      </c>
      <c r="O130">
        <v>-14.2</v>
      </c>
      <c r="Q130" s="100"/>
      <c r="R130" t="s">
        <v>100</v>
      </c>
      <c r="S130" t="s">
        <v>109</v>
      </c>
    </row>
    <row r="131" spans="1:19" x14ac:dyDescent="0.25">
      <c r="A131" s="100"/>
      <c r="B131" t="s">
        <v>54</v>
      </c>
      <c r="C131" t="s">
        <v>54</v>
      </c>
      <c r="G131">
        <v>4</v>
      </c>
      <c r="H131" t="s">
        <v>28</v>
      </c>
      <c r="I131" s="1">
        <v>45383</v>
      </c>
      <c r="J131" s="1">
        <v>45412</v>
      </c>
      <c r="K131">
        <v>2720</v>
      </c>
      <c r="L131">
        <v>48571.6</v>
      </c>
      <c r="M131">
        <v>-41852.699999999997</v>
      </c>
      <c r="N131">
        <v>-6228.6</v>
      </c>
      <c r="O131">
        <v>3210.3</v>
      </c>
      <c r="Q131" s="100"/>
      <c r="R131" t="s">
        <v>100</v>
      </c>
      <c r="S131" t="s">
        <v>28</v>
      </c>
    </row>
    <row r="132" spans="1:19" x14ac:dyDescent="0.25">
      <c r="A132" s="100"/>
      <c r="B132" t="s">
        <v>54</v>
      </c>
      <c r="C132" t="s">
        <v>54</v>
      </c>
      <c r="G132">
        <v>5</v>
      </c>
      <c r="H132" t="s">
        <v>29</v>
      </c>
      <c r="I132" s="1">
        <v>45383</v>
      </c>
      <c r="J132" s="1">
        <v>45412</v>
      </c>
      <c r="K132">
        <v>0</v>
      </c>
      <c r="L132">
        <v>0</v>
      </c>
      <c r="M132">
        <v>-5561.9</v>
      </c>
      <c r="N132">
        <v>5561.9</v>
      </c>
      <c r="O132">
        <v>0</v>
      </c>
      <c r="Q132" s="100"/>
      <c r="R132" t="s">
        <v>100</v>
      </c>
      <c r="S132" t="s">
        <v>133</v>
      </c>
    </row>
    <row r="133" spans="1:19" x14ac:dyDescent="0.25">
      <c r="A133" s="100"/>
      <c r="B133" t="s">
        <v>54</v>
      </c>
      <c r="C133" t="s">
        <v>54</v>
      </c>
      <c r="G133">
        <v>9</v>
      </c>
      <c r="H133" t="s">
        <v>65</v>
      </c>
      <c r="I133" s="1">
        <v>45383</v>
      </c>
      <c r="J133" s="1">
        <v>45412</v>
      </c>
      <c r="K133">
        <v>0</v>
      </c>
      <c r="L133">
        <v>0</v>
      </c>
      <c r="M133">
        <v>-666.7</v>
      </c>
      <c r="N133">
        <v>666.7</v>
      </c>
      <c r="O133">
        <v>0</v>
      </c>
      <c r="Q133" s="100"/>
      <c r="R133" t="s">
        <v>100</v>
      </c>
      <c r="S133" t="s">
        <v>134</v>
      </c>
    </row>
    <row r="134" spans="1:19" x14ac:dyDescent="0.25">
      <c r="A134" s="100"/>
      <c r="B134" t="s">
        <v>55</v>
      </c>
      <c r="C134" t="s">
        <v>55</v>
      </c>
      <c r="G134">
        <v>2</v>
      </c>
      <c r="H134" t="s">
        <v>25</v>
      </c>
      <c r="I134" s="1">
        <v>45383</v>
      </c>
      <c r="J134" s="1">
        <v>45412</v>
      </c>
      <c r="K134">
        <v>2700</v>
      </c>
      <c r="L134">
        <v>0</v>
      </c>
      <c r="M134">
        <v>815.1</v>
      </c>
      <c r="N134">
        <v>-2823.2</v>
      </c>
      <c r="O134">
        <v>691.9</v>
      </c>
      <c r="Q134" s="100"/>
      <c r="R134" t="s">
        <v>100</v>
      </c>
      <c r="S134" t="s">
        <v>101</v>
      </c>
    </row>
    <row r="135" spans="1:19" x14ac:dyDescent="0.25">
      <c r="A135" s="100"/>
      <c r="B135" t="s">
        <v>70</v>
      </c>
      <c r="C135" t="s">
        <v>70</v>
      </c>
      <c r="G135">
        <v>2</v>
      </c>
      <c r="H135" t="s">
        <v>25</v>
      </c>
      <c r="I135" s="1">
        <v>45383</v>
      </c>
      <c r="J135" s="1">
        <v>45412</v>
      </c>
      <c r="K135">
        <v>735</v>
      </c>
      <c r="L135">
        <v>0</v>
      </c>
      <c r="M135">
        <v>0</v>
      </c>
      <c r="N135">
        <v>-725.8</v>
      </c>
      <c r="O135">
        <v>9.1999999999999993</v>
      </c>
      <c r="Q135" s="100"/>
      <c r="R135" t="s">
        <v>100</v>
      </c>
      <c r="S135" t="s">
        <v>101</v>
      </c>
    </row>
    <row r="136" spans="1:19" x14ac:dyDescent="0.25">
      <c r="A136" s="100"/>
      <c r="B136" t="s">
        <v>56</v>
      </c>
      <c r="C136" t="s">
        <v>56</v>
      </c>
      <c r="G136">
        <v>2</v>
      </c>
      <c r="H136" t="s">
        <v>25</v>
      </c>
      <c r="I136" s="1">
        <v>45383</v>
      </c>
      <c r="J136" s="1">
        <v>45412</v>
      </c>
      <c r="K136">
        <v>0</v>
      </c>
      <c r="L136">
        <v>0</v>
      </c>
      <c r="M136">
        <v>0</v>
      </c>
      <c r="N136">
        <v>-37.200000000000003</v>
      </c>
      <c r="O136">
        <v>-37.200000000000003</v>
      </c>
      <c r="Q136" s="100"/>
      <c r="R136" t="s">
        <v>100</v>
      </c>
      <c r="S136" t="s">
        <v>101</v>
      </c>
    </row>
    <row r="137" spans="1:19" x14ac:dyDescent="0.25">
      <c r="A137" s="100"/>
      <c r="B137" t="s">
        <v>57</v>
      </c>
      <c r="C137" t="s">
        <v>57</v>
      </c>
      <c r="G137">
        <v>2</v>
      </c>
      <c r="H137" t="s">
        <v>25</v>
      </c>
      <c r="I137" s="1">
        <v>45383</v>
      </c>
      <c r="J137" s="1">
        <v>45412</v>
      </c>
      <c r="K137">
        <v>87</v>
      </c>
      <c r="L137">
        <v>71005.2</v>
      </c>
      <c r="M137">
        <v>-105382.1</v>
      </c>
      <c r="N137">
        <v>34238.800000000003</v>
      </c>
      <c r="O137">
        <v>-51.1</v>
      </c>
      <c r="Q137" s="100"/>
      <c r="R137" t="s">
        <v>100</v>
      </c>
      <c r="S137" t="s">
        <v>101</v>
      </c>
    </row>
    <row r="138" spans="1:19" x14ac:dyDescent="0.25">
      <c r="A138" s="100"/>
      <c r="B138" t="s">
        <v>58</v>
      </c>
      <c r="C138" t="s">
        <v>58</v>
      </c>
      <c r="G138">
        <v>2</v>
      </c>
      <c r="H138" t="s">
        <v>25</v>
      </c>
      <c r="I138" s="1">
        <v>45383</v>
      </c>
      <c r="J138" s="1">
        <v>45412</v>
      </c>
      <c r="K138">
        <v>0</v>
      </c>
      <c r="L138">
        <v>437.7</v>
      </c>
      <c r="M138">
        <v>-46918.1</v>
      </c>
      <c r="N138">
        <v>46471.4</v>
      </c>
      <c r="O138">
        <v>-9</v>
      </c>
      <c r="Q138" s="100"/>
      <c r="R138" t="s">
        <v>100</v>
      </c>
      <c r="S138" t="s">
        <v>101</v>
      </c>
    </row>
    <row r="139" spans="1:19" x14ac:dyDescent="0.25">
      <c r="A139" s="100"/>
      <c r="B139" t="s">
        <v>69</v>
      </c>
      <c r="C139" t="s">
        <v>69</v>
      </c>
      <c r="G139">
        <v>2</v>
      </c>
      <c r="H139" t="s">
        <v>25</v>
      </c>
      <c r="I139" s="1">
        <v>45383</v>
      </c>
      <c r="J139" s="1">
        <v>45412</v>
      </c>
      <c r="K139">
        <v>0</v>
      </c>
      <c r="L139">
        <v>3639.5</v>
      </c>
      <c r="M139">
        <v>-123176.9</v>
      </c>
      <c r="N139">
        <v>119369.2</v>
      </c>
      <c r="O139">
        <v>-168.2</v>
      </c>
      <c r="Q139" s="100"/>
      <c r="R139" t="s">
        <v>100</v>
      </c>
      <c r="S139" t="s">
        <v>101</v>
      </c>
    </row>
    <row r="140" spans="1:19" x14ac:dyDescent="0.25">
      <c r="A140" s="100"/>
      <c r="B140" t="s">
        <v>59</v>
      </c>
      <c r="C140" t="s">
        <v>59</v>
      </c>
      <c r="G140">
        <v>2</v>
      </c>
      <c r="H140" t="s">
        <v>25</v>
      </c>
      <c r="I140" s="1">
        <v>45383</v>
      </c>
      <c r="J140" s="1">
        <v>45412</v>
      </c>
      <c r="K140">
        <v>579</v>
      </c>
      <c r="L140">
        <v>41680.800000000003</v>
      </c>
      <c r="M140">
        <v>-48978.400000000001</v>
      </c>
      <c r="N140">
        <v>6603.1</v>
      </c>
      <c r="O140">
        <v>-115.5</v>
      </c>
      <c r="Q140" s="100"/>
      <c r="R140" t="s">
        <v>100</v>
      </c>
      <c r="S140" t="s">
        <v>101</v>
      </c>
    </row>
    <row r="141" spans="1:19" x14ac:dyDescent="0.25">
      <c r="A141" s="100"/>
      <c r="B141" t="s">
        <v>59</v>
      </c>
      <c r="C141" t="s">
        <v>59</v>
      </c>
      <c r="G141">
        <v>34</v>
      </c>
      <c r="H141" t="s">
        <v>36</v>
      </c>
      <c r="I141" s="1">
        <v>45383</v>
      </c>
      <c r="J141" s="1">
        <v>45412</v>
      </c>
      <c r="K141">
        <v>0</v>
      </c>
      <c r="L141">
        <v>17326</v>
      </c>
      <c r="M141">
        <v>-17251.5</v>
      </c>
      <c r="N141">
        <v>0</v>
      </c>
      <c r="O141">
        <v>74.5</v>
      </c>
      <c r="Q141" s="100"/>
      <c r="R141" t="s">
        <v>100</v>
      </c>
      <c r="S141" t="s">
        <v>108</v>
      </c>
    </row>
    <row r="142" spans="1:19" x14ac:dyDescent="0.25">
      <c r="A142" s="100"/>
      <c r="B142" t="s">
        <v>59</v>
      </c>
      <c r="C142" t="s">
        <v>59</v>
      </c>
      <c r="G142">
        <v>36</v>
      </c>
      <c r="H142" t="s">
        <v>37</v>
      </c>
      <c r="I142" s="1">
        <v>45383</v>
      </c>
      <c r="J142" s="1">
        <v>45412</v>
      </c>
      <c r="K142">
        <v>0</v>
      </c>
      <c r="L142">
        <v>88152</v>
      </c>
      <c r="M142">
        <v>-84826.2</v>
      </c>
      <c r="N142">
        <v>-3244.7</v>
      </c>
      <c r="O142">
        <v>81.099999999999994</v>
      </c>
      <c r="Q142" s="100"/>
      <c r="R142" t="s">
        <v>100</v>
      </c>
      <c r="S142" t="s">
        <v>109</v>
      </c>
    </row>
    <row r="143" spans="1:19" x14ac:dyDescent="0.25">
      <c r="A143" s="100"/>
      <c r="B143" t="s">
        <v>59</v>
      </c>
      <c r="C143" t="s">
        <v>59</v>
      </c>
      <c r="G143">
        <v>38</v>
      </c>
      <c r="H143" t="s">
        <v>30</v>
      </c>
      <c r="I143" s="1">
        <v>45383</v>
      </c>
      <c r="J143" s="1">
        <v>45412</v>
      </c>
      <c r="K143">
        <v>0</v>
      </c>
      <c r="L143">
        <v>0</v>
      </c>
      <c r="M143">
        <v>-656</v>
      </c>
      <c r="N143">
        <v>656</v>
      </c>
      <c r="O143">
        <v>0</v>
      </c>
      <c r="Q143" s="100"/>
      <c r="R143" t="s">
        <v>100</v>
      </c>
      <c r="S143" t="s">
        <v>110</v>
      </c>
    </row>
    <row r="144" spans="1:19" x14ac:dyDescent="0.25">
      <c r="A144" s="100"/>
      <c r="B144" t="s">
        <v>68</v>
      </c>
      <c r="C144" t="s">
        <v>68</v>
      </c>
      <c r="G144">
        <v>34</v>
      </c>
      <c r="H144" t="s">
        <v>36</v>
      </c>
      <c r="I144" s="1">
        <v>45383</v>
      </c>
      <c r="J144" s="1">
        <v>45412</v>
      </c>
      <c r="K144">
        <v>0</v>
      </c>
      <c r="L144">
        <v>0</v>
      </c>
      <c r="M144">
        <v>-8685.7999999999993</v>
      </c>
      <c r="N144">
        <v>9814</v>
      </c>
      <c r="O144">
        <v>1128.2</v>
      </c>
      <c r="Q144" s="100"/>
      <c r="R144" t="s">
        <v>100</v>
      </c>
      <c r="S144" t="s">
        <v>108</v>
      </c>
    </row>
    <row r="145" spans="1:19" x14ac:dyDescent="0.25">
      <c r="A145" s="100"/>
      <c r="B145" t="s">
        <v>68</v>
      </c>
      <c r="C145" t="s">
        <v>68</v>
      </c>
      <c r="G145">
        <v>35</v>
      </c>
      <c r="H145" t="s">
        <v>42</v>
      </c>
      <c r="I145" s="1">
        <v>45383</v>
      </c>
      <c r="J145" s="1">
        <v>45412</v>
      </c>
      <c r="K145">
        <v>38</v>
      </c>
      <c r="L145">
        <v>0</v>
      </c>
      <c r="M145">
        <v>0</v>
      </c>
      <c r="N145">
        <v>-38</v>
      </c>
      <c r="O145">
        <v>0</v>
      </c>
      <c r="Q145" s="100"/>
      <c r="R145" t="s">
        <v>100</v>
      </c>
      <c r="S145" t="s">
        <v>108</v>
      </c>
    </row>
    <row r="146" spans="1:19" x14ac:dyDescent="0.25">
      <c r="A146" s="100"/>
      <c r="B146" t="s">
        <v>67</v>
      </c>
      <c r="C146" t="s">
        <v>67</v>
      </c>
      <c r="G146">
        <v>2</v>
      </c>
      <c r="H146" t="s">
        <v>25</v>
      </c>
      <c r="I146" s="1">
        <v>45383</v>
      </c>
      <c r="J146" s="1">
        <v>45412</v>
      </c>
      <c r="K146">
        <v>342</v>
      </c>
      <c r="L146">
        <v>0</v>
      </c>
      <c r="M146">
        <v>-21942.7</v>
      </c>
      <c r="N146">
        <v>21945.200000000001</v>
      </c>
      <c r="O146">
        <v>344.5</v>
      </c>
      <c r="Q146" s="100"/>
      <c r="R146" t="s">
        <v>100</v>
      </c>
      <c r="S146" t="s">
        <v>101</v>
      </c>
    </row>
    <row r="147" spans="1:19" x14ac:dyDescent="0.25">
      <c r="A147" s="100"/>
      <c r="B147" t="s">
        <v>80</v>
      </c>
      <c r="C147" t="s">
        <v>80</v>
      </c>
      <c r="G147">
        <v>2</v>
      </c>
      <c r="H147" t="s">
        <v>25</v>
      </c>
      <c r="I147" s="1">
        <v>45383</v>
      </c>
      <c r="J147" s="1">
        <v>45412</v>
      </c>
      <c r="K147">
        <v>562</v>
      </c>
      <c r="L147">
        <v>0</v>
      </c>
      <c r="M147">
        <v>-341.6</v>
      </c>
      <c r="N147">
        <v>-282.2</v>
      </c>
      <c r="O147">
        <v>-61.8</v>
      </c>
      <c r="Q147" s="100"/>
      <c r="R147" t="s">
        <v>100</v>
      </c>
      <c r="S147" t="s">
        <v>101</v>
      </c>
    </row>
    <row r="148" spans="1:19" x14ac:dyDescent="0.25">
      <c r="A148" s="100"/>
      <c r="B148" t="s">
        <v>66</v>
      </c>
      <c r="C148" t="s">
        <v>66</v>
      </c>
      <c r="G148">
        <v>2</v>
      </c>
      <c r="H148" t="s">
        <v>25</v>
      </c>
      <c r="I148" s="1">
        <v>45383</v>
      </c>
      <c r="J148" s="1">
        <v>45412</v>
      </c>
      <c r="K148">
        <v>1208</v>
      </c>
      <c r="L148">
        <v>0</v>
      </c>
      <c r="M148">
        <v>0</v>
      </c>
      <c r="N148">
        <v>-1239.5</v>
      </c>
      <c r="O148">
        <v>-31.5</v>
      </c>
      <c r="Q148" s="100"/>
      <c r="R148" t="s">
        <v>100</v>
      </c>
      <c r="S148" t="s">
        <v>101</v>
      </c>
    </row>
    <row r="149" spans="1:19" x14ac:dyDescent="0.25">
      <c r="A149" s="100"/>
      <c r="B149" t="s">
        <v>66</v>
      </c>
      <c r="C149" t="s">
        <v>66</v>
      </c>
      <c r="G149">
        <v>34</v>
      </c>
      <c r="H149" t="s">
        <v>36</v>
      </c>
      <c r="I149" s="1">
        <v>45383</v>
      </c>
      <c r="J149" s="1">
        <v>45412</v>
      </c>
      <c r="K149">
        <v>0</v>
      </c>
      <c r="L149">
        <v>0</v>
      </c>
      <c r="M149">
        <v>-564.4</v>
      </c>
      <c r="N149">
        <v>0</v>
      </c>
      <c r="O149">
        <v>-564.4</v>
      </c>
      <c r="Q149" s="100"/>
      <c r="R149" t="s">
        <v>100</v>
      </c>
      <c r="S149" t="s">
        <v>108</v>
      </c>
    </row>
  </sheetData>
  <hyperlinks>
    <hyperlink ref="A2" r:id="rId1" display="listTemplate.aspx%3fscreenID=Get_bItemBalanceSummaryDetail&amp;p=04/01/2024&amp;p=04/30/2024&amp;p=38-50&amp;p=02&amp;p=" xr:uid="{648DE38B-485C-452D-9999-8EBE86839EC7}"/>
    <hyperlink ref="Q2" r:id="rId2" display="javascript:window.open('listTemplate.aspx?screenID=Get_bIVLayerAvailable&amp;p=',%20'LayerInquiry',%20'height=600,width=800,%20toolbar=no,%20menubar=no,%20scrollbars=yes,%20resizable=yes,location=no,%20directories=no,%20status=no');void(0);" xr:uid="{025C1615-FD8F-475A-A266-D9A275A796A3}"/>
    <hyperlink ref="A3" r:id="rId3" display="listTemplate.aspx%3fscreenID=Get_bItemBalanceSummaryDetail&amp;p=04/01/2024&amp;p=04/30/2024&amp;p=38-59&amp;p=82&amp;p=" xr:uid="{F2D23D0C-75D9-4AF6-A81D-B35BDF141949}"/>
    <hyperlink ref="Q3" r:id="rId4" display="javascript:window.open('listTemplate.aspx?screenID=Get_bIVLayerAvailable&amp;p=',%20'LayerInquiry',%20'height=600,width=800,%20toolbar=no,%20menubar=no,%20scrollbars=yes,%20resizable=yes,location=no,%20directories=no,%20status=no');void(0);" xr:uid="{D7353B3C-A0BC-40F9-8D92-04DC4580C2C2}"/>
    <hyperlink ref="A4" r:id="rId5" display="listTemplate.aspx%3fscreenID=Get_bItemBalanceSummaryDetail&amp;p=04/01/2024&amp;p=04/30/2024&amp;p=AMC Trucking LLC&amp;p=02&amp;p=" xr:uid="{2AD9FF26-4E4C-4365-B5C4-3B8903506114}"/>
    <hyperlink ref="Q4" r:id="rId6" display="javascript:window.open('listTemplate.aspx?screenID=Get_bIVLayerAvailable&amp;p=',%20'LayerInquiry',%20'height=600,width=800,%20toolbar=no,%20menubar=no,%20scrollbars=yes,%20resizable=yes,location=no,%20directories=no,%20status=no');void(0);" xr:uid="{275E3DA6-FF32-4C76-8117-B879DC57BA0D}"/>
    <hyperlink ref="A5" r:id="rId7" display="listTemplate.aspx%3fscreenID=Get_bItemBalanceSummaryDetail&amp;p=04/01/2024&amp;p=04/30/2024&amp;p=AMC Trucking LLC&amp;p=57&amp;p=" xr:uid="{3383A2A6-A5AE-4D12-B4C6-9D69644F41A0}"/>
    <hyperlink ref="Q5" r:id="rId8" display="javascript:window.open('listTemplate.aspx?screenID=Get_bIVLayerAvailable&amp;p=',%20'LayerInquiry',%20'height=600,width=800,%20toolbar=no,%20menubar=no,%20scrollbars=yes,%20resizable=yes,location=no,%20directories=no,%20status=no');void(0);" xr:uid="{BCEE199B-E1EA-4C26-8625-4EEC9F49F3E1}"/>
    <hyperlink ref="A6" r:id="rId9" display="listTemplate.aspx%3fscreenID=Get_bItemBalanceSummaryDetail&amp;p=04/01/2024&amp;p=04/30/2024&amp;p=BTruck 449&amp;p=04&amp;p=" xr:uid="{CF6CA22D-B2AC-493C-A770-568EC5582A9A}"/>
    <hyperlink ref="Q6" r:id="rId10" display="javascript:window.open('listTemplate.aspx?screenID=Get_bIVLayerAvailable&amp;p=',%20'LayerInquiry',%20'height=600,width=800,%20toolbar=no,%20menubar=no,%20scrollbars=yes,%20resizable=yes,location=no,%20directories=no,%20status=no');void(0);" xr:uid="{B17E7C2F-0F79-4DA2-AEFA-6FD2E06097B7}"/>
    <hyperlink ref="A7" r:id="rId11" display="listTemplate.aspx%3fscreenID=Get_bItemBalanceSummaryDetail&amp;p=04/01/2024&amp;p=04/30/2024&amp;p=BTruck 461&amp;p=02&amp;p=" xr:uid="{89858A47-DAEF-4772-AD9B-3AADC9389501}"/>
    <hyperlink ref="Q7" r:id="rId12" display="javascript:window.open('listTemplate.aspx?screenID=Get_bIVLayerAvailable&amp;p=',%20'LayerInquiry',%20'height=600,width=800,%20toolbar=no,%20menubar=no,%20scrollbars=yes,%20resizable=yes,location=no,%20directories=no,%20status=no');void(0);" xr:uid="{4FB932DC-26F4-4852-9CC1-63E5ED1D12C2}"/>
    <hyperlink ref="A8" r:id="rId13" display="listTemplate.aspx%3fscreenID=Get_bItemBalanceSummaryDetail&amp;p=04/01/2024&amp;p=04/30/2024&amp;p=BTruck 461&amp;p=21&amp;p=" xr:uid="{46E11D17-AE7B-47AF-99B5-07DBEC7A9FD4}"/>
    <hyperlink ref="Q8" r:id="rId14" display="javascript:window.open('listTemplate.aspx?screenID=Get_bIVLayerAvailable&amp;p=',%20'LayerInquiry',%20'height=600,width=800,%20toolbar=no,%20menubar=no,%20scrollbars=yes,%20resizable=yes,location=no,%20directories=no,%20status=no');void(0);" xr:uid="{43C74E6B-C926-4FA8-B081-7D0408662EED}"/>
    <hyperlink ref="A9" r:id="rId15" display="listTemplate.aspx%3fscreenID=Get_bItemBalanceSummaryDetail&amp;p=04/01/2024&amp;p=04/30/2024&amp;p=BTruck 461&amp;p=22&amp;p=" xr:uid="{A6FEC8F3-9E50-43FF-9CAA-5C67EFE073DC}"/>
    <hyperlink ref="Q9" r:id="rId16" display="javascript:window.open('listTemplate.aspx?screenID=Get_bIVLayerAvailable&amp;p=',%20'LayerInquiry',%20'height=600,width=800,%20toolbar=no,%20menubar=no,%20scrollbars=yes,%20resizable=yes,location=no,%20directories=no,%20status=no');void(0);" xr:uid="{D6C5AEB8-BF91-4EEF-950F-44FC467EE9B0}"/>
    <hyperlink ref="A10" r:id="rId17" display="listTemplate.aspx%3fscreenID=Get_bItemBalanceSummaryDetail&amp;p=04/01/2024&amp;p=04/30/2024&amp;p=BTruck 461&amp;p=34&amp;p=" xr:uid="{DEE5128E-D075-4992-B2CB-0B6E0A0DA6B9}"/>
    <hyperlink ref="Q10" r:id="rId18" display="javascript:window.open('listTemplate.aspx?screenID=Get_bIVLayerAvailable&amp;p=',%20'LayerInquiry',%20'height=600,width=800,%20toolbar=no,%20menubar=no,%20scrollbars=yes,%20resizable=yes,location=no,%20directories=no,%20status=no');void(0);" xr:uid="{D7AE0455-C852-47A7-A9A3-04AC5B5B09AE}"/>
    <hyperlink ref="A11" r:id="rId19" display="listTemplate.aspx%3fscreenID=Get_bItemBalanceSummaryDetail&amp;p=04/01/2024&amp;p=04/30/2024&amp;p=BTruck 461&amp;p=35&amp;p=" xr:uid="{DF05A9E7-60A6-4A86-87BF-9ACAF3429D6A}"/>
    <hyperlink ref="Q11" r:id="rId20" display="javascript:window.open('listTemplate.aspx?screenID=Get_bIVLayerAvailable&amp;p=',%20'LayerInquiry',%20'height=600,width=800,%20toolbar=no,%20menubar=no,%20scrollbars=yes,%20resizable=yes,location=no,%20directories=no,%20status=no');void(0);" xr:uid="{51A297D5-47FE-402F-A6E9-C9743E4E381D}"/>
    <hyperlink ref="A12" r:id="rId21" display="listTemplate.aspx%3fscreenID=Get_bItemBalanceSummaryDetail&amp;p=04/01/2024&amp;p=04/30/2024&amp;p=BTruck 461&amp;p=36&amp;p=" xr:uid="{5610805E-F83E-449D-8EA2-67DA2B08448A}"/>
    <hyperlink ref="Q12" r:id="rId22" display="javascript:window.open('listTemplate.aspx?screenID=Get_bIVLayerAvailable&amp;p=',%20'LayerInquiry',%20'height=600,width=800,%20toolbar=no,%20menubar=no,%20scrollbars=yes,%20resizable=yes,location=no,%20directories=no,%20status=no');void(0);" xr:uid="{F2B80C3B-0DA1-4F51-B522-F913180D0D86}"/>
    <hyperlink ref="A13" r:id="rId23" display="listTemplate.aspx%3fscreenID=Get_bItemBalanceSummaryDetail&amp;p=04/01/2024&amp;p=04/30/2024&amp;p=BTruck 461&amp;p=38&amp;p=" xr:uid="{92C256D1-B771-4CE6-9DA1-AFD793D1473A}"/>
    <hyperlink ref="Q13" r:id="rId24" display="javascript:window.open('listTemplate.aspx?screenID=Get_bIVLayerAvailable&amp;p=',%20'LayerInquiry',%20'height=600,width=800,%20toolbar=no,%20menubar=no,%20scrollbars=yes,%20resizable=yes,location=no,%20directories=no,%20status=no');void(0);" xr:uid="{19617BB2-6BF7-40A9-AD3A-B4E9BAA64C1A}"/>
    <hyperlink ref="A14" r:id="rId25" display="listTemplate.aspx%3fscreenID=Get_bItemBalanceSummaryDetail&amp;p=04/01/2024&amp;p=04/30/2024&amp;p=BTruck 464&amp;p=02&amp;p=" xr:uid="{67210C9A-9D40-4EC3-A35D-F906F38AEC4F}"/>
    <hyperlink ref="Q14" r:id="rId26" display="javascript:window.open('listTemplate.aspx?screenID=Get_bIVLayerAvailable&amp;p=',%20'LayerInquiry',%20'height=600,width=800,%20toolbar=no,%20menubar=no,%20scrollbars=yes,%20resizable=yes,location=no,%20directories=no,%20status=no');void(0);" xr:uid="{154957F9-CAA8-4B41-BFA1-22B5F19BE45D}"/>
    <hyperlink ref="A15" r:id="rId27" display="listTemplate.aspx%3fscreenID=Get_bItemBalanceSummaryDetail&amp;p=04/01/2024&amp;p=04/30/2024&amp;p=BTruck 465&amp;p=34&amp;p=" xr:uid="{BC8614D3-5D96-4CB3-8086-E1EE7A167E1D}"/>
    <hyperlink ref="Q15" r:id="rId28" display="javascript:window.open('listTemplate.aspx?screenID=Get_bIVLayerAvailable&amp;p=',%20'LayerInquiry',%20'height=600,width=800,%20toolbar=no,%20menubar=no,%20scrollbars=yes,%20resizable=yes,location=no,%20directories=no,%20status=no');void(0);" xr:uid="{BBD142B6-FBE1-4D1F-AAEA-0158DCE88DC0}"/>
    <hyperlink ref="A16" r:id="rId29" display="listTemplate.aspx%3fscreenID=Get_bItemBalanceSummaryDetail&amp;p=04/01/2024&amp;p=04/30/2024&amp;p=BTruck 465&amp;p=36&amp;p=" xr:uid="{A39A074B-C850-420F-B9A4-4B8645F02011}"/>
    <hyperlink ref="Q16" r:id="rId30" display="javascript:window.open('listTemplate.aspx?screenID=Get_bIVLayerAvailable&amp;p=',%20'LayerInquiry',%20'height=600,width=800,%20toolbar=no,%20menubar=no,%20scrollbars=yes,%20resizable=yes,location=no,%20directories=no,%20status=no');void(0);" xr:uid="{485318B0-D3C8-478C-84E2-80BA2D938986}"/>
    <hyperlink ref="A17" r:id="rId31" display="listTemplate.aspx%3fscreenID=Get_bItemBalanceSummaryDetail&amp;p=04/01/2024&amp;p=04/30/2024&amp;p=BTruck 466&amp;p=34&amp;p=" xr:uid="{7258E498-463A-4547-8FEA-0BFC31BB40B8}"/>
    <hyperlink ref="Q17" r:id="rId32" display="javascript:window.open('listTemplate.aspx?screenID=Get_bIVLayerAvailable&amp;p=',%20'LayerInquiry',%20'height=600,width=800,%20toolbar=no,%20menubar=no,%20scrollbars=yes,%20resizable=yes,location=no,%20directories=no,%20status=no');void(0);" xr:uid="{F263B3DD-708C-4A49-91D8-2E73D3F22957}"/>
    <hyperlink ref="A18" r:id="rId33" display="listTemplate.aspx%3fscreenID=Get_bItemBalanceSummaryDetail&amp;p=04/01/2024&amp;p=04/30/2024&amp;p=BTruck 466&amp;p=36&amp;p=" xr:uid="{1BED40D2-790E-40CC-BADA-ADA0D6F5DA2D}"/>
    <hyperlink ref="Q18" r:id="rId34" display="javascript:window.open('listTemplate.aspx?screenID=Get_bIVLayerAvailable&amp;p=',%20'LayerInquiry',%20'height=600,width=800,%20toolbar=no,%20menubar=no,%20scrollbars=yes,%20resizable=yes,location=no,%20directories=no,%20status=no');void(0);" xr:uid="{A076DBAB-D55B-4C4C-A2B8-C022D9A382FE}"/>
    <hyperlink ref="A19" r:id="rId35" display="listTemplate.aspx%3fscreenID=Get_bItemBalanceSummaryDetail&amp;p=04/01/2024&amp;p=04/30/2024&amp;p=BTruck 467&amp;p=02&amp;p=" xr:uid="{F90F8B16-B83D-47C1-8142-6C5E9E7DAE06}"/>
    <hyperlink ref="Q19" r:id="rId36" display="javascript:window.open('listTemplate.aspx?screenID=Get_bIVLayerAvailable&amp;p=',%20'LayerInquiry',%20'height=600,width=800,%20toolbar=no,%20menubar=no,%20scrollbars=yes,%20resizable=yes,location=no,%20directories=no,%20status=no');void(0);" xr:uid="{C315832A-CDBA-40E1-A61F-6A1A1D7D6685}"/>
    <hyperlink ref="A20" r:id="rId37" display="listTemplate.aspx%3fscreenID=Get_bItemBalanceSummaryDetail&amp;p=04/01/2024&amp;p=04/30/2024&amp;p=BTruck 467&amp;p=34&amp;p=" xr:uid="{8DA9A8BC-F3E8-462D-98D3-02820BCA077F}"/>
    <hyperlink ref="Q20" r:id="rId38" display="javascript:window.open('listTemplate.aspx?screenID=Get_bIVLayerAvailable&amp;p=',%20'LayerInquiry',%20'height=600,width=800,%20toolbar=no,%20menubar=no,%20scrollbars=yes,%20resizable=yes,location=no,%20directories=no,%20status=no');void(0);" xr:uid="{0F51DE3D-064D-4F4B-ABF9-039779F29B79}"/>
    <hyperlink ref="A21" r:id="rId39" display="listTemplate.aspx%3fscreenID=Get_bItemBalanceSummaryDetail&amp;p=04/01/2024&amp;p=04/30/2024&amp;p=BTruck 467&amp;p=35&amp;p=" xr:uid="{C6058758-21C9-4BB0-9615-21839A10C81F}"/>
    <hyperlink ref="Q21" r:id="rId40" display="javascript:window.open('listTemplate.aspx?screenID=Get_bIVLayerAvailable&amp;p=',%20'LayerInquiry',%20'height=600,width=800,%20toolbar=no,%20menubar=no,%20scrollbars=yes,%20resizable=yes,location=no,%20directories=no,%20status=no');void(0);" xr:uid="{68F6F796-5F33-4898-B11A-F3017AD271DB}"/>
    <hyperlink ref="A22" r:id="rId41" display="listTemplate.aspx%3fscreenID=Get_bItemBalanceSummaryDetail&amp;p=04/01/2024&amp;p=04/30/2024&amp;p=BTruck 472&amp;p=02&amp;p=" xr:uid="{5AFB1EDB-4158-4574-8572-AA963565DCCE}"/>
    <hyperlink ref="Q22" r:id="rId42" display="javascript:window.open('listTemplate.aspx?screenID=Get_bIVLayerAvailable&amp;p=',%20'LayerInquiry',%20'height=600,width=800,%20toolbar=no,%20menubar=no,%20scrollbars=yes,%20resizable=yes,location=no,%20directories=no,%20status=no');void(0);" xr:uid="{B7E03792-A047-4ED0-8CE4-B844A7994FEC}"/>
    <hyperlink ref="A23" r:id="rId43" display="listTemplate.aspx%3fscreenID=Get_bItemBalanceSummaryDetail&amp;p=04/01/2024&amp;p=04/30/2024&amp;p=BTruck 472&amp;p=21&amp;p=" xr:uid="{E73E0C2C-CDE9-4F4D-A907-4F023B7B2923}"/>
    <hyperlink ref="Q23" r:id="rId44" display="javascript:window.open('listTemplate.aspx?screenID=Get_bIVLayerAvailable&amp;p=',%20'LayerInquiry',%20'height=600,width=800,%20toolbar=no,%20menubar=no,%20scrollbars=yes,%20resizable=yes,location=no,%20directories=no,%20status=no');void(0);" xr:uid="{013F0B33-BB5F-4B6E-8EF4-4672EE7D4CEB}"/>
    <hyperlink ref="A24" r:id="rId45" display="listTemplate.aspx%3fscreenID=Get_bItemBalanceSummaryDetail&amp;p=04/01/2024&amp;p=04/30/2024&amp;p=BTruck 472&amp;p=22&amp;p=" xr:uid="{5F37731F-64A2-43F6-86E1-2EEFA8BDB4B7}"/>
    <hyperlink ref="Q24" r:id="rId46" display="javascript:window.open('listTemplate.aspx?screenID=Get_bIVLayerAvailable&amp;p=',%20'LayerInquiry',%20'height=600,width=800,%20toolbar=no,%20menubar=no,%20scrollbars=yes,%20resizable=yes,location=no,%20directories=no,%20status=no');void(0);" xr:uid="{F1A1CD28-FBD8-4346-A3A7-CA17F45F969C}"/>
    <hyperlink ref="A25" r:id="rId47" display="listTemplate.aspx%3fscreenID=Get_bItemBalanceSummaryDetail&amp;p=04/01/2024&amp;p=04/30/2024&amp;p=BTruck 472&amp;p=23&amp;p=" xr:uid="{98134DCB-4171-48F1-9B3E-E3D5397B9E47}"/>
    <hyperlink ref="Q25" r:id="rId48" display="javascript:window.open('listTemplate.aspx?screenID=Get_bIVLayerAvailable&amp;p=',%20'LayerInquiry',%20'height=600,width=800,%20toolbar=no,%20menubar=no,%20scrollbars=yes,%20resizable=yes,location=no,%20directories=no,%20status=no');void(0);" xr:uid="{816C203F-113A-40AD-9859-39C8F4D5D892}"/>
    <hyperlink ref="A26" r:id="rId49" display="listTemplate.aspx%3fscreenID=Get_bItemBalanceSummaryDetail&amp;p=04/01/2024&amp;p=04/30/2024&amp;p=BTruck 472&amp;p=34&amp;p=" xr:uid="{AA074B01-8E1C-4E1E-ABC8-72053F4ACA3C}"/>
    <hyperlink ref="Q26" r:id="rId50" display="javascript:window.open('listTemplate.aspx?screenID=Get_bIVLayerAvailable&amp;p=',%20'LayerInquiry',%20'height=600,width=800,%20toolbar=no,%20menubar=no,%20scrollbars=yes,%20resizable=yes,location=no,%20directories=no,%20status=no');void(0);" xr:uid="{B110331E-6BE6-41C4-8993-E13E6336381E}"/>
    <hyperlink ref="A27" r:id="rId51" display="listTemplate.aspx%3fscreenID=Get_bItemBalanceSummaryDetail&amp;p=04/01/2024&amp;p=04/30/2024&amp;p=BTruck 472&amp;p=36&amp;p=" xr:uid="{7891D018-366E-4D59-A476-D269E2502B43}"/>
    <hyperlink ref="Q27" r:id="rId52" display="javascript:window.open('listTemplate.aspx?screenID=Get_bIVLayerAvailable&amp;p=',%20'LayerInquiry',%20'height=600,width=800,%20toolbar=no,%20menubar=no,%20scrollbars=yes,%20resizable=yes,location=no,%20directories=no,%20status=no');void(0);" xr:uid="{46A13416-CB66-40D3-8474-B78C1AF708A6}"/>
    <hyperlink ref="A28" r:id="rId53" display="listTemplate.aspx%3fscreenID=Get_bItemBalanceSummaryDetail&amp;p=04/01/2024&amp;p=04/30/2024&amp;p=BTruck 472&amp;p=38&amp;p=" xr:uid="{E84B432B-4805-40C3-B274-E2DFBC96D1F0}"/>
    <hyperlink ref="Q28" r:id="rId54" display="javascript:window.open('listTemplate.aspx?screenID=Get_bIVLayerAvailable&amp;p=',%20'LayerInquiry',%20'height=600,width=800,%20toolbar=no,%20menubar=no,%20scrollbars=yes,%20resizable=yes,location=no,%20directories=no,%20status=no');void(0);" xr:uid="{AA3428B0-87C0-4EB1-8CA6-976E7147B311}"/>
    <hyperlink ref="A29" r:id="rId55" display="listTemplate.aspx%3fscreenID=Get_bItemBalanceSummaryDetail&amp;p=04/01/2024&amp;p=04/30/2024&amp;p=BTruck 476&amp;p=21&amp;p=" xr:uid="{60B06A2C-417B-49A1-B301-B9E8DF9D1709}"/>
    <hyperlink ref="Q29" r:id="rId56" display="javascript:window.open('listTemplate.aspx?screenID=Get_bIVLayerAvailable&amp;p=',%20'LayerInquiry',%20'height=600,width=800,%20toolbar=no,%20menubar=no,%20scrollbars=yes,%20resizable=yes,location=no,%20directories=no,%20status=no');void(0);" xr:uid="{B7C7AEFE-0D06-4110-8CE8-32638CEDCD03}"/>
    <hyperlink ref="A30" r:id="rId57" display="listTemplate.aspx%3fscreenID=Get_bItemBalanceSummaryDetail&amp;p=04/01/2024&amp;p=04/30/2024&amp;p=BTruck 476&amp;p=22&amp;p=" xr:uid="{2D99310E-3845-4B61-B63A-BC7C7CEB1520}"/>
    <hyperlink ref="Q30" r:id="rId58" display="javascript:window.open('listTemplate.aspx?screenID=Get_bIVLayerAvailable&amp;p=',%20'LayerInquiry',%20'height=600,width=800,%20toolbar=no,%20menubar=no,%20scrollbars=yes,%20resizable=yes,location=no,%20directories=no,%20status=no');void(0);" xr:uid="{5834DFDC-6436-4877-8E6E-13F4D49AFC2C}"/>
    <hyperlink ref="A31" r:id="rId59" display="listTemplate.aspx%3fscreenID=Get_bItemBalanceSummaryDetail&amp;p=04/01/2024&amp;p=04/30/2024&amp;p=BTruck 476&amp;p=23&amp;p=" xr:uid="{C2DFA3C1-54B4-4F59-AA0E-0566A62468F5}"/>
    <hyperlink ref="Q31" r:id="rId60" display="javascript:window.open('listTemplate.aspx?screenID=Get_bIVLayerAvailable&amp;p=',%20'LayerInquiry',%20'height=600,width=800,%20toolbar=no,%20menubar=no,%20scrollbars=yes,%20resizable=yes,location=no,%20directories=no,%20status=no');void(0);" xr:uid="{9E35479E-D023-4603-8990-6AAB0B4D6FEB}"/>
    <hyperlink ref="A32" r:id="rId61" display="listTemplate.aspx%3fscreenID=Get_bItemBalanceSummaryDetail&amp;p=04/01/2024&amp;p=04/30/2024&amp;p=BTruck 476&amp;p=34&amp;p=" xr:uid="{9B82387F-25E9-447B-85F8-7ABE1E052666}"/>
    <hyperlink ref="Q32" r:id="rId62" display="javascript:window.open('listTemplate.aspx?screenID=Get_bIVLayerAvailable&amp;p=',%20'LayerInquiry',%20'height=600,width=800,%20toolbar=no,%20menubar=no,%20scrollbars=yes,%20resizable=yes,location=no,%20directories=no,%20status=no');void(0);" xr:uid="{EDCCC403-CED9-4AC3-8B39-1C0ECBD214D3}"/>
    <hyperlink ref="A33" r:id="rId63" display="listTemplate.aspx%3fscreenID=Get_bItemBalanceSummaryDetail&amp;p=04/01/2024&amp;p=04/30/2024&amp;p=BTruck 476&amp;p=36&amp;p=" xr:uid="{B39E1917-635D-4D31-8D4F-91D2C5525E8F}"/>
    <hyperlink ref="Q33" r:id="rId64" display="javascript:window.open('listTemplate.aspx?screenID=Get_bIVLayerAvailable&amp;p=',%20'LayerInquiry',%20'height=600,width=800,%20toolbar=no,%20menubar=no,%20scrollbars=yes,%20resizable=yes,location=no,%20directories=no,%20status=no');void(0);" xr:uid="{A2F81E00-35BE-4E56-9BB9-F04DBAEF61B2}"/>
    <hyperlink ref="A34" r:id="rId65" display="listTemplate.aspx%3fscreenID=Get_bItemBalanceSummaryDetail&amp;p=04/01/2024&amp;p=04/30/2024&amp;p=BTruck 477&amp;p=02&amp;p=" xr:uid="{6C27DE76-F78C-42D9-A127-99A9238BCFB9}"/>
    <hyperlink ref="Q34" r:id="rId66" display="javascript:window.open('listTemplate.aspx?screenID=Get_bIVLayerAvailable&amp;p=',%20'LayerInquiry',%20'height=600,width=800,%20toolbar=no,%20menubar=no,%20scrollbars=yes,%20resizable=yes,location=no,%20directories=no,%20status=no');void(0);" xr:uid="{40A3576A-3CC1-48BD-9759-44595FF1B5AB}"/>
    <hyperlink ref="A35" r:id="rId67" display="listTemplate.aspx%3fscreenID=Get_bItemBalanceSummaryDetail&amp;p=04/01/2024&amp;p=04/30/2024&amp;p=BTruck 480&amp;p=78&amp;p=" xr:uid="{45779E30-99C8-458E-9D27-38241551B581}"/>
    <hyperlink ref="Q35" r:id="rId68" display="javascript:window.open('listTemplate.aspx?screenID=Get_bIVLayerAvailable&amp;p=',%20'LayerInquiry',%20'height=600,width=800,%20toolbar=no,%20menubar=no,%20scrollbars=yes,%20resizable=yes,location=no,%20directories=no,%20status=no');void(0);" xr:uid="{1CC06A07-F277-426B-84D2-BE459618DCAC}"/>
    <hyperlink ref="A36" r:id="rId69" display="listTemplate.aspx%3fscreenID=Get_bItemBalanceSummaryDetail&amp;p=04/01/2024&amp;p=04/30/2024&amp;p=BTruck 483&amp;p=02&amp;p=" xr:uid="{0CA4D525-5CEB-4698-8C73-C04458CBC0FF}"/>
    <hyperlink ref="Q36" r:id="rId70" display="javascript:window.open('listTemplate.aspx?screenID=Get_bIVLayerAvailable&amp;p=',%20'LayerInquiry',%20'height=600,width=800,%20toolbar=no,%20menubar=no,%20scrollbars=yes,%20resizable=yes,location=no,%20directories=no,%20status=no');void(0);" xr:uid="{439FCDD4-130F-433B-BC75-889B9520885C}"/>
    <hyperlink ref="A37" r:id="rId71" display="listTemplate.aspx%3fscreenID=Get_bItemBalanceSummaryDetail&amp;p=04/01/2024&amp;p=04/30/2024&amp;p=BTruck 483&amp;p=21&amp;p=" xr:uid="{D90E601B-B161-4BFA-BED0-C69C6EEB0BBD}"/>
    <hyperlink ref="Q37" r:id="rId72" display="javascript:window.open('listTemplate.aspx?screenID=Get_bIVLayerAvailable&amp;p=',%20'LayerInquiry',%20'height=600,width=800,%20toolbar=no,%20menubar=no,%20scrollbars=yes,%20resizable=yes,location=no,%20directories=no,%20status=no');void(0);" xr:uid="{5B428C8D-3DB6-4129-B582-7C12768824C4}"/>
    <hyperlink ref="A38" r:id="rId73" display="listTemplate.aspx%3fscreenID=Get_bItemBalanceSummaryDetail&amp;p=04/01/2024&amp;p=04/30/2024&amp;p=BTruck 483&amp;p=23&amp;p=" xr:uid="{35BC86E0-874D-4A77-807D-17C0CC925BC0}"/>
    <hyperlink ref="Q38" r:id="rId74" display="javascript:window.open('listTemplate.aspx?screenID=Get_bIVLayerAvailable&amp;p=',%20'LayerInquiry',%20'height=600,width=800,%20toolbar=no,%20menubar=no,%20scrollbars=yes,%20resizable=yes,location=no,%20directories=no,%20status=no');void(0);" xr:uid="{76F15B24-A769-4852-9FB7-5E24A79F4798}"/>
    <hyperlink ref="A39" r:id="rId75" display="listTemplate.aspx%3fscreenID=Get_bItemBalanceSummaryDetail&amp;p=04/01/2024&amp;p=04/30/2024&amp;p=BTruck 483&amp;p=34&amp;p=" xr:uid="{61B13CF4-F163-4E5B-91A1-431BD4BFE30C}"/>
    <hyperlink ref="Q39" r:id="rId76" display="javascript:window.open('listTemplate.aspx?screenID=Get_bIVLayerAvailable&amp;p=',%20'LayerInquiry',%20'height=600,width=800,%20toolbar=no,%20menubar=no,%20scrollbars=yes,%20resizable=yes,location=no,%20directories=no,%20status=no');void(0);" xr:uid="{B7B8260C-5ADE-4F67-A8AE-3377EBA746BB}"/>
    <hyperlink ref="A40" r:id="rId77" display="listTemplate.aspx%3fscreenID=Get_bItemBalanceSummaryDetail&amp;p=04/01/2024&amp;p=04/30/2024&amp;p=BTruck 483&amp;p=36&amp;p=" xr:uid="{FCEE5783-71CE-4185-878D-9F6EAAA35997}"/>
    <hyperlink ref="Q40" r:id="rId78" display="javascript:window.open('listTemplate.aspx?screenID=Get_bIVLayerAvailable&amp;p=',%20'LayerInquiry',%20'height=600,width=800,%20toolbar=no,%20menubar=no,%20scrollbars=yes,%20resizable=yes,location=no,%20directories=no,%20status=no');void(0);" xr:uid="{D66FFBDE-AABF-4C06-B69E-43662651A018}"/>
    <hyperlink ref="A41" r:id="rId79" display="listTemplate.aspx%3fscreenID=Get_bItemBalanceSummaryDetail&amp;p=04/01/2024&amp;p=04/30/2024&amp;p=BTruck 483&amp;p=37&amp;p=" xr:uid="{0961EA41-ED55-4C79-AC9B-CD327B6D790B}"/>
    <hyperlink ref="Q41" r:id="rId80" display="javascript:window.open('listTemplate.aspx?screenID=Get_bIVLayerAvailable&amp;p=',%20'LayerInquiry',%20'height=600,width=800,%20toolbar=no,%20menubar=no,%20scrollbars=yes,%20resizable=yes,location=no,%20directories=no,%20status=no');void(0);" xr:uid="{1C66990F-332E-4F44-A495-149944409356}"/>
    <hyperlink ref="A42" r:id="rId81" display="listTemplate.aspx%3fscreenID=Get_bItemBalanceSummaryDetail&amp;p=04/01/2024&amp;p=04/30/2024&amp;p=BTruck 483&amp;p=38&amp;p=" xr:uid="{9181D15B-7D03-4417-86F1-4EAEE6A0A8F0}"/>
    <hyperlink ref="Q42" r:id="rId82" display="javascript:window.open('listTemplate.aspx?screenID=Get_bIVLayerAvailable&amp;p=',%20'LayerInquiry',%20'height=600,width=800,%20toolbar=no,%20menubar=no,%20scrollbars=yes,%20resizable=yes,location=no,%20directories=no,%20status=no');void(0);" xr:uid="{97D73C92-38DE-4F23-95A1-99AE7AE70A7F}"/>
    <hyperlink ref="A43" r:id="rId83" display="listTemplate.aspx%3fscreenID=Get_bItemBalanceSummaryDetail&amp;p=04/01/2024&amp;p=04/30/2024&amp;p=BTruck 483&amp;p=57&amp;p=" xr:uid="{2D4F2F2F-5194-44A5-B8D3-89E6835DCB5E}"/>
    <hyperlink ref="Q43" r:id="rId84" display="javascript:window.open('listTemplate.aspx?screenID=Get_bIVLayerAvailable&amp;p=',%20'LayerInquiry',%20'height=600,width=800,%20toolbar=no,%20menubar=no,%20scrollbars=yes,%20resizable=yes,location=no,%20directories=no,%20status=no');void(0);" xr:uid="{1AF31A53-32C9-40C7-B61C-B55A9611C20D}"/>
    <hyperlink ref="A44" r:id="rId85" display="listTemplate.aspx%3fscreenID=Get_bItemBalanceSummaryDetail&amp;p=04/01/2024&amp;p=04/30/2024&amp;p=BTruck 484&amp;p=21&amp;p=" xr:uid="{ADCEB640-CD53-4A17-A8A5-BEDCB59AF811}"/>
    <hyperlink ref="Q44" r:id="rId86" display="javascript:window.open('listTemplate.aspx?screenID=Get_bIVLayerAvailable&amp;p=',%20'LayerInquiry',%20'height=600,width=800,%20toolbar=no,%20menubar=no,%20scrollbars=yes,%20resizable=yes,location=no,%20directories=no,%20status=no');void(0);" xr:uid="{299C0BA3-1F84-414B-8E07-7390D459A3EB}"/>
    <hyperlink ref="A45" r:id="rId87" display="listTemplate.aspx%3fscreenID=Get_bItemBalanceSummaryDetail&amp;p=04/01/2024&amp;p=04/30/2024&amp;p=BTruck 484&amp;p=23&amp;p=" xr:uid="{8A63C5F2-F600-4738-8373-C48F2DDA17C2}"/>
    <hyperlink ref="Q45" r:id="rId88" display="javascript:window.open('listTemplate.aspx?screenID=Get_bIVLayerAvailable&amp;p=',%20'LayerInquiry',%20'height=600,width=800,%20toolbar=no,%20menubar=no,%20scrollbars=yes,%20resizable=yes,location=no,%20directories=no,%20status=no');void(0);" xr:uid="{2F8D9E20-68BA-46DD-9B49-26DAB8892620}"/>
    <hyperlink ref="A46" r:id="rId89" display="listTemplate.aspx%3fscreenID=Get_bItemBalanceSummaryDetail&amp;p=04/01/2024&amp;p=04/30/2024&amp;p=BTruck 484&amp;p=34&amp;p=" xr:uid="{92385EB8-C878-445D-AA6B-C22C58E9B023}"/>
    <hyperlink ref="Q46" r:id="rId90" display="javascript:window.open('listTemplate.aspx?screenID=Get_bIVLayerAvailable&amp;p=',%20'LayerInquiry',%20'height=600,width=800,%20toolbar=no,%20menubar=no,%20scrollbars=yes,%20resizable=yes,location=no,%20directories=no,%20status=no');void(0);" xr:uid="{ADC89B9D-779E-44C3-A1E9-B796E56A390B}"/>
    <hyperlink ref="A47" r:id="rId91" display="listTemplate.aspx%3fscreenID=Get_bItemBalanceSummaryDetail&amp;p=04/01/2024&amp;p=04/30/2024&amp;p=BTruck 484&amp;p=36&amp;p=" xr:uid="{1010DC3D-66B9-4F21-8E44-09BB72A6832C}"/>
    <hyperlink ref="Q47" r:id="rId92" display="javascript:window.open('listTemplate.aspx?screenID=Get_bIVLayerAvailable&amp;p=',%20'LayerInquiry',%20'height=600,width=800,%20toolbar=no,%20menubar=no,%20scrollbars=yes,%20resizable=yes,location=no,%20directories=no,%20status=no');void(0);" xr:uid="{E5421DD3-47A7-4156-944C-6BCE79249A4B}"/>
    <hyperlink ref="A48" r:id="rId93" display="listTemplate.aspx%3fscreenID=Get_bItemBalanceSummaryDetail&amp;p=04/01/2024&amp;p=04/30/2024&amp;p=BTruck 484&amp;p=38&amp;p=" xr:uid="{79384C30-E3CA-4BEC-8A95-85770626EF74}"/>
    <hyperlink ref="Q48" r:id="rId94" display="javascript:window.open('listTemplate.aspx?screenID=Get_bIVLayerAvailable&amp;p=',%20'LayerInquiry',%20'height=600,width=800,%20toolbar=no,%20menubar=no,%20scrollbars=yes,%20resizable=yes,location=no,%20directories=no,%20status=no');void(0);" xr:uid="{2C8CD204-8BEC-47F8-922A-31433B48672F}"/>
    <hyperlink ref="A49" r:id="rId95" display="listTemplate.aspx%3fscreenID=Get_bItemBalanceSummaryDetail&amp;p=04/01/2024&amp;p=04/30/2024&amp;p=BTruck 484&amp;p=57&amp;p=" xr:uid="{978E0136-479C-40A6-BE2B-0C87F8B63F34}"/>
    <hyperlink ref="Q49" r:id="rId96" display="javascript:window.open('listTemplate.aspx?screenID=Get_bIVLayerAvailable&amp;p=',%20'LayerInquiry',%20'height=600,width=800,%20toolbar=no,%20menubar=no,%20scrollbars=yes,%20resizable=yes,location=no,%20directories=no,%20status=no');void(0);" xr:uid="{D63B3D63-2F19-4B2F-B026-6AD580B94A0F}"/>
    <hyperlink ref="A50" r:id="rId97" display="listTemplate.aspx%3fscreenID=Get_bItemBalanceSummaryDetail&amp;p=04/01/2024&amp;p=04/30/2024&amp;p=BTruck 485&amp;p=02&amp;p=" xr:uid="{4D5D6EE7-B9FB-40EF-9627-550E068A6B9D}"/>
    <hyperlink ref="Q50" r:id="rId98" display="javascript:window.open('listTemplate.aspx?screenID=Get_bIVLayerAvailable&amp;p=',%20'LayerInquiry',%20'height=600,width=800,%20toolbar=no,%20menubar=no,%20scrollbars=yes,%20resizable=yes,location=no,%20directories=no,%20status=no');void(0);" xr:uid="{0972DAEC-2ED9-4EF8-B1F7-C59D1C36A748}"/>
    <hyperlink ref="A51" r:id="rId99" display="listTemplate.aspx%3fscreenID=Get_bItemBalanceSummaryDetail&amp;p=04/01/2024&amp;p=04/30/2024&amp;p=BTruck 485&amp;p=21&amp;p=" xr:uid="{C4AC7B1F-A82F-4C5F-84C3-2147A2FDCDE5}"/>
    <hyperlink ref="Q51" r:id="rId100" display="javascript:window.open('listTemplate.aspx?screenID=Get_bIVLayerAvailable&amp;p=',%20'LayerInquiry',%20'height=600,width=800,%20toolbar=no,%20menubar=no,%20scrollbars=yes,%20resizable=yes,location=no,%20directories=no,%20status=no');void(0);" xr:uid="{7F49E088-9C9B-4DAB-AB01-17A8B8AC3B03}"/>
    <hyperlink ref="A52" r:id="rId101" display="listTemplate.aspx%3fscreenID=Get_bItemBalanceSummaryDetail&amp;p=04/01/2024&amp;p=04/30/2024&amp;p=BTruck 485&amp;p=23&amp;p=" xr:uid="{EA8AFD5B-48B8-41D4-9560-B272EC7822DD}"/>
    <hyperlink ref="Q52" r:id="rId102" display="javascript:window.open('listTemplate.aspx?screenID=Get_bIVLayerAvailable&amp;p=',%20'LayerInquiry',%20'height=600,width=800,%20toolbar=no,%20menubar=no,%20scrollbars=yes,%20resizable=yes,location=no,%20directories=no,%20status=no');void(0);" xr:uid="{7AD119BF-D4CB-4141-9465-C2ED05E43C17}"/>
    <hyperlink ref="A53" r:id="rId103" display="listTemplate.aspx%3fscreenID=Get_bItemBalanceSummaryDetail&amp;p=04/01/2024&amp;p=04/30/2024&amp;p=BTruck 485&amp;p=34&amp;p=" xr:uid="{88470861-35DF-4CBB-8558-DBAD26F8A75E}"/>
    <hyperlink ref="Q53" r:id="rId104" display="javascript:window.open('listTemplate.aspx?screenID=Get_bIVLayerAvailable&amp;p=',%20'LayerInquiry',%20'height=600,width=800,%20toolbar=no,%20menubar=no,%20scrollbars=yes,%20resizable=yes,location=no,%20directories=no,%20status=no');void(0);" xr:uid="{8E3681B6-CC63-44E2-A71F-12042AF92ABC}"/>
    <hyperlink ref="A54" r:id="rId105" display="listTemplate.aspx%3fscreenID=Get_bItemBalanceSummaryDetail&amp;p=04/01/2024&amp;p=04/30/2024&amp;p=BTruck 485&amp;p=36&amp;p=" xr:uid="{2A68EEED-59C0-4B80-BBD6-76BACBBBB5FD}"/>
    <hyperlink ref="Q54" r:id="rId106" display="javascript:window.open('listTemplate.aspx?screenID=Get_bIVLayerAvailable&amp;p=',%20'LayerInquiry',%20'height=600,width=800,%20toolbar=no,%20menubar=no,%20scrollbars=yes,%20resizable=yes,location=no,%20directories=no,%20status=no');void(0);" xr:uid="{A3DDB77C-43DD-4DDE-95E4-CA90FEE4709A}"/>
    <hyperlink ref="A55" r:id="rId107" display="listTemplate.aspx%3fscreenID=Get_bItemBalanceSummaryDetail&amp;p=04/01/2024&amp;p=04/30/2024&amp;p=BTruck 486&amp;p=04&amp;p=" xr:uid="{8D1B82AA-DE17-494E-AFBB-EEC8177D0FC3}"/>
    <hyperlink ref="Q55" r:id="rId108" display="javascript:window.open('listTemplate.aspx?screenID=Get_bIVLayerAvailable&amp;p=',%20'LayerInquiry',%20'height=600,width=800,%20toolbar=no,%20menubar=no,%20scrollbars=yes,%20resizable=yes,location=no,%20directories=no,%20status=no');void(0);" xr:uid="{9D55D5CE-1F5D-4FA9-B5F3-893C5C26B65E}"/>
    <hyperlink ref="A56" r:id="rId109" display="listTemplate.aspx%3fscreenID=Get_bItemBalanceSummaryDetail&amp;p=04/01/2024&amp;p=04/30/2024&amp;p=BTruck 487&amp;p=34&amp;p=" xr:uid="{7BA8F845-8C92-45D0-95C0-D7DE583ECF28}"/>
    <hyperlink ref="Q56" r:id="rId110" display="javascript:window.open('listTemplate.aspx?screenID=Get_bIVLayerAvailable&amp;p=',%20'LayerInquiry',%20'height=600,width=800,%20toolbar=no,%20menubar=no,%20scrollbars=yes,%20resizable=yes,location=no,%20directories=no,%20status=no');void(0);" xr:uid="{13977588-AB41-4047-979A-40DAFB8C9F87}"/>
    <hyperlink ref="A57" r:id="rId111" display="listTemplate.aspx%3fscreenID=Get_bItemBalanceSummaryDetail&amp;p=04/01/2024&amp;p=04/30/2024&amp;p=BTruck 487&amp;p=36&amp;p=" xr:uid="{6BB270A2-7645-45C8-8FFB-B333AFFF4C7C}"/>
    <hyperlink ref="Q57" r:id="rId112" display="javascript:window.open('listTemplate.aspx?screenID=Get_bIVLayerAvailable&amp;p=',%20'LayerInquiry',%20'height=600,width=800,%20toolbar=no,%20menubar=no,%20scrollbars=yes,%20resizable=yes,location=no,%20directories=no,%20status=no');void(0);" xr:uid="{90C81AAD-6643-472A-A927-0A5F232AFE4B}"/>
    <hyperlink ref="A58" r:id="rId113" display="listTemplate.aspx%3fscreenID=Get_bItemBalanceSummaryDetail&amp;p=04/01/2024&amp;p=04/30/2024&amp;p=BTruck 488&amp;p=34&amp;p=" xr:uid="{5C74B9C9-FBDD-4A5F-99C1-DC30F12EEEAD}"/>
    <hyperlink ref="Q58" r:id="rId114" display="javascript:window.open('listTemplate.aspx?screenID=Get_bIVLayerAvailable&amp;p=',%20'LayerInquiry',%20'height=600,width=800,%20toolbar=no,%20menubar=no,%20scrollbars=yes,%20resizable=yes,location=no,%20directories=no,%20status=no');void(0);" xr:uid="{88259443-4899-4938-8DFB-37C2DBBA8E35}"/>
    <hyperlink ref="A59" r:id="rId115" display="listTemplate.aspx%3fscreenID=Get_bItemBalanceSummaryDetail&amp;p=04/01/2024&amp;p=04/30/2024&amp;p=BTruck 488&amp;p=36&amp;p=" xr:uid="{EDA17C82-57EC-4BAD-8F26-7613B410E6BF}"/>
    <hyperlink ref="Q59" r:id="rId116" display="javascript:window.open('listTemplate.aspx?screenID=Get_bIVLayerAvailable&amp;p=',%20'LayerInquiry',%20'height=600,width=800,%20toolbar=no,%20menubar=no,%20scrollbars=yes,%20resizable=yes,location=no,%20directories=no,%20status=no');void(0);" xr:uid="{5BB33528-3138-4330-A69D-1E06F4E25E9C}"/>
    <hyperlink ref="A60" r:id="rId117" display="listTemplate.aspx%3fscreenID=Get_bItemBalanceSummaryDetail&amp;p=04/01/2024&amp;p=04/30/2024&amp;p=BTruck 490&amp;p=34&amp;p=" xr:uid="{704F6E58-ECEF-4E28-904B-79811AEF1711}"/>
    <hyperlink ref="Q60" r:id="rId118" display="javascript:window.open('listTemplate.aspx?screenID=Get_bIVLayerAvailable&amp;p=',%20'LayerInquiry',%20'height=600,width=800,%20toolbar=no,%20menubar=no,%20scrollbars=yes,%20resizable=yes,location=no,%20directories=no,%20status=no');void(0);" xr:uid="{7ABFC701-FE4F-4191-92A7-54EE877BCD89}"/>
    <hyperlink ref="A61" r:id="rId119" display="listTemplate.aspx%3fscreenID=Get_bItemBalanceSummaryDetail&amp;p=04/01/2024&amp;p=04/30/2024&amp;p=BTruck 491&amp;p=04&amp;p=" xr:uid="{7C302FE0-C665-4985-89CF-4DE7BD579955}"/>
    <hyperlink ref="Q61" r:id="rId120" display="javascript:window.open('listTemplate.aspx?screenID=Get_bIVLayerAvailable&amp;p=',%20'LayerInquiry',%20'height=600,width=800,%20toolbar=no,%20menubar=no,%20scrollbars=yes,%20resizable=yes,location=no,%20directories=no,%20status=no');void(0);" xr:uid="{7157A90F-7555-458A-B94B-CD7DCA9CAB80}"/>
    <hyperlink ref="A62" r:id="rId121" display="listTemplate.aspx%3fscreenID=Get_bItemBalanceSummaryDetail&amp;p=04/01/2024&amp;p=04/30/2024&amp;p=BTruck 492&amp;p=04&amp;p=" xr:uid="{3E4A5DC1-EE91-4C22-8391-4A40804378AA}"/>
    <hyperlink ref="Q62" r:id="rId122" display="javascript:window.open('listTemplate.aspx?screenID=Get_bIVLayerAvailable&amp;p=',%20'LayerInquiry',%20'height=600,width=800,%20toolbar=no,%20menubar=no,%20scrollbars=yes,%20resizable=yes,location=no,%20directories=no,%20status=no');void(0);" xr:uid="{8CE157CA-EE54-4C0A-BBED-BEBBD30F54D1}"/>
    <hyperlink ref="A63" r:id="rId123" display="listTemplate.aspx%3fscreenID=Get_bItemBalanceSummaryDetail&amp;p=04/01/2024&amp;p=04/30/2024&amp;p=BTruck 493&amp;p=04&amp;p=" xr:uid="{EDCF89F0-2A16-4393-A388-53FAAB56CF6D}"/>
    <hyperlink ref="Q63" r:id="rId124" display="javascript:window.open('listTemplate.aspx?screenID=Get_bIVLayerAvailable&amp;p=',%20'LayerInquiry',%20'height=600,width=800,%20toolbar=no,%20menubar=no,%20scrollbars=yes,%20resizable=yes,location=no,%20directories=no,%20status=no');void(0);" xr:uid="{EB3EE408-3456-4A45-8753-5BC59691008D}"/>
    <hyperlink ref="A64" r:id="rId125" display="listTemplate.aspx%3fscreenID=Get_bItemBalanceSummaryDetail&amp;p=04/01/2024&amp;p=04/30/2024&amp;p=CV Oil Co&amp;p=02&amp;p=" xr:uid="{D856DEEF-412C-4928-A00A-4CB0B0527712}"/>
    <hyperlink ref="Q64" r:id="rId126" display="javascript:window.open('listTemplate.aspx?screenID=Get_bIVLayerAvailable&amp;p=',%20'LayerInquiry',%20'height=600,width=800,%20toolbar=no,%20menubar=no,%20scrollbars=yes,%20resizable=yes,location=no,%20directories=no,%20status=no');void(0);" xr:uid="{D3140BBA-76BB-4008-9066-9ACB578006CB}"/>
    <hyperlink ref="A65" r:id="rId127" display="listTemplate.aspx%3fscreenID=Get_bItemBalanceSummaryDetail&amp;p=04/01/2024&amp;p=04/30/2024&amp;p=CV Oil Co&amp;p=21&amp;p=" xr:uid="{752127F9-10E3-430B-AD8E-5DED8F565DD0}"/>
    <hyperlink ref="Q65" r:id="rId128" display="javascript:window.open('listTemplate.aspx?screenID=Get_bIVLayerAvailable&amp;p=',%20'LayerInquiry',%20'height=600,width=800,%20toolbar=no,%20menubar=no,%20scrollbars=yes,%20resizable=yes,location=no,%20directories=no,%20status=no');void(0);" xr:uid="{41C90EF2-B436-41BD-8972-37BC166160DB}"/>
    <hyperlink ref="A66" r:id="rId129" display="listTemplate.aspx%3fscreenID=Get_bItemBalanceSummaryDetail&amp;p=04/01/2024&amp;p=04/30/2024&amp;p=CV Oil Co&amp;p=23&amp;p=" xr:uid="{BC646641-8D35-4916-BE72-8D82EA121BFA}"/>
    <hyperlink ref="Q66" r:id="rId130" display="javascript:window.open('listTemplate.aspx?screenID=Get_bIVLayerAvailable&amp;p=',%20'LayerInquiry',%20'height=600,width=800,%20toolbar=no,%20menubar=no,%20scrollbars=yes,%20resizable=yes,location=no,%20directories=no,%20status=no');void(0);" xr:uid="{EEAC2E3F-D6BC-45D3-B4B7-19FCA9549416}"/>
    <hyperlink ref="A67" r:id="rId131" display="listTemplate.aspx%3fscreenID=Get_bItemBalanceSummaryDetail&amp;p=04/01/2024&amp;p=04/30/2024&amp;p=CV Oil Co&amp;p=35&amp;p=" xr:uid="{24C4E489-8A70-4AF7-8A66-44EF347A61D7}"/>
    <hyperlink ref="Q67" r:id="rId132" display="javascript:window.open('listTemplate.aspx?screenID=Get_bIVLayerAvailable&amp;p=',%20'LayerInquiry',%20'height=600,width=800,%20toolbar=no,%20menubar=no,%20scrollbars=yes,%20resizable=yes,location=no,%20directories=no,%20status=no');void(0);" xr:uid="{7D5D4AAE-D12F-44BD-B0A3-803E3B68B6C5}"/>
    <hyperlink ref="A68" r:id="rId133" display="listTemplate.aspx%3fscreenID=Get_bItemBalanceSummaryDetail&amp;p=04/01/2024&amp;p=04/30/2024&amp;p=CV Oil Co&amp;p=37&amp;p=" xr:uid="{F2E80128-3751-4DF4-A474-7B5F05065530}"/>
    <hyperlink ref="Q68" r:id="rId134" display="javascript:window.open('listTemplate.aspx?screenID=Get_bIVLayerAvailable&amp;p=',%20'LayerInquiry',%20'height=600,width=800,%20toolbar=no,%20menubar=no,%20scrollbars=yes,%20resizable=yes,location=no,%20directories=no,%20status=no');void(0);" xr:uid="{AEA05AB8-DEFE-4700-8A14-817E3474D97A}"/>
    <hyperlink ref="A69" r:id="rId135" display="listTemplate.aspx%3fscreenID=Get_bItemBalanceSummaryDetail&amp;p=04/01/2024&amp;p=04/30/2024&amp;p=Diesel Direct (BOL CT)&amp;p=34&amp;p=" xr:uid="{F7DF84C9-842A-44AE-A4E7-F2B17FE6E056}"/>
    <hyperlink ref="Q69" r:id="rId136" display="javascript:window.open('listTemplate.aspx?screenID=Get_bIVLayerAvailable&amp;p=',%20'LayerInquiry',%20'height=600,width=800,%20toolbar=no,%20menubar=no,%20scrollbars=yes,%20resizable=yes,location=no,%20directories=no,%20status=no');void(0);" xr:uid="{CD6C0956-E757-4FB1-8156-6B8A8BA3C498}"/>
    <hyperlink ref="A70" r:id="rId137" display="listTemplate.aspx%3fscreenID=Get_bItemBalanceSummaryDetail&amp;p=04/01/2024&amp;p=04/30/2024&amp;p=Diesel Direct (BOL MA)&amp;p=02&amp;p=" xr:uid="{D0AEFD91-3F75-4857-A1E3-66AAF3249BA3}"/>
    <hyperlink ref="Q70" r:id="rId138" display="javascript:window.open('listTemplate.aspx?screenID=Get_bIVLayerAvailable&amp;p=',%20'LayerInquiry',%20'height=600,width=800,%20toolbar=no,%20menubar=no,%20scrollbars=yes,%20resizable=yes,location=no,%20directories=no,%20status=no');void(0);" xr:uid="{E65042AE-27A0-411D-BAC5-0D6C21C1E0F1}"/>
    <hyperlink ref="A71" r:id="rId139" display="listTemplate.aspx%3fscreenID=Get_bItemBalanceSummaryDetail&amp;p=04/01/2024&amp;p=04/30/2024&amp;p=Diesel Direct (BOL MA)&amp;p=22&amp;p=" xr:uid="{F4B59AB3-E021-4F33-920F-88C2323EF868}"/>
    <hyperlink ref="Q71" r:id="rId140" display="javascript:window.open('listTemplate.aspx?screenID=Get_bIVLayerAvailable&amp;p=',%20'LayerInquiry',%20'height=600,width=800,%20toolbar=no,%20menubar=no,%20scrollbars=yes,%20resizable=yes,location=no,%20directories=no,%20status=no');void(0);" xr:uid="{606C6170-EBE1-46E9-A90E-92AE3E5EDB02}"/>
    <hyperlink ref="A72" r:id="rId141" display="listTemplate.aspx%3fscreenID=Get_bItemBalanceSummaryDetail&amp;p=04/01/2024&amp;p=04/30/2024&amp;p=Diesel Direct (BOL MA)&amp;p=36&amp;p=" xr:uid="{770C74F6-E6D6-46D1-9B21-75DD1B476F7C}"/>
    <hyperlink ref="Q72" r:id="rId142" display="javascript:window.open('listTemplate.aspx?screenID=Get_bIVLayerAvailable&amp;p=',%20'LayerInquiry',%20'height=600,width=800,%20toolbar=no,%20menubar=no,%20scrollbars=yes,%20resizable=yes,location=no,%20directories=no,%20status=no');void(0);" xr:uid="{5684AF01-12BA-4BBB-942C-135FF17C421F}"/>
    <hyperlink ref="A73" r:id="rId143" display="listTemplate.aspx%3fscreenID=Get_bItemBalanceSummaryDetail&amp;p=04/01/2024&amp;p=04/30/2024&amp;p=Diesel Direct (BOL NH)&amp;p=02&amp;p=" xr:uid="{013AA87D-20FC-4ABE-B53C-E557BFDC3C9A}"/>
    <hyperlink ref="Q73" r:id="rId144" display="javascript:window.open('listTemplate.aspx?screenID=Get_bIVLayerAvailable&amp;p=',%20'LayerInquiry',%20'height=600,width=800,%20toolbar=no,%20menubar=no,%20scrollbars=yes,%20resizable=yes,location=no,%20directories=no,%20status=no');void(0);" xr:uid="{1F96DD5E-478E-40CC-A12A-D79C40D1D036}"/>
    <hyperlink ref="A74" r:id="rId145" display="listTemplate.aspx%3fscreenID=Get_bItemBalanceSummaryDetail&amp;p=04/01/2024&amp;p=04/30/2024&amp;p=Diesel Direct (BOL NY)&amp;p=15&amp;p=" xr:uid="{A866C6AB-CE4C-4484-8C19-8D4DF8A1077A}"/>
    <hyperlink ref="Q74" r:id="rId146" display="javascript:window.open('listTemplate.aspx?screenID=Get_bIVLayerAvailable&amp;p=',%20'LayerInquiry',%20'height=600,width=800,%20toolbar=no,%20menubar=no,%20scrollbars=yes,%20resizable=yes,location=no,%20directories=no,%20status=no');void(0);" xr:uid="{B6D928A8-58BB-47D0-87D1-79D711867932}"/>
    <hyperlink ref="A75" r:id="rId147" display="listTemplate.aspx%3fscreenID=Get_bItemBalanceSummaryDetail&amp;p=04/01/2024&amp;p=04/30/2024&amp;p=Diesel Direct (BOL NY)&amp;p=34&amp;p=" xr:uid="{F5364C4B-7276-4AE9-B1C3-55B95795DB61}"/>
    <hyperlink ref="Q75" r:id="rId148" display="javascript:window.open('listTemplate.aspx?screenID=Get_bIVLayerAvailable&amp;p=',%20'LayerInquiry',%20'height=600,width=800,%20toolbar=no,%20menubar=no,%20scrollbars=yes,%20resizable=yes,location=no,%20directories=no,%20status=no');void(0);" xr:uid="{4548CA4F-6F15-4F00-9BA3-E9E985ACCE6F}"/>
    <hyperlink ref="A76" r:id="rId149" display="listTemplate.aspx%3fscreenID=Get_bItemBalanceSummaryDetail&amp;p=04/01/2024&amp;p=04/30/2024&amp;p=Diesel Direct (BOL NY)&amp;p=35&amp;p=" xr:uid="{B9EAE555-5D22-43D9-86DB-22B6E4C6C84D}"/>
    <hyperlink ref="Q76" r:id="rId150" display="javascript:window.open('listTemplate.aspx?screenID=Get_bIVLayerAvailable&amp;p=',%20'LayerInquiry',%20'height=600,width=800,%20toolbar=no,%20menubar=no,%20scrollbars=yes,%20resizable=yes,location=no,%20directories=no,%20status=no');void(0);" xr:uid="{14B5FB40-CD05-477F-97FA-FE675E17CED8}"/>
    <hyperlink ref="A77" r:id="rId151" display="listTemplate.aspx%3fscreenID=Get_bItemBalanceSummaryDetail&amp;p=04/01/2024&amp;p=04/30/2024&amp;p=Diesel Direct (BOL RI)&amp;p=02&amp;p=" xr:uid="{B117D01F-8F07-4EB7-A886-9F3A3FD57BD9}"/>
    <hyperlink ref="Q77" r:id="rId152" display="javascript:window.open('listTemplate.aspx?screenID=Get_bIVLayerAvailable&amp;p=',%20'LayerInquiry',%20'height=600,width=800,%20toolbar=no,%20menubar=no,%20scrollbars=yes,%20resizable=yes,location=no,%20directories=no,%20status=no');void(0);" xr:uid="{31880ADF-2D93-4D7D-A617-508906D90BE6}"/>
    <hyperlink ref="A78" r:id="rId153" display="listTemplate.aspx%3fscreenID=Get_bItemBalanceSummaryDetail&amp;p=04/01/2024&amp;p=04/30/2024&amp;p=Diesel Direct (BOL RI)&amp;p=34&amp;p=" xr:uid="{012C9788-A7C7-40BF-A5C8-C1A3A985AB65}"/>
    <hyperlink ref="Q78" r:id="rId154" display="javascript:window.open('listTemplate.aspx?screenID=Get_bIVLayerAvailable&amp;p=',%20'LayerInquiry',%20'height=600,width=800,%20toolbar=no,%20menubar=no,%20scrollbars=yes,%20resizable=yes,location=no,%20directories=no,%20status=no');void(0);" xr:uid="{13078710-E860-4AA9-941A-D95C7FD81F42}"/>
    <hyperlink ref="A79" r:id="rId155" display="listTemplate.aspx%3fscreenID=Get_bItemBalanceSummaryDetail&amp;p=04/01/2024&amp;p=04/30/2024&amp;p=Diesel Direct (BOL RI)&amp;p=36&amp;p=" xr:uid="{37AB4769-888B-4BD5-BF87-7431F39F5B7A}"/>
    <hyperlink ref="Q79" r:id="rId156" display="javascript:window.open('listTemplate.aspx?screenID=Get_bIVLayerAvailable&amp;p=',%20'LayerInquiry',%20'height=600,width=800,%20toolbar=no,%20menubar=no,%20scrollbars=yes,%20resizable=yes,location=no,%20directories=no,%20status=no');void(0);" xr:uid="{C8902F5B-660A-4006-B8E2-D4663530356C}"/>
    <hyperlink ref="A80" r:id="rId157" display="listTemplate.aspx%3fscreenID=Get_bItemBalanceSummaryDetail&amp;p=04/01/2024&amp;p=04/30/2024&amp;p=Diesel Direct (BOL RI)&amp;p=38&amp;p=" xr:uid="{5DF4293A-6C0F-487B-A4DD-2AD19C5B2540}"/>
    <hyperlink ref="Q80" r:id="rId158" display="javascript:window.open('listTemplate.aspx?screenID=Get_bIVLayerAvailable&amp;p=',%20'LayerInquiry',%20'height=600,width=800,%20toolbar=no,%20menubar=no,%20scrollbars=yes,%20resizable=yes,location=no,%20directories=no,%20status=no');void(0);" xr:uid="{4BA0B95F-E12A-4ABF-9F46-4DCDD33BB968}"/>
    <hyperlink ref="A81" r:id="rId159" display="listTemplate.aspx%3fscreenID=Get_bItemBalanceSummaryDetail&amp;p=04/01/2024&amp;p=04/30/2024&amp;p=Diesel Direct (BOL VT)&amp;p=02&amp;p=" xr:uid="{DF317226-7EFF-41BC-A548-1EA587011B7F}"/>
    <hyperlink ref="Q81" r:id="rId160" display="javascript:window.open('listTemplate.aspx?screenID=Get_bIVLayerAvailable&amp;p=',%20'LayerInquiry',%20'height=600,width=800,%20toolbar=no,%20menubar=no,%20scrollbars=yes,%20resizable=yes,location=no,%20directories=no,%20status=no');void(0);" xr:uid="{4C6B656B-79C3-4A13-996F-EF8E9C94FA50}"/>
    <hyperlink ref="A82" r:id="rId161" display="listTemplate.aspx%3fscreenID=Get_bItemBalanceSummaryDetail&amp;p=04/01/2024&amp;p=04/30/2024&amp;p=Diesel Direct (W/H NY)&amp;p=34&amp;p=" xr:uid="{006729EC-EF7D-4FAA-AEC8-872E1EB67288}"/>
    <hyperlink ref="Q82" r:id="rId162" display="javascript:window.open('listTemplate.aspx?screenID=Get_bIVLayerAvailable&amp;p=',%20'LayerInquiry',%20'height=600,width=800,%20toolbar=no,%20menubar=no,%20scrollbars=yes,%20resizable=yes,location=no,%20directories=no,%20status=no');void(0);" xr:uid="{8AC21679-9851-4E91-B6DA-DFA6BCA12A7C}"/>
    <hyperlink ref="A83" r:id="rId163" display="listTemplate.aspx%3fscreenID=Get_bItemBalanceSummaryDetail&amp;p=04/01/2024&amp;p=04/30/2024&amp;p=Diesel Direct (W/H RI)&amp;p=34&amp;p=" xr:uid="{09828848-0B70-4CCF-8C92-4801164A674C}"/>
    <hyperlink ref="Q83" r:id="rId164" display="javascript:window.open('listTemplate.aspx?screenID=Get_bIVLayerAvailable&amp;p=',%20'LayerInquiry',%20'height=600,width=800,%20toolbar=no,%20menubar=no,%20scrollbars=yes,%20resizable=yes,location=no,%20directories=no,%20status=no');void(0);" xr:uid="{87D7FD8B-8BAF-491B-A6AC-15AF1F1F180A}"/>
    <hyperlink ref="A84" r:id="rId165" display="listTemplate.aspx%3fscreenID=Get_bItemBalanceSummaryDetail&amp;p=04/01/2024&amp;p=04/30/2024&amp;p=Haskins Gas Service Inc&amp;p=04&amp;p=" xr:uid="{AC60FDB0-16F1-4B2C-A910-6B5F986BDA88}"/>
    <hyperlink ref="Q84" r:id="rId166" display="javascript:window.open('listTemplate.aspx?screenID=Get_bIVLayerAvailable&amp;p=',%20'LayerInquiry',%20'height=600,width=800,%20toolbar=no,%20menubar=no,%20scrollbars=yes,%20resizable=yes,location=no,%20directories=no,%20status=no');void(0);" xr:uid="{95023607-3F6F-481A-8FD1-BD8E45EB74C3}"/>
    <hyperlink ref="A85" r:id="rId167" display="listTemplate.aspx%3fscreenID=Get_bItemBalanceSummaryDetail&amp;p=04/01/2024&amp;p=04/30/2024&amp;p=L&amp;G Propane&amp;p=04&amp;p=" xr:uid="{27D8ED03-7F3E-44E0-BD51-3DF52D35E111}"/>
    <hyperlink ref="Q85" r:id="rId168" display="javascript:window.open('listTemplate.aspx?screenID=Get_bIVLayerAvailable&amp;p=',%20'LayerInquiry',%20'height=600,width=800,%20toolbar=no,%20menubar=no,%20scrollbars=yes,%20resizable=yes,location=no,%20directories=no,%20status=no');void(0);" xr:uid="{27749C08-EC55-4A93-84EA-6B7A6CA24F2C}"/>
    <hyperlink ref="A86" r:id="rId169" display="listTemplate.aspx%3fscreenID=Get_bItemBalanceSummaryDetail&amp;p=04/01/2024&amp;p=04/30/2024&amp;p=Laydon-SBE&amp;p=36&amp;p=" xr:uid="{36303F13-3CC9-404D-AFF0-B83A32D25B5C}"/>
    <hyperlink ref="Q86" r:id="rId170" display="javascript:window.open('listTemplate.aspx?screenID=Get_bIVLayerAvailable&amp;p=',%20'LayerInquiry',%20'height=600,width=800,%20toolbar=no,%20menubar=no,%20scrollbars=yes,%20resizable=yes,location=no,%20directories=no,%20status=no');void(0);" xr:uid="{8794A43F-9D74-4EA0-87C0-81E156FF97E7}"/>
    <hyperlink ref="A87" r:id="rId171" display="listTemplate.aspx%3fscreenID=Get_bItemBalanceSummaryDetail&amp;p=04/01/2024&amp;p=04/30/2024&amp;p=Laydon-SBE&amp;p=37&amp;p=" xr:uid="{E63B3C00-9701-44D1-83AF-812714E00CBC}"/>
    <hyperlink ref="Q87" r:id="rId172" display="javascript:window.open('listTemplate.aspx?screenID=Get_bIVLayerAvailable&amp;p=',%20'LayerInquiry',%20'height=600,width=800,%20toolbar=no,%20menubar=no,%20scrollbars=yes,%20resizable=yes,location=no,%20directories=no,%20status=no');void(0);" xr:uid="{70CFEE0D-B70D-40F2-AEB0-891589E2529A}"/>
    <hyperlink ref="A88" r:id="rId173" display="listTemplate.aspx%3fscreenID=Get_bItemBalanceSummaryDetail&amp;p=04/01/2024&amp;p=04/30/2024&amp;p=MJT (BOL RI)&amp;p=02&amp;p=" xr:uid="{3CCED842-351E-452A-AD06-BDA96AE6AD33}"/>
    <hyperlink ref="Q88" r:id="rId174" display="javascript:window.open('listTemplate.aspx?screenID=Get_bIVLayerAvailable&amp;p=',%20'LayerInquiry',%20'height=600,width=800,%20toolbar=no,%20menubar=no,%20scrollbars=yes,%20resizable=yes,location=no,%20directories=no,%20status=no');void(0);" xr:uid="{39E0A2EA-2BC4-4AC6-9BAC-CF4084877734}"/>
    <hyperlink ref="A89" r:id="rId175" display="listTemplate.aspx%3fscreenID=Get_bItemBalanceSummaryDetail&amp;p=04/01/2024&amp;p=04/30/2024&amp;p=MJT (BOL RI)&amp;p=21&amp;p=" xr:uid="{A75FBEF1-DBDC-4050-A368-18A4A9FF1510}"/>
    <hyperlink ref="Q89" r:id="rId176" display="javascript:window.open('listTemplate.aspx?screenID=Get_bIVLayerAvailable&amp;p=',%20'LayerInquiry',%20'height=600,width=800,%20toolbar=no,%20menubar=no,%20scrollbars=yes,%20resizable=yes,location=no,%20directories=no,%20status=no');void(0);" xr:uid="{A27BCE61-9954-4E22-9E71-D4258176F470}"/>
    <hyperlink ref="A90" r:id="rId177" display="listTemplate.aspx%3fscreenID=Get_bItemBalanceSummaryDetail&amp;p=04/01/2024&amp;p=04/30/2024&amp;p=MJT (BOL RI)&amp;p=22&amp;p=" xr:uid="{597690B6-A137-46E9-8730-81F95CC049B1}"/>
    <hyperlink ref="Q90" r:id="rId178" display="javascript:window.open('listTemplate.aspx?screenID=Get_bIVLayerAvailable&amp;p=',%20'LayerInquiry',%20'height=600,width=800,%20toolbar=no,%20menubar=no,%20scrollbars=yes,%20resizable=yes,location=no,%20directories=no,%20status=no');void(0);" xr:uid="{AE229368-6A18-4E36-B2BB-ABF9C3D6791A}"/>
    <hyperlink ref="A91" r:id="rId179" display="listTemplate.aspx%3fscreenID=Get_bItemBalanceSummaryDetail&amp;p=04/01/2024&amp;p=04/30/2024&amp;p=MJT (BOL RI)&amp;p=34&amp;p=" xr:uid="{87FC399F-85EB-4870-B50E-4ED971B70324}"/>
    <hyperlink ref="Q91" r:id="rId180" display="javascript:window.open('listTemplate.aspx?screenID=Get_bIVLayerAvailable&amp;p=',%20'LayerInquiry',%20'height=600,width=800,%20toolbar=no,%20menubar=no,%20scrollbars=yes,%20resizable=yes,location=no,%20directories=no,%20status=no');void(0);" xr:uid="{4C8AC4EE-8B3B-4CEC-BD44-1E9CD369DE84}"/>
    <hyperlink ref="A92" r:id="rId181" display="listTemplate.aspx%3fscreenID=Get_bItemBalanceSummaryDetail&amp;p=04/01/2024&amp;p=04/30/2024&amp;p=MJT (BOL RI)&amp;p=36&amp;p=" xr:uid="{296A5AA9-7A4C-4222-B77B-61A68C66892B}"/>
    <hyperlink ref="Q92" r:id="rId182" display="javascript:window.open('listTemplate.aspx?screenID=Get_bIVLayerAvailable&amp;p=',%20'LayerInquiry',%20'height=600,width=800,%20toolbar=no,%20menubar=no,%20scrollbars=yes,%20resizable=yes,location=no,%20directories=no,%20status=no');void(0);" xr:uid="{2C7326D8-B690-4315-ADF8-4479A004909A}"/>
    <hyperlink ref="A93" r:id="rId183" display="listTemplate.aspx%3fscreenID=Get_bItemBalanceSummaryDetail&amp;p=04/01/2024&amp;p=04/30/2024&amp;p=MJT (BOL RI)&amp;p=37&amp;p=" xr:uid="{6B3FF23E-4BF7-4AED-9865-484C822F9359}"/>
    <hyperlink ref="Q93" r:id="rId184" display="javascript:window.open('listTemplate.aspx?screenID=Get_bIVLayerAvailable&amp;p=',%20'LayerInquiry',%20'height=600,width=800,%20toolbar=no,%20menubar=no,%20scrollbars=yes,%20resizable=yes,location=no,%20directories=no,%20status=no');void(0);" xr:uid="{77D776D4-A0BB-4C31-82C3-994C316504AE}"/>
    <hyperlink ref="A94" r:id="rId185" display="listTemplate.aspx%3fscreenID=Get_bItemBalanceSummaryDetail&amp;p=04/01/2024&amp;p=04/30/2024&amp;p=Northern Gas Transport &amp;p=04&amp;p=" xr:uid="{42CC6CBC-8C2C-4E88-8623-25339EFEC841}"/>
    <hyperlink ref="Q94" r:id="rId186" display="javascript:window.open('listTemplate.aspx?screenID=Get_bIVLayerAvailable&amp;p=',%20'LayerInquiry',%20'height=600,width=800,%20toolbar=no,%20menubar=no,%20scrollbars=yes,%20resizable=yes,location=no,%20directories=no,%20status=no');void(0);" xr:uid="{2CA7D254-0F64-4764-BE4F-61A5572B7E26}"/>
    <hyperlink ref="A95" r:id="rId187" display="listTemplate.aspx%3fscreenID=Get_bItemBalanceSummaryDetail&amp;p=04/01/2024&amp;p=04/30/2024&amp;p=Northern Gas Transport &amp;p=37&amp;p=" xr:uid="{B93A853F-A201-4BEE-A7AA-05DF7B90B852}"/>
    <hyperlink ref="Q95" r:id="rId188" display="javascript:window.open('listTemplate.aspx?screenID=Get_bIVLayerAvailable&amp;p=',%20'LayerInquiry',%20'height=600,width=800,%20toolbar=no,%20menubar=no,%20scrollbars=yes,%20resizable=yes,location=no,%20directories=no,%20status=no');void(0);" xr:uid="{2F2DD6F9-7853-410F-A763-B21E78F62A22}"/>
    <hyperlink ref="A96" r:id="rId189" display="listTemplate.aspx%3fscreenID=Get_bItemBalanceSummaryDetail&amp;p=04/01/2024&amp;p=04/30/2024&amp;p=RO&amp;p=02&amp;p=" xr:uid="{11A05815-0D8F-40C4-878A-51F523B7A28A}"/>
    <hyperlink ref="Q96" r:id="rId190" display="javascript:window.open('listTemplate.aspx?screenID=Get_bIVLayerAvailable&amp;p=',%20'LayerInquiry',%20'height=600,width=800,%20toolbar=no,%20menubar=no,%20scrollbars=yes,%20resizable=yes,location=no,%20directories=no,%20status=no');void(0);" xr:uid="{33A6D5FD-AC31-4AB1-A848-6BFE6AEC083F}"/>
    <hyperlink ref="A97" r:id="rId191" display="listTemplate.aspx%3fscreenID=Get_bItemBalanceSummaryDetail&amp;p=04/01/2024&amp;p=04/30/2024&amp;p=RO&amp;p=04&amp;p=" xr:uid="{D53DB72A-864A-45FD-824B-0FE7A88CD43D}"/>
    <hyperlink ref="Q97" r:id="rId192" display="javascript:window.open('listTemplate.aspx?screenID=Get_bIVLayerAvailable&amp;p=',%20'LayerInquiry',%20'height=600,width=800,%20toolbar=no,%20menubar=no,%20scrollbars=yes,%20resizable=yes,location=no,%20directories=no,%20status=no');void(0);" xr:uid="{41F9AE78-BD87-49F4-9275-0670D2CE34DE}"/>
    <hyperlink ref="A98" r:id="rId193" display="listTemplate.aspx%3fscreenID=Get_bItemBalanceSummaryDetail&amp;p=04/01/2024&amp;p=04/30/2024&amp;p=Transportation-Truck&amp;p=02&amp;p=" xr:uid="{AA64E394-827F-4CB8-AF3B-4E56BAAEDC49}"/>
    <hyperlink ref="Q98" r:id="rId194" display="javascript:window.open('listTemplate.aspx?screenID=Get_bIVLayerAvailable&amp;p=',%20'LayerInquiry',%20'height=600,width=800,%20toolbar=no,%20menubar=no,%20scrollbars=yes,%20resizable=yes,location=no,%20directories=no,%20status=no');void(0);" xr:uid="{598CC15F-7689-4609-B114-F6A376D7905B}"/>
    <hyperlink ref="A99" r:id="rId195" display="listTemplate.aspx%3fscreenID=Get_bItemBalanceSummaryDetail&amp;p=04/01/2024&amp;p=04/30/2024&amp;p=Transportation-Truck&amp;p=04&amp;p=" xr:uid="{33293D73-097B-4D04-B4FB-284A3CB72388}"/>
    <hyperlink ref="Q99" r:id="rId196" display="javascript:window.open('listTemplate.aspx?screenID=Get_bIVLayerAvailable&amp;p=',%20'LayerInquiry',%20'height=600,width=800,%20toolbar=no,%20menubar=no,%20scrollbars=yes,%20resizable=yes,location=no,%20directories=no,%20status=no');void(0);" xr:uid="{26048229-5BA7-44D2-937D-FEDDB0F91642}"/>
    <hyperlink ref="A100" r:id="rId197" display="listTemplate.aspx%3fscreenID=Get_bItemBalanceSummaryDetail&amp;p=04/01/2024&amp;p=04/30/2024&amp;p=Transportation-Truck&amp;p=17&amp;p=" xr:uid="{C0BF72CB-5C45-4F43-9C68-B07D22A9876A}"/>
    <hyperlink ref="Q100" r:id="rId198" display="javascript:window.open('listTemplate.aspx?screenID=Get_bIVLayerAvailable&amp;p=',%20'LayerInquiry',%20'height=600,width=800,%20toolbar=no,%20menubar=no,%20scrollbars=yes,%20resizable=yes,location=no,%20directories=no,%20status=no');void(0);" xr:uid="{60DF75B1-EF8B-42CD-A10A-DF229310DBD1}"/>
    <hyperlink ref="A101" r:id="rId199" display="listTemplate.aspx%3fscreenID=Get_bItemBalanceSummaryDetail&amp;p=04/01/2024&amp;p=04/30/2024&amp;p=Transportation-Truck&amp;p=21&amp;p=" xr:uid="{D44375C3-6F6F-4D73-878F-67F342F630BF}"/>
    <hyperlink ref="Q101" r:id="rId200" display="javascript:window.open('listTemplate.aspx?screenID=Get_bIVLayerAvailable&amp;p=',%20'LayerInquiry',%20'height=600,width=800,%20toolbar=no,%20menubar=no,%20scrollbars=yes,%20resizable=yes,location=no,%20directories=no,%20status=no');void(0);" xr:uid="{2AA5ABC9-9A16-471E-A904-691E16D52474}"/>
    <hyperlink ref="A102" r:id="rId201" display="listTemplate.aspx%3fscreenID=Get_bItemBalanceSummaryDetail&amp;p=04/01/2024&amp;p=04/30/2024&amp;p=Transportation-Truck&amp;p=23&amp;p=" xr:uid="{9F440C49-BD9A-4022-9184-C6FCC38ACAB5}"/>
    <hyperlink ref="Q102" r:id="rId202" display="javascript:window.open('listTemplate.aspx?screenID=Get_bIVLayerAvailable&amp;p=',%20'LayerInquiry',%20'height=600,width=800,%20toolbar=no,%20menubar=no,%20scrollbars=yes,%20resizable=yes,location=no,%20directories=no,%20status=no');void(0);" xr:uid="{22C2874C-FA9E-4AD0-96A3-36E2D74A4179}"/>
    <hyperlink ref="A103" r:id="rId203" display="listTemplate.aspx%3fscreenID=Get_bItemBalanceSummaryDetail&amp;p=04/01/2024&amp;p=04/30/2024&amp;p=Transportation-Truck&amp;p=34&amp;p=" xr:uid="{5562776C-0CF7-4A78-B675-7223990DED47}"/>
    <hyperlink ref="Q103" r:id="rId204" display="javascript:window.open('listTemplate.aspx?screenID=Get_bIVLayerAvailable&amp;p=',%20'LayerInquiry',%20'height=600,width=800,%20toolbar=no,%20menubar=no,%20scrollbars=yes,%20resizable=yes,location=no,%20directories=no,%20status=no');void(0);" xr:uid="{161233D6-D86A-4C1D-B911-78BF9C3ADD85}"/>
    <hyperlink ref="A104" r:id="rId205" display="listTemplate.aspx%3fscreenID=Get_bItemBalanceSummaryDetail&amp;p=04/01/2024&amp;p=04/30/2024&amp;p=Transportation-Truck&amp;p=35&amp;p=" xr:uid="{4891EADB-E35D-45EE-9646-A154FC0CF51C}"/>
    <hyperlink ref="Q104" r:id="rId206" display="javascript:window.open('listTemplate.aspx?screenID=Get_bIVLayerAvailable&amp;p=',%20'LayerInquiry',%20'height=600,width=800,%20toolbar=no,%20menubar=no,%20scrollbars=yes,%20resizable=yes,location=no,%20directories=no,%20status=no');void(0);" xr:uid="{B5E3D1C4-3020-48E3-BAAD-E880862E635C}"/>
    <hyperlink ref="A105" r:id="rId207" display="listTemplate.aspx%3fscreenID=Get_bItemBalanceSummaryDetail&amp;p=04/01/2024&amp;p=04/30/2024&amp;p=Transportation-Truck&amp;p=36&amp;p=" xr:uid="{0AC06EC3-9835-402C-9E3A-4D8C99386CDB}"/>
    <hyperlink ref="Q105" r:id="rId208" display="javascript:window.open('listTemplate.aspx?screenID=Get_bIVLayerAvailable&amp;p=',%20'LayerInquiry',%20'height=600,width=800,%20toolbar=no,%20menubar=no,%20scrollbars=yes,%20resizable=yes,location=no,%20directories=no,%20status=no');void(0);" xr:uid="{462A0CF3-5D4E-45C3-9345-CA1381568909}"/>
    <hyperlink ref="A106" r:id="rId209" display="listTemplate.aspx%3fscreenID=Get_bItemBalanceSummaryDetail&amp;p=04/01/2024&amp;p=04/30/2024&amp;p=Transportation-Truck&amp;p=37&amp;p=" xr:uid="{FE95263A-5B8F-49CE-A313-E42889E5AC84}"/>
    <hyperlink ref="Q106" r:id="rId210" display="javascript:window.open('listTemplate.aspx?screenID=Get_bIVLayerAvailable&amp;p=',%20'LayerInquiry',%20'height=600,width=800,%20toolbar=no,%20menubar=no,%20scrollbars=yes,%20resizable=yes,location=no,%20directories=no,%20status=no');void(0);" xr:uid="{4B650EBB-070C-4395-A5A2-339EE1C8232F}"/>
    <hyperlink ref="A107" r:id="rId211" display="listTemplate.aspx%3fscreenID=Get_bItemBalanceSummaryDetail&amp;p=04/01/2024&amp;p=04/30/2024&amp;p=Transportation-Truck&amp;p=38&amp;p=" xr:uid="{0A46FD0C-023C-4965-8C71-A72DCA8ED002}"/>
    <hyperlink ref="Q107" r:id="rId212" display="javascript:window.open('listTemplate.aspx?screenID=Get_bIVLayerAvailable&amp;p=',%20'LayerInquiry',%20'height=600,width=800,%20toolbar=no,%20menubar=no,%20scrollbars=yes,%20resizable=yes,location=no,%20directories=no,%20status=no');void(0);" xr:uid="{D45338E2-821C-4F41-AACE-878439FAEEF0}"/>
    <hyperlink ref="A108" r:id="rId213" display="listTemplate.aspx%3fscreenID=Get_bItemBalanceSummaryDetail&amp;p=04/01/2024&amp;p=04/30/2024&amp;p=Transportation-Truck&amp;p=57&amp;p=" xr:uid="{C8EE2802-8326-4C12-A7AF-C314B3B7B633}"/>
    <hyperlink ref="Q108" r:id="rId214" display="javascript:window.open('listTemplate.aspx?screenID=Get_bIVLayerAvailable&amp;p=',%20'LayerInquiry',%20'height=600,width=800,%20toolbar=no,%20menubar=no,%20scrollbars=yes,%20resizable=yes,location=no,%20directories=no,%20status=no');void(0);" xr:uid="{21E28F1D-3C4A-45A0-A807-A9FC773AC5D6}"/>
    <hyperlink ref="A109" r:id="rId215" display="listTemplate.aspx%3fscreenID=Get_bItemBalanceSummaryDetail&amp;p=04/01/2024&amp;p=04/30/2024&amp;p=Truck 455&amp;p=02&amp;p=" xr:uid="{745BA391-2840-4636-B7D1-8CA39B439752}"/>
    <hyperlink ref="Q109" r:id="rId216" display="javascript:window.open('listTemplate.aspx?screenID=Get_bIVLayerAvailable&amp;p=',%20'LayerInquiry',%20'height=600,width=800,%20toolbar=no,%20menubar=no,%20scrollbars=yes,%20resizable=yes,location=no,%20directories=no,%20status=no');void(0);" xr:uid="{79A4AFF9-AEBB-4EEE-9C36-FBF35E1440AA}"/>
    <hyperlink ref="A110" r:id="rId217" display="listTemplate.aspx%3fscreenID=Get_bItemBalanceSummaryDetail&amp;p=04/01/2024&amp;p=04/30/2024&amp;p=Truck 459&amp;p=02&amp;p=" xr:uid="{79963243-29B3-4838-AEA9-31E182064122}"/>
    <hyperlink ref="Q110" r:id="rId218" display="javascript:window.open('listTemplate.aspx?screenID=Get_bIVLayerAvailable&amp;p=',%20'LayerInquiry',%20'height=600,width=800,%20toolbar=no,%20menubar=no,%20scrollbars=yes,%20resizable=yes,location=no,%20directories=no,%20status=no');void(0);" xr:uid="{67E921AE-2E8B-4D14-87B3-B79692ACBE2A}"/>
    <hyperlink ref="A111" r:id="rId219" display="listTemplate.aspx%3fscreenID=Get_bItemBalanceSummaryDetail&amp;p=04/01/2024&amp;p=04/30/2024&amp;p=Truck 459&amp;p=36&amp;p=" xr:uid="{36BAB667-FA12-4A3A-A4BA-EEF332391ACB}"/>
    <hyperlink ref="Q111" r:id="rId220" display="javascript:window.open('listTemplate.aspx?screenID=Get_bIVLayerAvailable&amp;p=',%20'LayerInquiry',%20'height=600,width=800,%20toolbar=no,%20menubar=no,%20scrollbars=yes,%20resizable=yes,location=no,%20directories=no,%20status=no');void(0);" xr:uid="{A9BE8B69-55BB-48A9-87AE-EC85FF8CAFC0}"/>
    <hyperlink ref="A112" r:id="rId221" display="listTemplate.aspx%3fscreenID=Get_bItemBalanceSummaryDetail&amp;p=04/01/2024&amp;p=04/30/2024&amp;p=Truck 468&amp;p=02&amp;p=" xr:uid="{88D342CB-8110-467C-8810-738BDB3FF7A5}"/>
    <hyperlink ref="Q112" r:id="rId222" display="javascript:window.open('listTemplate.aspx?screenID=Get_bIVLayerAvailable&amp;p=',%20'LayerInquiry',%20'height=600,width=800,%20toolbar=no,%20menubar=no,%20scrollbars=yes,%20resizable=yes,location=no,%20directories=no,%20status=no');void(0);" xr:uid="{DFA149F2-5789-4104-80C1-14C7FD127001}"/>
    <hyperlink ref="A113" r:id="rId223" display="listTemplate.aspx%3fscreenID=Get_bItemBalanceSummaryDetail&amp;p=04/01/2024&amp;p=04/30/2024&amp;p=Truck 469&amp;p=02&amp;p=" xr:uid="{B6B67C26-E2FB-4008-92F9-A3C2CE255C80}"/>
    <hyperlink ref="Q113" r:id="rId224" display="javascript:window.open('listTemplate.aspx?screenID=Get_bIVLayerAvailable&amp;p=',%20'LayerInquiry',%20'height=600,width=800,%20toolbar=no,%20menubar=no,%20scrollbars=yes,%20resizable=yes,location=no,%20directories=no,%20status=no');void(0);" xr:uid="{B89A0ACE-1732-4392-A2A5-E5D9E074CD00}"/>
    <hyperlink ref="A114" r:id="rId225" display="listTemplate.aspx%3fscreenID=Get_bItemBalanceSummaryDetail&amp;p=04/01/2024&amp;p=04/30/2024&amp;p=Truck 469&amp;p=34&amp;p=" xr:uid="{E0C12474-6425-4F0C-A7B6-96E71A3B6D47}"/>
    <hyperlink ref="Q114" r:id="rId226" display="javascript:window.open('listTemplate.aspx?screenID=Get_bIVLayerAvailable&amp;p=',%20'LayerInquiry',%20'height=600,width=800,%20toolbar=no,%20menubar=no,%20scrollbars=yes,%20resizable=yes,location=no,%20directories=no,%20status=no');void(0);" xr:uid="{1DD7EF1A-BEAF-4018-A85C-10D3E47A1F72}"/>
    <hyperlink ref="A115" r:id="rId227" display="listTemplate.aspx%3fscreenID=Get_bItemBalanceSummaryDetail&amp;p=04/01/2024&amp;p=04/30/2024&amp;p=Truck 471&amp;p=04&amp;p=" xr:uid="{CA25AB19-3052-4223-9F0A-332C3F647E04}"/>
    <hyperlink ref="Q115" r:id="rId228" display="javascript:window.open('listTemplate.aspx?screenID=Get_bIVLayerAvailable&amp;p=',%20'LayerInquiry',%20'height=600,width=800,%20toolbar=no,%20menubar=no,%20scrollbars=yes,%20resizable=yes,location=no,%20directories=no,%20status=no');void(0);" xr:uid="{E3B61AE6-D9F4-4201-A0E3-32B32F294180}"/>
    <hyperlink ref="A116" r:id="rId229" display="listTemplate.aspx%3fscreenID=Get_bItemBalanceSummaryDetail&amp;p=04/01/2024&amp;p=04/30/2024&amp;p=Truck 471&amp;p=05&amp;p=" xr:uid="{19FCA276-6EF0-4A96-B2F3-FAD5B84560D8}"/>
    <hyperlink ref="Q116" r:id="rId230" display="javascript:window.open('listTemplate.aspx?screenID=Get_bIVLayerAvailable&amp;p=',%20'LayerInquiry',%20'height=600,width=800,%20toolbar=no,%20menubar=no,%20scrollbars=yes,%20resizable=yes,location=no,%20directories=no,%20status=no');void(0);" xr:uid="{200D1D2C-A060-42B8-B4BF-BDAD64B4E0C7}"/>
    <hyperlink ref="A117" r:id="rId231" display="listTemplate.aspx%3fscreenID=Get_bItemBalanceSummaryDetail&amp;p=04/01/2024&amp;p=04/30/2024&amp;p=Truck 471&amp;p=09&amp;p=" xr:uid="{D5C21BF0-F8EE-4C0B-A111-02D5BCE7B177}"/>
    <hyperlink ref="Q117" r:id="rId232" display="javascript:window.open('listTemplate.aspx?screenID=Get_bIVLayerAvailable&amp;p=',%20'LayerInquiry',%20'height=600,width=800,%20toolbar=no,%20menubar=no,%20scrollbars=yes,%20resizable=yes,location=no,%20directories=no,%20status=no');void(0);" xr:uid="{6CA675E9-780A-440C-A378-62CA48BF9982}"/>
    <hyperlink ref="A118" r:id="rId233" display="listTemplate.aspx%3fscreenID=Get_bItemBalanceSummaryDetail&amp;p=04/01/2024&amp;p=04/30/2024&amp;p=Truck 473&amp;p=04&amp;p=" xr:uid="{F7E07920-1140-4620-B554-E28C6196B77C}"/>
    <hyperlink ref="Q118" r:id="rId234" display="javascript:window.open('listTemplate.aspx?screenID=Get_bIVLayerAvailable&amp;p=',%20'LayerInquiry',%20'height=600,width=800,%20toolbar=no,%20menubar=no,%20scrollbars=yes,%20resizable=yes,location=no,%20directories=no,%20status=no');void(0);" xr:uid="{D08B6A08-425F-4F0B-8FF2-61A957290DAE}"/>
    <hyperlink ref="A119" r:id="rId235" display="listTemplate.aspx%3fscreenID=Get_bItemBalanceSummaryDetail&amp;p=04/01/2024&amp;p=04/30/2024&amp;p=Truck 473&amp;p=05&amp;p=" xr:uid="{D9AA95EA-BDDE-4047-ACC0-37077BA198DA}"/>
    <hyperlink ref="Q119" r:id="rId236" display="javascript:window.open('listTemplate.aspx?screenID=Get_bIVLayerAvailable&amp;p=',%20'LayerInquiry',%20'height=600,width=800,%20toolbar=no,%20menubar=no,%20scrollbars=yes,%20resizable=yes,location=no,%20directories=no,%20status=no');void(0);" xr:uid="{6ADC9C70-1788-4BCA-B385-C397A6AE87DF}"/>
    <hyperlink ref="A120" r:id="rId237" display="listTemplate.aspx%3fscreenID=Get_bItemBalanceSummaryDetail&amp;p=04/01/2024&amp;p=04/30/2024&amp;p=Truck 473&amp;p=09&amp;p=" xr:uid="{5176533E-B463-4EF1-A950-A2B05F18DDBC}"/>
    <hyperlink ref="Q120" r:id="rId238" display="javascript:window.open('listTemplate.aspx?screenID=Get_bIVLayerAvailable&amp;p=',%20'LayerInquiry',%20'height=600,width=800,%20toolbar=no,%20menubar=no,%20scrollbars=yes,%20resizable=yes,location=no,%20directories=no,%20status=no');void(0);" xr:uid="{F057E4D1-BE94-4C89-A396-68D6334F11CE}"/>
    <hyperlink ref="A121" r:id="rId239" display="listTemplate.aspx%3fscreenID=Get_bItemBalanceSummaryDetail&amp;p=04/01/2024&amp;p=04/30/2024&amp;p=Truck 474&amp;p=02&amp;p=" xr:uid="{E0E9AABA-F159-4865-BF21-CFDBA5EAE7C5}"/>
    <hyperlink ref="Q121" r:id="rId240" display="javascript:window.open('listTemplate.aspx?screenID=Get_bIVLayerAvailable&amp;p=',%20'LayerInquiry',%20'height=600,width=800,%20toolbar=no,%20menubar=no,%20scrollbars=yes,%20resizable=yes,location=no,%20directories=no,%20status=no');void(0);" xr:uid="{3ABECC8B-6D8E-4342-B6E0-F40D831B563D}"/>
    <hyperlink ref="A122" r:id="rId241" display="listTemplate.aspx%3fscreenID=Get_bItemBalanceSummaryDetail&amp;p=04/01/2024&amp;p=04/30/2024&amp;p=Truck 475&amp;p=02&amp;p=" xr:uid="{874115D0-6431-42B7-B574-2B5B6390677F}"/>
    <hyperlink ref="Q122" r:id="rId242" display="javascript:window.open('listTemplate.aspx?screenID=Get_bIVLayerAvailable&amp;p=',%20'LayerInquiry',%20'height=600,width=800,%20toolbar=no,%20menubar=no,%20scrollbars=yes,%20resizable=yes,location=no,%20directories=no,%20status=no');void(0);" xr:uid="{9CFB8A9A-5A9B-462A-85DA-D7AE51BFEDD9}"/>
    <hyperlink ref="A123" r:id="rId243" display="listTemplate.aspx%3fscreenID=Get_bItemBalanceSummaryDetail&amp;p=04/01/2024&amp;p=04/30/2024&amp;p=Truck 478&amp;p=04&amp;p=" xr:uid="{B5EE6ABB-8984-4F6C-8350-3198BC42EDEC}"/>
    <hyperlink ref="Q123" r:id="rId244" display="javascript:window.open('listTemplate.aspx?screenID=Get_bIVLayerAvailable&amp;p=',%20'LayerInquiry',%20'height=600,width=800,%20toolbar=no,%20menubar=no,%20scrollbars=yes,%20resizable=yes,location=no,%20directories=no,%20status=no');void(0);" xr:uid="{909A1876-5E75-466C-ACDC-70006ACCA881}"/>
    <hyperlink ref="A124" r:id="rId245" display="listTemplate.aspx%3fscreenID=Get_bItemBalanceSummaryDetail&amp;p=04/01/2024&amp;p=04/30/2024&amp;p=Truck 478&amp;p=05&amp;p=" xr:uid="{396DD77A-6610-4938-9713-17F686303623}"/>
    <hyperlink ref="Q124" r:id="rId246" display="javascript:window.open('listTemplate.aspx?screenID=Get_bIVLayerAvailable&amp;p=',%20'LayerInquiry',%20'height=600,width=800,%20toolbar=no,%20menubar=no,%20scrollbars=yes,%20resizable=yes,location=no,%20directories=no,%20status=no');void(0);" xr:uid="{04C0AADE-8499-4633-A77F-25B0A74A8B44}"/>
    <hyperlink ref="A125" r:id="rId247" display="listTemplate.aspx%3fscreenID=Get_bItemBalanceSummaryDetail&amp;p=04/01/2024&amp;p=04/30/2024&amp;p=Truck 478&amp;p=09&amp;p=" xr:uid="{EA77D8A0-60A2-4E7A-8A8F-3BCB77295333}"/>
    <hyperlink ref="Q125" r:id="rId248" display="javascript:window.open('listTemplate.aspx?screenID=Get_bIVLayerAvailable&amp;p=',%20'LayerInquiry',%20'height=600,width=800,%20toolbar=no,%20menubar=no,%20scrollbars=yes,%20resizable=yes,location=no,%20directories=no,%20status=no');void(0);" xr:uid="{180E51C6-00F5-4699-879B-D52B594C8455}"/>
    <hyperlink ref="A126" r:id="rId249" display="listTemplate.aspx%3fscreenID=Get_bItemBalanceSummaryDetail&amp;p=04/01/2024&amp;p=04/30/2024&amp;p=Truck 479&amp;p=02&amp;p=" xr:uid="{19211140-0119-423B-AB29-71466FC87647}"/>
    <hyperlink ref="Q126" r:id="rId250" display="javascript:window.open('listTemplate.aspx?screenID=Get_bIVLayerAvailable&amp;p=',%20'LayerInquiry',%20'height=600,width=800,%20toolbar=no,%20menubar=no,%20scrollbars=yes,%20resizable=yes,location=no,%20directories=no,%20status=no');void(0);" xr:uid="{8D3B3D59-7F9C-4D9D-9190-B37F4734EEA0}"/>
    <hyperlink ref="A127" r:id="rId251" display="listTemplate.aspx%3fscreenID=Get_bItemBalanceSummaryDetail&amp;p=04/01/2024&amp;p=04/30/2024&amp;p=Truck 481&amp;p=02&amp;p=" xr:uid="{4EA59C99-9622-4C96-90C9-2386D09F881A}"/>
    <hyperlink ref="Q127" r:id="rId252" display="javascript:window.open('listTemplate.aspx?screenID=Get_bIVLayerAvailable&amp;p=',%20'LayerInquiry',%20'height=600,width=800,%20toolbar=no,%20menubar=no,%20scrollbars=yes,%20resizable=yes,location=no,%20directories=no,%20status=no');void(0);" xr:uid="{ACF0F22E-159F-439E-903C-7CE4F51AEFDA}"/>
    <hyperlink ref="A128" r:id="rId253" display="listTemplate.aspx%3fscreenID=Get_bItemBalanceSummaryDetail&amp;p=04/01/2024&amp;p=04/30/2024&amp;p=Truck 482&amp;p=02&amp;p=" xr:uid="{945F4DB6-32F0-4A76-85C8-BBB3EA7518FA}"/>
    <hyperlink ref="Q128" r:id="rId254" display="javascript:window.open('listTemplate.aspx?screenID=Get_bIVLayerAvailable&amp;p=',%20'LayerInquiry',%20'height=600,width=800,%20toolbar=no,%20menubar=no,%20scrollbars=yes,%20resizable=yes,location=no,%20directories=no,%20status=no');void(0);" xr:uid="{8CF95F11-1005-42F3-B114-7423853629A9}"/>
    <hyperlink ref="A129" r:id="rId255" display="listTemplate.aspx%3fscreenID=Get_bItemBalanceSummaryDetail&amp;p=04/01/2024&amp;p=04/30/2024&amp;p=Truck 489&amp;p=02&amp;p=" xr:uid="{5EC1EF0F-DE44-466D-9780-972643DE3586}"/>
    <hyperlink ref="Q129" r:id="rId256" display="javascript:window.open('listTemplate.aspx?screenID=Get_bIVLayerAvailable&amp;p=',%20'LayerInquiry',%20'height=600,width=800,%20toolbar=no,%20menubar=no,%20scrollbars=yes,%20resizable=yes,location=no,%20directories=no,%20status=no');void(0);" xr:uid="{F4CA2C09-FFDC-4603-AF03-4B49AA3B43AA}"/>
    <hyperlink ref="A130" r:id="rId257" display="listTemplate.aspx%3fscreenID=Get_bItemBalanceSummaryDetail&amp;p=04/01/2024&amp;p=04/30/2024&amp;p=Truck 489&amp;p=36&amp;p=" xr:uid="{24906F81-5F22-440E-AE50-A14315A7CD0A}"/>
    <hyperlink ref="Q130" r:id="rId258" display="javascript:window.open('listTemplate.aspx?screenID=Get_bIVLayerAvailable&amp;p=',%20'LayerInquiry',%20'height=600,width=800,%20toolbar=no,%20menubar=no,%20scrollbars=yes,%20resizable=yes,location=no,%20directories=no,%20status=no');void(0);" xr:uid="{FED4E204-0367-4DBA-B50C-8CC807CFEA0A}"/>
    <hyperlink ref="A131" r:id="rId259" display="listTemplate.aspx%3fscreenID=Get_bItemBalanceSummaryDetail&amp;p=04/01/2024&amp;p=04/30/2024&amp;p=Truck 494&amp;p=04&amp;p=" xr:uid="{81431A4F-405D-43DC-A652-BA279D89CB93}"/>
    <hyperlink ref="Q131" r:id="rId260" display="javascript:window.open('listTemplate.aspx?screenID=Get_bIVLayerAvailable&amp;p=',%20'LayerInquiry',%20'height=600,width=800,%20toolbar=no,%20menubar=no,%20scrollbars=yes,%20resizable=yes,location=no,%20directories=no,%20status=no');void(0);" xr:uid="{8C516C8A-3A7E-4EE1-B25D-075AA7CEF250}"/>
    <hyperlink ref="A132" r:id="rId261" display="listTemplate.aspx%3fscreenID=Get_bItemBalanceSummaryDetail&amp;p=04/01/2024&amp;p=04/30/2024&amp;p=Truck 494&amp;p=05&amp;p=" xr:uid="{AD122A60-49D3-4FF0-8413-B5E2CD6F937A}"/>
    <hyperlink ref="Q132" r:id="rId262" display="javascript:window.open('listTemplate.aspx?screenID=Get_bIVLayerAvailable&amp;p=',%20'LayerInquiry',%20'height=600,width=800,%20toolbar=no,%20menubar=no,%20scrollbars=yes,%20resizable=yes,location=no,%20directories=no,%20status=no');void(0);" xr:uid="{02D8CB37-56C0-4436-B1E2-34F19A768014}"/>
    <hyperlink ref="A133" r:id="rId263" display="listTemplate.aspx%3fscreenID=Get_bItemBalanceSummaryDetail&amp;p=04/01/2024&amp;p=04/30/2024&amp;p=Truck 494&amp;p=09&amp;p=" xr:uid="{1E34E2CB-0704-4EDF-8D7E-4D8CA6F17EEE}"/>
    <hyperlink ref="Q133" r:id="rId264" display="javascript:window.open('listTemplate.aspx?screenID=Get_bIVLayerAvailable&amp;p=',%20'LayerInquiry',%20'height=600,width=800,%20toolbar=no,%20menubar=no,%20scrollbars=yes,%20resizable=yes,location=no,%20directories=no,%20status=no');void(0);" xr:uid="{1A0B9310-D453-4457-880D-D6A3CEE55E29}"/>
    <hyperlink ref="A134" r:id="rId265" display="listTemplate.aspx%3fscreenID=Get_bItemBalanceSummaryDetail&amp;p=04/01/2024&amp;p=04/30/2024&amp;p=Truck 495&amp;p=02&amp;p=" xr:uid="{736B871E-DAE9-48CF-AC71-4BD8865EC363}"/>
    <hyperlink ref="Q134" r:id="rId266" display="javascript:window.open('listTemplate.aspx?screenID=Get_bIVLayerAvailable&amp;p=',%20'LayerInquiry',%20'height=600,width=800,%20toolbar=no,%20menubar=no,%20scrollbars=yes,%20resizable=yes,location=no,%20directories=no,%20status=no');void(0);" xr:uid="{2C573C05-B1D5-42AA-B67A-C39B1079C08C}"/>
    <hyperlink ref="A135" r:id="rId267" display="listTemplate.aspx%3fscreenID=Get_bItemBalanceSummaryDetail&amp;p=04/01/2024&amp;p=04/30/2024&amp;p=Truck 496&amp;p=02&amp;p=" xr:uid="{5E9B11A3-E371-459A-A77D-5D353F642C13}"/>
    <hyperlink ref="Q135" r:id="rId268" display="javascript:window.open('listTemplate.aspx?screenID=Get_bIVLayerAvailable&amp;p=',%20'LayerInquiry',%20'height=600,width=800,%20toolbar=no,%20menubar=no,%20scrollbars=yes,%20resizable=yes,location=no,%20directories=no,%20status=no');void(0);" xr:uid="{8666D5D1-8023-4A31-956C-A40BA00CFFC5}"/>
    <hyperlink ref="A136" r:id="rId269" display="listTemplate.aspx%3fscreenID=Get_bItemBalanceSummaryDetail&amp;p=04/01/2024&amp;p=04/30/2024&amp;p=Truck 600&amp;p=02&amp;p=" xr:uid="{D08C7EC3-D66D-40AB-837A-4AD7E73DD5DB}"/>
    <hyperlink ref="Q136" r:id="rId270" display="javascript:window.open('listTemplate.aspx?screenID=Get_bIVLayerAvailable&amp;p=',%20'LayerInquiry',%20'height=600,width=800,%20toolbar=no,%20menubar=no,%20scrollbars=yes,%20resizable=yes,location=no,%20directories=no,%20status=no');void(0);" xr:uid="{6FCDA751-2267-4D7F-A9E0-B83752E10DA4}"/>
    <hyperlink ref="A137" r:id="rId271" display="listTemplate.aspx%3fscreenID=Get_bItemBalanceSummaryDetail&amp;p=04/01/2024&amp;p=04/30/2024&amp;p=Truck 601&amp;p=02&amp;p=" xr:uid="{A17B8682-E502-4928-A199-8203EE9198E6}"/>
    <hyperlink ref="Q137" r:id="rId272" display="javascript:window.open('listTemplate.aspx?screenID=Get_bIVLayerAvailable&amp;p=',%20'LayerInquiry',%20'height=600,width=800,%20toolbar=no,%20menubar=no,%20scrollbars=yes,%20resizable=yes,location=no,%20directories=no,%20status=no');void(0);" xr:uid="{DB9B96F1-6238-401D-91C1-1885680345BD}"/>
    <hyperlink ref="A138" r:id="rId273" display="listTemplate.aspx%3fscreenID=Get_bItemBalanceSummaryDetail&amp;p=04/01/2024&amp;p=04/30/2024&amp;p=Truck 602&amp;p=02&amp;p=" xr:uid="{58C790C3-74AB-43A9-8978-2F9E91D9B23C}"/>
    <hyperlink ref="Q138" r:id="rId274" display="javascript:window.open('listTemplate.aspx?screenID=Get_bIVLayerAvailable&amp;p=',%20'LayerInquiry',%20'height=600,width=800,%20toolbar=no,%20menubar=no,%20scrollbars=yes,%20resizable=yes,location=no,%20directories=no,%20status=no');void(0);" xr:uid="{65664F1A-2B24-4142-86A6-DC5BC7D812C5}"/>
    <hyperlink ref="A139" r:id="rId275" display="listTemplate.aspx%3fscreenID=Get_bItemBalanceSummaryDetail&amp;p=04/01/2024&amp;p=04/30/2024&amp;p=Truck 603&amp;p=02&amp;p=" xr:uid="{AB10BF92-ED43-4F6F-9016-E5CF51E76DDE}"/>
    <hyperlink ref="Q139" r:id="rId276" display="javascript:window.open('listTemplate.aspx?screenID=Get_bIVLayerAvailable&amp;p=',%20'LayerInquiry',%20'height=600,width=800,%20toolbar=no,%20menubar=no,%20scrollbars=yes,%20resizable=yes,location=no,%20directories=no,%20status=no');void(0);" xr:uid="{B0D780B4-98DF-4CFF-863C-248AB8DD1764}"/>
    <hyperlink ref="A140" r:id="rId277" display="listTemplate.aspx%3fscreenID=Get_bItemBalanceSummaryDetail&amp;p=04/01/2024&amp;p=04/30/2024&amp;p=Truck 604&amp;p=02&amp;p=" xr:uid="{E576EC7A-A794-4B4C-8653-EBDAED05CF34}"/>
    <hyperlink ref="Q140" r:id="rId278" display="javascript:window.open('listTemplate.aspx?screenID=Get_bIVLayerAvailable&amp;p=',%20'LayerInquiry',%20'height=600,width=800,%20toolbar=no,%20menubar=no,%20scrollbars=yes,%20resizable=yes,location=no,%20directories=no,%20status=no');void(0);" xr:uid="{90B4C9B7-6138-4BDB-960C-A8C4A2ACCE03}"/>
    <hyperlink ref="A141" r:id="rId279" display="listTemplate.aspx%3fscreenID=Get_bItemBalanceSummaryDetail&amp;p=04/01/2024&amp;p=04/30/2024&amp;p=Truck 604&amp;p=34&amp;p=" xr:uid="{AE82B51F-71D6-4C6F-81F1-2C1C4C2A1784}"/>
    <hyperlink ref="Q141" r:id="rId280" display="javascript:window.open('listTemplate.aspx?screenID=Get_bIVLayerAvailable&amp;p=',%20'LayerInquiry',%20'height=600,width=800,%20toolbar=no,%20menubar=no,%20scrollbars=yes,%20resizable=yes,location=no,%20directories=no,%20status=no');void(0);" xr:uid="{01691ED1-BAEF-49D4-9BBE-FA35FCE6FEE5}"/>
    <hyperlink ref="A142" r:id="rId281" display="listTemplate.aspx%3fscreenID=Get_bItemBalanceSummaryDetail&amp;p=04/01/2024&amp;p=04/30/2024&amp;p=Truck 604&amp;p=36&amp;p=" xr:uid="{3279562F-9182-4682-A016-98DDCC71A12A}"/>
    <hyperlink ref="Q142" r:id="rId282" display="javascript:window.open('listTemplate.aspx?screenID=Get_bIVLayerAvailable&amp;p=',%20'LayerInquiry',%20'height=600,width=800,%20toolbar=no,%20menubar=no,%20scrollbars=yes,%20resizable=yes,location=no,%20directories=no,%20status=no');void(0);" xr:uid="{9617EB2A-C359-4A1C-A293-BFE3EFBD1235}"/>
    <hyperlink ref="A143" r:id="rId283" display="listTemplate.aspx%3fscreenID=Get_bItemBalanceSummaryDetail&amp;p=04/01/2024&amp;p=04/30/2024&amp;p=Truck 604&amp;p=38&amp;p=" xr:uid="{97B85D77-605C-4C5F-AE3E-69CB64C304B9}"/>
    <hyperlink ref="Q143" r:id="rId284" display="javascript:window.open('listTemplate.aspx?screenID=Get_bIVLayerAvailable&amp;p=',%20'LayerInquiry',%20'height=600,width=800,%20toolbar=no,%20menubar=no,%20scrollbars=yes,%20resizable=yes,location=no,%20directories=no,%20status=no');void(0);" xr:uid="{36326998-94AB-4B9F-8F18-30AFA872CC6E}"/>
    <hyperlink ref="A144" r:id="rId285" display="listTemplate.aspx%3fscreenID=Get_bItemBalanceSummaryDetail&amp;p=04/01/2024&amp;p=04/30/2024&amp;p=Truck 605&amp;p=34&amp;p=" xr:uid="{3740E2CB-B267-401D-89B3-EC7E0E3F1B68}"/>
    <hyperlink ref="Q144" r:id="rId286" display="javascript:window.open('listTemplate.aspx?screenID=Get_bIVLayerAvailable&amp;p=',%20'LayerInquiry',%20'height=600,width=800,%20toolbar=no,%20menubar=no,%20scrollbars=yes,%20resizable=yes,location=no,%20directories=no,%20status=no');void(0);" xr:uid="{CE465BD7-4DD4-49A0-93C2-5BC8D59C5BFE}"/>
    <hyperlink ref="A145" r:id="rId287" display="listTemplate.aspx%3fscreenID=Get_bItemBalanceSummaryDetail&amp;p=04/01/2024&amp;p=04/30/2024&amp;p=Truck 605&amp;p=35&amp;p=" xr:uid="{473B8CCD-5757-4785-85DD-EEE2522878F5}"/>
    <hyperlink ref="Q145" r:id="rId288" display="javascript:window.open('listTemplate.aspx?screenID=Get_bIVLayerAvailable&amp;p=',%20'LayerInquiry',%20'height=600,width=800,%20toolbar=no,%20menubar=no,%20scrollbars=yes,%20resizable=yes,location=no,%20directories=no,%20status=no');void(0);" xr:uid="{FA530B82-08DC-46D6-B6C5-6E66573C50C2}"/>
    <hyperlink ref="A146" r:id="rId289" display="listTemplate.aspx%3fscreenID=Get_bItemBalanceSummaryDetail&amp;p=04/01/2024&amp;p=04/30/2024&amp;p=Truck 606&amp;p=02&amp;p=" xr:uid="{A60F8A29-C461-4C8A-AB9A-ADED739778E7}"/>
    <hyperlink ref="Q146" r:id="rId290" display="javascript:window.open('listTemplate.aspx?screenID=Get_bIVLayerAvailable&amp;p=',%20'LayerInquiry',%20'height=600,width=800,%20toolbar=no,%20menubar=no,%20scrollbars=yes,%20resizable=yes,location=no,%20directories=no,%20status=no');void(0);" xr:uid="{D5C7D330-FA5D-4203-8235-B824F7942D62}"/>
    <hyperlink ref="A147" r:id="rId291" display="listTemplate.aspx%3fscreenID=Get_bItemBalanceSummaryDetail&amp;p=04/01/2024&amp;p=04/30/2024&amp;p=Truck 607&amp;p=02&amp;p=" xr:uid="{0B7F0DA9-921C-44B5-845E-CD2DE45595A3}"/>
    <hyperlink ref="Q147" r:id="rId292" display="javascript:window.open('listTemplate.aspx?screenID=Get_bIVLayerAvailable&amp;p=',%20'LayerInquiry',%20'height=600,width=800,%20toolbar=no,%20menubar=no,%20scrollbars=yes,%20resizable=yes,location=no,%20directories=no,%20status=no');void(0);" xr:uid="{10DDBAC4-D816-4A35-B383-5A814E37D356}"/>
    <hyperlink ref="A148" r:id="rId293" display="listTemplate.aspx%3fscreenID=Get_bItemBalanceSummaryDetail&amp;p=04/01/2024&amp;p=04/30/2024&amp;p=Truck 608 &amp;p=02&amp;p=" xr:uid="{2CAEE75D-AF9F-4167-9EF5-8E8C0888AF57}"/>
    <hyperlink ref="Q148" r:id="rId294" display="javascript:window.open('listTemplate.aspx?screenID=Get_bIVLayerAvailable&amp;p=',%20'LayerInquiry',%20'height=600,width=800,%20toolbar=no,%20menubar=no,%20scrollbars=yes,%20resizable=yes,location=no,%20directories=no,%20status=no');void(0);" xr:uid="{B09CD89C-7BB7-492F-9F99-5F77AE5DE957}"/>
    <hyperlink ref="A149" r:id="rId295" display="listTemplate.aspx%3fscreenID=Get_bItemBalanceSummaryDetail&amp;p=04/01/2024&amp;p=04/30/2024&amp;p=Truck 608 &amp;p=34&amp;p=" xr:uid="{6813E2F0-517B-47A2-9F9F-04F80BE11C94}"/>
    <hyperlink ref="Q149" r:id="rId296" display="javascript:window.open('listTemplate.aspx?screenID=Get_bIVLayerAvailable&amp;p=',%20'LayerInquiry',%20'height=600,width=800,%20toolbar=no,%20menubar=no,%20scrollbars=yes,%20resizable=yes,location=no,%20directories=no,%20status=no');void(0);" xr:uid="{11C16675-1636-4274-B21E-83A550846FEA}"/>
  </hyperlinks>
  <pageMargins left="0.7" right="0.7" top="0.75" bottom="0.75" header="0.3" footer="0.3"/>
  <pageSetup orientation="portrait" r:id="rId29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N31"/>
  <sheetViews>
    <sheetView zoomScale="86" zoomScaleNormal="86" workbookViewId="0">
      <selection activeCell="K2" sqref="K2:K19"/>
    </sheetView>
  </sheetViews>
  <sheetFormatPr defaultColWidth="8.75" defaultRowHeight="15.75" x14ac:dyDescent="0.25"/>
  <cols>
    <col min="1" max="1" width="14.375" bestFit="1" customWidth="1"/>
    <col min="2" max="2" width="12.375" bestFit="1" customWidth="1"/>
    <col min="3" max="3" width="16.5" bestFit="1" customWidth="1"/>
    <col min="4" max="4" width="23.875" customWidth="1"/>
    <col min="5" max="5" width="10.5" bestFit="1" customWidth="1"/>
    <col min="6" max="7" width="11.75" style="18" bestFit="1" customWidth="1"/>
    <col min="8" max="8" width="11.5" style="18" bestFit="1" customWidth="1"/>
    <col min="9" max="9" width="12.5" style="18" bestFit="1" customWidth="1"/>
    <col min="10" max="11" width="11.75" bestFit="1" customWidth="1"/>
    <col min="12" max="12" width="17.75" bestFit="1" customWidth="1"/>
    <col min="13" max="13" width="16.75" bestFit="1" customWidth="1"/>
    <col min="14" max="14" width="27.5" bestFit="1" customWidth="1"/>
    <col min="15" max="16" width="9.125" customWidth="1"/>
  </cols>
  <sheetData>
    <row r="1" spans="1:14" ht="16.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</row>
    <row r="2" spans="1:14" ht="16.5" x14ac:dyDescent="0.3">
      <c r="A2" s="50" t="s">
        <v>74</v>
      </c>
      <c r="B2" s="50">
        <v>2</v>
      </c>
      <c r="C2" s="50" t="s">
        <v>25</v>
      </c>
      <c r="D2" s="51">
        <v>45383</v>
      </c>
      <c r="E2" s="51">
        <v>45412</v>
      </c>
      <c r="F2" s="50">
        <v>32520</v>
      </c>
      <c r="G2" s="50">
        <v>0</v>
      </c>
      <c r="H2" s="50">
        <v>0</v>
      </c>
      <c r="I2" s="50">
        <v>-8972</v>
      </c>
      <c r="J2" s="91">
        <f>SUM(F2:I2)</f>
        <v>23548</v>
      </c>
      <c r="K2" s="68">
        <v>24600</v>
      </c>
      <c r="L2" s="17">
        <f>+J2-K2</f>
        <v>-1052</v>
      </c>
      <c r="M2" s="57">
        <f t="shared" ref="M2:M19" si="0">-L2</f>
        <v>1052</v>
      </c>
      <c r="N2" s="53">
        <f>SUM(J2,M2)</f>
        <v>24600</v>
      </c>
    </row>
    <row r="3" spans="1:14" ht="16.5" x14ac:dyDescent="0.3">
      <c r="A3" s="50" t="s">
        <v>75</v>
      </c>
      <c r="B3" s="50">
        <v>2</v>
      </c>
      <c r="C3" s="50" t="s">
        <v>25</v>
      </c>
      <c r="D3" s="51">
        <v>45383</v>
      </c>
      <c r="E3" s="51">
        <v>45412</v>
      </c>
      <c r="F3" s="50">
        <v>0</v>
      </c>
      <c r="G3" s="50">
        <v>20500</v>
      </c>
      <c r="H3" s="50">
        <v>0</v>
      </c>
      <c r="I3" s="50">
        <v>-20500</v>
      </c>
      <c r="J3" s="91">
        <f t="shared" ref="J3:J15" si="1">SUM(F3:I3)</f>
        <v>0</v>
      </c>
      <c r="K3" s="68">
        <v>0</v>
      </c>
      <c r="L3" s="17">
        <f t="shared" ref="L3:L19" si="2">+J3-K3</f>
        <v>0</v>
      </c>
      <c r="M3" s="57">
        <f t="shared" si="0"/>
        <v>0</v>
      </c>
      <c r="N3" s="53">
        <f t="shared" ref="N3:N19" si="3">SUM(J3,M3)</f>
        <v>0</v>
      </c>
    </row>
    <row r="4" spans="1:14" ht="16.5" x14ac:dyDescent="0.3">
      <c r="A4" s="50" t="s">
        <v>24</v>
      </c>
      <c r="B4" s="50">
        <v>2</v>
      </c>
      <c r="C4" s="50" t="s">
        <v>25</v>
      </c>
      <c r="D4" s="51">
        <v>45383</v>
      </c>
      <c r="E4" s="51">
        <v>45412</v>
      </c>
      <c r="F4" s="50">
        <v>7000</v>
      </c>
      <c r="G4" s="50">
        <v>0</v>
      </c>
      <c r="H4" s="50">
        <v>0</v>
      </c>
      <c r="I4" s="50">
        <v>0</v>
      </c>
      <c r="J4" s="91">
        <f t="shared" si="1"/>
        <v>7000</v>
      </c>
      <c r="K4" s="68">
        <v>7000</v>
      </c>
      <c r="L4" s="17">
        <f t="shared" si="2"/>
        <v>0</v>
      </c>
      <c r="M4" s="57">
        <f t="shared" si="0"/>
        <v>0</v>
      </c>
      <c r="N4" s="53">
        <f t="shared" si="3"/>
        <v>7000</v>
      </c>
    </row>
    <row r="5" spans="1:14" ht="16.5" x14ac:dyDescent="0.3">
      <c r="A5" s="109" t="s">
        <v>24</v>
      </c>
      <c r="B5" s="109">
        <v>34</v>
      </c>
      <c r="C5" s="109" t="s">
        <v>36</v>
      </c>
      <c r="D5" s="110">
        <v>45383</v>
      </c>
      <c r="E5" s="110">
        <v>45412</v>
      </c>
      <c r="F5" s="109">
        <v>7000</v>
      </c>
      <c r="G5" s="109">
        <v>7000</v>
      </c>
      <c r="H5" s="109">
        <v>0</v>
      </c>
      <c r="I5" s="109">
        <v>-7000</v>
      </c>
      <c r="J5" s="91">
        <f t="shared" si="1"/>
        <v>7000</v>
      </c>
      <c r="K5" s="68">
        <v>7000</v>
      </c>
      <c r="L5" s="17">
        <f t="shared" si="2"/>
        <v>0</v>
      </c>
      <c r="M5" s="57">
        <f t="shared" si="0"/>
        <v>0</v>
      </c>
      <c r="N5" s="53">
        <f t="shared" si="3"/>
        <v>7000</v>
      </c>
    </row>
    <row r="6" spans="1:14" ht="16.5" x14ac:dyDescent="0.3">
      <c r="A6" s="109" t="s">
        <v>145</v>
      </c>
      <c r="B6" s="109">
        <v>34</v>
      </c>
      <c r="C6" s="109" t="s">
        <v>36</v>
      </c>
      <c r="D6" s="110">
        <v>45383</v>
      </c>
      <c r="E6" s="110">
        <v>45412</v>
      </c>
      <c r="F6" s="109">
        <v>0</v>
      </c>
      <c r="G6" s="109">
        <v>7000</v>
      </c>
      <c r="H6" s="109">
        <v>0</v>
      </c>
      <c r="I6" s="109">
        <v>0</v>
      </c>
      <c r="J6" s="91">
        <f t="shared" si="1"/>
        <v>7000</v>
      </c>
      <c r="K6" s="68">
        <v>7000</v>
      </c>
      <c r="L6" s="17">
        <f t="shared" si="2"/>
        <v>0</v>
      </c>
      <c r="M6" s="57">
        <f t="shared" si="0"/>
        <v>0</v>
      </c>
      <c r="N6" s="53">
        <f t="shared" si="3"/>
        <v>7000</v>
      </c>
    </row>
    <row r="7" spans="1:14" ht="16.5" x14ac:dyDescent="0.3">
      <c r="A7" s="50" t="s">
        <v>27</v>
      </c>
      <c r="B7" s="50">
        <v>4</v>
      </c>
      <c r="C7" s="50" t="s">
        <v>28</v>
      </c>
      <c r="D7" s="51">
        <v>45383</v>
      </c>
      <c r="E7" s="51">
        <v>45412</v>
      </c>
      <c r="F7" s="50">
        <v>0</v>
      </c>
      <c r="G7" s="50">
        <v>291.5</v>
      </c>
      <c r="H7" s="50">
        <v>0</v>
      </c>
      <c r="I7" s="50">
        <v>-291.5</v>
      </c>
      <c r="J7" s="91">
        <f t="shared" si="1"/>
        <v>0</v>
      </c>
      <c r="K7" s="68">
        <v>0</v>
      </c>
      <c r="L7" s="17">
        <f t="shared" si="2"/>
        <v>0</v>
      </c>
      <c r="M7" s="57">
        <f t="shared" si="0"/>
        <v>0</v>
      </c>
      <c r="N7" s="53">
        <f t="shared" si="3"/>
        <v>0</v>
      </c>
    </row>
    <row r="8" spans="1:14" ht="32.25" x14ac:dyDescent="0.3">
      <c r="A8" s="50" t="s">
        <v>27</v>
      </c>
      <c r="B8" s="50">
        <v>5</v>
      </c>
      <c r="C8" s="50" t="s">
        <v>29</v>
      </c>
      <c r="D8" s="51">
        <v>45383</v>
      </c>
      <c r="E8" s="51">
        <v>45412</v>
      </c>
      <c r="F8" s="50">
        <v>0</v>
      </c>
      <c r="G8" s="50">
        <v>0</v>
      </c>
      <c r="H8" s="50">
        <v>-291.5</v>
      </c>
      <c r="I8" s="50">
        <v>291.5</v>
      </c>
      <c r="J8" s="91">
        <f t="shared" si="1"/>
        <v>0</v>
      </c>
      <c r="K8" s="68">
        <v>0</v>
      </c>
      <c r="L8" s="17">
        <f t="shared" si="2"/>
        <v>0</v>
      </c>
      <c r="M8" s="57">
        <f t="shared" si="0"/>
        <v>0</v>
      </c>
      <c r="N8" s="53">
        <f t="shared" si="3"/>
        <v>0</v>
      </c>
    </row>
    <row r="9" spans="1:14" ht="16.5" x14ac:dyDescent="0.3">
      <c r="A9" s="107" t="s">
        <v>31</v>
      </c>
      <c r="B9" s="107">
        <v>38</v>
      </c>
      <c r="C9" s="107" t="s">
        <v>30</v>
      </c>
      <c r="D9" s="108">
        <v>45383</v>
      </c>
      <c r="E9" s="108">
        <v>45412</v>
      </c>
      <c r="F9" s="107">
        <v>261.39999999999998</v>
      </c>
      <c r="G9" s="107">
        <v>1979</v>
      </c>
      <c r="H9" s="107">
        <v>-2240</v>
      </c>
      <c r="I9" s="107">
        <v>0</v>
      </c>
      <c r="J9" s="91">
        <f t="shared" si="1"/>
        <v>0.40000000000009095</v>
      </c>
      <c r="K9" s="68">
        <v>0.4</v>
      </c>
      <c r="L9" s="17">
        <f t="shared" si="2"/>
        <v>9.0927265716800321E-14</v>
      </c>
      <c r="M9" s="57">
        <f t="shared" si="0"/>
        <v>-9.0927265716800321E-14</v>
      </c>
      <c r="N9" s="53">
        <f t="shared" si="3"/>
        <v>0.4</v>
      </c>
    </row>
    <row r="10" spans="1:14" ht="16.5" x14ac:dyDescent="0.3">
      <c r="A10" s="50" t="s">
        <v>76</v>
      </c>
      <c r="B10" s="50">
        <v>2</v>
      </c>
      <c r="C10" s="50" t="s">
        <v>25</v>
      </c>
      <c r="D10" s="51">
        <v>45383</v>
      </c>
      <c r="E10" s="51">
        <v>45412</v>
      </c>
      <c r="F10" s="50">
        <v>48989</v>
      </c>
      <c r="G10" s="50">
        <v>222978</v>
      </c>
      <c r="H10" s="50">
        <v>0</v>
      </c>
      <c r="I10" s="50">
        <v>-180003</v>
      </c>
      <c r="J10" s="91">
        <f t="shared" si="1"/>
        <v>91964</v>
      </c>
      <c r="K10" s="68">
        <v>91964</v>
      </c>
      <c r="L10" s="17">
        <f t="shared" si="2"/>
        <v>0</v>
      </c>
      <c r="M10" s="57">
        <f t="shared" si="0"/>
        <v>0</v>
      </c>
      <c r="N10" s="53">
        <f t="shared" si="3"/>
        <v>91964</v>
      </c>
    </row>
    <row r="11" spans="1:14" ht="16.5" x14ac:dyDescent="0.3">
      <c r="A11" s="50" t="s">
        <v>77</v>
      </c>
      <c r="B11" s="50">
        <v>34</v>
      </c>
      <c r="C11" s="50" t="s">
        <v>36</v>
      </c>
      <c r="D11" s="51">
        <v>45383</v>
      </c>
      <c r="E11" s="51">
        <v>45412</v>
      </c>
      <c r="F11" s="50">
        <v>0</v>
      </c>
      <c r="G11" s="50">
        <v>0</v>
      </c>
      <c r="H11" s="50">
        <v>0</v>
      </c>
      <c r="I11" s="50">
        <v>3844</v>
      </c>
      <c r="J11" s="91">
        <f t="shared" si="1"/>
        <v>3844</v>
      </c>
      <c r="K11" s="68">
        <v>3844</v>
      </c>
      <c r="L11" s="17">
        <f>+J11-K11</f>
        <v>0</v>
      </c>
      <c r="M11" s="57">
        <f t="shared" si="0"/>
        <v>0</v>
      </c>
      <c r="N11" s="53">
        <f t="shared" si="3"/>
        <v>3844</v>
      </c>
    </row>
    <row r="12" spans="1:14" ht="48" x14ac:dyDescent="0.3">
      <c r="A12" s="50" t="s">
        <v>77</v>
      </c>
      <c r="B12" s="50">
        <v>35</v>
      </c>
      <c r="C12" s="50" t="s">
        <v>42</v>
      </c>
      <c r="D12" s="51">
        <v>45383</v>
      </c>
      <c r="E12" s="51">
        <v>45412</v>
      </c>
      <c r="F12" s="50">
        <v>6120</v>
      </c>
      <c r="G12" s="50">
        <v>0</v>
      </c>
      <c r="H12" s="50">
        <v>0</v>
      </c>
      <c r="I12" s="50">
        <v>-6120</v>
      </c>
      <c r="J12" s="91">
        <f t="shared" si="1"/>
        <v>0</v>
      </c>
      <c r="K12" s="68">
        <v>0</v>
      </c>
      <c r="L12" s="17">
        <f>+J12-K12</f>
        <v>0</v>
      </c>
      <c r="M12" s="57">
        <f t="shared" si="0"/>
        <v>0</v>
      </c>
      <c r="N12" s="53">
        <f t="shared" si="3"/>
        <v>0</v>
      </c>
    </row>
    <row r="13" spans="1:14" ht="16.5" x14ac:dyDescent="0.3">
      <c r="A13" t="s">
        <v>26</v>
      </c>
      <c r="B13">
        <v>2</v>
      </c>
      <c r="C13" t="s">
        <v>25</v>
      </c>
      <c r="D13" s="96">
        <v>45323</v>
      </c>
      <c r="E13" s="96">
        <v>45412</v>
      </c>
      <c r="F13">
        <v>0</v>
      </c>
      <c r="G13">
        <v>0</v>
      </c>
      <c r="H13">
        <v>-1206</v>
      </c>
      <c r="I13">
        <v>1025</v>
      </c>
      <c r="J13" s="91">
        <f>SUM(F13:I13)</f>
        <v>-181</v>
      </c>
      <c r="K13" s="68">
        <v>0</v>
      </c>
      <c r="L13" s="17">
        <f t="shared" si="2"/>
        <v>-181</v>
      </c>
      <c r="M13" s="57">
        <f t="shared" si="0"/>
        <v>181</v>
      </c>
      <c r="N13" s="53">
        <f t="shared" si="3"/>
        <v>0</v>
      </c>
    </row>
    <row r="14" spans="1:14" ht="16.5" x14ac:dyDescent="0.3">
      <c r="D14" s="96"/>
      <c r="E14" s="96"/>
      <c r="F14"/>
      <c r="G14"/>
      <c r="H14"/>
      <c r="I14"/>
      <c r="J14" s="91">
        <f t="shared" si="1"/>
        <v>0</v>
      </c>
      <c r="K14" s="68">
        <v>0</v>
      </c>
      <c r="L14" s="17">
        <f t="shared" si="2"/>
        <v>0</v>
      </c>
      <c r="M14" s="57">
        <f t="shared" si="0"/>
        <v>0</v>
      </c>
      <c r="N14" s="53">
        <f t="shared" si="3"/>
        <v>0</v>
      </c>
    </row>
    <row r="15" spans="1:14" ht="16.5" x14ac:dyDescent="0.3">
      <c r="D15" s="96"/>
      <c r="E15" s="96"/>
      <c r="F15"/>
      <c r="G15"/>
      <c r="H15"/>
      <c r="I15"/>
      <c r="J15" s="91">
        <f t="shared" si="1"/>
        <v>0</v>
      </c>
      <c r="K15" s="68">
        <v>0</v>
      </c>
      <c r="L15" s="17">
        <f t="shared" si="2"/>
        <v>0</v>
      </c>
      <c r="M15" s="57">
        <f t="shared" si="0"/>
        <v>0</v>
      </c>
      <c r="N15" s="53">
        <f t="shared" si="3"/>
        <v>0</v>
      </c>
    </row>
    <row r="16" spans="1:14" ht="16.5" x14ac:dyDescent="0.3">
      <c r="D16" s="96"/>
      <c r="E16" s="96"/>
      <c r="F16"/>
      <c r="G16"/>
      <c r="H16"/>
      <c r="I16"/>
      <c r="J16" s="91">
        <f>SUM(F16:I16)</f>
        <v>0</v>
      </c>
      <c r="K16" s="68">
        <v>0</v>
      </c>
      <c r="L16" s="17">
        <f t="shared" si="2"/>
        <v>0</v>
      </c>
      <c r="M16" s="57">
        <f t="shared" si="0"/>
        <v>0</v>
      </c>
      <c r="N16" s="53">
        <f t="shared" si="3"/>
        <v>0</v>
      </c>
    </row>
    <row r="17" spans="1:14" ht="16.5" x14ac:dyDescent="0.3">
      <c r="D17" s="1"/>
      <c r="E17" s="1"/>
      <c r="F17" s="14"/>
      <c r="G17" s="14"/>
      <c r="H17" s="14"/>
      <c r="I17" s="14"/>
      <c r="J17" s="91">
        <f>SUM(F17:I17)</f>
        <v>0</v>
      </c>
      <c r="K17" s="68">
        <v>0</v>
      </c>
      <c r="L17" s="17">
        <f t="shared" si="2"/>
        <v>0</v>
      </c>
      <c r="M17" s="57">
        <f t="shared" si="0"/>
        <v>0</v>
      </c>
      <c r="N17" s="53">
        <f t="shared" si="3"/>
        <v>0</v>
      </c>
    </row>
    <row r="18" spans="1:14" ht="16.5" x14ac:dyDescent="0.3">
      <c r="D18" s="1"/>
      <c r="E18" s="1"/>
      <c r="F18" s="14"/>
      <c r="G18" s="14"/>
      <c r="H18" s="14"/>
      <c r="I18" s="14"/>
      <c r="J18" s="91">
        <f>SUM(F17:I17)</f>
        <v>0</v>
      </c>
      <c r="K18" s="68">
        <v>0</v>
      </c>
      <c r="L18" s="17">
        <f t="shared" si="2"/>
        <v>0</v>
      </c>
      <c r="M18" s="57">
        <f t="shared" si="0"/>
        <v>0</v>
      </c>
      <c r="N18" s="53">
        <f t="shared" si="3"/>
        <v>0</v>
      </c>
    </row>
    <row r="19" spans="1:14" ht="16.5" x14ac:dyDescent="0.3">
      <c r="F19" s="14"/>
      <c r="G19" s="14"/>
      <c r="H19" s="14"/>
      <c r="I19" s="14"/>
      <c r="J19" s="91">
        <f>SUM(F18:I18)</f>
        <v>0</v>
      </c>
      <c r="K19" s="68">
        <v>0</v>
      </c>
      <c r="L19" s="17">
        <f t="shared" si="2"/>
        <v>0</v>
      </c>
      <c r="M19" s="57">
        <f t="shared" si="0"/>
        <v>0</v>
      </c>
      <c r="N19" s="53">
        <f t="shared" si="3"/>
        <v>0</v>
      </c>
    </row>
    <row r="20" spans="1:14" ht="16.5" x14ac:dyDescent="0.3">
      <c r="A20" s="45"/>
      <c r="B20" s="45"/>
      <c r="C20" s="45"/>
      <c r="D20" s="45"/>
      <c r="E20" s="45"/>
      <c r="J20" s="18"/>
      <c r="K20" s="18"/>
      <c r="L20" s="18"/>
      <c r="M20" s="18"/>
      <c r="N20" s="18"/>
    </row>
    <row r="21" spans="1:14" ht="16.5" x14ac:dyDescent="0.3">
      <c r="F21" s="67">
        <f>SUM(F2:F20)</f>
        <v>101890.4</v>
      </c>
      <c r="G21" s="67">
        <f t="shared" ref="G21:N21" si="4">SUM(G2:G20)</f>
        <v>259748.5</v>
      </c>
      <c r="H21" s="67">
        <f t="shared" si="4"/>
        <v>-3737.5</v>
      </c>
      <c r="I21" s="67">
        <f t="shared" si="4"/>
        <v>-217726</v>
      </c>
      <c r="J21" s="67">
        <f t="shared" si="4"/>
        <v>140175.4</v>
      </c>
      <c r="K21" s="67">
        <f t="shared" si="4"/>
        <v>141408.4</v>
      </c>
      <c r="L21" s="67">
        <f t="shared" si="4"/>
        <v>-1233</v>
      </c>
      <c r="M21" s="67">
        <f t="shared" si="4"/>
        <v>1233</v>
      </c>
      <c r="N21" s="67">
        <f t="shared" si="4"/>
        <v>141408.4</v>
      </c>
    </row>
    <row r="22" spans="1:14" x14ac:dyDescent="0.25">
      <c r="F22" s="14"/>
      <c r="G22" s="14"/>
      <c r="H22" s="14"/>
      <c r="I22" s="14"/>
      <c r="J22" s="18"/>
      <c r="K22" s="18"/>
      <c r="L22" s="18"/>
      <c r="M22" s="18"/>
      <c r="N22" s="18"/>
    </row>
    <row r="23" spans="1:14" x14ac:dyDescent="0.25">
      <c r="A23" s="118" t="s">
        <v>15</v>
      </c>
      <c r="B23" s="118" t="s">
        <v>16</v>
      </c>
      <c r="C23" s="118" t="s">
        <v>17</v>
      </c>
      <c r="D23" s="118" t="s">
        <v>18</v>
      </c>
      <c r="F23" s="113"/>
      <c r="G23" s="113"/>
      <c r="H23" s="113"/>
      <c r="I23" s="113"/>
      <c r="J23" s="14"/>
      <c r="K23" s="14"/>
      <c r="L23" s="14"/>
      <c r="M23" s="18"/>
      <c r="N23" s="18"/>
    </row>
    <row r="24" spans="1:14" x14ac:dyDescent="0.25">
      <c r="A24" s="119">
        <v>2</v>
      </c>
      <c r="B24" s="120">
        <v>122331</v>
      </c>
      <c r="C24" s="120">
        <v>123564</v>
      </c>
      <c r="D24" s="120">
        <v>-1233</v>
      </c>
      <c r="E24" s="65"/>
      <c r="F24" s="14"/>
      <c r="G24" s="14"/>
      <c r="H24" s="14"/>
      <c r="I24" s="14"/>
      <c r="J24" s="18"/>
      <c r="K24" s="18"/>
      <c r="L24" s="18"/>
      <c r="M24" s="18"/>
      <c r="N24" s="18"/>
    </row>
    <row r="25" spans="1:14" x14ac:dyDescent="0.25">
      <c r="A25" s="119">
        <v>4</v>
      </c>
      <c r="B25" s="120">
        <v>0</v>
      </c>
      <c r="C25" s="120">
        <v>0</v>
      </c>
      <c r="D25" s="120">
        <v>0</v>
      </c>
      <c r="F25"/>
      <c r="J25" s="18"/>
      <c r="K25" s="18"/>
      <c r="L25" s="18"/>
      <c r="M25" s="18"/>
      <c r="N25" s="18"/>
    </row>
    <row r="26" spans="1:14" x14ac:dyDescent="0.25">
      <c r="A26" s="119">
        <v>5</v>
      </c>
      <c r="B26" s="120">
        <v>0</v>
      </c>
      <c r="C26" s="120">
        <v>0</v>
      </c>
      <c r="D26" s="120">
        <v>0</v>
      </c>
      <c r="F26"/>
      <c r="J26" s="18"/>
      <c r="K26" s="18"/>
      <c r="L26" s="18"/>
      <c r="M26" s="18"/>
      <c r="N26" s="18"/>
    </row>
    <row r="27" spans="1:14" x14ac:dyDescent="0.25">
      <c r="A27" s="119">
        <v>34</v>
      </c>
      <c r="B27" s="120">
        <v>17844</v>
      </c>
      <c r="C27" s="120">
        <v>17844</v>
      </c>
      <c r="D27" s="120">
        <v>0</v>
      </c>
      <c r="F27"/>
      <c r="J27" s="18"/>
      <c r="K27" s="18"/>
      <c r="L27" s="18"/>
      <c r="M27" s="18"/>
      <c r="N27" s="18"/>
    </row>
    <row r="28" spans="1:14" x14ac:dyDescent="0.25">
      <c r="A28" s="119">
        <v>38</v>
      </c>
      <c r="B28" s="120">
        <v>0.40000000000009095</v>
      </c>
      <c r="C28" s="120">
        <v>0.4</v>
      </c>
      <c r="D28" s="120">
        <v>9.0927265716800321E-14</v>
      </c>
      <c r="J28" s="18"/>
      <c r="K28" s="18"/>
      <c r="L28" s="18"/>
      <c r="M28" s="18"/>
      <c r="N28" s="18"/>
    </row>
    <row r="29" spans="1:14" x14ac:dyDescent="0.25">
      <c r="A29" s="119">
        <v>35</v>
      </c>
      <c r="B29" s="120">
        <v>0</v>
      </c>
      <c r="C29" s="120">
        <v>0</v>
      </c>
      <c r="D29" s="120">
        <v>0</v>
      </c>
      <c r="F29"/>
      <c r="H29" s="14"/>
      <c r="I29" s="14"/>
      <c r="J29" s="18"/>
      <c r="K29" s="18"/>
      <c r="L29" s="18"/>
      <c r="M29" s="18"/>
      <c r="N29" s="18"/>
    </row>
    <row r="30" spans="1:14" x14ac:dyDescent="0.25">
      <c r="A30" s="119" t="s">
        <v>19</v>
      </c>
      <c r="B30" s="120">
        <v>0</v>
      </c>
      <c r="C30" s="120">
        <v>0</v>
      </c>
      <c r="D30" s="120">
        <v>0</v>
      </c>
      <c r="F30" s="14"/>
      <c r="G30" s="14"/>
      <c r="H30" s="14"/>
      <c r="I30" s="14"/>
      <c r="J30" s="18"/>
      <c r="K30" s="18"/>
      <c r="L30" s="18"/>
      <c r="M30" s="18"/>
      <c r="N30" s="18"/>
    </row>
    <row r="31" spans="1:14" x14ac:dyDescent="0.25">
      <c r="A31" s="119" t="s">
        <v>20</v>
      </c>
      <c r="B31" s="120">
        <v>140175.4</v>
      </c>
      <c r="C31" s="120">
        <v>141408.4</v>
      </c>
      <c r="D31" s="120">
        <v>-1233</v>
      </c>
      <c r="J31" s="18"/>
      <c r="K31" s="18"/>
      <c r="L31" s="18"/>
      <c r="M31" s="18"/>
      <c r="N31" s="18"/>
    </row>
  </sheetData>
  <sortState xmlns:xlrd2="http://schemas.microsoft.com/office/spreadsheetml/2017/richdata2" ref="A3:N19">
    <sortCondition ref="B3:B19"/>
  </sortState>
  <mergeCells count="1">
    <mergeCell ref="F23:I23"/>
  </mergeCells>
  <pageMargins left="0.7" right="0.7" top="0.75" bottom="0.75" header="0.3" footer="0.3"/>
  <pageSetup scale="54" orientation="landscape" r:id="rId2"/>
  <headerFooter>
    <oddHeader>&amp;CTANKS</oddHeader>
  </headerFooter>
  <ignoredErrors>
    <ignoredError sqref="J18:J19 J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32"/>
  <sheetViews>
    <sheetView zoomScaleNormal="100" workbookViewId="0">
      <selection activeCell="G27" sqref="G27"/>
    </sheetView>
  </sheetViews>
  <sheetFormatPr defaultRowHeight="15.75" x14ac:dyDescent="0.25"/>
  <cols>
    <col min="1" max="1" width="13.625" bestFit="1" customWidth="1"/>
    <col min="2" max="2" width="11.75" bestFit="1" customWidth="1"/>
    <col min="3" max="3" width="15.75" customWidth="1"/>
    <col min="4" max="4" width="22.5" bestFit="1" customWidth="1"/>
    <col min="5" max="5" width="11.375" bestFit="1" customWidth="1"/>
    <col min="6" max="6" width="11.125" bestFit="1" customWidth="1"/>
    <col min="7" max="7" width="12.625" bestFit="1" customWidth="1"/>
    <col min="8" max="8" width="11.75" bestFit="1" customWidth="1"/>
    <col min="9" max="9" width="13.375" bestFit="1" customWidth="1"/>
    <col min="10" max="10" width="12.625" bestFit="1" customWidth="1"/>
    <col min="11" max="11" width="11.125" bestFit="1" customWidth="1"/>
    <col min="12" max="12" width="15.125" bestFit="1" customWidth="1"/>
    <col min="13" max="13" width="14.25" bestFit="1" customWidth="1"/>
    <col min="14" max="14" width="24.5" bestFit="1" customWidth="1"/>
  </cols>
  <sheetData>
    <row r="1" spans="1:14" ht="16.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20" t="s">
        <v>9</v>
      </c>
      <c r="K1" s="44" t="s">
        <v>10</v>
      </c>
      <c r="L1" s="20" t="s">
        <v>11</v>
      </c>
      <c r="M1" s="20" t="s">
        <v>12</v>
      </c>
      <c r="N1" s="20" t="s">
        <v>13</v>
      </c>
    </row>
    <row r="2" spans="1:14" ht="16.5" x14ac:dyDescent="0.3">
      <c r="A2" s="116" t="s">
        <v>74</v>
      </c>
      <c r="B2" s="116">
        <v>2</v>
      </c>
      <c r="C2" s="116" t="s">
        <v>25</v>
      </c>
      <c r="D2" s="143">
        <v>45383</v>
      </c>
      <c r="E2" s="143">
        <v>45412</v>
      </c>
      <c r="F2" s="116">
        <v>32520</v>
      </c>
      <c r="G2" s="116">
        <v>0</v>
      </c>
      <c r="H2" s="116">
        <v>0</v>
      </c>
      <c r="I2" s="116">
        <v>-7920</v>
      </c>
      <c r="J2" s="91">
        <f>SUM(F2:I2)</f>
        <v>24600</v>
      </c>
      <c r="K2" s="68">
        <v>24600</v>
      </c>
      <c r="L2" s="17">
        <f t="shared" ref="L2:L15" si="0">J2-K2</f>
        <v>0</v>
      </c>
      <c r="M2" s="54">
        <f t="shared" ref="M2:M15" si="1">-L2</f>
        <v>0</v>
      </c>
      <c r="N2" s="63">
        <f t="shared" ref="N2:N15" si="2">SUM(J2,M2)</f>
        <v>24600</v>
      </c>
    </row>
    <row r="3" spans="1:14" ht="16.5" x14ac:dyDescent="0.3">
      <c r="A3" s="116" t="s">
        <v>75</v>
      </c>
      <c r="B3" s="116">
        <v>2</v>
      </c>
      <c r="C3" s="116" t="s">
        <v>25</v>
      </c>
      <c r="D3" s="143">
        <v>45383</v>
      </c>
      <c r="E3" s="143">
        <v>45412</v>
      </c>
      <c r="F3" s="116">
        <v>0</v>
      </c>
      <c r="G3" s="116">
        <v>20500</v>
      </c>
      <c r="H3" s="116">
        <v>0</v>
      </c>
      <c r="I3" s="116">
        <v>-20500</v>
      </c>
      <c r="J3" s="63">
        <v>0</v>
      </c>
      <c r="K3" s="68">
        <v>0</v>
      </c>
      <c r="L3" s="17">
        <f t="shared" si="0"/>
        <v>0</v>
      </c>
      <c r="M3" s="54">
        <f t="shared" si="1"/>
        <v>0</v>
      </c>
      <c r="N3" s="63">
        <f t="shared" si="2"/>
        <v>0</v>
      </c>
    </row>
    <row r="4" spans="1:14" ht="16.5" x14ac:dyDescent="0.3">
      <c r="A4" s="116" t="s">
        <v>24</v>
      </c>
      <c r="B4" s="116">
        <v>2</v>
      </c>
      <c r="C4" s="116" t="s">
        <v>25</v>
      </c>
      <c r="D4" s="143">
        <v>45383</v>
      </c>
      <c r="E4" s="143">
        <v>45412</v>
      </c>
      <c r="F4" s="116">
        <v>7000</v>
      </c>
      <c r="G4" s="116">
        <v>0</v>
      </c>
      <c r="H4" s="116">
        <v>0</v>
      </c>
      <c r="I4" s="116">
        <v>0</v>
      </c>
      <c r="J4" s="63">
        <f t="shared" ref="J4:J17" si="3">SUM(F4:I4)</f>
        <v>7000</v>
      </c>
      <c r="K4" s="68">
        <v>7000</v>
      </c>
      <c r="L4" s="17">
        <f t="shared" si="0"/>
        <v>0</v>
      </c>
      <c r="M4" s="54">
        <f t="shared" si="1"/>
        <v>0</v>
      </c>
      <c r="N4" s="63">
        <f t="shared" si="2"/>
        <v>7000</v>
      </c>
    </row>
    <row r="5" spans="1:14" ht="16.5" x14ac:dyDescent="0.3">
      <c r="A5" s="116" t="s">
        <v>24</v>
      </c>
      <c r="B5" s="116">
        <v>34</v>
      </c>
      <c r="C5" s="116" t="s">
        <v>36</v>
      </c>
      <c r="D5" s="143">
        <v>45383</v>
      </c>
      <c r="E5" s="143">
        <v>45412</v>
      </c>
      <c r="F5" s="116">
        <v>7000</v>
      </c>
      <c r="G5" s="116">
        <v>7000</v>
      </c>
      <c r="H5" s="116">
        <v>0</v>
      </c>
      <c r="I5" s="116">
        <v>-7000</v>
      </c>
      <c r="J5" s="63">
        <f t="shared" si="3"/>
        <v>7000</v>
      </c>
      <c r="K5" s="68">
        <v>7000</v>
      </c>
      <c r="L5" s="17">
        <f t="shared" si="0"/>
        <v>0</v>
      </c>
      <c r="M5" s="54">
        <f t="shared" si="1"/>
        <v>0</v>
      </c>
      <c r="N5" s="63">
        <f t="shared" si="2"/>
        <v>7000</v>
      </c>
    </row>
    <row r="6" spans="1:14" ht="16.5" x14ac:dyDescent="0.3">
      <c r="A6" s="116" t="s">
        <v>145</v>
      </c>
      <c r="B6" s="116">
        <v>34</v>
      </c>
      <c r="C6" s="116" t="s">
        <v>36</v>
      </c>
      <c r="D6" s="143">
        <v>45383</v>
      </c>
      <c r="E6" s="143">
        <v>45412</v>
      </c>
      <c r="F6" s="116">
        <v>0</v>
      </c>
      <c r="G6" s="116">
        <v>0</v>
      </c>
      <c r="H6" s="116">
        <v>0</v>
      </c>
      <c r="I6" s="116">
        <v>7000</v>
      </c>
      <c r="J6" s="63">
        <f t="shared" si="3"/>
        <v>7000</v>
      </c>
      <c r="K6" s="68">
        <v>7000</v>
      </c>
      <c r="L6" s="17">
        <f t="shared" si="0"/>
        <v>0</v>
      </c>
      <c r="M6" s="54">
        <f t="shared" si="1"/>
        <v>0</v>
      </c>
      <c r="N6" s="63">
        <f t="shared" si="2"/>
        <v>7000</v>
      </c>
    </row>
    <row r="7" spans="1:14" ht="16.5" x14ac:dyDescent="0.3">
      <c r="A7" s="116" t="s">
        <v>27</v>
      </c>
      <c r="B7" s="116">
        <v>4</v>
      </c>
      <c r="C7" s="116" t="s">
        <v>28</v>
      </c>
      <c r="D7" s="143">
        <v>45383</v>
      </c>
      <c r="E7" s="143">
        <v>45412</v>
      </c>
      <c r="F7" s="116">
        <v>0</v>
      </c>
      <c r="G7" s="116">
        <v>291.5</v>
      </c>
      <c r="H7" s="116">
        <v>0</v>
      </c>
      <c r="I7" s="116">
        <v>-291.5</v>
      </c>
      <c r="J7" s="63">
        <f t="shared" si="3"/>
        <v>0</v>
      </c>
      <c r="K7" s="68">
        <v>0</v>
      </c>
      <c r="L7" s="17">
        <f t="shared" si="0"/>
        <v>0</v>
      </c>
      <c r="M7" s="54">
        <f t="shared" si="1"/>
        <v>0</v>
      </c>
      <c r="N7" s="63">
        <f t="shared" si="2"/>
        <v>0</v>
      </c>
    </row>
    <row r="8" spans="1:14" ht="16.5" x14ac:dyDescent="0.3">
      <c r="A8" s="116" t="s">
        <v>27</v>
      </c>
      <c r="B8" s="116">
        <v>5</v>
      </c>
      <c r="C8" s="116" t="s">
        <v>29</v>
      </c>
      <c r="D8" s="143">
        <v>45383</v>
      </c>
      <c r="E8" s="143">
        <v>45412</v>
      </c>
      <c r="F8" s="116">
        <v>0</v>
      </c>
      <c r="G8" s="116">
        <v>0</v>
      </c>
      <c r="H8" s="116">
        <v>-291.5</v>
      </c>
      <c r="I8" s="116">
        <v>291.5</v>
      </c>
      <c r="J8" s="63">
        <f t="shared" si="3"/>
        <v>0</v>
      </c>
      <c r="K8" s="68">
        <v>0</v>
      </c>
      <c r="L8" s="17">
        <f t="shared" si="0"/>
        <v>0</v>
      </c>
      <c r="M8" s="54">
        <f t="shared" si="1"/>
        <v>0</v>
      </c>
      <c r="N8" s="63">
        <f t="shared" si="2"/>
        <v>0</v>
      </c>
    </row>
    <row r="9" spans="1:14" ht="16.5" x14ac:dyDescent="0.3">
      <c r="A9" s="116" t="s">
        <v>31</v>
      </c>
      <c r="B9" s="116">
        <v>38</v>
      </c>
      <c r="C9" s="116" t="s">
        <v>30</v>
      </c>
      <c r="D9" s="143">
        <v>45383</v>
      </c>
      <c r="E9" s="143">
        <v>45412</v>
      </c>
      <c r="F9" s="116">
        <v>261.39999999999998</v>
      </c>
      <c r="G9" s="116">
        <v>1979</v>
      </c>
      <c r="H9" s="116">
        <v>-2240</v>
      </c>
      <c r="I9" s="116">
        <v>0</v>
      </c>
      <c r="J9" s="63">
        <f t="shared" si="3"/>
        <v>0.40000000000009095</v>
      </c>
      <c r="K9" s="68">
        <v>0.4</v>
      </c>
      <c r="L9" s="17">
        <f t="shared" si="0"/>
        <v>9.0927265716800321E-14</v>
      </c>
      <c r="M9" s="54">
        <f t="shared" si="1"/>
        <v>-9.0927265716800321E-14</v>
      </c>
      <c r="N9" s="63">
        <f t="shared" si="2"/>
        <v>0.4</v>
      </c>
    </row>
    <row r="10" spans="1:14" ht="16.5" x14ac:dyDescent="0.3">
      <c r="A10" s="116" t="s">
        <v>76</v>
      </c>
      <c r="B10" s="116">
        <v>2</v>
      </c>
      <c r="C10" s="116" t="s">
        <v>25</v>
      </c>
      <c r="D10" s="143">
        <v>45383</v>
      </c>
      <c r="E10" s="143">
        <v>45412</v>
      </c>
      <c r="F10" s="116">
        <v>48989</v>
      </c>
      <c r="G10" s="116">
        <v>222978</v>
      </c>
      <c r="H10" s="116">
        <v>0</v>
      </c>
      <c r="I10" s="116">
        <v>-180003</v>
      </c>
      <c r="J10" s="63">
        <f t="shared" si="3"/>
        <v>91964</v>
      </c>
      <c r="K10" s="68">
        <v>91964</v>
      </c>
      <c r="L10" s="17">
        <f t="shared" si="0"/>
        <v>0</v>
      </c>
      <c r="M10" s="54">
        <f t="shared" si="1"/>
        <v>0</v>
      </c>
      <c r="N10" s="63">
        <f t="shared" si="2"/>
        <v>91964</v>
      </c>
    </row>
    <row r="11" spans="1:14" ht="16.5" x14ac:dyDescent="0.3">
      <c r="A11" s="116" t="s">
        <v>77</v>
      </c>
      <c r="B11" s="116">
        <v>34</v>
      </c>
      <c r="C11" s="116" t="s">
        <v>36</v>
      </c>
      <c r="D11" s="143">
        <v>45383</v>
      </c>
      <c r="E11" s="143">
        <v>45412</v>
      </c>
      <c r="F11" s="116">
        <v>0</v>
      </c>
      <c r="G11" s="116">
        <v>0</v>
      </c>
      <c r="H11" s="116">
        <v>0</v>
      </c>
      <c r="I11" s="116">
        <v>3844</v>
      </c>
      <c r="J11" s="63">
        <f t="shared" si="3"/>
        <v>3844</v>
      </c>
      <c r="K11" s="68">
        <v>3844</v>
      </c>
      <c r="L11" s="17">
        <f t="shared" si="0"/>
        <v>0</v>
      </c>
      <c r="M11" s="54">
        <f t="shared" si="1"/>
        <v>0</v>
      </c>
      <c r="N11" s="63">
        <f t="shared" si="2"/>
        <v>3844</v>
      </c>
    </row>
    <row r="12" spans="1:14" ht="16.5" x14ac:dyDescent="0.3">
      <c r="A12" s="116" t="s">
        <v>77</v>
      </c>
      <c r="B12" s="116">
        <v>35</v>
      </c>
      <c r="C12" s="116" t="s">
        <v>42</v>
      </c>
      <c r="D12" s="143">
        <v>45383</v>
      </c>
      <c r="E12" s="143">
        <v>45412</v>
      </c>
      <c r="F12" s="116">
        <v>6120</v>
      </c>
      <c r="G12" s="116">
        <v>0</v>
      </c>
      <c r="H12" s="116">
        <v>0</v>
      </c>
      <c r="I12" s="116">
        <v>-6120</v>
      </c>
      <c r="J12" s="63">
        <f t="shared" si="3"/>
        <v>0</v>
      </c>
      <c r="K12" s="68">
        <v>0</v>
      </c>
      <c r="L12" s="17">
        <f t="shared" si="0"/>
        <v>0</v>
      </c>
      <c r="M12" s="54">
        <f t="shared" si="1"/>
        <v>0</v>
      </c>
      <c r="N12" s="63">
        <f t="shared" si="2"/>
        <v>0</v>
      </c>
    </row>
    <row r="13" spans="1:14" ht="16.5" x14ac:dyDescent="0.3">
      <c r="D13" s="96"/>
      <c r="E13" s="96"/>
      <c r="J13" s="63">
        <f t="shared" si="3"/>
        <v>0</v>
      </c>
      <c r="K13" s="68">
        <v>0</v>
      </c>
      <c r="L13" s="17">
        <f t="shared" si="0"/>
        <v>0</v>
      </c>
      <c r="M13" s="54">
        <f t="shared" si="1"/>
        <v>0</v>
      </c>
      <c r="N13" s="63">
        <f t="shared" si="2"/>
        <v>0</v>
      </c>
    </row>
    <row r="14" spans="1:14" ht="16.5" x14ac:dyDescent="0.3">
      <c r="D14" s="51"/>
      <c r="E14" s="51"/>
      <c r="F14" s="14"/>
      <c r="G14" s="14"/>
      <c r="H14" s="14"/>
      <c r="I14" s="14"/>
      <c r="J14" s="63">
        <f t="shared" si="3"/>
        <v>0</v>
      </c>
      <c r="K14" s="68">
        <v>0</v>
      </c>
      <c r="L14" s="17">
        <f t="shared" si="0"/>
        <v>0</v>
      </c>
      <c r="M14" s="54">
        <f t="shared" si="1"/>
        <v>0</v>
      </c>
      <c r="N14" s="63">
        <f t="shared" si="2"/>
        <v>0</v>
      </c>
    </row>
    <row r="15" spans="1:14" ht="16.5" x14ac:dyDescent="0.3">
      <c r="D15" s="51"/>
      <c r="E15" s="51"/>
      <c r="F15" s="14"/>
      <c r="G15" s="14"/>
      <c r="H15" s="14"/>
      <c r="I15" s="14"/>
      <c r="J15" s="63">
        <f t="shared" si="3"/>
        <v>0</v>
      </c>
      <c r="K15" s="68">
        <v>0</v>
      </c>
      <c r="L15" s="17">
        <f t="shared" si="0"/>
        <v>0</v>
      </c>
      <c r="M15" s="54">
        <f t="shared" si="1"/>
        <v>0</v>
      </c>
      <c r="N15" s="63">
        <f t="shared" si="2"/>
        <v>0</v>
      </c>
    </row>
    <row r="16" spans="1:14" x14ac:dyDescent="0.25">
      <c r="F16" s="14"/>
      <c r="G16" s="14"/>
      <c r="H16" s="14"/>
      <c r="I16" s="14"/>
      <c r="J16" s="14">
        <f t="shared" si="3"/>
        <v>0</v>
      </c>
      <c r="K16" s="14">
        <v>0</v>
      </c>
    </row>
    <row r="17" spans="1:14" x14ac:dyDescent="0.25">
      <c r="F17" s="14">
        <f t="shared" ref="F17:I17" si="4">SUM(F2:F16)</f>
        <v>101890.4</v>
      </c>
      <c r="G17" s="14">
        <f t="shared" si="4"/>
        <v>252748.5</v>
      </c>
      <c r="H17" s="14">
        <f t="shared" si="4"/>
        <v>-2531.5</v>
      </c>
      <c r="I17" s="14">
        <f t="shared" si="4"/>
        <v>-210699</v>
      </c>
      <c r="J17" s="14">
        <f t="shared" si="3"/>
        <v>141408.40000000002</v>
      </c>
      <c r="K17" s="14">
        <v>0</v>
      </c>
      <c r="L17" s="14">
        <f t="shared" ref="L17:N17" si="5">SUM(L2:L16)</f>
        <v>9.0927265716800321E-14</v>
      </c>
      <c r="M17" s="14">
        <f t="shared" si="5"/>
        <v>-9.0927265716800321E-14</v>
      </c>
      <c r="N17" s="14">
        <f t="shared" si="5"/>
        <v>141408.4</v>
      </c>
    </row>
    <row r="18" spans="1:14" ht="16.5" x14ac:dyDescent="0.3">
      <c r="F18" s="14"/>
      <c r="G18" s="14"/>
      <c r="H18" s="14"/>
      <c r="I18" s="14"/>
      <c r="K18" s="144"/>
    </row>
    <row r="19" spans="1:14" ht="16.5" x14ac:dyDescent="0.3">
      <c r="F19" s="14"/>
      <c r="G19" s="14"/>
      <c r="H19" s="14"/>
      <c r="I19" s="14"/>
      <c r="K19" s="144"/>
    </row>
    <row r="20" spans="1:14" x14ac:dyDescent="0.25">
      <c r="F20" s="14"/>
      <c r="G20" s="14"/>
      <c r="H20" s="14"/>
      <c r="I20" s="14"/>
      <c r="K20" s="18"/>
    </row>
    <row r="21" spans="1:14" x14ac:dyDescent="0.25">
      <c r="F21" s="14"/>
      <c r="G21" s="14"/>
      <c r="H21" s="14"/>
      <c r="I21" s="14"/>
      <c r="K21" s="18"/>
    </row>
    <row r="22" spans="1:14" x14ac:dyDescent="0.25">
      <c r="F22" s="14"/>
      <c r="G22" s="14"/>
      <c r="H22" s="14"/>
      <c r="I22" s="14"/>
      <c r="K22" s="18"/>
    </row>
    <row r="23" spans="1:14" x14ac:dyDescent="0.25">
      <c r="F23" s="14"/>
      <c r="G23" s="14"/>
      <c r="H23" s="14"/>
      <c r="I23" s="14"/>
      <c r="J23" s="14"/>
      <c r="K23" s="14"/>
      <c r="L23" s="14"/>
    </row>
    <row r="24" spans="1:14" x14ac:dyDescent="0.25">
      <c r="A24" s="118" t="s">
        <v>15</v>
      </c>
      <c r="B24" s="118" t="s">
        <v>16</v>
      </c>
      <c r="C24" s="118" t="s">
        <v>17</v>
      </c>
      <c r="D24" s="118" t="s">
        <v>18</v>
      </c>
      <c r="F24" s="48"/>
      <c r="G24" s="48"/>
      <c r="H24" s="48"/>
      <c r="I24" s="48"/>
    </row>
    <row r="25" spans="1:14" x14ac:dyDescent="0.25">
      <c r="A25" s="119">
        <v>2</v>
      </c>
      <c r="B25" s="120">
        <v>123564</v>
      </c>
      <c r="C25" s="120">
        <v>123564</v>
      </c>
      <c r="D25" s="120">
        <v>0</v>
      </c>
      <c r="F25" s="48"/>
      <c r="G25" s="48"/>
      <c r="H25" s="48"/>
      <c r="I25" s="48"/>
    </row>
    <row r="26" spans="1:14" x14ac:dyDescent="0.25">
      <c r="A26" s="119">
        <v>4</v>
      </c>
      <c r="B26" s="120">
        <v>0</v>
      </c>
      <c r="C26" s="120">
        <v>0</v>
      </c>
      <c r="D26" s="120">
        <v>0</v>
      </c>
      <c r="F26" s="48"/>
      <c r="G26" s="48"/>
      <c r="H26" s="48"/>
      <c r="I26" s="48"/>
    </row>
    <row r="27" spans="1:14" x14ac:dyDescent="0.25">
      <c r="A27" s="119">
        <v>5</v>
      </c>
      <c r="B27" s="120">
        <v>0</v>
      </c>
      <c r="C27" s="120">
        <v>0</v>
      </c>
      <c r="D27" s="120">
        <v>0</v>
      </c>
      <c r="F27" s="48"/>
      <c r="G27" s="48"/>
      <c r="H27" s="48"/>
      <c r="I27" s="48"/>
    </row>
    <row r="28" spans="1:14" x14ac:dyDescent="0.25">
      <c r="A28" s="119">
        <v>34</v>
      </c>
      <c r="B28" s="120">
        <v>17844</v>
      </c>
      <c r="C28" s="120">
        <v>17844</v>
      </c>
      <c r="D28" s="120">
        <v>0</v>
      </c>
      <c r="F28" s="48"/>
      <c r="G28" s="48"/>
      <c r="H28" s="48"/>
      <c r="I28" s="48"/>
    </row>
    <row r="29" spans="1:14" x14ac:dyDescent="0.25">
      <c r="A29" s="119">
        <v>38</v>
      </c>
      <c r="B29" s="120">
        <v>0.40000000000009095</v>
      </c>
      <c r="C29" s="120">
        <v>0.4</v>
      </c>
      <c r="D29" s="120">
        <v>9.0927265716800321E-14</v>
      </c>
      <c r="F29" s="48"/>
      <c r="G29" s="48"/>
      <c r="H29" s="48"/>
      <c r="I29" s="48"/>
    </row>
    <row r="30" spans="1:14" x14ac:dyDescent="0.25">
      <c r="A30" s="119">
        <v>35</v>
      </c>
      <c r="B30" s="120">
        <v>0</v>
      </c>
      <c r="C30" s="120">
        <v>0</v>
      </c>
      <c r="D30" s="120">
        <v>0</v>
      </c>
      <c r="F30" s="48"/>
      <c r="G30" s="48"/>
      <c r="H30" s="48"/>
      <c r="I30" s="48"/>
    </row>
    <row r="31" spans="1:14" x14ac:dyDescent="0.25">
      <c r="A31" s="119" t="s">
        <v>19</v>
      </c>
      <c r="B31" s="120">
        <v>0</v>
      </c>
      <c r="C31" s="120">
        <v>0</v>
      </c>
      <c r="D31" s="120">
        <v>0</v>
      </c>
      <c r="F31" s="48"/>
      <c r="G31" s="48"/>
      <c r="H31" s="48"/>
      <c r="I31" s="48"/>
    </row>
    <row r="32" spans="1:14" x14ac:dyDescent="0.25">
      <c r="A32" s="119" t="s">
        <v>20</v>
      </c>
      <c r="B32" s="120">
        <v>141408.4</v>
      </c>
      <c r="C32" s="120">
        <v>141408.4</v>
      </c>
      <c r="D32" s="120">
        <v>9.0927265716800321E-14</v>
      </c>
      <c r="F32" s="48"/>
      <c r="G32" s="48"/>
      <c r="H32" s="48"/>
      <c r="I32" s="48"/>
    </row>
  </sheetData>
  <pageMargins left="0.7" right="0.7" top="0.75" bottom="0.75" header="0.3" footer="0.3"/>
  <pageSetup scale="57" fitToHeight="0" orientation="landscape" r:id="rId2"/>
  <headerFooter>
    <oddHeader>&amp;CTANKS FINAL</oddHeader>
  </headerFooter>
  <ignoredErrors>
    <ignoredError sqref="J2 J4:J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"/>
  <sheetViews>
    <sheetView zoomScaleNormal="100" workbookViewId="0">
      <pane ySplit="1" topLeftCell="A27" activePane="bottomLeft" state="frozen"/>
      <selection pane="bottomLeft" activeCell="N44" sqref="N44"/>
    </sheetView>
  </sheetViews>
  <sheetFormatPr defaultColWidth="9" defaultRowHeight="15.75" x14ac:dyDescent="0.25"/>
  <cols>
    <col min="1" max="1" width="10.75" customWidth="1"/>
    <col min="2" max="2" width="6.75" bestFit="1" customWidth="1"/>
    <col min="3" max="3" width="26.125" bestFit="1" customWidth="1"/>
    <col min="4" max="4" width="11.375" bestFit="1" customWidth="1"/>
    <col min="5" max="5" width="10.375" bestFit="1" customWidth="1"/>
    <col min="6" max="6" width="15" customWidth="1"/>
    <col min="7" max="7" width="12.625" customWidth="1"/>
    <col min="8" max="8" width="13.375" bestFit="1" customWidth="1"/>
    <col min="9" max="9" width="12.625" customWidth="1"/>
    <col min="10" max="10" width="13.5" bestFit="1" customWidth="1"/>
    <col min="11" max="11" width="10.125" bestFit="1" customWidth="1"/>
    <col min="12" max="12" width="11.5" customWidth="1"/>
    <col min="13" max="13" width="10.125" customWidth="1"/>
    <col min="14" max="14" width="14.25" customWidth="1"/>
    <col min="15" max="15" width="9" customWidth="1"/>
  </cols>
  <sheetData/>
  <pageMargins left="0.75" right="0.75" top="1" bottom="1" header="0.5" footer="0.5"/>
  <pageSetup scale="33" orientation="landscape" r:id="rId1"/>
  <headerFooter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FF00"/>
    <pageSetUpPr fitToPage="1"/>
  </sheetPr>
  <dimension ref="A1:R170"/>
  <sheetViews>
    <sheetView zoomScale="80" zoomScaleNormal="80" workbookViewId="0">
      <pane ySplit="1" topLeftCell="A5" activePane="bottomLeft" state="frozen"/>
      <selection pane="bottomLeft" activeCell="C123" sqref="C123"/>
    </sheetView>
  </sheetViews>
  <sheetFormatPr defaultColWidth="9" defaultRowHeight="15.75" x14ac:dyDescent="0.25"/>
  <cols>
    <col min="1" max="1" width="14.5" style="19" bestFit="1" customWidth="1"/>
    <col min="2" max="2" width="12" style="19" bestFit="1" customWidth="1"/>
    <col min="3" max="3" width="16.25" style="19" bestFit="1" customWidth="1"/>
    <col min="4" max="4" width="23" style="22" bestFit="1" customWidth="1"/>
    <col min="5" max="5" width="14.875" style="22" bestFit="1" customWidth="1"/>
    <col min="6" max="6" width="11.75" style="49" bestFit="1" customWidth="1"/>
    <col min="7" max="7" width="12.5" style="49" bestFit="1" customWidth="1"/>
    <col min="8" max="8" width="13.125" style="49" bestFit="1" customWidth="1"/>
    <col min="9" max="9" width="14.5" style="49" bestFit="1" customWidth="1"/>
    <col min="10" max="10" width="11.125" style="59" bestFit="1" customWidth="1"/>
    <col min="11" max="11" width="15.125" style="58" bestFit="1" customWidth="1"/>
    <col min="12" max="12" width="21.875" style="59" bestFit="1" customWidth="1"/>
    <col min="13" max="13" width="20.875" style="60" customWidth="1"/>
    <col min="14" max="14" width="31.5" style="59" bestFit="1" customWidth="1"/>
    <col min="15" max="15" width="61.25" bestFit="1" customWidth="1"/>
    <col min="16" max="16" width="10.5" bestFit="1" customWidth="1"/>
    <col min="17" max="17" width="8.75" style="123" bestFit="1" customWidth="1"/>
    <col min="18" max="24" width="7.625" customWidth="1"/>
    <col min="25" max="28" width="6.625" customWidth="1"/>
    <col min="29" max="29" width="5.125" customWidth="1"/>
    <col min="30" max="32" width="6" customWidth="1"/>
    <col min="33" max="36" width="7.125" customWidth="1"/>
    <col min="37" max="47" width="8.125" customWidth="1"/>
    <col min="48" max="51" width="9.75" customWidth="1"/>
    <col min="52" max="52" width="13.5" customWidth="1"/>
    <col min="53" max="53" width="9.75" customWidth="1"/>
    <col min="54" max="54" width="13.5" bestFit="1" customWidth="1"/>
    <col min="55" max="55" width="16" bestFit="1" customWidth="1"/>
    <col min="56" max="56" width="11.875" bestFit="1" customWidth="1"/>
    <col min="57" max="57" width="16" bestFit="1" customWidth="1"/>
    <col min="58" max="58" width="11.875" bestFit="1" customWidth="1"/>
    <col min="59" max="59" width="16" bestFit="1" customWidth="1"/>
    <col min="60" max="60" width="11.875" bestFit="1" customWidth="1"/>
    <col min="61" max="61" width="16" bestFit="1" customWidth="1"/>
    <col min="62" max="62" width="11.875" bestFit="1" customWidth="1"/>
    <col min="63" max="63" width="16" bestFit="1" customWidth="1"/>
    <col min="64" max="64" width="11.875" bestFit="1" customWidth="1"/>
    <col min="65" max="65" width="16" bestFit="1" customWidth="1"/>
    <col min="66" max="66" width="11.875" bestFit="1" customWidth="1"/>
    <col min="67" max="67" width="16" bestFit="1" customWidth="1"/>
    <col min="68" max="68" width="13.25" bestFit="1" customWidth="1"/>
    <col min="69" max="69" width="16" bestFit="1" customWidth="1"/>
    <col min="70" max="70" width="11.875" bestFit="1" customWidth="1"/>
    <col min="71" max="71" width="16" bestFit="1" customWidth="1"/>
    <col min="72" max="72" width="11.875" bestFit="1" customWidth="1"/>
    <col min="73" max="73" width="16" bestFit="1" customWidth="1"/>
    <col min="74" max="74" width="11.875" bestFit="1" customWidth="1"/>
    <col min="75" max="75" width="16" bestFit="1" customWidth="1"/>
    <col min="76" max="76" width="11.875" bestFit="1" customWidth="1"/>
    <col min="77" max="77" width="16" bestFit="1" customWidth="1"/>
    <col min="78" max="78" width="11.875" bestFit="1" customWidth="1"/>
    <col min="79" max="79" width="16" bestFit="1" customWidth="1"/>
    <col min="80" max="80" width="11.875" bestFit="1" customWidth="1"/>
    <col min="81" max="81" width="16" bestFit="1" customWidth="1"/>
    <col min="82" max="82" width="11.875" bestFit="1" customWidth="1"/>
    <col min="83" max="83" width="16" bestFit="1" customWidth="1"/>
    <col min="84" max="84" width="11.875" bestFit="1" customWidth="1"/>
    <col min="85" max="85" width="16" bestFit="1" customWidth="1"/>
    <col min="86" max="86" width="11.875" bestFit="1" customWidth="1"/>
    <col min="87" max="87" width="16" bestFit="1" customWidth="1"/>
    <col min="88" max="88" width="11.875" bestFit="1" customWidth="1"/>
    <col min="89" max="89" width="16" bestFit="1" customWidth="1"/>
    <col min="90" max="90" width="11.875" bestFit="1" customWidth="1"/>
    <col min="91" max="91" width="16" bestFit="1" customWidth="1"/>
    <col min="92" max="92" width="11.875" bestFit="1" customWidth="1"/>
    <col min="93" max="93" width="16" bestFit="1" customWidth="1"/>
    <col min="94" max="94" width="11.875" bestFit="1" customWidth="1"/>
    <col min="95" max="95" width="16" bestFit="1" customWidth="1"/>
    <col min="96" max="96" width="11.875" bestFit="1" customWidth="1"/>
    <col min="97" max="97" width="16" bestFit="1" customWidth="1"/>
    <col min="98" max="98" width="11.875" bestFit="1" customWidth="1"/>
    <col min="99" max="99" width="16" bestFit="1" customWidth="1"/>
    <col min="100" max="100" width="11.875" bestFit="1" customWidth="1"/>
    <col min="101" max="101" width="16" bestFit="1" customWidth="1"/>
    <col min="102" max="102" width="11.875" bestFit="1" customWidth="1"/>
    <col min="103" max="103" width="16" bestFit="1" customWidth="1"/>
    <col min="104" max="104" width="11.875" bestFit="1" customWidth="1"/>
    <col min="105" max="105" width="16" bestFit="1" customWidth="1"/>
    <col min="106" max="106" width="11.875" bestFit="1" customWidth="1"/>
    <col min="107" max="107" width="16" bestFit="1" customWidth="1"/>
    <col min="108" max="108" width="11.875" bestFit="1" customWidth="1"/>
    <col min="109" max="109" width="16" bestFit="1" customWidth="1"/>
    <col min="110" max="110" width="11.875" bestFit="1" customWidth="1"/>
    <col min="111" max="111" width="16" bestFit="1" customWidth="1"/>
    <col min="112" max="112" width="18.625" bestFit="1" customWidth="1"/>
    <col min="113" max="113" width="22.625" bestFit="1" customWidth="1"/>
  </cols>
  <sheetData>
    <row r="1" spans="1:17" s="45" customFormat="1" ht="16.5" x14ac:dyDescent="0.3">
      <c r="A1" s="97" t="s">
        <v>0</v>
      </c>
      <c r="B1" s="20" t="s">
        <v>1</v>
      </c>
      <c r="C1" s="20" t="s">
        <v>2</v>
      </c>
      <c r="D1" s="43" t="s">
        <v>3</v>
      </c>
      <c r="E1" s="43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44" t="s">
        <v>9</v>
      </c>
      <c r="K1" s="98" t="s">
        <v>10</v>
      </c>
      <c r="L1" s="44" t="s">
        <v>11</v>
      </c>
      <c r="M1" s="44" t="s">
        <v>12</v>
      </c>
      <c r="N1" s="44" t="s">
        <v>13</v>
      </c>
      <c r="O1" s="101"/>
      <c r="Q1" s="121"/>
    </row>
    <row r="2" spans="1:17" s="103" customFormat="1" hidden="1" x14ac:dyDescent="0.25">
      <c r="A2" t="s">
        <v>34</v>
      </c>
      <c r="B2">
        <v>2</v>
      </c>
      <c r="C2" t="s">
        <v>25</v>
      </c>
      <c r="D2" s="1">
        <v>45383</v>
      </c>
      <c r="E2" s="1">
        <v>45412</v>
      </c>
      <c r="F2">
        <v>0</v>
      </c>
      <c r="G2">
        <v>3997</v>
      </c>
      <c r="H2">
        <v>-8525.4</v>
      </c>
      <c r="I2">
        <v>4502</v>
      </c>
      <c r="J2" s="53">
        <f t="shared" ref="J2:J62" si="0">SUM(F2:I2)</f>
        <v>-26.399999999999636</v>
      </c>
      <c r="K2" s="72">
        <v>0</v>
      </c>
      <c r="L2" s="53">
        <f t="shared" ref="L2:L30" si="1">J2-K2</f>
        <v>-26.399999999999636</v>
      </c>
      <c r="M2" s="54">
        <f t="shared" ref="M2:M30" si="2">-L2</f>
        <v>26.399999999999636</v>
      </c>
      <c r="N2" s="53">
        <f t="shared" ref="N2:N30" si="3">SUM(J2,M2)</f>
        <v>0</v>
      </c>
      <c r="O2"/>
      <c r="Q2" s="122"/>
    </row>
    <row r="3" spans="1:17" hidden="1" x14ac:dyDescent="0.25">
      <c r="A3" t="s">
        <v>34</v>
      </c>
      <c r="B3">
        <v>21</v>
      </c>
      <c r="C3" t="s">
        <v>32</v>
      </c>
      <c r="D3" s="1">
        <v>45383</v>
      </c>
      <c r="E3" s="1">
        <v>45412</v>
      </c>
      <c r="F3">
        <v>0</v>
      </c>
      <c r="G3">
        <v>22112</v>
      </c>
      <c r="H3">
        <v>-22245.1</v>
      </c>
      <c r="I3">
        <v>0</v>
      </c>
      <c r="J3" s="53">
        <f t="shared" si="0"/>
        <v>-133.09999999999854</v>
      </c>
      <c r="K3" s="72">
        <v>0</v>
      </c>
      <c r="L3" s="53">
        <f t="shared" si="1"/>
        <v>-133.09999999999854</v>
      </c>
      <c r="M3" s="54">
        <f t="shared" si="2"/>
        <v>133.09999999999854</v>
      </c>
      <c r="N3" s="53">
        <f t="shared" si="3"/>
        <v>0</v>
      </c>
    </row>
    <row r="4" spans="1:17" hidden="1" x14ac:dyDescent="0.25">
      <c r="A4" t="s">
        <v>34</v>
      </c>
      <c r="B4">
        <v>22</v>
      </c>
      <c r="C4" t="s">
        <v>35</v>
      </c>
      <c r="D4" s="1">
        <v>45383</v>
      </c>
      <c r="E4" s="1">
        <v>45412</v>
      </c>
      <c r="F4">
        <v>0</v>
      </c>
      <c r="G4">
        <v>3402</v>
      </c>
      <c r="H4">
        <v>-3418.9</v>
      </c>
      <c r="I4">
        <v>0</v>
      </c>
      <c r="J4" s="53">
        <f t="shared" si="0"/>
        <v>-16.900000000000091</v>
      </c>
      <c r="K4" s="72">
        <v>0</v>
      </c>
      <c r="L4" s="53">
        <f t="shared" si="1"/>
        <v>-16.900000000000091</v>
      </c>
      <c r="M4" s="54">
        <f t="shared" si="2"/>
        <v>16.900000000000091</v>
      </c>
      <c r="N4" s="53">
        <f t="shared" si="3"/>
        <v>0</v>
      </c>
    </row>
    <row r="5" spans="1:17" hidden="1" x14ac:dyDescent="0.25">
      <c r="A5" t="s">
        <v>34</v>
      </c>
      <c r="B5">
        <v>34</v>
      </c>
      <c r="C5" t="s">
        <v>36</v>
      </c>
      <c r="D5" s="1">
        <v>45383</v>
      </c>
      <c r="E5" s="1">
        <v>45412</v>
      </c>
      <c r="F5">
        <v>0</v>
      </c>
      <c r="G5">
        <v>88387</v>
      </c>
      <c r="H5">
        <v>-89392.8</v>
      </c>
      <c r="I5">
        <v>391</v>
      </c>
      <c r="J5" s="53">
        <f t="shared" si="0"/>
        <v>-614.80000000000291</v>
      </c>
      <c r="K5" s="72">
        <v>0</v>
      </c>
      <c r="L5" s="53">
        <f t="shared" si="1"/>
        <v>-614.80000000000291</v>
      </c>
      <c r="M5" s="54">
        <f t="shared" si="2"/>
        <v>614.80000000000291</v>
      </c>
      <c r="N5" s="53">
        <f t="shared" si="3"/>
        <v>0</v>
      </c>
    </row>
    <row r="6" spans="1:17" hidden="1" x14ac:dyDescent="0.25">
      <c r="A6" t="s">
        <v>34</v>
      </c>
      <c r="B6">
        <v>35</v>
      </c>
      <c r="C6" t="s">
        <v>42</v>
      </c>
      <c r="D6" s="1">
        <v>45383</v>
      </c>
      <c r="E6" s="1">
        <v>45412</v>
      </c>
      <c r="F6">
        <v>391</v>
      </c>
      <c r="G6">
        <v>0</v>
      </c>
      <c r="H6">
        <v>0</v>
      </c>
      <c r="I6">
        <v>-391</v>
      </c>
      <c r="J6" s="53">
        <f t="shared" si="0"/>
        <v>0</v>
      </c>
      <c r="K6" s="72">
        <v>0</v>
      </c>
      <c r="L6" s="53">
        <f t="shared" si="1"/>
        <v>0</v>
      </c>
      <c r="M6" s="54">
        <f t="shared" si="2"/>
        <v>0</v>
      </c>
      <c r="N6" s="53">
        <f t="shared" si="3"/>
        <v>0</v>
      </c>
    </row>
    <row r="7" spans="1:17" hidden="1" x14ac:dyDescent="0.25">
      <c r="A7" t="s">
        <v>34</v>
      </c>
      <c r="B7">
        <v>36</v>
      </c>
      <c r="C7" t="s">
        <v>37</v>
      </c>
      <c r="D7" s="1">
        <v>45383</v>
      </c>
      <c r="E7" s="1">
        <v>45412</v>
      </c>
      <c r="F7">
        <v>0</v>
      </c>
      <c r="G7">
        <v>23550</v>
      </c>
      <c r="H7">
        <v>-25901.1</v>
      </c>
      <c r="I7">
        <v>2205.1999999999998</v>
      </c>
      <c r="J7" s="53">
        <f t="shared" si="0"/>
        <v>-145.89999999999873</v>
      </c>
      <c r="K7" s="72">
        <v>0</v>
      </c>
      <c r="L7" s="53">
        <f t="shared" si="1"/>
        <v>-145.89999999999873</v>
      </c>
      <c r="M7" s="54">
        <f t="shared" si="2"/>
        <v>145.89999999999873</v>
      </c>
      <c r="N7" s="53">
        <f t="shared" si="3"/>
        <v>0</v>
      </c>
    </row>
    <row r="8" spans="1:17" hidden="1" x14ac:dyDescent="0.25">
      <c r="A8" t="s">
        <v>34</v>
      </c>
      <c r="B8">
        <v>38</v>
      </c>
      <c r="C8" t="s">
        <v>30</v>
      </c>
      <c r="D8" s="1">
        <v>45383</v>
      </c>
      <c r="E8" s="1">
        <v>45412</v>
      </c>
      <c r="F8">
        <v>0</v>
      </c>
      <c r="G8">
        <v>0</v>
      </c>
      <c r="H8">
        <v>-1595.8</v>
      </c>
      <c r="I8">
        <v>1506</v>
      </c>
      <c r="J8" s="53">
        <f t="shared" si="0"/>
        <v>-89.799999999999955</v>
      </c>
      <c r="K8" s="72">
        <v>0</v>
      </c>
      <c r="L8" s="53">
        <f t="shared" si="1"/>
        <v>-89.799999999999955</v>
      </c>
      <c r="M8" s="54">
        <f t="shared" si="2"/>
        <v>89.799999999999955</v>
      </c>
      <c r="N8" s="53">
        <f t="shared" si="3"/>
        <v>0</v>
      </c>
    </row>
    <row r="9" spans="1:17" hidden="1" x14ac:dyDescent="0.25">
      <c r="A9" t="s">
        <v>88</v>
      </c>
      <c r="B9">
        <v>2</v>
      </c>
      <c r="C9" t="s">
        <v>25</v>
      </c>
      <c r="D9" s="1">
        <v>45383</v>
      </c>
      <c r="E9" s="1">
        <v>45412</v>
      </c>
      <c r="F9">
        <v>0</v>
      </c>
      <c r="G9">
        <v>15001</v>
      </c>
      <c r="H9">
        <v>0</v>
      </c>
      <c r="I9">
        <v>-15001</v>
      </c>
      <c r="J9" s="53">
        <f t="shared" si="0"/>
        <v>0</v>
      </c>
      <c r="K9" s="72">
        <v>0</v>
      </c>
      <c r="L9" s="53">
        <f t="shared" si="1"/>
        <v>0</v>
      </c>
      <c r="M9" s="54">
        <f t="shared" si="2"/>
        <v>0</v>
      </c>
      <c r="N9" s="53">
        <f t="shared" si="3"/>
        <v>0</v>
      </c>
    </row>
    <row r="10" spans="1:17" hidden="1" x14ac:dyDescent="0.25">
      <c r="A10" t="s">
        <v>86</v>
      </c>
      <c r="B10">
        <v>34</v>
      </c>
      <c r="C10" t="s">
        <v>36</v>
      </c>
      <c r="D10" s="1">
        <v>45383</v>
      </c>
      <c r="E10" s="1">
        <v>45412</v>
      </c>
      <c r="F10">
        <v>0</v>
      </c>
      <c r="G10">
        <v>27879</v>
      </c>
      <c r="H10">
        <v>-27347.5</v>
      </c>
      <c r="I10">
        <v>346.4</v>
      </c>
      <c r="J10" s="53">
        <f t="shared" si="0"/>
        <v>877.9</v>
      </c>
      <c r="K10" s="72">
        <v>902</v>
      </c>
      <c r="L10" s="53">
        <f t="shared" si="1"/>
        <v>-24.100000000000023</v>
      </c>
      <c r="M10" s="54">
        <f t="shared" si="2"/>
        <v>24.100000000000023</v>
      </c>
      <c r="N10" s="53">
        <f t="shared" si="3"/>
        <v>902</v>
      </c>
    </row>
    <row r="11" spans="1:17" hidden="1" x14ac:dyDescent="0.25">
      <c r="A11" t="s">
        <v>86</v>
      </c>
      <c r="B11">
        <v>36</v>
      </c>
      <c r="C11" t="s">
        <v>37</v>
      </c>
      <c r="D11" s="1">
        <v>45383</v>
      </c>
      <c r="E11" s="1">
        <v>45412</v>
      </c>
      <c r="F11">
        <v>0</v>
      </c>
      <c r="G11">
        <v>2176</v>
      </c>
      <c r="H11">
        <v>-2144.6999999999998</v>
      </c>
      <c r="I11">
        <v>0</v>
      </c>
      <c r="J11" s="53">
        <f t="shared" si="0"/>
        <v>31.300000000000182</v>
      </c>
      <c r="K11" s="72">
        <v>508</v>
      </c>
      <c r="L11" s="53">
        <f t="shared" si="1"/>
        <v>-476.69999999999982</v>
      </c>
      <c r="M11" s="54">
        <f t="shared" si="2"/>
        <v>476.69999999999982</v>
      </c>
      <c r="N11" s="53">
        <f t="shared" si="3"/>
        <v>508</v>
      </c>
    </row>
    <row r="12" spans="1:17" hidden="1" x14ac:dyDescent="0.25">
      <c r="A12" t="s">
        <v>85</v>
      </c>
      <c r="B12">
        <v>34</v>
      </c>
      <c r="C12" t="s">
        <v>36</v>
      </c>
      <c r="D12" s="1">
        <v>45383</v>
      </c>
      <c r="E12" s="1">
        <v>45412</v>
      </c>
      <c r="F12">
        <v>2625</v>
      </c>
      <c r="G12">
        <v>47109</v>
      </c>
      <c r="H12">
        <v>-48459</v>
      </c>
      <c r="I12">
        <v>-346.4</v>
      </c>
      <c r="J12" s="53">
        <f t="shared" si="0"/>
        <v>928.6</v>
      </c>
      <c r="K12" s="72">
        <v>630</v>
      </c>
      <c r="L12" s="53">
        <f t="shared" si="1"/>
        <v>298.60000000000002</v>
      </c>
      <c r="M12" s="54">
        <f t="shared" si="2"/>
        <v>-298.60000000000002</v>
      </c>
      <c r="N12" s="53">
        <f t="shared" si="3"/>
        <v>630</v>
      </c>
    </row>
    <row r="13" spans="1:17" hidden="1" x14ac:dyDescent="0.25">
      <c r="A13" t="s">
        <v>85</v>
      </c>
      <c r="B13">
        <v>36</v>
      </c>
      <c r="C13" t="s">
        <v>37</v>
      </c>
      <c r="D13" s="1">
        <v>45383</v>
      </c>
      <c r="E13" s="1">
        <v>45412</v>
      </c>
      <c r="F13">
        <v>780</v>
      </c>
      <c r="G13">
        <v>1430</v>
      </c>
      <c r="H13">
        <v>-2740.9</v>
      </c>
      <c r="I13">
        <v>-217.1</v>
      </c>
      <c r="J13" s="53">
        <f t="shared" si="0"/>
        <v>-748.00000000000011</v>
      </c>
      <c r="K13" s="72">
        <v>0</v>
      </c>
      <c r="L13" s="53">
        <f t="shared" si="1"/>
        <v>-748.00000000000011</v>
      </c>
      <c r="M13" s="54">
        <f t="shared" si="2"/>
        <v>748.00000000000011</v>
      </c>
      <c r="N13" s="53">
        <f t="shared" si="3"/>
        <v>0</v>
      </c>
    </row>
    <row r="14" spans="1:17" hidden="1" x14ac:dyDescent="0.25">
      <c r="A14" t="s">
        <v>38</v>
      </c>
      <c r="B14">
        <v>2</v>
      </c>
      <c r="C14" t="s">
        <v>25</v>
      </c>
      <c r="D14" s="1">
        <v>45383</v>
      </c>
      <c r="E14" s="1">
        <v>45412</v>
      </c>
      <c r="F14">
        <v>0</v>
      </c>
      <c r="G14">
        <v>0</v>
      </c>
      <c r="H14">
        <v>-4507.5</v>
      </c>
      <c r="I14">
        <v>4500</v>
      </c>
      <c r="J14" s="53">
        <f t="shared" si="0"/>
        <v>-7.5</v>
      </c>
      <c r="K14" s="72">
        <v>0</v>
      </c>
      <c r="L14" s="53">
        <f t="shared" si="1"/>
        <v>-7.5</v>
      </c>
      <c r="M14" s="54">
        <f t="shared" si="2"/>
        <v>7.5</v>
      </c>
      <c r="N14" s="53">
        <f t="shared" si="3"/>
        <v>0</v>
      </c>
    </row>
    <row r="15" spans="1:17" s="103" customFormat="1" hidden="1" x14ac:dyDescent="0.25">
      <c r="A15" t="s">
        <v>38</v>
      </c>
      <c r="B15">
        <v>34</v>
      </c>
      <c r="C15" t="s">
        <v>36</v>
      </c>
      <c r="D15" s="1">
        <v>45383</v>
      </c>
      <c r="E15" s="1">
        <v>45412</v>
      </c>
      <c r="F15">
        <v>0</v>
      </c>
      <c r="G15">
        <v>58634</v>
      </c>
      <c r="H15">
        <v>-58881.7</v>
      </c>
      <c r="I15">
        <v>2578</v>
      </c>
      <c r="J15" s="53">
        <f t="shared" si="0"/>
        <v>2330.3000000000029</v>
      </c>
      <c r="K15" s="72">
        <v>2542</v>
      </c>
      <c r="L15" s="53">
        <f t="shared" si="1"/>
        <v>-211.69999999999709</v>
      </c>
      <c r="M15" s="54">
        <f t="shared" si="2"/>
        <v>211.69999999999709</v>
      </c>
      <c r="N15" s="53">
        <f t="shared" si="3"/>
        <v>2542</v>
      </c>
      <c r="O15"/>
      <c r="Q15" s="122"/>
    </row>
    <row r="16" spans="1:17" hidden="1" x14ac:dyDescent="0.25">
      <c r="A16" t="s">
        <v>38</v>
      </c>
      <c r="B16">
        <v>35</v>
      </c>
      <c r="C16" t="s">
        <v>42</v>
      </c>
      <c r="D16" s="1">
        <v>45383</v>
      </c>
      <c r="E16" s="1">
        <v>45412</v>
      </c>
      <c r="F16">
        <v>2578</v>
      </c>
      <c r="G16">
        <v>0</v>
      </c>
      <c r="H16">
        <v>0</v>
      </c>
      <c r="I16">
        <v>-2578</v>
      </c>
      <c r="J16" s="53">
        <f t="shared" si="0"/>
        <v>0</v>
      </c>
      <c r="K16" s="72">
        <v>0</v>
      </c>
      <c r="L16" s="53">
        <f t="shared" si="1"/>
        <v>0</v>
      </c>
      <c r="M16" s="54">
        <f t="shared" si="2"/>
        <v>0</v>
      </c>
      <c r="N16" s="53">
        <f t="shared" si="3"/>
        <v>0</v>
      </c>
    </row>
    <row r="17" spans="1:17" s="103" customFormat="1" hidden="1" x14ac:dyDescent="0.25">
      <c r="A17" t="s">
        <v>39</v>
      </c>
      <c r="B17">
        <v>2</v>
      </c>
      <c r="C17" t="s">
        <v>25</v>
      </c>
      <c r="D17" s="1">
        <v>45383</v>
      </c>
      <c r="E17" s="1">
        <v>45412</v>
      </c>
      <c r="F17">
        <v>0</v>
      </c>
      <c r="G17">
        <v>2811</v>
      </c>
      <c r="H17">
        <v>-2833.2</v>
      </c>
      <c r="I17">
        <v>0</v>
      </c>
      <c r="J17" s="53">
        <f t="shared" si="0"/>
        <v>-22.199999999999818</v>
      </c>
      <c r="K17" s="72">
        <v>0</v>
      </c>
      <c r="L17" s="53">
        <f t="shared" si="1"/>
        <v>-22.199999999999818</v>
      </c>
      <c r="M17" s="54">
        <f t="shared" si="2"/>
        <v>22.199999999999818</v>
      </c>
      <c r="N17" s="53">
        <f t="shared" si="3"/>
        <v>0</v>
      </c>
      <c r="O17"/>
      <c r="Q17" s="122"/>
    </row>
    <row r="18" spans="1:17" s="103" customFormat="1" hidden="1" x14ac:dyDescent="0.25">
      <c r="A18" t="s">
        <v>39</v>
      </c>
      <c r="B18">
        <v>21</v>
      </c>
      <c r="C18" t="s">
        <v>32</v>
      </c>
      <c r="D18" s="1">
        <v>45383</v>
      </c>
      <c r="E18" s="1">
        <v>45412</v>
      </c>
      <c r="F18">
        <v>0</v>
      </c>
      <c r="G18">
        <v>69874</v>
      </c>
      <c r="H18">
        <v>-70045.100000000006</v>
      </c>
      <c r="I18">
        <v>0</v>
      </c>
      <c r="J18" s="53">
        <f t="shared" si="0"/>
        <v>-171.10000000000582</v>
      </c>
      <c r="K18" s="72">
        <v>0</v>
      </c>
      <c r="L18" s="53">
        <f t="shared" si="1"/>
        <v>-171.10000000000582</v>
      </c>
      <c r="M18" s="54">
        <f t="shared" si="2"/>
        <v>171.10000000000582</v>
      </c>
      <c r="N18" s="53">
        <f t="shared" si="3"/>
        <v>0</v>
      </c>
      <c r="O18"/>
      <c r="Q18" s="122"/>
    </row>
    <row r="19" spans="1:17" hidden="1" x14ac:dyDescent="0.25">
      <c r="A19" t="s">
        <v>39</v>
      </c>
      <c r="B19">
        <v>22</v>
      </c>
      <c r="C19" t="s">
        <v>35</v>
      </c>
      <c r="D19" s="1">
        <v>45383</v>
      </c>
      <c r="E19" s="1">
        <v>45412</v>
      </c>
      <c r="F19">
        <v>0</v>
      </c>
      <c r="G19">
        <v>11947</v>
      </c>
      <c r="H19">
        <v>-11702.5</v>
      </c>
      <c r="I19">
        <v>0</v>
      </c>
      <c r="J19" s="53">
        <f t="shared" si="0"/>
        <v>244.5</v>
      </c>
      <c r="K19" s="72">
        <v>0</v>
      </c>
      <c r="L19" s="53">
        <f t="shared" si="1"/>
        <v>244.5</v>
      </c>
      <c r="M19" s="54">
        <f t="shared" si="2"/>
        <v>-244.5</v>
      </c>
      <c r="N19" s="53">
        <f t="shared" si="3"/>
        <v>0</v>
      </c>
    </row>
    <row r="20" spans="1:17" hidden="1" x14ac:dyDescent="0.25">
      <c r="A20" t="s">
        <v>39</v>
      </c>
      <c r="B20">
        <v>23</v>
      </c>
      <c r="C20" t="s">
        <v>33</v>
      </c>
      <c r="D20" s="1">
        <v>45383</v>
      </c>
      <c r="E20" s="1">
        <v>45412</v>
      </c>
      <c r="F20">
        <v>0</v>
      </c>
      <c r="G20">
        <v>11407</v>
      </c>
      <c r="H20">
        <v>-11377.6</v>
      </c>
      <c r="I20">
        <v>0</v>
      </c>
      <c r="J20" s="53">
        <f t="shared" si="0"/>
        <v>29.399999999999636</v>
      </c>
      <c r="K20" s="72">
        <v>0</v>
      </c>
      <c r="L20" s="53">
        <f t="shared" si="1"/>
        <v>29.399999999999636</v>
      </c>
      <c r="M20" s="54">
        <f t="shared" si="2"/>
        <v>-29.399999999999636</v>
      </c>
      <c r="N20" s="53">
        <f t="shared" si="3"/>
        <v>0</v>
      </c>
    </row>
    <row r="21" spans="1:17" hidden="1" x14ac:dyDescent="0.25">
      <c r="A21" t="s">
        <v>39</v>
      </c>
      <c r="B21">
        <v>34</v>
      </c>
      <c r="C21" t="s">
        <v>36</v>
      </c>
      <c r="D21" s="1">
        <v>45383</v>
      </c>
      <c r="E21" s="1">
        <v>45412</v>
      </c>
      <c r="F21">
        <v>0</v>
      </c>
      <c r="G21">
        <v>65709.2</v>
      </c>
      <c r="H21">
        <v>-65638.2</v>
      </c>
      <c r="I21">
        <v>0</v>
      </c>
      <c r="J21" s="53">
        <f t="shared" si="0"/>
        <v>71</v>
      </c>
      <c r="K21" s="72">
        <v>0</v>
      </c>
      <c r="L21" s="53">
        <f>J21-K21</f>
        <v>71</v>
      </c>
      <c r="M21" s="54">
        <f>-L21</f>
        <v>-71</v>
      </c>
      <c r="N21" s="53">
        <f t="shared" si="3"/>
        <v>0</v>
      </c>
    </row>
    <row r="22" spans="1:17" hidden="1" x14ac:dyDescent="0.25">
      <c r="A22" t="s">
        <v>39</v>
      </c>
      <c r="B22">
        <v>36</v>
      </c>
      <c r="C22" t="s">
        <v>37</v>
      </c>
      <c r="D22" s="1">
        <v>45383</v>
      </c>
      <c r="E22" s="1">
        <v>45412</v>
      </c>
      <c r="F22">
        <v>0</v>
      </c>
      <c r="G22">
        <v>23797</v>
      </c>
      <c r="H22">
        <v>-22504.1</v>
      </c>
      <c r="I22">
        <v>-1300</v>
      </c>
      <c r="J22" s="53">
        <f t="shared" si="0"/>
        <v>-7.0999999999985448</v>
      </c>
      <c r="K22" s="72">
        <v>0</v>
      </c>
      <c r="L22" s="53">
        <f t="shared" si="1"/>
        <v>-7.0999999999985448</v>
      </c>
      <c r="M22" s="54">
        <f t="shared" si="2"/>
        <v>7.0999999999985448</v>
      </c>
      <c r="N22" s="53">
        <f t="shared" si="3"/>
        <v>0</v>
      </c>
    </row>
    <row r="23" spans="1:17" hidden="1" x14ac:dyDescent="0.25">
      <c r="A23" t="s">
        <v>39</v>
      </c>
      <c r="B23">
        <v>38</v>
      </c>
      <c r="C23" t="s">
        <v>30</v>
      </c>
      <c r="D23" s="1">
        <v>45383</v>
      </c>
      <c r="E23" s="1">
        <v>45412</v>
      </c>
      <c r="F23">
        <v>0</v>
      </c>
      <c r="G23">
        <v>0</v>
      </c>
      <c r="H23">
        <v>-1310.7</v>
      </c>
      <c r="I23">
        <v>1300</v>
      </c>
      <c r="J23" s="53">
        <f t="shared" si="0"/>
        <v>-10.700000000000045</v>
      </c>
      <c r="K23" s="72">
        <v>0</v>
      </c>
      <c r="L23" s="53">
        <f t="shared" si="1"/>
        <v>-10.700000000000045</v>
      </c>
      <c r="M23" s="54">
        <f t="shared" si="2"/>
        <v>10.700000000000045</v>
      </c>
      <c r="N23" s="53">
        <f t="shared" si="3"/>
        <v>0</v>
      </c>
    </row>
    <row r="24" spans="1:17" hidden="1" x14ac:dyDescent="0.25">
      <c r="A24" s="107" t="s">
        <v>40</v>
      </c>
      <c r="B24" s="107">
        <v>21</v>
      </c>
      <c r="C24" s="107" t="s">
        <v>32</v>
      </c>
      <c r="D24" s="108">
        <v>45383</v>
      </c>
      <c r="E24" s="108">
        <v>45412</v>
      </c>
      <c r="F24" s="107">
        <v>0</v>
      </c>
      <c r="G24" s="107">
        <v>167626</v>
      </c>
      <c r="H24" s="107">
        <v>-165754.4</v>
      </c>
      <c r="I24" s="107">
        <v>0</v>
      </c>
      <c r="J24" s="53">
        <f t="shared" si="0"/>
        <v>1871.6000000000058</v>
      </c>
      <c r="K24" s="72">
        <v>0</v>
      </c>
      <c r="L24" s="53">
        <f t="shared" si="1"/>
        <v>1871.6000000000058</v>
      </c>
      <c r="M24" s="54">
        <f t="shared" si="2"/>
        <v>-1871.6000000000058</v>
      </c>
      <c r="N24" s="53">
        <f t="shared" si="3"/>
        <v>0</v>
      </c>
    </row>
    <row r="25" spans="1:17" hidden="1" x14ac:dyDescent="0.25">
      <c r="A25" t="s">
        <v>40</v>
      </c>
      <c r="B25">
        <v>22</v>
      </c>
      <c r="C25" t="s">
        <v>35</v>
      </c>
      <c r="D25" s="1">
        <v>45383</v>
      </c>
      <c r="E25" s="1">
        <v>45412</v>
      </c>
      <c r="F25">
        <v>0</v>
      </c>
      <c r="G25">
        <v>38445</v>
      </c>
      <c r="H25">
        <v>-37701.599999999999</v>
      </c>
      <c r="I25">
        <v>0</v>
      </c>
      <c r="J25" s="53">
        <f t="shared" si="0"/>
        <v>743.40000000000146</v>
      </c>
      <c r="K25" s="72">
        <v>0</v>
      </c>
      <c r="L25" s="53">
        <f t="shared" si="1"/>
        <v>743.40000000000146</v>
      </c>
      <c r="M25" s="54">
        <f t="shared" si="2"/>
        <v>-743.40000000000146</v>
      </c>
      <c r="N25" s="53">
        <f t="shared" si="3"/>
        <v>0</v>
      </c>
    </row>
    <row r="26" spans="1:17" hidden="1" x14ac:dyDescent="0.25">
      <c r="A26" s="107" t="s">
        <v>40</v>
      </c>
      <c r="B26" s="107">
        <v>23</v>
      </c>
      <c r="C26" s="107" t="s">
        <v>33</v>
      </c>
      <c r="D26" s="108">
        <v>45383</v>
      </c>
      <c r="E26" s="108">
        <v>45412</v>
      </c>
      <c r="F26" s="107">
        <v>0</v>
      </c>
      <c r="G26" s="107">
        <v>4559</v>
      </c>
      <c r="H26" s="107">
        <v>-7071.1</v>
      </c>
      <c r="I26" s="107">
        <v>0</v>
      </c>
      <c r="J26" s="53">
        <f t="shared" si="0"/>
        <v>-2512.1000000000004</v>
      </c>
      <c r="K26" s="72">
        <v>0</v>
      </c>
      <c r="L26" s="53">
        <f t="shared" si="1"/>
        <v>-2512.1000000000004</v>
      </c>
      <c r="M26" s="54">
        <f t="shared" si="2"/>
        <v>2512.1000000000004</v>
      </c>
      <c r="N26" s="53">
        <f t="shared" si="3"/>
        <v>0</v>
      </c>
    </row>
    <row r="27" spans="1:17" hidden="1" x14ac:dyDescent="0.25">
      <c r="A27" t="s">
        <v>40</v>
      </c>
      <c r="B27">
        <v>34</v>
      </c>
      <c r="C27" t="s">
        <v>36</v>
      </c>
      <c r="D27" s="1">
        <v>45383</v>
      </c>
      <c r="E27" s="1">
        <v>45412</v>
      </c>
      <c r="F27">
        <v>0</v>
      </c>
      <c r="G27">
        <v>15700</v>
      </c>
      <c r="H27">
        <v>-15722.5</v>
      </c>
      <c r="I27">
        <v>0</v>
      </c>
      <c r="J27" s="53">
        <f t="shared" si="0"/>
        <v>-22.5</v>
      </c>
      <c r="K27" s="72">
        <v>0</v>
      </c>
      <c r="L27" s="53">
        <f t="shared" si="1"/>
        <v>-22.5</v>
      </c>
      <c r="M27" s="54">
        <f t="shared" si="2"/>
        <v>22.5</v>
      </c>
      <c r="N27" s="53">
        <f t="shared" si="3"/>
        <v>0</v>
      </c>
    </row>
    <row r="28" spans="1:17" hidden="1" x14ac:dyDescent="0.25">
      <c r="A28" t="s">
        <v>40</v>
      </c>
      <c r="B28">
        <v>36</v>
      </c>
      <c r="C28" t="s">
        <v>37</v>
      </c>
      <c r="D28" s="1">
        <v>45383</v>
      </c>
      <c r="E28" s="1">
        <v>45412</v>
      </c>
      <c r="F28">
        <v>0</v>
      </c>
      <c r="G28">
        <v>4999</v>
      </c>
      <c r="H28">
        <v>-4998.3</v>
      </c>
      <c r="I28">
        <v>0</v>
      </c>
      <c r="J28" s="53">
        <f t="shared" si="0"/>
        <v>0.6999999999998181</v>
      </c>
      <c r="K28" s="72">
        <v>0</v>
      </c>
      <c r="L28" s="53">
        <f t="shared" si="1"/>
        <v>0.6999999999998181</v>
      </c>
      <c r="M28" s="54">
        <f t="shared" si="2"/>
        <v>-0.6999999999998181</v>
      </c>
      <c r="N28" s="53">
        <f t="shared" si="3"/>
        <v>0</v>
      </c>
    </row>
    <row r="29" spans="1:17" hidden="1" x14ac:dyDescent="0.25">
      <c r="A29" t="s">
        <v>84</v>
      </c>
      <c r="B29">
        <v>2</v>
      </c>
      <c r="C29" t="s">
        <v>25</v>
      </c>
      <c r="D29" s="1">
        <v>45383</v>
      </c>
      <c r="E29" s="1">
        <v>45412</v>
      </c>
      <c r="F29">
        <v>0</v>
      </c>
      <c r="G29">
        <v>37502</v>
      </c>
      <c r="H29">
        <v>0</v>
      </c>
      <c r="I29">
        <v>-37502</v>
      </c>
      <c r="J29" s="53">
        <f t="shared" si="0"/>
        <v>0</v>
      </c>
      <c r="K29" s="72">
        <v>0</v>
      </c>
      <c r="L29" s="53">
        <f t="shared" si="1"/>
        <v>0</v>
      </c>
      <c r="M29" s="54">
        <f t="shared" si="2"/>
        <v>0</v>
      </c>
      <c r="N29" s="53">
        <f t="shared" si="3"/>
        <v>0</v>
      </c>
    </row>
    <row r="30" spans="1:17" hidden="1" x14ac:dyDescent="0.25">
      <c r="A30" t="s">
        <v>14</v>
      </c>
      <c r="B30">
        <v>78</v>
      </c>
      <c r="C30" t="s">
        <v>41</v>
      </c>
      <c r="D30" s="1">
        <v>45383</v>
      </c>
      <c r="E30" s="1">
        <v>45412</v>
      </c>
      <c r="F30">
        <v>1100</v>
      </c>
      <c r="G30">
        <v>0</v>
      </c>
      <c r="H30">
        <v>-7974.4</v>
      </c>
      <c r="I30">
        <v>7510.9</v>
      </c>
      <c r="J30" s="53">
        <f t="shared" si="0"/>
        <v>636.5</v>
      </c>
      <c r="K30" s="72">
        <v>400</v>
      </c>
      <c r="L30" s="53">
        <f t="shared" si="1"/>
        <v>236.5</v>
      </c>
      <c r="M30" s="54">
        <f t="shared" si="2"/>
        <v>-236.5</v>
      </c>
      <c r="N30" s="53">
        <f t="shared" si="3"/>
        <v>400</v>
      </c>
      <c r="P30" s="104"/>
    </row>
    <row r="31" spans="1:17" hidden="1" x14ac:dyDescent="0.25">
      <c r="A31" t="s">
        <v>73</v>
      </c>
      <c r="B31">
        <v>2</v>
      </c>
      <c r="C31" t="s">
        <v>25</v>
      </c>
      <c r="D31" s="1">
        <v>45383</v>
      </c>
      <c r="E31" s="1">
        <v>45412</v>
      </c>
      <c r="F31">
        <v>0</v>
      </c>
      <c r="G31">
        <v>14993</v>
      </c>
      <c r="H31">
        <v>-22493</v>
      </c>
      <c r="I31">
        <v>7500</v>
      </c>
      <c r="J31" s="53">
        <f t="shared" si="0"/>
        <v>0</v>
      </c>
      <c r="K31" s="72">
        <v>0</v>
      </c>
      <c r="L31" s="53">
        <f t="shared" ref="L31:L58" si="4">J31-K31</f>
        <v>0</v>
      </c>
      <c r="M31" s="54">
        <f t="shared" ref="M31:M58" si="5">-L31</f>
        <v>0</v>
      </c>
      <c r="N31" s="53">
        <f t="shared" ref="N31:N58" si="6">SUM(J31,M31)</f>
        <v>0</v>
      </c>
    </row>
    <row r="32" spans="1:17" hidden="1" x14ac:dyDescent="0.25">
      <c r="A32" t="s">
        <v>73</v>
      </c>
      <c r="B32">
        <v>21</v>
      </c>
      <c r="C32" t="s">
        <v>32</v>
      </c>
      <c r="D32" s="1">
        <v>45383</v>
      </c>
      <c r="E32" s="1">
        <v>45412</v>
      </c>
      <c r="F32">
        <v>0</v>
      </c>
      <c r="G32">
        <v>8000</v>
      </c>
      <c r="H32">
        <v>-8000</v>
      </c>
      <c r="I32">
        <v>0</v>
      </c>
      <c r="J32" s="53">
        <f t="shared" si="0"/>
        <v>0</v>
      </c>
      <c r="K32" s="72">
        <v>0</v>
      </c>
      <c r="L32" s="53">
        <f t="shared" si="4"/>
        <v>0</v>
      </c>
      <c r="M32" s="54">
        <f t="shared" si="5"/>
        <v>0</v>
      </c>
      <c r="N32" s="53">
        <f t="shared" si="6"/>
        <v>0</v>
      </c>
    </row>
    <row r="33" spans="1:18" hidden="1" x14ac:dyDescent="0.25">
      <c r="A33" t="s">
        <v>73</v>
      </c>
      <c r="B33">
        <v>34</v>
      </c>
      <c r="C33" t="s">
        <v>36</v>
      </c>
      <c r="D33" s="1">
        <v>45383</v>
      </c>
      <c r="E33" s="1">
        <v>45412</v>
      </c>
      <c r="F33">
        <v>0</v>
      </c>
      <c r="G33">
        <v>7500</v>
      </c>
      <c r="H33">
        <v>-7500</v>
      </c>
      <c r="I33">
        <v>0</v>
      </c>
      <c r="J33" s="53">
        <f t="shared" si="0"/>
        <v>0</v>
      </c>
      <c r="K33" s="72">
        <v>0</v>
      </c>
      <c r="L33" s="53">
        <f t="shared" si="4"/>
        <v>0</v>
      </c>
      <c r="M33" s="54">
        <f t="shared" si="5"/>
        <v>0</v>
      </c>
      <c r="N33" s="53">
        <f t="shared" si="6"/>
        <v>0</v>
      </c>
      <c r="O33" s="105"/>
    </row>
    <row r="34" spans="1:18" hidden="1" x14ac:dyDescent="0.25">
      <c r="A34" t="s">
        <v>73</v>
      </c>
      <c r="B34">
        <v>36</v>
      </c>
      <c r="C34" t="s">
        <v>37</v>
      </c>
      <c r="D34" s="1">
        <v>45383</v>
      </c>
      <c r="E34" s="1">
        <v>45412</v>
      </c>
      <c r="F34">
        <v>0</v>
      </c>
      <c r="G34">
        <v>44937</v>
      </c>
      <c r="H34">
        <v>-14937</v>
      </c>
      <c r="I34">
        <v>-30000</v>
      </c>
      <c r="J34" s="53">
        <f t="shared" si="0"/>
        <v>0</v>
      </c>
      <c r="K34" s="72">
        <v>0</v>
      </c>
      <c r="L34" s="53">
        <f t="shared" si="4"/>
        <v>0</v>
      </c>
      <c r="M34" s="54">
        <f t="shared" si="5"/>
        <v>0</v>
      </c>
      <c r="N34" s="53">
        <f t="shared" si="6"/>
        <v>0</v>
      </c>
      <c r="O34" s="105"/>
      <c r="Q34" s="124"/>
      <c r="R34" s="104"/>
    </row>
    <row r="35" spans="1:18" hidden="1" x14ac:dyDescent="0.25">
      <c r="A35" t="s">
        <v>73</v>
      </c>
      <c r="B35">
        <v>37</v>
      </c>
      <c r="C35" t="s">
        <v>64</v>
      </c>
      <c r="D35" s="1">
        <v>45383</v>
      </c>
      <c r="E35" s="1">
        <v>45412</v>
      </c>
      <c r="F35">
        <v>0</v>
      </c>
      <c r="G35">
        <v>7980</v>
      </c>
      <c r="H35">
        <v>0</v>
      </c>
      <c r="I35">
        <v>-7980</v>
      </c>
      <c r="J35" s="53">
        <f t="shared" si="0"/>
        <v>0</v>
      </c>
      <c r="K35" s="72">
        <v>0</v>
      </c>
      <c r="L35" s="53">
        <f t="shared" si="4"/>
        <v>0</v>
      </c>
      <c r="M35" s="54">
        <f t="shared" si="5"/>
        <v>0</v>
      </c>
      <c r="N35" s="53">
        <f t="shared" si="6"/>
        <v>0</v>
      </c>
    </row>
    <row r="36" spans="1:18" hidden="1" x14ac:dyDescent="0.25">
      <c r="A36" t="s">
        <v>73</v>
      </c>
      <c r="B36">
        <v>38</v>
      </c>
      <c r="C36" t="s">
        <v>30</v>
      </c>
      <c r="D36" s="1">
        <v>45383</v>
      </c>
      <c r="E36" s="1">
        <v>45412</v>
      </c>
      <c r="F36">
        <v>0</v>
      </c>
      <c r="G36">
        <v>19879</v>
      </c>
      <c r="H36">
        <v>-57941</v>
      </c>
      <c r="I36">
        <v>37980</v>
      </c>
      <c r="J36" s="53">
        <f t="shared" si="0"/>
        <v>-82</v>
      </c>
      <c r="K36" s="72">
        <v>0</v>
      </c>
      <c r="L36" s="53">
        <f t="shared" si="4"/>
        <v>-82</v>
      </c>
      <c r="M36" s="54">
        <f t="shared" si="5"/>
        <v>82</v>
      </c>
      <c r="N36" s="53">
        <f t="shared" si="6"/>
        <v>0</v>
      </c>
      <c r="P36" s="104"/>
    </row>
    <row r="37" spans="1:18" hidden="1" x14ac:dyDescent="0.25">
      <c r="A37" t="s">
        <v>73</v>
      </c>
      <c r="B37">
        <v>57</v>
      </c>
      <c r="C37" t="s">
        <v>61</v>
      </c>
      <c r="D37" s="1">
        <v>45383</v>
      </c>
      <c r="E37" s="1">
        <v>45412</v>
      </c>
      <c r="F37">
        <v>0</v>
      </c>
      <c r="G37">
        <v>13508</v>
      </c>
      <c r="H37">
        <v>-13508</v>
      </c>
      <c r="I37">
        <v>0</v>
      </c>
      <c r="J37" s="53">
        <f t="shared" si="0"/>
        <v>0</v>
      </c>
      <c r="K37" s="72">
        <v>0</v>
      </c>
      <c r="L37" s="53">
        <f t="shared" si="4"/>
        <v>0</v>
      </c>
      <c r="M37" s="54">
        <f t="shared" si="5"/>
        <v>0</v>
      </c>
      <c r="N37" s="53">
        <f t="shared" si="6"/>
        <v>0</v>
      </c>
    </row>
    <row r="38" spans="1:18" hidden="1" x14ac:dyDescent="0.25">
      <c r="A38" t="s">
        <v>60</v>
      </c>
      <c r="B38">
        <v>34</v>
      </c>
      <c r="C38" t="s">
        <v>36</v>
      </c>
      <c r="D38" s="1">
        <v>45383</v>
      </c>
      <c r="E38" s="1">
        <v>45412</v>
      </c>
      <c r="F38">
        <v>0</v>
      </c>
      <c r="G38">
        <v>30976</v>
      </c>
      <c r="H38">
        <v>-30976</v>
      </c>
      <c r="I38">
        <v>0</v>
      </c>
      <c r="J38" s="53">
        <f t="shared" si="0"/>
        <v>0</v>
      </c>
      <c r="K38" s="72">
        <v>0</v>
      </c>
      <c r="L38" s="53">
        <f t="shared" si="4"/>
        <v>0</v>
      </c>
      <c r="M38" s="54">
        <f t="shared" si="5"/>
        <v>0</v>
      </c>
      <c r="N38" s="53">
        <f t="shared" si="6"/>
        <v>0</v>
      </c>
    </row>
    <row r="39" spans="1:18" hidden="1" x14ac:dyDescent="0.25">
      <c r="A39" t="s">
        <v>60</v>
      </c>
      <c r="B39">
        <v>36</v>
      </c>
      <c r="C39" t="s">
        <v>37</v>
      </c>
      <c r="D39" s="1">
        <v>45383</v>
      </c>
      <c r="E39" s="1">
        <v>45412</v>
      </c>
      <c r="F39">
        <v>0</v>
      </c>
      <c r="G39">
        <v>20998</v>
      </c>
      <c r="H39">
        <v>-6498</v>
      </c>
      <c r="I39">
        <v>-14500</v>
      </c>
      <c r="J39" s="53">
        <f t="shared" si="0"/>
        <v>0</v>
      </c>
      <c r="K39" s="72">
        <v>0</v>
      </c>
      <c r="L39" s="53">
        <f t="shared" si="4"/>
        <v>0</v>
      </c>
      <c r="M39" s="54">
        <f t="shared" si="5"/>
        <v>0</v>
      </c>
      <c r="N39" s="53">
        <f t="shared" si="6"/>
        <v>0</v>
      </c>
    </row>
    <row r="40" spans="1:18" hidden="1" x14ac:dyDescent="0.25">
      <c r="A40" t="s">
        <v>60</v>
      </c>
      <c r="B40">
        <v>38</v>
      </c>
      <c r="C40" t="s">
        <v>30</v>
      </c>
      <c r="D40" s="1">
        <v>45383</v>
      </c>
      <c r="E40" s="1">
        <v>45412</v>
      </c>
      <c r="F40">
        <v>0</v>
      </c>
      <c r="G40">
        <v>0</v>
      </c>
      <c r="H40">
        <v>-14501</v>
      </c>
      <c r="I40">
        <v>14500</v>
      </c>
      <c r="J40" s="53">
        <f t="shared" si="0"/>
        <v>-1</v>
      </c>
      <c r="K40" s="72">
        <v>0</v>
      </c>
      <c r="L40" s="53">
        <f t="shared" si="4"/>
        <v>-1</v>
      </c>
      <c r="M40" s="54">
        <f t="shared" si="5"/>
        <v>1</v>
      </c>
      <c r="N40" s="53">
        <f t="shared" si="6"/>
        <v>0</v>
      </c>
    </row>
    <row r="41" spans="1:18" hidden="1" x14ac:dyDescent="0.25">
      <c r="A41" t="s">
        <v>60</v>
      </c>
      <c r="B41">
        <v>57</v>
      </c>
      <c r="C41" t="s">
        <v>61</v>
      </c>
      <c r="D41" s="1">
        <v>45383</v>
      </c>
      <c r="E41" s="1">
        <v>45412</v>
      </c>
      <c r="F41">
        <v>0</v>
      </c>
      <c r="G41">
        <v>12993</v>
      </c>
      <c r="H41">
        <v>-12993</v>
      </c>
      <c r="I41">
        <v>0</v>
      </c>
      <c r="J41" s="53">
        <f t="shared" si="0"/>
        <v>0</v>
      </c>
      <c r="K41" s="72">
        <v>0</v>
      </c>
      <c r="L41" s="53">
        <f t="shared" si="4"/>
        <v>0</v>
      </c>
      <c r="M41" s="54">
        <f t="shared" si="5"/>
        <v>0</v>
      </c>
      <c r="N41" s="53">
        <f t="shared" si="6"/>
        <v>0</v>
      </c>
    </row>
    <row r="42" spans="1:18" ht="16.5" hidden="1" x14ac:dyDescent="0.3">
      <c r="A42" t="s">
        <v>62</v>
      </c>
      <c r="B42">
        <v>2</v>
      </c>
      <c r="C42" t="s">
        <v>25</v>
      </c>
      <c r="D42" s="1">
        <v>45383</v>
      </c>
      <c r="E42" s="1">
        <v>45412</v>
      </c>
      <c r="F42">
        <v>0</v>
      </c>
      <c r="G42" s="45">
        <v>17397</v>
      </c>
      <c r="H42">
        <v>-22495</v>
      </c>
      <c r="I42">
        <v>5098</v>
      </c>
      <c r="J42" s="53">
        <f t="shared" si="0"/>
        <v>0</v>
      </c>
      <c r="K42" s="72">
        <v>0</v>
      </c>
      <c r="L42" s="53">
        <f t="shared" si="4"/>
        <v>0</v>
      </c>
      <c r="M42" s="54">
        <f t="shared" si="5"/>
        <v>0</v>
      </c>
      <c r="N42" s="53">
        <f t="shared" si="6"/>
        <v>0</v>
      </c>
    </row>
    <row r="43" spans="1:18" hidden="1" x14ac:dyDescent="0.25">
      <c r="A43" t="s">
        <v>62</v>
      </c>
      <c r="B43">
        <v>21</v>
      </c>
      <c r="C43" t="s">
        <v>32</v>
      </c>
      <c r="D43" s="1">
        <v>45383</v>
      </c>
      <c r="E43" s="1">
        <v>45412</v>
      </c>
      <c r="F43">
        <v>0</v>
      </c>
      <c r="G43">
        <v>11000</v>
      </c>
      <c r="H43">
        <v>-11000</v>
      </c>
      <c r="I43">
        <v>0</v>
      </c>
      <c r="J43" s="53">
        <f t="shared" si="0"/>
        <v>0</v>
      </c>
      <c r="K43" s="72">
        <v>0</v>
      </c>
      <c r="L43" s="53">
        <f t="shared" si="4"/>
        <v>0</v>
      </c>
      <c r="M43" s="54">
        <f t="shared" si="5"/>
        <v>0</v>
      </c>
      <c r="N43" s="53">
        <f t="shared" si="6"/>
        <v>0</v>
      </c>
    </row>
    <row r="44" spans="1:18" hidden="1" x14ac:dyDescent="0.25">
      <c r="A44" t="s">
        <v>62</v>
      </c>
      <c r="B44">
        <v>23</v>
      </c>
      <c r="C44" t="s">
        <v>33</v>
      </c>
      <c r="D44" s="1">
        <v>45383</v>
      </c>
      <c r="E44" s="1">
        <v>45412</v>
      </c>
      <c r="F44">
        <v>0</v>
      </c>
      <c r="G44">
        <v>2500</v>
      </c>
      <c r="H44">
        <v>-2500</v>
      </c>
      <c r="I44">
        <v>0</v>
      </c>
      <c r="J44" s="53">
        <f t="shared" si="0"/>
        <v>0</v>
      </c>
      <c r="K44" s="72">
        <v>0</v>
      </c>
      <c r="L44" s="53">
        <f t="shared" si="4"/>
        <v>0</v>
      </c>
      <c r="M44" s="54">
        <f t="shared" si="5"/>
        <v>0</v>
      </c>
      <c r="N44" s="53">
        <f t="shared" si="6"/>
        <v>0</v>
      </c>
    </row>
    <row r="45" spans="1:18" hidden="1" x14ac:dyDescent="0.25">
      <c r="A45" t="s">
        <v>62</v>
      </c>
      <c r="B45">
        <v>34</v>
      </c>
      <c r="C45" t="s">
        <v>36</v>
      </c>
      <c r="D45" s="1">
        <v>45383</v>
      </c>
      <c r="E45" s="1">
        <v>45412</v>
      </c>
      <c r="F45">
        <v>0</v>
      </c>
      <c r="G45">
        <v>20000</v>
      </c>
      <c r="H45">
        <v>-12500</v>
      </c>
      <c r="I45">
        <v>-7500</v>
      </c>
      <c r="J45" s="53">
        <f t="shared" si="0"/>
        <v>0</v>
      </c>
      <c r="K45" s="72">
        <v>0</v>
      </c>
      <c r="L45" s="53">
        <f t="shared" si="4"/>
        <v>0</v>
      </c>
      <c r="M45" s="54">
        <f t="shared" si="5"/>
        <v>0</v>
      </c>
      <c r="N45" s="53">
        <f t="shared" si="6"/>
        <v>0</v>
      </c>
    </row>
    <row r="46" spans="1:18" hidden="1" x14ac:dyDescent="0.25">
      <c r="A46" t="s">
        <v>62</v>
      </c>
      <c r="B46">
        <v>36</v>
      </c>
      <c r="C46" t="s">
        <v>37</v>
      </c>
      <c r="D46" s="1">
        <v>45383</v>
      </c>
      <c r="E46" s="1">
        <v>45412</v>
      </c>
      <c r="F46">
        <v>0</v>
      </c>
      <c r="G46">
        <v>23600</v>
      </c>
      <c r="H46">
        <v>-22500</v>
      </c>
      <c r="I46">
        <v>-1100</v>
      </c>
      <c r="J46" s="53">
        <f t="shared" si="0"/>
        <v>0</v>
      </c>
      <c r="K46" s="72">
        <v>0</v>
      </c>
      <c r="L46" s="53">
        <f t="shared" si="4"/>
        <v>0</v>
      </c>
      <c r="M46" s="54">
        <f t="shared" si="5"/>
        <v>0</v>
      </c>
      <c r="N46" s="53">
        <f t="shared" si="6"/>
        <v>0</v>
      </c>
    </row>
    <row r="47" spans="1:18" x14ac:dyDescent="0.25">
      <c r="A47" t="s">
        <v>78</v>
      </c>
      <c r="B47">
        <v>4</v>
      </c>
      <c r="C47" t="s">
        <v>28</v>
      </c>
      <c r="D47" s="1">
        <v>45383</v>
      </c>
      <c r="E47" s="1">
        <v>45412</v>
      </c>
      <c r="F47">
        <v>0</v>
      </c>
      <c r="G47">
        <v>29152</v>
      </c>
      <c r="H47">
        <v>-29152</v>
      </c>
      <c r="I47">
        <v>0</v>
      </c>
      <c r="J47" s="53">
        <f t="shared" si="0"/>
        <v>0</v>
      </c>
      <c r="K47" s="72">
        <v>0</v>
      </c>
      <c r="L47" s="53">
        <f t="shared" si="4"/>
        <v>0</v>
      </c>
      <c r="M47" s="54">
        <f t="shared" si="5"/>
        <v>0</v>
      </c>
      <c r="N47" s="53">
        <f t="shared" si="6"/>
        <v>0</v>
      </c>
      <c r="P47" s="104"/>
    </row>
    <row r="48" spans="1:18" hidden="1" x14ac:dyDescent="0.25">
      <c r="A48" s="107" t="s">
        <v>83</v>
      </c>
      <c r="B48" s="107">
        <v>34</v>
      </c>
      <c r="C48" s="107" t="s">
        <v>36</v>
      </c>
      <c r="D48" s="108">
        <v>45383</v>
      </c>
      <c r="E48" s="108">
        <v>45412</v>
      </c>
      <c r="F48" s="107">
        <v>2620</v>
      </c>
      <c r="G48" s="107">
        <v>60908</v>
      </c>
      <c r="H48" s="107">
        <v>-58327.9</v>
      </c>
      <c r="I48" s="107">
        <v>0</v>
      </c>
      <c r="J48" s="53">
        <f t="shared" si="0"/>
        <v>5200.0999999999985</v>
      </c>
      <c r="K48" s="72">
        <v>2600</v>
      </c>
      <c r="L48" s="53">
        <f t="shared" si="4"/>
        <v>2600.0999999999985</v>
      </c>
      <c r="M48" s="54">
        <f t="shared" si="5"/>
        <v>-2600.0999999999985</v>
      </c>
      <c r="N48" s="53">
        <f t="shared" si="6"/>
        <v>2600</v>
      </c>
      <c r="O48" s="105"/>
      <c r="Q48" s="124"/>
    </row>
    <row r="49" spans="1:17" hidden="1" x14ac:dyDescent="0.25">
      <c r="A49" s="107" t="s">
        <v>83</v>
      </c>
      <c r="B49" s="107">
        <v>36</v>
      </c>
      <c r="C49" s="107" t="s">
        <v>37</v>
      </c>
      <c r="D49" s="108">
        <v>45383</v>
      </c>
      <c r="E49" s="108">
        <v>45412</v>
      </c>
      <c r="F49" s="107">
        <v>1215</v>
      </c>
      <c r="G49" s="107">
        <v>11679</v>
      </c>
      <c r="H49" s="107">
        <v>-14925.6</v>
      </c>
      <c r="I49" s="107">
        <v>0</v>
      </c>
      <c r="J49" s="53">
        <f t="shared" si="0"/>
        <v>-2031.6000000000004</v>
      </c>
      <c r="K49" s="72">
        <v>1200</v>
      </c>
      <c r="L49" s="53">
        <f t="shared" si="4"/>
        <v>-3231.6000000000004</v>
      </c>
      <c r="M49" s="54">
        <f t="shared" si="5"/>
        <v>3231.6000000000004</v>
      </c>
      <c r="N49" s="53">
        <f t="shared" si="6"/>
        <v>1200</v>
      </c>
    </row>
    <row r="50" spans="1:17" hidden="1" x14ac:dyDescent="0.25">
      <c r="A50" s="107" t="s">
        <v>82</v>
      </c>
      <c r="B50" s="107">
        <v>34</v>
      </c>
      <c r="C50" s="107" t="s">
        <v>36</v>
      </c>
      <c r="D50" s="108">
        <v>45383</v>
      </c>
      <c r="E50" s="108">
        <v>45412</v>
      </c>
      <c r="F50" s="107">
        <v>2610</v>
      </c>
      <c r="G50" s="107">
        <v>57024.3</v>
      </c>
      <c r="H50" s="107">
        <v>-56829.3</v>
      </c>
      <c r="I50" s="107">
        <v>0</v>
      </c>
      <c r="J50" s="53">
        <f t="shared" si="0"/>
        <v>2805</v>
      </c>
      <c r="K50" s="72">
        <v>2600</v>
      </c>
      <c r="L50" s="53">
        <f t="shared" si="4"/>
        <v>205</v>
      </c>
      <c r="M50" s="54">
        <f t="shared" si="5"/>
        <v>-205</v>
      </c>
      <c r="N50" s="53">
        <f t="shared" si="6"/>
        <v>2600</v>
      </c>
    </row>
    <row r="51" spans="1:17" hidden="1" x14ac:dyDescent="0.25">
      <c r="A51" s="107" t="s">
        <v>82</v>
      </c>
      <c r="B51" s="107">
        <v>36</v>
      </c>
      <c r="C51" s="107" t="s">
        <v>37</v>
      </c>
      <c r="D51" s="108">
        <v>45383</v>
      </c>
      <c r="E51" s="108">
        <v>45412</v>
      </c>
      <c r="F51" s="107">
        <v>1210</v>
      </c>
      <c r="G51" s="107">
        <v>18226</v>
      </c>
      <c r="H51" s="107">
        <v>-19546.400000000001</v>
      </c>
      <c r="I51" s="107">
        <v>0</v>
      </c>
      <c r="J51" s="53">
        <f t="shared" si="0"/>
        <v>-110.40000000000146</v>
      </c>
      <c r="K51" s="72">
        <v>1200</v>
      </c>
      <c r="L51" s="53">
        <f t="shared" si="4"/>
        <v>-1310.4000000000015</v>
      </c>
      <c r="M51" s="54">
        <f t="shared" si="5"/>
        <v>1310.4000000000015</v>
      </c>
      <c r="N51" s="53">
        <f t="shared" si="6"/>
        <v>1200</v>
      </c>
    </row>
    <row r="52" spans="1:17" hidden="1" x14ac:dyDescent="0.25">
      <c r="A52" s="107" t="s">
        <v>81</v>
      </c>
      <c r="B52" s="107">
        <v>34</v>
      </c>
      <c r="C52" s="107" t="s">
        <v>36</v>
      </c>
      <c r="D52" s="108">
        <v>45383</v>
      </c>
      <c r="E52" s="108">
        <v>45412</v>
      </c>
      <c r="F52" s="107">
        <v>3900</v>
      </c>
      <c r="G52" s="107">
        <v>118822</v>
      </c>
      <c r="H52" s="107">
        <v>-116583.6</v>
      </c>
      <c r="I52" s="107">
        <v>0</v>
      </c>
      <c r="J52" s="53">
        <f t="shared" si="0"/>
        <v>6138.3999999999942</v>
      </c>
      <c r="K52" s="72">
        <v>3890</v>
      </c>
      <c r="L52" s="53">
        <f t="shared" si="4"/>
        <v>2248.3999999999942</v>
      </c>
      <c r="M52" s="54">
        <f t="shared" si="5"/>
        <v>-2248.3999999999942</v>
      </c>
      <c r="N52" s="53">
        <f t="shared" si="6"/>
        <v>3890</v>
      </c>
      <c r="O52" t="s">
        <v>136</v>
      </c>
    </row>
    <row r="53" spans="1:17" s="103" customFormat="1" x14ac:dyDescent="0.25">
      <c r="A53" t="s">
        <v>79</v>
      </c>
      <c r="B53">
        <v>4</v>
      </c>
      <c r="C53" t="s">
        <v>28</v>
      </c>
      <c r="D53" s="1">
        <v>45383</v>
      </c>
      <c r="E53" s="1">
        <v>45412</v>
      </c>
      <c r="F53">
        <v>0</v>
      </c>
      <c r="G53">
        <v>57248</v>
      </c>
      <c r="H53">
        <v>-38135</v>
      </c>
      <c r="I53">
        <v>-19102</v>
      </c>
      <c r="J53" s="53">
        <f t="shared" si="0"/>
        <v>11</v>
      </c>
      <c r="K53" s="72">
        <v>0</v>
      </c>
      <c r="L53" s="53">
        <f t="shared" si="4"/>
        <v>11</v>
      </c>
      <c r="M53" s="54">
        <f t="shared" si="5"/>
        <v>-11</v>
      </c>
      <c r="N53" s="53">
        <f t="shared" si="6"/>
        <v>0</v>
      </c>
      <c r="O53"/>
      <c r="Q53" s="125"/>
    </row>
    <row r="54" spans="1:17" x14ac:dyDescent="0.25">
      <c r="A54" t="s">
        <v>113</v>
      </c>
      <c r="B54">
        <v>4</v>
      </c>
      <c r="C54" t="s">
        <v>28</v>
      </c>
      <c r="D54" s="1">
        <v>45383</v>
      </c>
      <c r="E54" s="1">
        <v>45412</v>
      </c>
      <c r="F54">
        <v>0</v>
      </c>
      <c r="G54">
        <v>19423</v>
      </c>
      <c r="H54">
        <v>-19423</v>
      </c>
      <c r="I54">
        <v>0</v>
      </c>
      <c r="J54" s="53">
        <f t="shared" si="0"/>
        <v>0</v>
      </c>
      <c r="K54" s="72">
        <v>0</v>
      </c>
      <c r="L54" s="53">
        <f t="shared" si="4"/>
        <v>0</v>
      </c>
      <c r="M54" s="54">
        <f t="shared" si="5"/>
        <v>0</v>
      </c>
      <c r="N54" s="53">
        <f t="shared" si="6"/>
        <v>0</v>
      </c>
    </row>
    <row r="55" spans="1:17" x14ac:dyDescent="0.25">
      <c r="A55" t="s">
        <v>63</v>
      </c>
      <c r="B55">
        <v>4</v>
      </c>
      <c r="C55" t="s">
        <v>28</v>
      </c>
      <c r="D55" s="1">
        <v>45383</v>
      </c>
      <c r="E55" s="1">
        <v>45412</v>
      </c>
      <c r="F55">
        <v>0</v>
      </c>
      <c r="G55">
        <v>57762</v>
      </c>
      <c r="H55">
        <v>-38540</v>
      </c>
      <c r="I55">
        <v>-19222</v>
      </c>
      <c r="J55" s="53">
        <f t="shared" si="0"/>
        <v>0</v>
      </c>
      <c r="K55" s="72">
        <v>0</v>
      </c>
      <c r="L55" s="53">
        <f t="shared" si="4"/>
        <v>0</v>
      </c>
      <c r="M55" s="54">
        <f t="shared" si="5"/>
        <v>0</v>
      </c>
      <c r="N55" s="53">
        <f t="shared" si="6"/>
        <v>0</v>
      </c>
    </row>
    <row r="56" spans="1:17" hidden="1" x14ac:dyDescent="0.25">
      <c r="A56" t="s">
        <v>43</v>
      </c>
      <c r="B56">
        <v>2</v>
      </c>
      <c r="C56" t="s">
        <v>25</v>
      </c>
      <c r="D56" s="1">
        <v>45383</v>
      </c>
      <c r="E56" s="1">
        <v>45412</v>
      </c>
      <c r="F56">
        <v>0</v>
      </c>
      <c r="G56">
        <v>0</v>
      </c>
      <c r="H56">
        <v>0</v>
      </c>
      <c r="I56">
        <v>-3.1</v>
      </c>
      <c r="J56" s="53">
        <f t="shared" si="0"/>
        <v>-3.1</v>
      </c>
      <c r="K56" s="72">
        <v>0</v>
      </c>
      <c r="L56" s="53">
        <f t="shared" si="4"/>
        <v>-3.1</v>
      </c>
      <c r="M56" s="54">
        <f t="shared" si="5"/>
        <v>3.1</v>
      </c>
      <c r="N56" s="53">
        <f t="shared" si="6"/>
        <v>0</v>
      </c>
    </row>
    <row r="57" spans="1:17" hidden="1" x14ac:dyDescent="0.25">
      <c r="A57" t="s">
        <v>44</v>
      </c>
      <c r="B57">
        <v>2</v>
      </c>
      <c r="C57" t="s">
        <v>25</v>
      </c>
      <c r="D57" s="1">
        <v>45383</v>
      </c>
      <c r="E57" s="1">
        <v>45412</v>
      </c>
      <c r="F57">
        <v>131</v>
      </c>
      <c r="G57">
        <v>0</v>
      </c>
      <c r="H57">
        <v>0</v>
      </c>
      <c r="I57">
        <v>0</v>
      </c>
      <c r="J57" s="53">
        <f t="shared" si="0"/>
        <v>131</v>
      </c>
      <c r="K57" s="72">
        <v>131</v>
      </c>
      <c r="L57" s="53">
        <f t="shared" si="4"/>
        <v>0</v>
      </c>
      <c r="M57" s="54">
        <f t="shared" si="5"/>
        <v>0</v>
      </c>
      <c r="N57" s="53">
        <f t="shared" si="6"/>
        <v>131</v>
      </c>
    </row>
    <row r="58" spans="1:17" hidden="1" x14ac:dyDescent="0.25">
      <c r="A58" t="s">
        <v>44</v>
      </c>
      <c r="B58">
        <v>36</v>
      </c>
      <c r="C58" t="s">
        <v>37</v>
      </c>
      <c r="D58" s="1">
        <v>45383</v>
      </c>
      <c r="E58" s="1">
        <v>45412</v>
      </c>
      <c r="F58">
        <v>0</v>
      </c>
      <c r="G58">
        <v>0</v>
      </c>
      <c r="H58">
        <v>899.3</v>
      </c>
      <c r="I58">
        <v>-905.4</v>
      </c>
      <c r="J58" s="53">
        <f t="shared" si="0"/>
        <v>-6.1000000000000227</v>
      </c>
      <c r="K58" s="72">
        <v>0</v>
      </c>
      <c r="L58" s="53">
        <f t="shared" si="4"/>
        <v>-6.1000000000000227</v>
      </c>
      <c r="M58" s="54">
        <f t="shared" si="5"/>
        <v>6.1000000000000227</v>
      </c>
      <c r="N58" s="53">
        <f t="shared" si="6"/>
        <v>0</v>
      </c>
    </row>
    <row r="59" spans="1:17" hidden="1" x14ac:dyDescent="0.25">
      <c r="A59" s="107" t="s">
        <v>72</v>
      </c>
      <c r="B59" s="107">
        <v>2</v>
      </c>
      <c r="C59" s="107" t="s">
        <v>25</v>
      </c>
      <c r="D59" s="108">
        <v>45383</v>
      </c>
      <c r="E59" s="108">
        <v>45412</v>
      </c>
      <c r="F59" s="107">
        <v>3300</v>
      </c>
      <c r="G59" s="107">
        <v>41387.199999999997</v>
      </c>
      <c r="H59" s="107">
        <v>-44751.8</v>
      </c>
      <c r="I59" s="107">
        <v>1658.5</v>
      </c>
      <c r="J59" s="53">
        <f t="shared" si="0"/>
        <v>1593.8999999999942</v>
      </c>
      <c r="K59" s="72">
        <v>146</v>
      </c>
      <c r="L59" s="53">
        <f t="shared" ref="L59:L136" si="7">J59-K59</f>
        <v>1447.8999999999942</v>
      </c>
      <c r="M59" s="54">
        <f t="shared" ref="M59:M136" si="8">-L59</f>
        <v>-1447.8999999999942</v>
      </c>
      <c r="N59" s="53">
        <f t="shared" ref="N59:N136" si="9">SUM(J59,M59)</f>
        <v>146</v>
      </c>
      <c r="O59" t="s">
        <v>137</v>
      </c>
      <c r="P59" s="104"/>
    </row>
    <row r="60" spans="1:17" hidden="1" x14ac:dyDescent="0.25">
      <c r="A60" t="s">
        <v>45</v>
      </c>
      <c r="B60">
        <v>2</v>
      </c>
      <c r="C60" t="s">
        <v>25</v>
      </c>
      <c r="D60" s="1">
        <v>45383</v>
      </c>
      <c r="E60" s="1">
        <v>45412</v>
      </c>
      <c r="F60">
        <v>0</v>
      </c>
      <c r="G60">
        <v>9250</v>
      </c>
      <c r="H60">
        <v>-10424.700000000001</v>
      </c>
      <c r="I60">
        <v>2452</v>
      </c>
      <c r="J60" s="53">
        <f t="shared" si="0"/>
        <v>1277.2999999999993</v>
      </c>
      <c r="K60" s="72">
        <v>1261</v>
      </c>
      <c r="L60" s="53">
        <f t="shared" si="7"/>
        <v>16.299999999999272</v>
      </c>
      <c r="M60" s="54">
        <f t="shared" si="8"/>
        <v>-16.299999999999272</v>
      </c>
      <c r="N60" s="53">
        <f t="shared" si="9"/>
        <v>1261</v>
      </c>
      <c r="O60" s="105"/>
      <c r="P60" s="104"/>
      <c r="Q60" s="126"/>
    </row>
    <row r="61" spans="1:17" hidden="1" x14ac:dyDescent="0.25">
      <c r="A61" t="s">
        <v>45</v>
      </c>
      <c r="B61">
        <v>34</v>
      </c>
      <c r="C61" t="s">
        <v>36</v>
      </c>
      <c r="D61" s="1">
        <v>45383</v>
      </c>
      <c r="E61" s="1">
        <v>45412</v>
      </c>
      <c r="F61">
        <v>69</v>
      </c>
      <c r="G61">
        <v>25881</v>
      </c>
      <c r="H61">
        <v>-25953.7</v>
      </c>
      <c r="I61">
        <v>0</v>
      </c>
      <c r="J61" s="53">
        <f t="shared" si="0"/>
        <v>-3.7000000000007276</v>
      </c>
      <c r="K61" s="72">
        <v>0</v>
      </c>
      <c r="L61" s="53">
        <f t="shared" si="7"/>
        <v>-3.7000000000007276</v>
      </c>
      <c r="M61" s="54">
        <f t="shared" si="8"/>
        <v>3.7000000000007276</v>
      </c>
      <c r="N61" s="53">
        <f t="shared" si="9"/>
        <v>0</v>
      </c>
      <c r="O61" s="105"/>
      <c r="P61" s="104"/>
      <c r="Q61" s="126"/>
    </row>
    <row r="62" spans="1:17" x14ac:dyDescent="0.25">
      <c r="A62" t="s">
        <v>46</v>
      </c>
      <c r="B62">
        <v>4</v>
      </c>
      <c r="C62" t="s">
        <v>28</v>
      </c>
      <c r="D62" s="1">
        <v>45383</v>
      </c>
      <c r="E62" s="1">
        <v>45412</v>
      </c>
      <c r="F62">
        <v>68</v>
      </c>
      <c r="G62">
        <v>62515.5</v>
      </c>
      <c r="H62">
        <v>-54185.3</v>
      </c>
      <c r="I62">
        <v>-5661.5</v>
      </c>
      <c r="J62" s="53">
        <f t="shared" si="0"/>
        <v>2736.6999999999971</v>
      </c>
      <c r="K62" s="72">
        <v>2720</v>
      </c>
      <c r="L62" s="53">
        <f t="shared" si="7"/>
        <v>16.69999999999709</v>
      </c>
      <c r="M62" s="54">
        <f t="shared" si="8"/>
        <v>-16.69999999999709</v>
      </c>
      <c r="N62" s="53">
        <f t="shared" si="9"/>
        <v>2720</v>
      </c>
      <c r="P62" s="104"/>
    </row>
    <row r="63" spans="1:17" x14ac:dyDescent="0.25">
      <c r="A63" t="s">
        <v>46</v>
      </c>
      <c r="B63">
        <v>5</v>
      </c>
      <c r="C63" t="s">
        <v>29</v>
      </c>
      <c r="D63" s="1">
        <v>45383</v>
      </c>
      <c r="E63" s="1">
        <v>45412</v>
      </c>
      <c r="F63">
        <v>0</v>
      </c>
      <c r="G63">
        <v>0</v>
      </c>
      <c r="H63">
        <v>-4152.3999999999996</v>
      </c>
      <c r="I63">
        <v>4152.3999999999996</v>
      </c>
      <c r="J63" s="53">
        <f t="shared" ref="J63:J115" si="10">SUM(F63:I63)</f>
        <v>0</v>
      </c>
      <c r="K63" s="72">
        <v>0</v>
      </c>
      <c r="L63" s="53">
        <f t="shared" si="7"/>
        <v>0</v>
      </c>
      <c r="M63" s="54">
        <f t="shared" si="8"/>
        <v>0</v>
      </c>
      <c r="N63" s="53">
        <f t="shared" si="9"/>
        <v>0</v>
      </c>
      <c r="P63" s="104"/>
    </row>
    <row r="64" spans="1:17" x14ac:dyDescent="0.25">
      <c r="A64" t="s">
        <v>46</v>
      </c>
      <c r="B64">
        <v>9</v>
      </c>
      <c r="C64" t="s">
        <v>65</v>
      </c>
      <c r="D64" s="1">
        <v>45383</v>
      </c>
      <c r="E64" s="1">
        <v>45412</v>
      </c>
      <c r="F64">
        <v>0</v>
      </c>
      <c r="G64">
        <v>0</v>
      </c>
      <c r="H64">
        <v>-361.3</v>
      </c>
      <c r="I64">
        <v>361.3</v>
      </c>
      <c r="J64" s="53">
        <f t="shared" si="10"/>
        <v>0</v>
      </c>
      <c r="K64" s="72">
        <v>0</v>
      </c>
      <c r="L64" s="53">
        <f t="shared" si="7"/>
        <v>0</v>
      </c>
      <c r="M64" s="54">
        <f t="shared" si="8"/>
        <v>0</v>
      </c>
      <c r="N64" s="53">
        <f t="shared" si="9"/>
        <v>0</v>
      </c>
      <c r="P64" s="104"/>
    </row>
    <row r="65" spans="1:17" x14ac:dyDescent="0.25">
      <c r="A65" t="s">
        <v>47</v>
      </c>
      <c r="B65">
        <v>4</v>
      </c>
      <c r="C65" t="s">
        <v>28</v>
      </c>
      <c r="D65" s="1">
        <v>45383</v>
      </c>
      <c r="E65" s="1">
        <v>45412</v>
      </c>
      <c r="F65">
        <v>646</v>
      </c>
      <c r="G65">
        <v>56013</v>
      </c>
      <c r="H65">
        <v>-49088.2</v>
      </c>
      <c r="I65">
        <v>-5683.2</v>
      </c>
      <c r="J65" s="53">
        <f t="shared" si="10"/>
        <v>1887.6000000000031</v>
      </c>
      <c r="K65" s="72">
        <v>1606</v>
      </c>
      <c r="L65" s="53">
        <f t="shared" si="7"/>
        <v>281.60000000000309</v>
      </c>
      <c r="M65" s="54">
        <f t="shared" si="8"/>
        <v>-281.60000000000309</v>
      </c>
      <c r="N65" s="53">
        <f t="shared" si="9"/>
        <v>1606</v>
      </c>
      <c r="P65" s="104"/>
    </row>
    <row r="66" spans="1:17" x14ac:dyDescent="0.25">
      <c r="A66" t="s">
        <v>47</v>
      </c>
      <c r="B66">
        <v>5</v>
      </c>
      <c r="C66" t="s">
        <v>29</v>
      </c>
      <c r="D66" s="1">
        <v>45383</v>
      </c>
      <c r="E66" s="1">
        <v>45412</v>
      </c>
      <c r="F66">
        <v>0</v>
      </c>
      <c r="G66">
        <v>0</v>
      </c>
      <c r="H66">
        <v>-4123</v>
      </c>
      <c r="I66">
        <v>4123</v>
      </c>
      <c r="J66" s="53">
        <f t="shared" si="10"/>
        <v>0</v>
      </c>
      <c r="K66" s="72">
        <v>0</v>
      </c>
      <c r="L66" s="53">
        <f t="shared" si="7"/>
        <v>0</v>
      </c>
      <c r="M66" s="54">
        <f t="shared" si="8"/>
        <v>0</v>
      </c>
      <c r="N66" s="53">
        <f t="shared" si="9"/>
        <v>0</v>
      </c>
      <c r="O66" s="105"/>
      <c r="P66" s="104"/>
      <c r="Q66" s="127"/>
    </row>
    <row r="67" spans="1:17" x14ac:dyDescent="0.25">
      <c r="A67" t="s">
        <v>47</v>
      </c>
      <c r="B67">
        <v>9</v>
      </c>
      <c r="C67" t="s">
        <v>65</v>
      </c>
      <c r="D67" s="1">
        <v>45383</v>
      </c>
      <c r="E67" s="1">
        <v>45412</v>
      </c>
      <c r="F67">
        <v>0</v>
      </c>
      <c r="G67">
        <v>0</v>
      </c>
      <c r="H67">
        <v>-1560.2</v>
      </c>
      <c r="I67">
        <v>1560.2</v>
      </c>
      <c r="J67" s="53">
        <f t="shared" si="10"/>
        <v>0</v>
      </c>
      <c r="K67" s="72">
        <v>0</v>
      </c>
      <c r="L67" s="53">
        <f t="shared" si="7"/>
        <v>0</v>
      </c>
      <c r="M67" s="54">
        <f t="shared" si="8"/>
        <v>0</v>
      </c>
      <c r="N67" s="53">
        <f t="shared" si="9"/>
        <v>0</v>
      </c>
      <c r="P67" s="104"/>
    </row>
    <row r="68" spans="1:17" hidden="1" x14ac:dyDescent="0.25">
      <c r="A68" t="s">
        <v>48</v>
      </c>
      <c r="B68">
        <v>2</v>
      </c>
      <c r="C68" t="s">
        <v>25</v>
      </c>
      <c r="D68" s="1">
        <v>45383</v>
      </c>
      <c r="E68" s="1">
        <v>45412</v>
      </c>
      <c r="F68">
        <v>0</v>
      </c>
      <c r="G68">
        <v>49226.400000000001</v>
      </c>
      <c r="H68">
        <v>-51305.599999999999</v>
      </c>
      <c r="I68">
        <v>1944.7</v>
      </c>
      <c r="J68" s="53">
        <f t="shared" si="10"/>
        <v>-134.49999999999704</v>
      </c>
      <c r="K68" s="72">
        <v>0</v>
      </c>
      <c r="L68" s="53">
        <f t="shared" si="7"/>
        <v>-134.49999999999704</v>
      </c>
      <c r="M68" s="54">
        <f t="shared" si="8"/>
        <v>134.49999999999704</v>
      </c>
      <c r="N68" s="53">
        <f t="shared" si="9"/>
        <v>0</v>
      </c>
      <c r="P68" s="104"/>
    </row>
    <row r="69" spans="1:17" hidden="1" x14ac:dyDescent="0.25">
      <c r="A69" t="s">
        <v>49</v>
      </c>
      <c r="B69">
        <v>2</v>
      </c>
      <c r="C69" t="s">
        <v>25</v>
      </c>
      <c r="D69" s="1">
        <v>45383</v>
      </c>
      <c r="E69" s="1">
        <v>45412</v>
      </c>
      <c r="F69">
        <v>0</v>
      </c>
      <c r="G69">
        <v>101691.9</v>
      </c>
      <c r="H69">
        <v>-121685.4</v>
      </c>
      <c r="I69">
        <v>19513</v>
      </c>
      <c r="J69" s="53">
        <f t="shared" si="10"/>
        <v>-480.5</v>
      </c>
      <c r="K69" s="72">
        <v>0</v>
      </c>
      <c r="L69" s="53">
        <f t="shared" si="7"/>
        <v>-480.5</v>
      </c>
      <c r="M69" s="54">
        <f t="shared" si="8"/>
        <v>480.5</v>
      </c>
      <c r="N69" s="53">
        <f t="shared" si="9"/>
        <v>0</v>
      </c>
      <c r="O69" s="105"/>
      <c r="P69" s="104"/>
      <c r="Q69" s="126"/>
    </row>
    <row r="70" spans="1:17" x14ac:dyDescent="0.25">
      <c r="A70" t="s">
        <v>50</v>
      </c>
      <c r="B70">
        <v>4</v>
      </c>
      <c r="C70" t="s">
        <v>28</v>
      </c>
      <c r="D70" s="1">
        <v>45383</v>
      </c>
      <c r="E70" s="1">
        <v>45412</v>
      </c>
      <c r="F70">
        <v>110</v>
      </c>
      <c r="G70">
        <v>70686.399999999994</v>
      </c>
      <c r="H70">
        <v>-61616.2</v>
      </c>
      <c r="I70">
        <v>-9030.7999999999993</v>
      </c>
      <c r="J70" s="53">
        <f t="shared" si="10"/>
        <v>149.39999999999782</v>
      </c>
      <c r="K70" s="72">
        <v>0</v>
      </c>
      <c r="L70" s="53">
        <f t="shared" si="7"/>
        <v>149.39999999999782</v>
      </c>
      <c r="M70" s="54">
        <f t="shared" si="8"/>
        <v>-149.39999999999782</v>
      </c>
      <c r="N70" s="53">
        <f t="shared" si="9"/>
        <v>0</v>
      </c>
      <c r="P70" s="104"/>
    </row>
    <row r="71" spans="1:17" x14ac:dyDescent="0.25">
      <c r="A71" t="s">
        <v>50</v>
      </c>
      <c r="B71">
        <v>5</v>
      </c>
      <c r="C71" t="s">
        <v>29</v>
      </c>
      <c r="D71" s="1">
        <v>45383</v>
      </c>
      <c r="E71" s="1">
        <v>45412</v>
      </c>
      <c r="F71">
        <v>0</v>
      </c>
      <c r="G71">
        <v>0</v>
      </c>
      <c r="H71">
        <v>-7521.6</v>
      </c>
      <c r="I71">
        <v>7521.6</v>
      </c>
      <c r="J71" s="53">
        <f t="shared" si="10"/>
        <v>0</v>
      </c>
      <c r="K71" s="72">
        <v>0</v>
      </c>
      <c r="L71" s="53">
        <f t="shared" si="7"/>
        <v>0</v>
      </c>
      <c r="M71" s="54">
        <f t="shared" si="8"/>
        <v>0</v>
      </c>
      <c r="N71" s="53">
        <f t="shared" si="9"/>
        <v>0</v>
      </c>
      <c r="P71" s="104"/>
    </row>
    <row r="72" spans="1:17" x14ac:dyDescent="0.25">
      <c r="A72" t="s">
        <v>50</v>
      </c>
      <c r="B72">
        <v>9</v>
      </c>
      <c r="C72" t="s">
        <v>65</v>
      </c>
      <c r="D72" s="1">
        <v>45383</v>
      </c>
      <c r="E72" s="1">
        <v>45412</v>
      </c>
      <c r="F72">
        <v>0</v>
      </c>
      <c r="G72">
        <v>0</v>
      </c>
      <c r="H72">
        <v>-283.89999999999998</v>
      </c>
      <c r="I72">
        <v>283.89999999999998</v>
      </c>
      <c r="J72" s="53">
        <f t="shared" si="10"/>
        <v>0</v>
      </c>
      <c r="K72" s="72">
        <v>0</v>
      </c>
      <c r="L72" s="53">
        <f t="shared" si="7"/>
        <v>0</v>
      </c>
      <c r="M72" s="54">
        <f t="shared" si="8"/>
        <v>0</v>
      </c>
      <c r="N72" s="53">
        <f t="shared" si="9"/>
        <v>0</v>
      </c>
      <c r="P72" s="104"/>
    </row>
    <row r="73" spans="1:17" hidden="1" x14ac:dyDescent="0.25">
      <c r="A73" t="s">
        <v>51</v>
      </c>
      <c r="B73">
        <v>2</v>
      </c>
      <c r="C73" t="s">
        <v>25</v>
      </c>
      <c r="D73" s="1">
        <v>45383</v>
      </c>
      <c r="E73" s="1">
        <v>45412</v>
      </c>
      <c r="F73">
        <v>302</v>
      </c>
      <c r="G73">
        <v>19738.2</v>
      </c>
      <c r="H73">
        <v>-23351.9</v>
      </c>
      <c r="I73">
        <v>3305.5</v>
      </c>
      <c r="J73" s="53">
        <f t="shared" si="10"/>
        <v>-6.2000000000007276</v>
      </c>
      <c r="K73" s="72">
        <v>0</v>
      </c>
      <c r="L73" s="53">
        <f t="shared" si="7"/>
        <v>-6.2000000000007276</v>
      </c>
      <c r="M73" s="54">
        <f t="shared" si="8"/>
        <v>6.2000000000007276</v>
      </c>
      <c r="N73" s="53">
        <f t="shared" si="9"/>
        <v>0</v>
      </c>
      <c r="P73" s="104"/>
    </row>
    <row r="74" spans="1:17" hidden="1" x14ac:dyDescent="0.25">
      <c r="A74" t="s">
        <v>52</v>
      </c>
      <c r="B74">
        <v>2</v>
      </c>
      <c r="C74" t="s">
        <v>25</v>
      </c>
      <c r="D74" s="1">
        <v>45383</v>
      </c>
      <c r="E74" s="1">
        <v>45412</v>
      </c>
      <c r="F74">
        <v>1440</v>
      </c>
      <c r="G74">
        <v>78348.100000000006</v>
      </c>
      <c r="H74">
        <v>-98512.4</v>
      </c>
      <c r="I74">
        <v>18836.7</v>
      </c>
      <c r="J74" s="53">
        <f t="shared" si="10"/>
        <v>112.40000000001237</v>
      </c>
      <c r="K74" s="72">
        <v>0</v>
      </c>
      <c r="L74" s="53">
        <f t="shared" si="7"/>
        <v>112.40000000001237</v>
      </c>
      <c r="M74" s="54">
        <f t="shared" si="8"/>
        <v>-112.40000000001237</v>
      </c>
      <c r="N74" s="53">
        <f t="shared" si="9"/>
        <v>0</v>
      </c>
      <c r="P74" s="104"/>
    </row>
    <row r="75" spans="1:17" hidden="1" x14ac:dyDescent="0.25">
      <c r="A75" s="107" t="s">
        <v>53</v>
      </c>
      <c r="B75" s="107">
        <v>2</v>
      </c>
      <c r="C75" s="107" t="s">
        <v>25</v>
      </c>
      <c r="D75" s="108">
        <v>45383</v>
      </c>
      <c r="E75" s="108">
        <v>45412</v>
      </c>
      <c r="F75" s="107">
        <v>0</v>
      </c>
      <c r="G75" s="107">
        <v>132231.29999999999</v>
      </c>
      <c r="H75" s="107">
        <v>-112108.2</v>
      </c>
      <c r="I75" s="107">
        <v>-21131.3</v>
      </c>
      <c r="J75" s="53">
        <f t="shared" si="10"/>
        <v>-1008.200000000008</v>
      </c>
      <c r="K75" s="72">
        <v>0</v>
      </c>
      <c r="L75" s="53">
        <f t="shared" si="7"/>
        <v>-1008.200000000008</v>
      </c>
      <c r="M75" s="54">
        <f t="shared" si="8"/>
        <v>1008.200000000008</v>
      </c>
      <c r="N75" s="53">
        <f t="shared" si="9"/>
        <v>0</v>
      </c>
      <c r="P75" s="104"/>
    </row>
    <row r="76" spans="1:17" hidden="1" x14ac:dyDescent="0.25">
      <c r="A76" t="s">
        <v>71</v>
      </c>
      <c r="B76">
        <v>2</v>
      </c>
      <c r="C76" t="s">
        <v>25</v>
      </c>
      <c r="D76" s="1">
        <v>45383</v>
      </c>
      <c r="E76" s="1">
        <v>45412</v>
      </c>
      <c r="F76">
        <v>0</v>
      </c>
      <c r="G76">
        <v>42094.7</v>
      </c>
      <c r="H76">
        <v>-46565.8</v>
      </c>
      <c r="I76">
        <v>5183.2</v>
      </c>
      <c r="J76" s="53">
        <f t="shared" si="10"/>
        <v>712.099999999994</v>
      </c>
      <c r="K76" s="72">
        <v>805</v>
      </c>
      <c r="L76" s="53">
        <f t="shared" si="7"/>
        <v>-92.900000000006003</v>
      </c>
      <c r="M76" s="54">
        <f t="shared" si="8"/>
        <v>92.900000000006003</v>
      </c>
      <c r="N76" s="53">
        <f t="shared" si="9"/>
        <v>805</v>
      </c>
      <c r="P76" s="104"/>
    </row>
    <row r="77" spans="1:17" hidden="1" x14ac:dyDescent="0.25">
      <c r="A77" t="s">
        <v>71</v>
      </c>
      <c r="B77">
        <v>36</v>
      </c>
      <c r="C77" t="s">
        <v>37</v>
      </c>
      <c r="D77" s="1">
        <v>45383</v>
      </c>
      <c r="E77" s="1">
        <v>45412</v>
      </c>
      <c r="F77">
        <v>0</v>
      </c>
      <c r="G77">
        <v>2215</v>
      </c>
      <c r="H77">
        <v>-2229.1999999999998</v>
      </c>
      <c r="I77">
        <v>0</v>
      </c>
      <c r="J77" s="53">
        <f t="shared" si="10"/>
        <v>-14.199999999999818</v>
      </c>
      <c r="K77" s="72"/>
      <c r="L77" s="53">
        <f t="shared" si="7"/>
        <v>-14.199999999999818</v>
      </c>
      <c r="M77" s="54">
        <f t="shared" si="8"/>
        <v>14.199999999999818</v>
      </c>
      <c r="N77" s="53">
        <f t="shared" si="9"/>
        <v>0</v>
      </c>
      <c r="P77" s="104"/>
    </row>
    <row r="78" spans="1:17" x14ac:dyDescent="0.25">
      <c r="A78" t="s">
        <v>54</v>
      </c>
      <c r="B78">
        <v>4</v>
      </c>
      <c r="C78" t="s">
        <v>28</v>
      </c>
      <c r="D78" s="1">
        <v>45383</v>
      </c>
      <c r="E78" s="1">
        <v>45412</v>
      </c>
      <c r="F78">
        <v>2720</v>
      </c>
      <c r="G78">
        <v>48571.6</v>
      </c>
      <c r="H78">
        <v>-41852.699999999997</v>
      </c>
      <c r="I78">
        <v>-6228.6</v>
      </c>
      <c r="J78" s="53">
        <f t="shared" si="10"/>
        <v>3210.3000000000011</v>
      </c>
      <c r="K78" s="72">
        <v>2720</v>
      </c>
      <c r="L78" s="53">
        <f t="shared" si="7"/>
        <v>490.30000000000109</v>
      </c>
      <c r="M78" s="54">
        <f t="shared" si="8"/>
        <v>-490.30000000000109</v>
      </c>
      <c r="N78" s="53">
        <f t="shared" si="9"/>
        <v>2720</v>
      </c>
      <c r="P78" s="104"/>
    </row>
    <row r="79" spans="1:17" x14ac:dyDescent="0.25">
      <c r="A79" t="s">
        <v>54</v>
      </c>
      <c r="B79">
        <v>5</v>
      </c>
      <c r="C79" t="s">
        <v>29</v>
      </c>
      <c r="D79" s="1">
        <v>45383</v>
      </c>
      <c r="E79" s="1">
        <v>45412</v>
      </c>
      <c r="F79">
        <v>0</v>
      </c>
      <c r="G79">
        <v>0</v>
      </c>
      <c r="H79">
        <v>-5561.9</v>
      </c>
      <c r="I79">
        <v>5561.9</v>
      </c>
      <c r="J79" s="53">
        <f t="shared" si="10"/>
        <v>0</v>
      </c>
      <c r="K79" s="72">
        <v>0</v>
      </c>
      <c r="L79" s="53">
        <f t="shared" si="7"/>
        <v>0</v>
      </c>
      <c r="M79" s="54">
        <f t="shared" si="8"/>
        <v>0</v>
      </c>
      <c r="N79" s="53">
        <f t="shared" si="9"/>
        <v>0</v>
      </c>
      <c r="P79" s="104"/>
    </row>
    <row r="80" spans="1:17" x14ac:dyDescent="0.25">
      <c r="A80" t="s">
        <v>54</v>
      </c>
      <c r="B80">
        <v>9</v>
      </c>
      <c r="C80" t="s">
        <v>65</v>
      </c>
      <c r="D80" s="1">
        <v>45383</v>
      </c>
      <c r="E80" s="1">
        <v>45412</v>
      </c>
      <c r="F80">
        <v>0</v>
      </c>
      <c r="G80">
        <v>0</v>
      </c>
      <c r="H80">
        <v>-666.7</v>
      </c>
      <c r="I80">
        <v>666.7</v>
      </c>
      <c r="J80" s="53">
        <f t="shared" si="10"/>
        <v>0</v>
      </c>
      <c r="K80" s="72">
        <v>0</v>
      </c>
      <c r="L80" s="53">
        <f t="shared" si="7"/>
        <v>0</v>
      </c>
      <c r="M80" s="54">
        <f t="shared" si="8"/>
        <v>0</v>
      </c>
      <c r="N80" s="53">
        <f t="shared" si="9"/>
        <v>0</v>
      </c>
      <c r="P80" s="104"/>
    </row>
    <row r="81" spans="1:16" hidden="1" x14ac:dyDescent="0.25">
      <c r="A81" s="107" t="s">
        <v>55</v>
      </c>
      <c r="B81" s="107">
        <v>2</v>
      </c>
      <c r="C81" s="107" t="s">
        <v>25</v>
      </c>
      <c r="D81" s="108">
        <v>45383</v>
      </c>
      <c r="E81" s="108">
        <v>45412</v>
      </c>
      <c r="F81" s="107">
        <v>2700</v>
      </c>
      <c r="G81" s="107">
        <v>0</v>
      </c>
      <c r="H81" s="107">
        <v>815.1</v>
      </c>
      <c r="I81" s="107">
        <v>-2823.2</v>
      </c>
      <c r="J81" s="53">
        <f t="shared" si="10"/>
        <v>691.90000000000009</v>
      </c>
      <c r="K81" s="72">
        <v>0</v>
      </c>
      <c r="L81" s="53">
        <f t="shared" si="7"/>
        <v>691.90000000000009</v>
      </c>
      <c r="M81" s="54">
        <f t="shared" si="8"/>
        <v>-691.90000000000009</v>
      </c>
      <c r="N81" s="53">
        <f t="shared" si="9"/>
        <v>0</v>
      </c>
      <c r="P81" s="104"/>
    </row>
    <row r="82" spans="1:16" hidden="1" x14ac:dyDescent="0.25">
      <c r="A82" t="s">
        <v>70</v>
      </c>
      <c r="B82">
        <v>2</v>
      </c>
      <c r="C82" t="s">
        <v>25</v>
      </c>
      <c r="D82" s="1">
        <v>45383</v>
      </c>
      <c r="E82" s="1">
        <v>45412</v>
      </c>
      <c r="F82">
        <v>735</v>
      </c>
      <c r="G82">
        <v>0</v>
      </c>
      <c r="H82">
        <v>0</v>
      </c>
      <c r="I82">
        <v>-725.8</v>
      </c>
      <c r="J82" s="53">
        <f t="shared" si="10"/>
        <v>9.2000000000000455</v>
      </c>
      <c r="K82" s="72">
        <v>0</v>
      </c>
      <c r="L82" s="53">
        <f t="shared" si="7"/>
        <v>9.2000000000000455</v>
      </c>
      <c r="M82" s="54">
        <f t="shared" si="8"/>
        <v>-9.2000000000000455</v>
      </c>
      <c r="N82" s="53">
        <f t="shared" si="9"/>
        <v>0</v>
      </c>
      <c r="O82">
        <v>-244.5</v>
      </c>
      <c r="P82" s="104"/>
    </row>
    <row r="83" spans="1:16" hidden="1" x14ac:dyDescent="0.25">
      <c r="A83" t="s">
        <v>56</v>
      </c>
      <c r="B83">
        <v>2</v>
      </c>
      <c r="C83" t="s">
        <v>25</v>
      </c>
      <c r="D83" s="1">
        <v>45383</v>
      </c>
      <c r="E83" s="1">
        <v>45412</v>
      </c>
      <c r="F83">
        <v>0</v>
      </c>
      <c r="G83">
        <v>0</v>
      </c>
      <c r="H83">
        <v>0</v>
      </c>
      <c r="I83">
        <v>-37.200000000000003</v>
      </c>
      <c r="J83" s="53">
        <f t="shared" si="10"/>
        <v>-37.200000000000003</v>
      </c>
      <c r="K83" s="72">
        <v>0</v>
      </c>
      <c r="L83" s="53">
        <f t="shared" si="7"/>
        <v>-37.200000000000003</v>
      </c>
      <c r="M83" s="54">
        <f t="shared" si="8"/>
        <v>37.200000000000003</v>
      </c>
      <c r="N83" s="53">
        <f t="shared" si="9"/>
        <v>0</v>
      </c>
      <c r="P83" s="104"/>
    </row>
    <row r="84" spans="1:16" hidden="1" x14ac:dyDescent="0.25">
      <c r="A84" t="s">
        <v>57</v>
      </c>
      <c r="B84">
        <v>2</v>
      </c>
      <c r="C84" t="s">
        <v>25</v>
      </c>
      <c r="D84" s="1">
        <v>45383</v>
      </c>
      <c r="E84" s="1">
        <v>45412</v>
      </c>
      <c r="F84">
        <v>87</v>
      </c>
      <c r="G84">
        <v>71005.2</v>
      </c>
      <c r="H84">
        <v>-105382.1</v>
      </c>
      <c r="I84">
        <v>34238.800000000003</v>
      </c>
      <c r="J84" s="53">
        <f t="shared" si="10"/>
        <v>-51.100000000005821</v>
      </c>
      <c r="K84" s="72">
        <v>0</v>
      </c>
      <c r="L84" s="53">
        <f t="shared" si="7"/>
        <v>-51.100000000005821</v>
      </c>
      <c r="M84" s="54">
        <f t="shared" si="8"/>
        <v>51.100000000005821</v>
      </c>
      <c r="N84" s="53">
        <f t="shared" si="9"/>
        <v>0</v>
      </c>
      <c r="P84" s="104"/>
    </row>
    <row r="85" spans="1:16" hidden="1" x14ac:dyDescent="0.25">
      <c r="A85" t="s">
        <v>58</v>
      </c>
      <c r="B85">
        <v>2</v>
      </c>
      <c r="C85" t="s">
        <v>25</v>
      </c>
      <c r="D85" s="1">
        <v>45383</v>
      </c>
      <c r="E85" s="1">
        <v>45412</v>
      </c>
      <c r="F85">
        <v>0</v>
      </c>
      <c r="G85">
        <v>437.7</v>
      </c>
      <c r="H85">
        <v>-46918.1</v>
      </c>
      <c r="I85">
        <v>46471.4</v>
      </c>
      <c r="J85" s="53">
        <f t="shared" si="10"/>
        <v>-9</v>
      </c>
      <c r="K85" s="72">
        <v>0</v>
      </c>
      <c r="L85" s="53">
        <f t="shared" si="7"/>
        <v>-9</v>
      </c>
      <c r="M85" s="54">
        <f t="shared" si="8"/>
        <v>9</v>
      </c>
      <c r="N85" s="53">
        <f t="shared" si="9"/>
        <v>0</v>
      </c>
      <c r="P85" s="104"/>
    </row>
    <row r="86" spans="1:16" hidden="1" x14ac:dyDescent="0.25">
      <c r="A86" t="s">
        <v>69</v>
      </c>
      <c r="B86">
        <v>2</v>
      </c>
      <c r="C86" t="s">
        <v>25</v>
      </c>
      <c r="D86" s="1">
        <v>45383</v>
      </c>
      <c r="E86" s="1">
        <v>45412</v>
      </c>
      <c r="F86">
        <v>0</v>
      </c>
      <c r="G86">
        <v>3639.5</v>
      </c>
      <c r="H86">
        <v>-123176.9</v>
      </c>
      <c r="I86">
        <v>119369.2</v>
      </c>
      <c r="J86" s="53">
        <f t="shared" si="10"/>
        <v>-168.19999999999709</v>
      </c>
      <c r="K86" s="72">
        <v>0</v>
      </c>
      <c r="L86" s="53">
        <f t="shared" si="7"/>
        <v>-168.19999999999709</v>
      </c>
      <c r="M86" s="54">
        <f t="shared" si="8"/>
        <v>168.19999999999709</v>
      </c>
      <c r="N86" s="53">
        <f t="shared" si="9"/>
        <v>0</v>
      </c>
      <c r="P86" s="104"/>
    </row>
    <row r="87" spans="1:16" hidden="1" x14ac:dyDescent="0.25">
      <c r="A87" t="s">
        <v>59</v>
      </c>
      <c r="B87">
        <v>2</v>
      </c>
      <c r="C87" t="s">
        <v>25</v>
      </c>
      <c r="D87" s="1">
        <v>45383</v>
      </c>
      <c r="E87" s="1">
        <v>45412</v>
      </c>
      <c r="F87">
        <v>579</v>
      </c>
      <c r="G87">
        <v>41680.800000000003</v>
      </c>
      <c r="H87">
        <v>-48978.400000000001</v>
      </c>
      <c r="I87">
        <v>6603.1</v>
      </c>
      <c r="J87" s="53">
        <f t="shared" si="10"/>
        <v>-115.49999999999818</v>
      </c>
      <c r="K87" s="72">
        <v>0</v>
      </c>
      <c r="L87" s="53">
        <f t="shared" si="7"/>
        <v>-115.49999999999818</v>
      </c>
      <c r="M87" s="54">
        <f t="shared" si="8"/>
        <v>115.49999999999818</v>
      </c>
      <c r="N87" s="53">
        <f t="shared" si="9"/>
        <v>0</v>
      </c>
      <c r="P87" s="104"/>
    </row>
    <row r="88" spans="1:16" hidden="1" x14ac:dyDescent="0.25">
      <c r="A88" t="s">
        <v>59</v>
      </c>
      <c r="B88">
        <v>34</v>
      </c>
      <c r="C88" t="s">
        <v>36</v>
      </c>
      <c r="D88" s="1">
        <v>45383</v>
      </c>
      <c r="E88" s="1">
        <v>45412</v>
      </c>
      <c r="F88">
        <v>0</v>
      </c>
      <c r="G88">
        <v>17326</v>
      </c>
      <c r="H88">
        <v>-17251.5</v>
      </c>
      <c r="I88">
        <v>0</v>
      </c>
      <c r="J88" s="53">
        <f t="shared" si="10"/>
        <v>74.5</v>
      </c>
      <c r="K88" s="72">
        <v>0</v>
      </c>
      <c r="L88" s="53">
        <f t="shared" si="7"/>
        <v>74.5</v>
      </c>
      <c r="M88" s="54">
        <f t="shared" si="8"/>
        <v>-74.5</v>
      </c>
      <c r="N88" s="53">
        <f t="shared" si="9"/>
        <v>0</v>
      </c>
      <c r="P88" s="104"/>
    </row>
    <row r="89" spans="1:16" hidden="1" x14ac:dyDescent="0.25">
      <c r="A89" t="s">
        <v>59</v>
      </c>
      <c r="B89">
        <v>36</v>
      </c>
      <c r="C89" t="s">
        <v>37</v>
      </c>
      <c r="D89" s="1">
        <v>45383</v>
      </c>
      <c r="E89" s="1">
        <v>45412</v>
      </c>
      <c r="F89">
        <v>0</v>
      </c>
      <c r="G89">
        <v>88152</v>
      </c>
      <c r="H89">
        <v>-84826.2</v>
      </c>
      <c r="I89">
        <v>-3244.7</v>
      </c>
      <c r="J89" s="53">
        <f t="shared" si="10"/>
        <v>81.100000000003092</v>
      </c>
      <c r="K89" s="72">
        <v>196</v>
      </c>
      <c r="L89" s="53">
        <f t="shared" si="7"/>
        <v>-114.89999999999691</v>
      </c>
      <c r="M89" s="54">
        <f t="shared" si="8"/>
        <v>114.89999999999691</v>
      </c>
      <c r="N89" s="53">
        <f t="shared" si="9"/>
        <v>196</v>
      </c>
      <c r="P89" s="104"/>
    </row>
    <row r="90" spans="1:16" hidden="1" x14ac:dyDescent="0.25">
      <c r="A90" t="s">
        <v>59</v>
      </c>
      <c r="B90">
        <v>38</v>
      </c>
      <c r="C90" t="s">
        <v>30</v>
      </c>
      <c r="D90" s="1">
        <v>45383</v>
      </c>
      <c r="E90" s="1">
        <v>45412</v>
      </c>
      <c r="F90">
        <v>0</v>
      </c>
      <c r="G90">
        <v>0</v>
      </c>
      <c r="H90">
        <v>-656</v>
      </c>
      <c r="I90">
        <v>656</v>
      </c>
      <c r="J90" s="53">
        <f t="shared" si="10"/>
        <v>0</v>
      </c>
      <c r="K90" s="72">
        <v>0</v>
      </c>
      <c r="L90" s="53">
        <f t="shared" si="7"/>
        <v>0</v>
      </c>
      <c r="M90" s="54">
        <f t="shared" si="8"/>
        <v>0</v>
      </c>
      <c r="N90" s="53">
        <f t="shared" si="9"/>
        <v>0</v>
      </c>
      <c r="P90" s="104"/>
    </row>
    <row r="91" spans="1:16" hidden="1" x14ac:dyDescent="0.25">
      <c r="A91" t="s">
        <v>68</v>
      </c>
      <c r="B91">
        <v>34</v>
      </c>
      <c r="C91" t="s">
        <v>36</v>
      </c>
      <c r="D91" s="1">
        <v>45383</v>
      </c>
      <c r="E91" s="1">
        <v>45412</v>
      </c>
      <c r="F91">
        <v>0</v>
      </c>
      <c r="G91">
        <v>0</v>
      </c>
      <c r="H91">
        <v>-8685.7999999999993</v>
      </c>
      <c r="I91">
        <v>9814</v>
      </c>
      <c r="J91" s="53">
        <f t="shared" si="10"/>
        <v>1128.2000000000007</v>
      </c>
      <c r="K91" s="72">
        <v>880</v>
      </c>
      <c r="L91" s="53">
        <f t="shared" si="7"/>
        <v>248.20000000000073</v>
      </c>
      <c r="M91" s="54">
        <f t="shared" si="8"/>
        <v>-248.20000000000073</v>
      </c>
      <c r="N91" s="53">
        <f t="shared" si="9"/>
        <v>880</v>
      </c>
      <c r="P91" s="104"/>
    </row>
    <row r="92" spans="1:16" hidden="1" x14ac:dyDescent="0.25">
      <c r="A92" t="s">
        <v>68</v>
      </c>
      <c r="B92">
        <v>35</v>
      </c>
      <c r="C92" t="s">
        <v>42</v>
      </c>
      <c r="D92" s="1">
        <v>45383</v>
      </c>
      <c r="E92" s="1">
        <v>45412</v>
      </c>
      <c r="F92">
        <v>38</v>
      </c>
      <c r="G92">
        <v>0</v>
      </c>
      <c r="H92">
        <v>0</v>
      </c>
      <c r="I92">
        <v>-38</v>
      </c>
      <c r="J92" s="53">
        <f t="shared" si="10"/>
        <v>0</v>
      </c>
      <c r="K92" s="72">
        <v>0</v>
      </c>
      <c r="L92" s="53">
        <f t="shared" si="7"/>
        <v>0</v>
      </c>
      <c r="M92" s="54">
        <f t="shared" si="8"/>
        <v>0</v>
      </c>
      <c r="N92" s="53">
        <f t="shared" si="9"/>
        <v>0</v>
      </c>
      <c r="P92" s="104"/>
    </row>
    <row r="93" spans="1:16" hidden="1" x14ac:dyDescent="0.25">
      <c r="A93" t="s">
        <v>67</v>
      </c>
      <c r="B93">
        <v>2</v>
      </c>
      <c r="C93" t="s">
        <v>25</v>
      </c>
      <c r="D93" s="1">
        <v>45383</v>
      </c>
      <c r="E93" s="1">
        <v>45412</v>
      </c>
      <c r="F93">
        <v>342</v>
      </c>
      <c r="G93">
        <v>0</v>
      </c>
      <c r="H93">
        <v>-23139.599999999999</v>
      </c>
      <c r="I93">
        <v>23145.200000000001</v>
      </c>
      <c r="J93" s="53">
        <f t="shared" si="10"/>
        <v>347.60000000000218</v>
      </c>
      <c r="K93" s="72">
        <v>650</v>
      </c>
      <c r="L93" s="53">
        <f t="shared" si="7"/>
        <v>-302.39999999999782</v>
      </c>
      <c r="M93" s="54">
        <f t="shared" si="8"/>
        <v>302.39999999999782</v>
      </c>
      <c r="N93" s="53">
        <f t="shared" si="9"/>
        <v>650</v>
      </c>
      <c r="P93" s="104"/>
    </row>
    <row r="94" spans="1:16" hidden="1" x14ac:dyDescent="0.25">
      <c r="A94" t="s">
        <v>80</v>
      </c>
      <c r="B94">
        <v>2</v>
      </c>
      <c r="C94" t="s">
        <v>25</v>
      </c>
      <c r="D94" s="1">
        <v>45383</v>
      </c>
      <c r="E94" s="1">
        <v>45412</v>
      </c>
      <c r="F94">
        <v>562</v>
      </c>
      <c r="G94">
        <v>0</v>
      </c>
      <c r="H94">
        <v>-341.6</v>
      </c>
      <c r="I94">
        <v>-282.2</v>
      </c>
      <c r="J94" s="53">
        <f t="shared" si="10"/>
        <v>-61.800000000000011</v>
      </c>
      <c r="K94" s="72">
        <v>0</v>
      </c>
      <c r="L94" s="53">
        <f t="shared" si="7"/>
        <v>-61.800000000000011</v>
      </c>
      <c r="M94" s="54">
        <f t="shared" si="8"/>
        <v>61.800000000000011</v>
      </c>
      <c r="N94" s="53">
        <f t="shared" si="9"/>
        <v>0</v>
      </c>
      <c r="P94" s="104"/>
    </row>
    <row r="95" spans="1:16" hidden="1" x14ac:dyDescent="0.25">
      <c r="A95" t="s">
        <v>66</v>
      </c>
      <c r="B95">
        <v>2</v>
      </c>
      <c r="C95" t="s">
        <v>25</v>
      </c>
      <c r="D95" s="1">
        <v>45383</v>
      </c>
      <c r="E95" s="1">
        <v>45412</v>
      </c>
      <c r="F95">
        <v>1208</v>
      </c>
      <c r="G95">
        <v>0</v>
      </c>
      <c r="H95">
        <v>0</v>
      </c>
      <c r="I95">
        <v>-1239.5</v>
      </c>
      <c r="J95" s="53">
        <f t="shared" si="10"/>
        <v>-31.5</v>
      </c>
      <c r="K95" s="72">
        <v>0</v>
      </c>
      <c r="L95" s="53">
        <f t="shared" si="7"/>
        <v>-31.5</v>
      </c>
      <c r="M95" s="54">
        <f t="shared" si="8"/>
        <v>31.5</v>
      </c>
      <c r="N95" s="53">
        <f t="shared" si="9"/>
        <v>0</v>
      </c>
      <c r="P95" s="104"/>
    </row>
    <row r="96" spans="1:16" hidden="1" x14ac:dyDescent="0.25">
      <c r="A96" t="s">
        <v>66</v>
      </c>
      <c r="B96">
        <v>34</v>
      </c>
      <c r="C96" t="s">
        <v>36</v>
      </c>
      <c r="D96" s="1">
        <v>45383</v>
      </c>
      <c r="E96" s="1">
        <v>45412</v>
      </c>
      <c r="F96">
        <v>0</v>
      </c>
      <c r="G96">
        <v>0</v>
      </c>
      <c r="H96">
        <v>-564.4</v>
      </c>
      <c r="I96">
        <v>0</v>
      </c>
      <c r="J96" s="53">
        <f t="shared" si="10"/>
        <v>-564.4</v>
      </c>
      <c r="K96" s="72">
        <v>0</v>
      </c>
      <c r="L96" s="53">
        <f t="shared" si="7"/>
        <v>-564.4</v>
      </c>
      <c r="M96" s="54">
        <f t="shared" si="8"/>
        <v>564.4</v>
      </c>
      <c r="N96" s="53">
        <f t="shared" si="9"/>
        <v>0</v>
      </c>
      <c r="P96" s="104"/>
    </row>
    <row r="97" spans="1:17" hidden="1" x14ac:dyDescent="0.25">
      <c r="A97"/>
      <c r="B97"/>
      <c r="C97"/>
      <c r="D97" s="1"/>
      <c r="E97" s="1"/>
      <c r="F97"/>
      <c r="G97"/>
      <c r="H97"/>
      <c r="I97"/>
      <c r="J97" s="53">
        <f t="shared" si="10"/>
        <v>0</v>
      </c>
      <c r="K97" s="72">
        <v>0</v>
      </c>
      <c r="L97" s="53">
        <f t="shared" si="7"/>
        <v>0</v>
      </c>
      <c r="M97" s="54">
        <f t="shared" si="8"/>
        <v>0</v>
      </c>
      <c r="N97" s="53">
        <f t="shared" si="9"/>
        <v>0</v>
      </c>
      <c r="P97" s="104"/>
    </row>
    <row r="98" spans="1:17" hidden="1" x14ac:dyDescent="0.25">
      <c r="A98"/>
      <c r="B98"/>
      <c r="C98"/>
      <c r="D98" s="1"/>
      <c r="E98" s="1"/>
      <c r="F98"/>
      <c r="G98"/>
      <c r="H98"/>
      <c r="I98"/>
      <c r="J98" s="53">
        <f t="shared" si="10"/>
        <v>0</v>
      </c>
      <c r="K98" s="72">
        <v>0</v>
      </c>
      <c r="L98" s="53">
        <f t="shared" si="7"/>
        <v>0</v>
      </c>
      <c r="M98" s="54">
        <f t="shared" si="8"/>
        <v>0</v>
      </c>
      <c r="N98" s="53">
        <f t="shared" si="9"/>
        <v>0</v>
      </c>
      <c r="P98" s="104"/>
    </row>
    <row r="99" spans="1:17" hidden="1" x14ac:dyDescent="0.25">
      <c r="A99"/>
      <c r="B99"/>
      <c r="C99"/>
      <c r="D99" s="1"/>
      <c r="E99" s="1"/>
      <c r="F99"/>
      <c r="G99"/>
      <c r="H99"/>
      <c r="I99"/>
      <c r="J99" s="53">
        <f t="shared" si="10"/>
        <v>0</v>
      </c>
      <c r="K99" s="72">
        <v>0</v>
      </c>
      <c r="L99" s="53">
        <f t="shared" si="7"/>
        <v>0</v>
      </c>
      <c r="M99" s="54">
        <f t="shared" si="8"/>
        <v>0</v>
      </c>
      <c r="N99" s="53">
        <f t="shared" si="9"/>
        <v>0</v>
      </c>
      <c r="P99" s="104"/>
    </row>
    <row r="100" spans="1:17" hidden="1" x14ac:dyDescent="0.25">
      <c r="A100"/>
      <c r="B100"/>
      <c r="C100"/>
      <c r="D100" s="1"/>
      <c r="E100" s="1"/>
      <c r="F100"/>
      <c r="G100"/>
      <c r="H100"/>
      <c r="I100"/>
      <c r="J100" s="53">
        <f t="shared" si="10"/>
        <v>0</v>
      </c>
      <c r="K100" s="72">
        <v>0</v>
      </c>
      <c r="L100" s="53">
        <f t="shared" si="7"/>
        <v>0</v>
      </c>
      <c r="M100" s="54">
        <f t="shared" si="8"/>
        <v>0</v>
      </c>
      <c r="N100" s="53">
        <f t="shared" si="9"/>
        <v>0</v>
      </c>
      <c r="P100" s="104"/>
    </row>
    <row r="101" spans="1:17" hidden="1" x14ac:dyDescent="0.25">
      <c r="A101"/>
      <c r="B101"/>
      <c r="C101"/>
      <c r="D101" s="1"/>
      <c r="E101" s="1"/>
      <c r="F101"/>
      <c r="G101"/>
      <c r="H101"/>
      <c r="I101"/>
      <c r="J101" s="53">
        <f t="shared" si="10"/>
        <v>0</v>
      </c>
      <c r="K101" s="72">
        <v>0</v>
      </c>
      <c r="L101" s="53">
        <f t="shared" si="7"/>
        <v>0</v>
      </c>
      <c r="M101" s="54">
        <f t="shared" si="8"/>
        <v>0</v>
      </c>
      <c r="N101" s="53">
        <f t="shared" si="9"/>
        <v>0</v>
      </c>
      <c r="P101" s="104"/>
    </row>
    <row r="102" spans="1:17" hidden="1" x14ac:dyDescent="0.25">
      <c r="A102"/>
      <c r="B102"/>
      <c r="C102"/>
      <c r="D102" s="1"/>
      <c r="E102" s="1"/>
      <c r="F102"/>
      <c r="G102"/>
      <c r="H102"/>
      <c r="I102"/>
      <c r="J102" s="53">
        <f t="shared" si="10"/>
        <v>0</v>
      </c>
      <c r="K102" s="72">
        <v>0</v>
      </c>
      <c r="L102" s="53">
        <f t="shared" si="7"/>
        <v>0</v>
      </c>
      <c r="M102" s="54">
        <f t="shared" si="8"/>
        <v>0</v>
      </c>
      <c r="N102" s="53">
        <f t="shared" si="9"/>
        <v>0</v>
      </c>
      <c r="P102" s="104"/>
    </row>
    <row r="103" spans="1:17" hidden="1" x14ac:dyDescent="0.25">
      <c r="A103"/>
      <c r="B103"/>
      <c r="C103"/>
      <c r="D103" s="1"/>
      <c r="E103" s="1"/>
      <c r="F103"/>
      <c r="G103"/>
      <c r="H103"/>
      <c r="I103"/>
      <c r="J103" s="53">
        <f t="shared" si="10"/>
        <v>0</v>
      </c>
      <c r="K103" s="72">
        <v>0</v>
      </c>
      <c r="L103" s="53">
        <f t="shared" si="7"/>
        <v>0</v>
      </c>
      <c r="M103" s="54">
        <f t="shared" si="8"/>
        <v>0</v>
      </c>
      <c r="N103" s="53">
        <f t="shared" si="9"/>
        <v>0</v>
      </c>
      <c r="P103" s="104"/>
    </row>
    <row r="104" spans="1:17" hidden="1" x14ac:dyDescent="0.25">
      <c r="A104"/>
      <c r="B104"/>
      <c r="C104"/>
      <c r="D104" s="1"/>
      <c r="E104" s="1"/>
      <c r="F104"/>
      <c r="G104"/>
      <c r="H104"/>
      <c r="I104"/>
      <c r="J104" s="53">
        <f t="shared" si="10"/>
        <v>0</v>
      </c>
      <c r="K104" s="72">
        <v>0</v>
      </c>
      <c r="L104" s="53">
        <f t="shared" si="7"/>
        <v>0</v>
      </c>
      <c r="M104" s="54">
        <f t="shared" si="8"/>
        <v>0</v>
      </c>
      <c r="N104" s="53">
        <f t="shared" si="9"/>
        <v>0</v>
      </c>
      <c r="P104" s="104"/>
    </row>
    <row r="105" spans="1:17" hidden="1" x14ac:dyDescent="0.25">
      <c r="A105"/>
      <c r="B105"/>
      <c r="C105"/>
      <c r="D105" s="1"/>
      <c r="E105" s="1"/>
      <c r="F105"/>
      <c r="G105"/>
      <c r="H105"/>
      <c r="I105"/>
      <c r="J105" s="53">
        <f t="shared" si="10"/>
        <v>0</v>
      </c>
      <c r="K105" s="72">
        <v>0</v>
      </c>
      <c r="L105" s="53">
        <f t="shared" si="7"/>
        <v>0</v>
      </c>
      <c r="M105" s="54">
        <f t="shared" si="8"/>
        <v>0</v>
      </c>
      <c r="N105" s="53">
        <f t="shared" si="9"/>
        <v>0</v>
      </c>
      <c r="P105" s="104"/>
    </row>
    <row r="106" spans="1:17" hidden="1" x14ac:dyDescent="0.25">
      <c r="A106"/>
      <c r="B106"/>
      <c r="C106"/>
      <c r="D106" s="1"/>
      <c r="E106" s="1"/>
      <c r="F106"/>
      <c r="G106"/>
      <c r="H106"/>
      <c r="I106"/>
      <c r="J106" s="53">
        <f t="shared" si="10"/>
        <v>0</v>
      </c>
      <c r="K106" s="72">
        <v>0</v>
      </c>
      <c r="L106" s="53">
        <f t="shared" si="7"/>
        <v>0</v>
      </c>
      <c r="M106" s="54">
        <f t="shared" si="8"/>
        <v>0</v>
      </c>
      <c r="N106" s="53">
        <f t="shared" si="9"/>
        <v>0</v>
      </c>
      <c r="P106" s="104"/>
    </row>
    <row r="107" spans="1:17" hidden="1" x14ac:dyDescent="0.25">
      <c r="A107"/>
      <c r="B107"/>
      <c r="C107"/>
      <c r="D107" s="1"/>
      <c r="E107" s="1"/>
      <c r="F107"/>
      <c r="G107"/>
      <c r="H107"/>
      <c r="I107"/>
      <c r="J107" s="53">
        <f t="shared" si="10"/>
        <v>0</v>
      </c>
      <c r="K107" s="72">
        <v>0</v>
      </c>
      <c r="L107" s="53">
        <f t="shared" si="7"/>
        <v>0</v>
      </c>
      <c r="M107" s="54">
        <f t="shared" si="8"/>
        <v>0</v>
      </c>
      <c r="N107" s="53">
        <f t="shared" si="9"/>
        <v>0</v>
      </c>
      <c r="P107" s="104"/>
    </row>
    <row r="108" spans="1:17" hidden="1" x14ac:dyDescent="0.25">
      <c r="A108"/>
      <c r="B108"/>
      <c r="C108"/>
      <c r="D108" s="1"/>
      <c r="E108" s="1"/>
      <c r="F108"/>
      <c r="G108"/>
      <c r="H108"/>
      <c r="I108"/>
      <c r="J108" s="53">
        <f t="shared" si="10"/>
        <v>0</v>
      </c>
      <c r="K108" s="72">
        <v>0</v>
      </c>
      <c r="L108" s="53">
        <f t="shared" si="7"/>
        <v>0</v>
      </c>
      <c r="M108" s="54">
        <f t="shared" si="8"/>
        <v>0</v>
      </c>
      <c r="N108" s="53">
        <f t="shared" si="9"/>
        <v>0</v>
      </c>
    </row>
    <row r="109" spans="1:17" hidden="1" x14ac:dyDescent="0.25">
      <c r="A109"/>
      <c r="B109"/>
      <c r="C109"/>
      <c r="D109" s="1"/>
      <c r="E109" s="1"/>
      <c r="F109"/>
      <c r="G109"/>
      <c r="H109"/>
      <c r="I109"/>
      <c r="J109" s="53">
        <f t="shared" si="10"/>
        <v>0</v>
      </c>
      <c r="K109" s="72">
        <v>0</v>
      </c>
      <c r="L109" s="53">
        <f t="shared" si="7"/>
        <v>0</v>
      </c>
      <c r="M109" s="54">
        <f t="shared" si="8"/>
        <v>0</v>
      </c>
      <c r="N109" s="53">
        <f t="shared" si="9"/>
        <v>0</v>
      </c>
      <c r="Q109" s="124"/>
    </row>
    <row r="110" spans="1:17" hidden="1" x14ac:dyDescent="0.25">
      <c r="A110"/>
      <c r="B110"/>
      <c r="C110"/>
      <c r="D110" s="1"/>
      <c r="E110" s="1"/>
      <c r="F110"/>
      <c r="G110"/>
      <c r="H110"/>
      <c r="I110"/>
      <c r="J110" s="53">
        <f t="shared" si="10"/>
        <v>0</v>
      </c>
      <c r="K110" s="72">
        <v>0</v>
      </c>
      <c r="L110" s="53">
        <f t="shared" si="7"/>
        <v>0</v>
      </c>
      <c r="M110" s="54">
        <f t="shared" si="8"/>
        <v>0</v>
      </c>
      <c r="N110" s="53">
        <f t="shared" si="9"/>
        <v>0</v>
      </c>
    </row>
    <row r="111" spans="1:17" hidden="1" x14ac:dyDescent="0.25">
      <c r="A111"/>
      <c r="B111"/>
      <c r="C111"/>
      <c r="D111" s="1"/>
      <c r="E111" s="1"/>
      <c r="F111"/>
      <c r="G111"/>
      <c r="H111"/>
      <c r="I111"/>
      <c r="J111" s="53">
        <f t="shared" si="10"/>
        <v>0</v>
      </c>
      <c r="K111" s="72">
        <v>0</v>
      </c>
      <c r="L111" s="53">
        <f t="shared" si="7"/>
        <v>0</v>
      </c>
      <c r="M111" s="54">
        <f t="shared" si="8"/>
        <v>0</v>
      </c>
      <c r="N111" s="53">
        <f t="shared" si="9"/>
        <v>0</v>
      </c>
      <c r="P111" s="104"/>
    </row>
    <row r="112" spans="1:17" hidden="1" x14ac:dyDescent="0.25">
      <c r="A112"/>
      <c r="B112"/>
      <c r="C112"/>
      <c r="D112" s="1"/>
      <c r="E112" s="1"/>
      <c r="F112"/>
      <c r="G112"/>
      <c r="H112"/>
      <c r="I112"/>
      <c r="J112" s="53">
        <f t="shared" si="10"/>
        <v>0</v>
      </c>
      <c r="K112" s="72">
        <v>0</v>
      </c>
      <c r="L112" s="53">
        <f t="shared" si="7"/>
        <v>0</v>
      </c>
      <c r="M112" s="54">
        <f t="shared" si="8"/>
        <v>0</v>
      </c>
      <c r="N112" s="53">
        <f t="shared" si="9"/>
        <v>0</v>
      </c>
      <c r="P112" s="104"/>
    </row>
    <row r="113" spans="1:17" hidden="1" x14ac:dyDescent="0.25">
      <c r="A113"/>
      <c r="B113"/>
      <c r="C113"/>
      <c r="D113" s="1"/>
      <c r="E113" s="1"/>
      <c r="F113"/>
      <c r="G113"/>
      <c r="H113"/>
      <c r="I113"/>
      <c r="J113" s="53">
        <f t="shared" si="10"/>
        <v>0</v>
      </c>
      <c r="K113" s="72">
        <v>0</v>
      </c>
      <c r="L113" s="53">
        <f t="shared" si="7"/>
        <v>0</v>
      </c>
      <c r="M113" s="54">
        <f t="shared" si="8"/>
        <v>0</v>
      </c>
      <c r="N113" s="53">
        <f t="shared" si="9"/>
        <v>0</v>
      </c>
      <c r="P113" s="104"/>
    </row>
    <row r="114" spans="1:17" hidden="1" x14ac:dyDescent="0.25">
      <c r="A114"/>
      <c r="B114"/>
      <c r="C114"/>
      <c r="D114" s="1"/>
      <c r="E114" s="1"/>
      <c r="F114"/>
      <c r="G114"/>
      <c r="H114"/>
      <c r="I114"/>
      <c r="J114" s="53">
        <f t="shared" si="10"/>
        <v>0</v>
      </c>
      <c r="K114" s="72">
        <v>0</v>
      </c>
      <c r="L114" s="53">
        <f t="shared" si="7"/>
        <v>0</v>
      </c>
      <c r="M114" s="54">
        <f t="shared" si="8"/>
        <v>0</v>
      </c>
      <c r="N114" s="53">
        <f t="shared" si="9"/>
        <v>0</v>
      </c>
    </row>
    <row r="115" spans="1:17" hidden="1" x14ac:dyDescent="0.25">
      <c r="A115"/>
      <c r="B115"/>
      <c r="C115"/>
      <c r="D115" s="1"/>
      <c r="E115" s="1"/>
      <c r="F115"/>
      <c r="G115"/>
      <c r="H115"/>
      <c r="I115"/>
      <c r="J115" s="53">
        <f t="shared" si="10"/>
        <v>0</v>
      </c>
      <c r="K115" s="72">
        <v>0</v>
      </c>
      <c r="L115" s="53">
        <f t="shared" si="7"/>
        <v>0</v>
      </c>
      <c r="M115" s="54">
        <f t="shared" si="8"/>
        <v>0</v>
      </c>
      <c r="N115" s="53">
        <f t="shared" si="9"/>
        <v>0</v>
      </c>
    </row>
    <row r="116" spans="1:17" x14ac:dyDescent="0.25">
      <c r="A116"/>
      <c r="B116"/>
      <c r="C116"/>
      <c r="D116" s="1"/>
      <c r="E116" s="1"/>
      <c r="F116"/>
      <c r="G116"/>
      <c r="H116"/>
      <c r="I116"/>
      <c r="J116" s="53"/>
      <c r="K116" s="72"/>
      <c r="L116" s="53"/>
      <c r="M116" s="54"/>
      <c r="N116" s="53"/>
    </row>
    <row r="117" spans="1:17" x14ac:dyDescent="0.25">
      <c r="A117"/>
      <c r="B117"/>
      <c r="C117"/>
      <c r="D117" s="1"/>
      <c r="E117" s="1"/>
      <c r="F117"/>
      <c r="G117"/>
      <c r="H117"/>
      <c r="I117"/>
      <c r="J117" s="53">
        <f t="shared" ref="J117:J123" si="11">SUM(F117:I117)</f>
        <v>0</v>
      </c>
      <c r="K117" s="72">
        <v>0</v>
      </c>
      <c r="L117" s="53">
        <f t="shared" si="7"/>
        <v>0</v>
      </c>
      <c r="M117" s="54">
        <f t="shared" si="8"/>
        <v>0</v>
      </c>
      <c r="N117" s="53">
        <f t="shared" si="9"/>
        <v>0</v>
      </c>
      <c r="P117" s="104"/>
    </row>
    <row r="118" spans="1:17" x14ac:dyDescent="0.25">
      <c r="A118"/>
      <c r="B118"/>
      <c r="C118"/>
      <c r="D118" s="1"/>
      <c r="E118" s="1"/>
      <c r="F118"/>
      <c r="G118"/>
      <c r="H118"/>
      <c r="I118"/>
      <c r="J118" s="53">
        <f t="shared" si="11"/>
        <v>0</v>
      </c>
      <c r="K118" s="72">
        <v>0</v>
      </c>
      <c r="L118" s="53">
        <f t="shared" si="7"/>
        <v>0</v>
      </c>
      <c r="M118" s="54">
        <f t="shared" si="8"/>
        <v>0</v>
      </c>
      <c r="N118" s="53">
        <f t="shared" si="9"/>
        <v>0</v>
      </c>
    </row>
    <row r="119" spans="1:17" x14ac:dyDescent="0.25">
      <c r="A119"/>
      <c r="B119"/>
      <c r="C119"/>
      <c r="D119" s="1"/>
      <c r="E119" s="1"/>
      <c r="F119"/>
      <c r="G119"/>
      <c r="H119"/>
      <c r="I119"/>
      <c r="J119" s="53">
        <f t="shared" si="11"/>
        <v>0</v>
      </c>
      <c r="K119" s="72">
        <v>0</v>
      </c>
      <c r="L119" s="53">
        <f t="shared" si="7"/>
        <v>0</v>
      </c>
      <c r="M119" s="54">
        <f t="shared" si="8"/>
        <v>0</v>
      </c>
      <c r="N119" s="53">
        <f t="shared" si="9"/>
        <v>0</v>
      </c>
    </row>
    <row r="120" spans="1:17" x14ac:dyDescent="0.25">
      <c r="A120"/>
      <c r="B120"/>
      <c r="C120"/>
      <c r="D120" s="1"/>
      <c r="E120" s="1"/>
      <c r="F120"/>
      <c r="G120"/>
      <c r="H120"/>
      <c r="I120"/>
      <c r="J120" s="53">
        <f t="shared" si="11"/>
        <v>0</v>
      </c>
      <c r="K120" s="72">
        <v>0</v>
      </c>
      <c r="L120" s="53">
        <f t="shared" si="7"/>
        <v>0</v>
      </c>
      <c r="M120" s="54">
        <f t="shared" si="8"/>
        <v>0</v>
      </c>
      <c r="N120" s="53">
        <f t="shared" si="9"/>
        <v>0</v>
      </c>
    </row>
    <row r="121" spans="1:17" x14ac:dyDescent="0.25">
      <c r="A121"/>
      <c r="B121"/>
      <c r="C121"/>
      <c r="D121" s="1"/>
      <c r="E121" s="1"/>
      <c r="F121"/>
      <c r="G121"/>
      <c r="H121"/>
      <c r="I121"/>
      <c r="J121" s="53">
        <f t="shared" si="11"/>
        <v>0</v>
      </c>
      <c r="K121" s="72">
        <v>0</v>
      </c>
      <c r="L121" s="53">
        <f t="shared" si="7"/>
        <v>0</v>
      </c>
      <c r="M121" s="54">
        <f t="shared" si="8"/>
        <v>0</v>
      </c>
      <c r="N121" s="53">
        <f t="shared" si="9"/>
        <v>0</v>
      </c>
    </row>
    <row r="122" spans="1:17" x14ac:dyDescent="0.25">
      <c r="A122"/>
      <c r="B122"/>
      <c r="C122"/>
      <c r="D122" s="1"/>
      <c r="E122" s="1"/>
      <c r="F122"/>
      <c r="G122"/>
      <c r="H122"/>
      <c r="I122"/>
      <c r="J122" s="53">
        <f t="shared" si="11"/>
        <v>0</v>
      </c>
      <c r="K122" s="72">
        <v>0</v>
      </c>
      <c r="L122" s="53">
        <f t="shared" si="7"/>
        <v>0</v>
      </c>
      <c r="M122" s="54">
        <f t="shared" si="8"/>
        <v>0</v>
      </c>
      <c r="N122" s="53">
        <f t="shared" si="9"/>
        <v>0</v>
      </c>
    </row>
    <row r="123" spans="1:17" x14ac:dyDescent="0.25">
      <c r="A123"/>
      <c r="B123"/>
      <c r="C123"/>
      <c r="D123" s="1"/>
      <c r="E123" s="1"/>
      <c r="F123"/>
      <c r="G123"/>
      <c r="H123"/>
      <c r="I123"/>
      <c r="J123" s="53">
        <f t="shared" si="11"/>
        <v>0</v>
      </c>
      <c r="K123" s="72">
        <v>0</v>
      </c>
      <c r="L123" s="53">
        <f t="shared" si="7"/>
        <v>0</v>
      </c>
      <c r="M123" s="54">
        <f t="shared" si="8"/>
        <v>0</v>
      </c>
      <c r="N123" s="53">
        <f t="shared" si="9"/>
        <v>0</v>
      </c>
    </row>
    <row r="124" spans="1:17" x14ac:dyDescent="0.25">
      <c r="A124"/>
      <c r="B124"/>
      <c r="C124"/>
      <c r="D124" s="1"/>
      <c r="E124" s="1"/>
      <c r="F124"/>
      <c r="G124"/>
      <c r="H124"/>
      <c r="I124"/>
      <c r="J124" s="53">
        <f t="shared" ref="J124:J136" si="12">SUM(F124:I124)</f>
        <v>0</v>
      </c>
      <c r="K124" s="72">
        <v>0</v>
      </c>
      <c r="L124" s="53">
        <f t="shared" si="7"/>
        <v>0</v>
      </c>
      <c r="M124" s="54">
        <f t="shared" si="8"/>
        <v>0</v>
      </c>
      <c r="N124" s="53">
        <f t="shared" si="9"/>
        <v>0</v>
      </c>
    </row>
    <row r="125" spans="1:17" x14ac:dyDescent="0.25">
      <c r="A125"/>
      <c r="B125"/>
      <c r="C125"/>
      <c r="D125" s="1"/>
      <c r="E125" s="1"/>
      <c r="F125"/>
      <c r="G125"/>
      <c r="H125"/>
      <c r="I125"/>
      <c r="J125" s="53">
        <f t="shared" si="12"/>
        <v>0</v>
      </c>
      <c r="K125" s="72">
        <v>0</v>
      </c>
      <c r="L125" s="53">
        <f t="shared" si="7"/>
        <v>0</v>
      </c>
      <c r="M125" s="54">
        <f t="shared" si="8"/>
        <v>0</v>
      </c>
      <c r="N125" s="53">
        <f t="shared" si="9"/>
        <v>0</v>
      </c>
    </row>
    <row r="126" spans="1:17" x14ac:dyDescent="0.25">
      <c r="A126"/>
      <c r="B126"/>
      <c r="C126"/>
      <c r="D126" s="1"/>
      <c r="E126" s="1"/>
      <c r="F126"/>
      <c r="G126"/>
      <c r="H126"/>
      <c r="I126"/>
      <c r="J126" s="53">
        <f t="shared" si="12"/>
        <v>0</v>
      </c>
      <c r="K126" s="72">
        <v>0</v>
      </c>
      <c r="L126" s="53">
        <f t="shared" si="7"/>
        <v>0</v>
      </c>
      <c r="M126" s="54">
        <f t="shared" si="8"/>
        <v>0</v>
      </c>
      <c r="N126" s="53">
        <f t="shared" si="9"/>
        <v>0</v>
      </c>
    </row>
    <row r="127" spans="1:17" s="103" customFormat="1" x14ac:dyDescent="0.25">
      <c r="A127"/>
      <c r="B127"/>
      <c r="C127"/>
      <c r="D127" s="1"/>
      <c r="E127" s="1"/>
      <c r="F127"/>
      <c r="G127"/>
      <c r="H127"/>
      <c r="I127"/>
      <c r="J127" s="53">
        <f t="shared" si="12"/>
        <v>0</v>
      </c>
      <c r="K127" s="72">
        <v>0</v>
      </c>
      <c r="L127" s="53">
        <f t="shared" si="7"/>
        <v>0</v>
      </c>
      <c r="M127" s="54">
        <f t="shared" si="8"/>
        <v>0</v>
      </c>
      <c r="N127" s="53">
        <f t="shared" si="9"/>
        <v>0</v>
      </c>
      <c r="O127"/>
      <c r="Q127" s="122"/>
    </row>
    <row r="128" spans="1:17" x14ac:dyDescent="0.25">
      <c r="A128"/>
      <c r="B128"/>
      <c r="C128"/>
      <c r="D128" s="1"/>
      <c r="E128" s="1"/>
      <c r="F128"/>
      <c r="G128"/>
      <c r="H128"/>
      <c r="I128"/>
      <c r="J128" s="53">
        <f t="shared" si="12"/>
        <v>0</v>
      </c>
      <c r="K128" s="72">
        <v>0</v>
      </c>
      <c r="L128" s="53">
        <f t="shared" si="7"/>
        <v>0</v>
      </c>
      <c r="M128" s="54">
        <f t="shared" si="8"/>
        <v>0</v>
      </c>
      <c r="N128" s="53">
        <f t="shared" si="9"/>
        <v>0</v>
      </c>
    </row>
    <row r="129" spans="1:14" x14ac:dyDescent="0.25">
      <c r="A129"/>
      <c r="B129"/>
      <c r="C129"/>
      <c r="D129" s="1"/>
      <c r="E129" s="1"/>
      <c r="F129"/>
      <c r="G129"/>
      <c r="H129"/>
      <c r="I129"/>
      <c r="J129" s="53">
        <f t="shared" si="12"/>
        <v>0</v>
      </c>
      <c r="K129" s="72">
        <v>0</v>
      </c>
      <c r="L129" s="53">
        <f t="shared" si="7"/>
        <v>0</v>
      </c>
      <c r="M129" s="54">
        <f t="shared" si="8"/>
        <v>0</v>
      </c>
      <c r="N129" s="53">
        <f t="shared" si="9"/>
        <v>0</v>
      </c>
    </row>
    <row r="130" spans="1:14" x14ac:dyDescent="0.25">
      <c r="A130"/>
      <c r="B130"/>
      <c r="C130"/>
      <c r="D130" s="1"/>
      <c r="E130" s="1"/>
      <c r="F130"/>
      <c r="G130"/>
      <c r="H130"/>
      <c r="I130"/>
      <c r="J130" s="53">
        <f t="shared" si="12"/>
        <v>0</v>
      </c>
      <c r="K130" s="72">
        <v>0</v>
      </c>
      <c r="L130" s="53">
        <f t="shared" si="7"/>
        <v>0</v>
      </c>
      <c r="M130" s="54">
        <f t="shared" si="8"/>
        <v>0</v>
      </c>
      <c r="N130" s="53">
        <f t="shared" si="9"/>
        <v>0</v>
      </c>
    </row>
    <row r="131" spans="1:14" x14ac:dyDescent="0.25">
      <c r="A131"/>
      <c r="B131"/>
      <c r="C131"/>
      <c r="D131" s="1"/>
      <c r="E131" s="1"/>
      <c r="F131"/>
      <c r="G131"/>
      <c r="H131"/>
      <c r="I131"/>
      <c r="J131" s="53">
        <f t="shared" si="12"/>
        <v>0</v>
      </c>
      <c r="K131" s="72">
        <v>0</v>
      </c>
      <c r="L131" s="53">
        <f t="shared" si="7"/>
        <v>0</v>
      </c>
      <c r="M131" s="54">
        <f t="shared" si="8"/>
        <v>0</v>
      </c>
      <c r="N131" s="53">
        <f t="shared" si="9"/>
        <v>0</v>
      </c>
    </row>
    <row r="132" spans="1:14" x14ac:dyDescent="0.25">
      <c r="A132"/>
      <c r="B132"/>
      <c r="C132"/>
      <c r="D132" s="1"/>
      <c r="E132" s="1"/>
      <c r="F132"/>
      <c r="G132"/>
      <c r="H132"/>
      <c r="I132"/>
      <c r="J132" s="53">
        <f t="shared" si="12"/>
        <v>0</v>
      </c>
      <c r="K132" s="72">
        <v>0</v>
      </c>
      <c r="L132" s="53">
        <f t="shared" si="7"/>
        <v>0</v>
      </c>
      <c r="M132" s="54">
        <f t="shared" si="8"/>
        <v>0</v>
      </c>
      <c r="N132" s="53">
        <f t="shared" si="9"/>
        <v>0</v>
      </c>
    </row>
    <row r="133" spans="1:14" x14ac:dyDescent="0.25">
      <c r="A133"/>
      <c r="B133"/>
      <c r="C133"/>
      <c r="D133" s="1"/>
      <c r="E133" s="1"/>
      <c r="F133"/>
      <c r="G133"/>
      <c r="H133"/>
      <c r="I133"/>
      <c r="J133" s="53">
        <f t="shared" si="12"/>
        <v>0</v>
      </c>
      <c r="K133" s="72">
        <v>0</v>
      </c>
      <c r="L133" s="53">
        <f t="shared" si="7"/>
        <v>0</v>
      </c>
      <c r="M133" s="54">
        <f t="shared" si="8"/>
        <v>0</v>
      </c>
      <c r="N133" s="53">
        <f t="shared" si="9"/>
        <v>0</v>
      </c>
    </row>
    <row r="134" spans="1:14" x14ac:dyDescent="0.25">
      <c r="A134"/>
      <c r="B134"/>
      <c r="C134"/>
      <c r="D134" s="1"/>
      <c r="E134" s="1"/>
      <c r="F134"/>
      <c r="G134"/>
      <c r="H134"/>
      <c r="I134"/>
      <c r="J134" s="53">
        <f t="shared" si="12"/>
        <v>0</v>
      </c>
      <c r="K134" s="72">
        <v>0</v>
      </c>
      <c r="L134" s="53">
        <f t="shared" si="7"/>
        <v>0</v>
      </c>
      <c r="M134" s="54">
        <f t="shared" si="8"/>
        <v>0</v>
      </c>
      <c r="N134" s="53">
        <f t="shared" si="9"/>
        <v>0</v>
      </c>
    </row>
    <row r="135" spans="1:14" x14ac:dyDescent="0.25">
      <c r="A135"/>
      <c r="B135"/>
      <c r="C135"/>
      <c r="D135" s="1"/>
      <c r="E135" s="1"/>
      <c r="F135"/>
      <c r="G135"/>
      <c r="H135"/>
      <c r="I135"/>
      <c r="J135" s="53">
        <f t="shared" si="12"/>
        <v>0</v>
      </c>
      <c r="K135" s="72">
        <v>0</v>
      </c>
      <c r="L135" s="53">
        <f t="shared" si="7"/>
        <v>0</v>
      </c>
      <c r="M135" s="54">
        <f t="shared" si="8"/>
        <v>0</v>
      </c>
      <c r="N135" s="53">
        <f t="shared" si="9"/>
        <v>0</v>
      </c>
    </row>
    <row r="136" spans="1:14" x14ac:dyDescent="0.25">
      <c r="A136"/>
      <c r="B136"/>
      <c r="C136"/>
      <c r="D136" s="1"/>
      <c r="E136" s="1"/>
      <c r="F136"/>
      <c r="G136"/>
      <c r="H136"/>
      <c r="I136"/>
      <c r="J136" s="53">
        <f t="shared" si="12"/>
        <v>0</v>
      </c>
      <c r="K136" s="72">
        <v>0</v>
      </c>
      <c r="L136" s="53">
        <f t="shared" si="7"/>
        <v>0</v>
      </c>
      <c r="M136" s="54">
        <f t="shared" si="8"/>
        <v>0</v>
      </c>
      <c r="N136" s="53">
        <f t="shared" si="9"/>
        <v>0</v>
      </c>
    </row>
    <row r="137" spans="1:14" ht="17.25" thickBot="1" x14ac:dyDescent="0.35">
      <c r="B137"/>
      <c r="C137"/>
      <c r="D137"/>
      <c r="F137" s="61">
        <f>SUM(F2:F136)</f>
        <v>34066</v>
      </c>
      <c r="G137" s="61">
        <f t="shared" ref="G137:K137" si="13">SUM(G2:G136)</f>
        <v>2396650</v>
      </c>
      <c r="H137" s="61">
        <f t="shared" si="13"/>
        <v>-2597667.1999999997</v>
      </c>
      <c r="I137" s="61">
        <f t="shared" si="13"/>
        <v>193565.8</v>
      </c>
      <c r="J137" s="61">
        <f t="shared" si="13"/>
        <v>26614.599999999991</v>
      </c>
      <c r="K137" s="61">
        <f t="shared" si="13"/>
        <v>27587</v>
      </c>
      <c r="L137" s="61">
        <f t="shared" ref="F137:N137" si="14">SUM(L2:L136)</f>
        <v>-972.40000000000634</v>
      </c>
      <c r="M137" s="61">
        <f t="shared" si="14"/>
        <v>972.40000000000634</v>
      </c>
      <c r="N137" s="61">
        <f t="shared" si="14"/>
        <v>27587</v>
      </c>
    </row>
    <row r="138" spans="1:14" ht="16.5" x14ac:dyDescent="0.3">
      <c r="B138"/>
      <c r="C138"/>
      <c r="D138"/>
      <c r="F138" s="92"/>
      <c r="G138" s="92"/>
      <c r="H138" s="92"/>
      <c r="I138" s="92"/>
      <c r="J138" s="92"/>
      <c r="K138" s="92"/>
      <c r="L138" s="92"/>
      <c r="M138" s="92"/>
      <c r="N138" s="92"/>
    </row>
    <row r="139" spans="1:14" x14ac:dyDescent="0.25">
      <c r="A139" s="115" t="s">
        <v>15</v>
      </c>
      <c r="B139" s="116" t="s">
        <v>16</v>
      </c>
      <c r="C139" s="116" t="s">
        <v>17</v>
      </c>
      <c r="D139" s="116" t="s">
        <v>18</v>
      </c>
      <c r="E139" s="22" t="s">
        <v>90</v>
      </c>
      <c r="F139" s="49" t="s">
        <v>87</v>
      </c>
    </row>
    <row r="140" spans="1:14" x14ac:dyDescent="0.25">
      <c r="A140" s="64">
        <v>2</v>
      </c>
      <c r="B140" s="117">
        <v>2712.4999999999964</v>
      </c>
      <c r="C140" s="117">
        <v>2993</v>
      </c>
      <c r="D140" s="117">
        <v>-280.50000000000409</v>
      </c>
      <c r="E140"/>
      <c r="F140"/>
    </row>
    <row r="141" spans="1:14" x14ac:dyDescent="0.25">
      <c r="A141" s="64">
        <v>4</v>
      </c>
      <c r="B141" s="117">
        <v>7994.9999999999991</v>
      </c>
      <c r="C141" s="117">
        <v>7046</v>
      </c>
      <c r="D141" s="117">
        <v>948.99999999999909</v>
      </c>
      <c r="E141" s="104"/>
      <c r="F141" s="65"/>
    </row>
    <row r="142" spans="1:14" x14ac:dyDescent="0.25">
      <c r="A142" s="64">
        <v>5</v>
      </c>
      <c r="B142" s="117">
        <v>0</v>
      </c>
      <c r="C142" s="117">
        <v>0</v>
      </c>
      <c r="D142" s="117">
        <v>0</v>
      </c>
      <c r="E142"/>
      <c r="F142"/>
    </row>
    <row r="143" spans="1:14" x14ac:dyDescent="0.25">
      <c r="A143" s="64">
        <v>9</v>
      </c>
      <c r="B143" s="117">
        <v>0</v>
      </c>
      <c r="C143" s="117">
        <v>0</v>
      </c>
      <c r="D143" s="117">
        <v>0</v>
      </c>
      <c r="E143"/>
      <c r="F143"/>
    </row>
    <row r="144" spans="1:14" x14ac:dyDescent="0.25">
      <c r="A144" s="64">
        <v>21</v>
      </c>
      <c r="B144" s="117">
        <v>1567.4000000000015</v>
      </c>
      <c r="C144" s="117">
        <v>0</v>
      </c>
      <c r="D144" s="117">
        <v>1567.4000000000015</v>
      </c>
      <c r="E144"/>
      <c r="F144"/>
    </row>
    <row r="145" spans="1:6" x14ac:dyDescent="0.25">
      <c r="A145" s="64">
        <v>22</v>
      </c>
      <c r="B145" s="117">
        <v>971.00000000000136</v>
      </c>
      <c r="C145" s="117">
        <v>0</v>
      </c>
      <c r="D145" s="117">
        <v>971.00000000000136</v>
      </c>
      <c r="E145"/>
      <c r="F145"/>
    </row>
    <row r="146" spans="1:6" x14ac:dyDescent="0.25">
      <c r="A146" s="64">
        <v>23</v>
      </c>
      <c r="B146" s="117">
        <v>-2482.7000000000007</v>
      </c>
      <c r="C146" s="117">
        <v>0</v>
      </c>
      <c r="D146" s="117">
        <v>-2482.7000000000007</v>
      </c>
      <c r="E146"/>
      <c r="F146"/>
    </row>
    <row r="147" spans="1:6" x14ac:dyDescent="0.25">
      <c r="A147" s="64">
        <v>34</v>
      </c>
      <c r="B147" s="117">
        <v>18348.599999999991</v>
      </c>
      <c r="C147" s="117">
        <v>14044</v>
      </c>
      <c r="D147" s="117">
        <v>4304.5999999999931</v>
      </c>
      <c r="E147"/>
      <c r="F147"/>
    </row>
    <row r="148" spans="1:6" x14ac:dyDescent="0.25">
      <c r="A148" s="64">
        <v>35</v>
      </c>
      <c r="B148" s="117">
        <v>0</v>
      </c>
      <c r="C148" s="117">
        <v>0</v>
      </c>
      <c r="D148" s="117">
        <v>0</v>
      </c>
      <c r="E148"/>
      <c r="F148"/>
    </row>
    <row r="149" spans="1:6" x14ac:dyDescent="0.25">
      <c r="A149" s="64">
        <v>36</v>
      </c>
      <c r="B149" s="117">
        <v>-2950.1999999999957</v>
      </c>
      <c r="C149" s="117">
        <v>3104</v>
      </c>
      <c r="D149" s="117">
        <v>-6054.1999999999962</v>
      </c>
      <c r="E149"/>
      <c r="F149"/>
    </row>
    <row r="150" spans="1:6" x14ac:dyDescent="0.25">
      <c r="A150" s="64">
        <v>37</v>
      </c>
      <c r="B150" s="117">
        <v>0</v>
      </c>
      <c r="C150" s="117">
        <v>0</v>
      </c>
      <c r="D150" s="117">
        <v>0</v>
      </c>
      <c r="E150"/>
      <c r="F150"/>
    </row>
    <row r="151" spans="1:6" x14ac:dyDescent="0.25">
      <c r="A151" s="64">
        <v>38</v>
      </c>
      <c r="B151" s="117">
        <v>-183.5</v>
      </c>
      <c r="C151" s="117">
        <v>0</v>
      </c>
      <c r="D151" s="117">
        <v>-183.5</v>
      </c>
      <c r="E151"/>
      <c r="F151"/>
    </row>
    <row r="152" spans="1:6" x14ac:dyDescent="0.25">
      <c r="A152" s="64">
        <v>57</v>
      </c>
      <c r="B152" s="117">
        <v>0</v>
      </c>
      <c r="C152" s="117">
        <v>0</v>
      </c>
      <c r="D152" s="117">
        <v>0</v>
      </c>
      <c r="E152"/>
      <c r="F152"/>
    </row>
    <row r="153" spans="1:6" x14ac:dyDescent="0.25">
      <c r="A153" s="64">
        <v>78</v>
      </c>
      <c r="B153" s="117">
        <v>636.5</v>
      </c>
      <c r="C153" s="117">
        <v>400</v>
      </c>
      <c r="D153" s="117">
        <v>236.5</v>
      </c>
      <c r="E153"/>
      <c r="F153"/>
    </row>
    <row r="154" spans="1:6" x14ac:dyDescent="0.25">
      <c r="A154" s="64" t="s">
        <v>19</v>
      </c>
      <c r="B154" s="117">
        <v>0</v>
      </c>
      <c r="C154" s="117">
        <v>0</v>
      </c>
      <c r="D154" s="117">
        <v>0</v>
      </c>
      <c r="E154"/>
      <c r="F154"/>
    </row>
    <row r="155" spans="1:6" x14ac:dyDescent="0.25">
      <c r="A155" s="64" t="s">
        <v>20</v>
      </c>
      <c r="B155" s="117">
        <v>26614.599999999991</v>
      </c>
      <c r="C155" s="117">
        <v>27587</v>
      </c>
      <c r="D155" s="117">
        <v>-972.400000000006</v>
      </c>
      <c r="E155"/>
      <c r="F155"/>
    </row>
    <row r="156" spans="1:6" x14ac:dyDescent="0.25">
      <c r="A156"/>
      <c r="B156"/>
      <c r="C156"/>
      <c r="D156"/>
      <c r="E156" s="106"/>
    </row>
    <row r="157" spans="1:6" x14ac:dyDescent="0.25">
      <c r="A157"/>
      <c r="B157"/>
      <c r="C157"/>
      <c r="D157"/>
    </row>
    <row r="158" spans="1:6" x14ac:dyDescent="0.25">
      <c r="A158"/>
      <c r="B158"/>
      <c r="C158"/>
      <c r="D158"/>
    </row>
    <row r="159" spans="1:6" x14ac:dyDescent="0.25">
      <c r="A159"/>
      <c r="B159"/>
      <c r="C159"/>
      <c r="D159"/>
    </row>
    <row r="160" spans="1:6" x14ac:dyDescent="0.25">
      <c r="A160"/>
      <c r="B160"/>
      <c r="C160"/>
      <c r="D160"/>
    </row>
    <row r="161" spans="1:13" x14ac:dyDescent="0.25">
      <c r="A161"/>
      <c r="B161"/>
      <c r="C161"/>
      <c r="D161"/>
    </row>
    <row r="162" spans="1:13" x14ac:dyDescent="0.25">
      <c r="A162"/>
      <c r="B162"/>
      <c r="C162"/>
      <c r="D162"/>
    </row>
    <row r="163" spans="1:13" x14ac:dyDescent="0.25">
      <c r="A163"/>
      <c r="B163"/>
      <c r="C163"/>
      <c r="D163"/>
    </row>
    <row r="164" spans="1:13" x14ac:dyDescent="0.25">
      <c r="A164"/>
      <c r="B164"/>
      <c r="C164"/>
      <c r="D164"/>
    </row>
    <row r="165" spans="1:13" x14ac:dyDescent="0.25">
      <c r="A165"/>
      <c r="B165"/>
      <c r="C165"/>
      <c r="D165"/>
    </row>
    <row r="166" spans="1:13" x14ac:dyDescent="0.25">
      <c r="A166"/>
      <c r="B166"/>
      <c r="C166"/>
      <c r="D166"/>
      <c r="M166" s="62"/>
    </row>
    <row r="167" spans="1:13" x14ac:dyDescent="0.25">
      <c r="A167"/>
      <c r="B167"/>
      <c r="C167"/>
      <c r="D167"/>
      <c r="M167" s="62"/>
    </row>
    <row r="168" spans="1:13" x14ac:dyDescent="0.25">
      <c r="A168"/>
      <c r="B168"/>
      <c r="C168"/>
      <c r="D168"/>
      <c r="M168" s="62"/>
    </row>
    <row r="169" spans="1:13" x14ac:dyDescent="0.25">
      <c r="A169"/>
      <c r="B169"/>
      <c r="C169"/>
      <c r="D169"/>
    </row>
    <row r="170" spans="1:13" x14ac:dyDescent="0.25">
      <c r="A170"/>
      <c r="B170"/>
      <c r="C170"/>
      <c r="D170"/>
    </row>
  </sheetData>
  <autoFilter ref="A1:O115" xr:uid="{00000000-0001-0000-0100-000000000000}">
    <filterColumn colId="1">
      <filters>
        <filter val="4"/>
        <filter val="5"/>
        <filter val="9"/>
      </filters>
    </filterColumn>
  </autoFilter>
  <sortState xmlns:xlrd2="http://schemas.microsoft.com/office/spreadsheetml/2017/richdata2" ref="A2:N138">
    <sortCondition ref="B2:B138"/>
  </sortState>
  <pageMargins left="0.7" right="0.7" top="0.75" bottom="0.75" header="0.3" footer="0.3"/>
  <pageSetup scale="49" fitToHeight="0" orientation="landscape" r:id="rId2"/>
  <headerFooter>
    <oddFooter>&amp;L&amp;Z&amp;F&amp;A</oddFooter>
  </headerFooter>
  <ignoredErrors>
    <ignoredError sqref="J2:J32 J33:J37 J38:J1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P142"/>
  <sheetViews>
    <sheetView zoomScale="84" zoomScaleNormal="84" workbookViewId="0">
      <pane ySplit="1" topLeftCell="A2" activePane="bottomLeft" state="frozen"/>
      <selection pane="bottomLeft" activeCell="K47" sqref="K47:K79"/>
    </sheetView>
  </sheetViews>
  <sheetFormatPr defaultColWidth="9" defaultRowHeight="15.75" x14ac:dyDescent="0.25"/>
  <cols>
    <col min="1" max="1" width="13.875" style="50" customWidth="1"/>
    <col min="2" max="2" width="11.75" style="50" customWidth="1"/>
    <col min="3" max="3" width="15.75" style="50" bestFit="1" customWidth="1"/>
    <col min="4" max="4" width="22.5" style="51" bestFit="1" customWidth="1"/>
    <col min="5" max="5" width="14.125" style="51" bestFit="1" customWidth="1"/>
    <col min="6" max="6" width="11.125" style="69" bestFit="1" customWidth="1"/>
    <col min="7" max="7" width="9.75" style="69" bestFit="1" customWidth="1"/>
    <col min="8" max="8" width="11.25" style="69" bestFit="1" customWidth="1"/>
    <col min="9" max="9" width="13.875" style="69" bestFit="1" customWidth="1"/>
    <col min="10" max="10" width="10.5" style="69" bestFit="1" customWidth="1"/>
    <col min="11" max="11" width="14.375" style="69" bestFit="1" customWidth="1"/>
    <col min="12" max="12" width="20.75" style="69" bestFit="1" customWidth="1"/>
    <col min="13" max="13" width="19.875" style="69" bestFit="1" customWidth="1"/>
    <col min="14" max="14" width="30" style="69" bestFit="1" customWidth="1"/>
    <col min="15" max="16" width="9" style="18"/>
  </cols>
  <sheetData>
    <row r="1" spans="1:16" s="45" customFormat="1" ht="16.5" x14ac:dyDescent="0.3">
      <c r="A1" s="128" t="s">
        <v>0</v>
      </c>
      <c r="B1" s="128" t="s">
        <v>1</v>
      </c>
      <c r="C1" s="128" t="s">
        <v>2</v>
      </c>
      <c r="D1" s="129" t="s">
        <v>3</v>
      </c>
      <c r="E1" s="129" t="s">
        <v>4</v>
      </c>
      <c r="F1" s="130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0" t="s">
        <v>12</v>
      </c>
      <c r="N1" s="130" t="s">
        <v>13</v>
      </c>
      <c r="O1" s="44"/>
      <c r="P1" s="44"/>
    </row>
    <row r="2" spans="1:16" ht="15.6" hidden="1" customHeight="1" x14ac:dyDescent="0.25">
      <c r="A2" s="50" t="s">
        <v>34</v>
      </c>
      <c r="B2" s="50">
        <v>2</v>
      </c>
      <c r="C2" s="50" t="s">
        <v>25</v>
      </c>
      <c r="D2" s="51">
        <v>45383</v>
      </c>
      <c r="E2" s="51">
        <v>45412</v>
      </c>
      <c r="F2" s="50">
        <v>0</v>
      </c>
      <c r="G2" s="50">
        <v>3997</v>
      </c>
      <c r="H2" s="50">
        <v>-8525.4</v>
      </c>
      <c r="I2" s="50">
        <v>4528.3999999999996</v>
      </c>
      <c r="J2" s="53">
        <f>SUM(F2,G2,H2,I2)</f>
        <v>0</v>
      </c>
      <c r="K2" s="72">
        <v>0</v>
      </c>
      <c r="L2" s="53">
        <f t="shared" ref="L2:L65" si="0">J2-K2</f>
        <v>0</v>
      </c>
      <c r="M2" s="54">
        <f t="shared" ref="M2:M65" si="1">-L2</f>
        <v>0</v>
      </c>
      <c r="N2" s="53">
        <f t="shared" ref="N2:N65" si="2">J2+M2</f>
        <v>0</v>
      </c>
    </row>
    <row r="3" spans="1:16" ht="12.95" hidden="1" customHeight="1" x14ac:dyDescent="0.25">
      <c r="A3" s="50" t="s">
        <v>34</v>
      </c>
      <c r="B3" s="50">
        <v>21</v>
      </c>
      <c r="C3" s="50" t="s">
        <v>32</v>
      </c>
      <c r="D3" s="51">
        <v>45383</v>
      </c>
      <c r="E3" s="51">
        <v>45412</v>
      </c>
      <c r="F3" s="50">
        <v>0</v>
      </c>
      <c r="G3" s="50">
        <v>22112</v>
      </c>
      <c r="H3" s="50">
        <v>-22245.1</v>
      </c>
      <c r="I3" s="50">
        <v>133.1</v>
      </c>
      <c r="J3" s="131">
        <f t="shared" ref="J3:J66" si="3">SUM(F3,G3,H3,I3)</f>
        <v>1.4495071809506044E-12</v>
      </c>
      <c r="K3" s="132">
        <v>0</v>
      </c>
      <c r="L3" s="131">
        <f t="shared" si="0"/>
        <v>1.4495071809506044E-12</v>
      </c>
      <c r="M3" s="133">
        <f t="shared" si="1"/>
        <v>-1.4495071809506044E-12</v>
      </c>
      <c r="N3" s="131">
        <f t="shared" si="2"/>
        <v>0</v>
      </c>
    </row>
    <row r="4" spans="1:16" hidden="1" x14ac:dyDescent="0.25">
      <c r="A4" s="50" t="s">
        <v>34</v>
      </c>
      <c r="B4" s="50">
        <v>22</v>
      </c>
      <c r="C4" s="50" t="s">
        <v>35</v>
      </c>
      <c r="D4" s="51">
        <v>45383</v>
      </c>
      <c r="E4" s="51">
        <v>45412</v>
      </c>
      <c r="F4" s="50">
        <v>0</v>
      </c>
      <c r="G4" s="50">
        <v>3402</v>
      </c>
      <c r="H4" s="50">
        <v>-3418.9</v>
      </c>
      <c r="I4" s="50">
        <v>16.899999999999999</v>
      </c>
      <c r="J4" s="131">
        <f t="shared" si="3"/>
        <v>-9.2370555648813024E-14</v>
      </c>
      <c r="K4" s="132">
        <v>0</v>
      </c>
      <c r="L4" s="131">
        <f t="shared" si="0"/>
        <v>-9.2370555648813024E-14</v>
      </c>
      <c r="M4" s="133">
        <f t="shared" si="1"/>
        <v>9.2370555648813024E-14</v>
      </c>
      <c r="N4" s="131">
        <f t="shared" si="2"/>
        <v>0</v>
      </c>
    </row>
    <row r="5" spans="1:16" hidden="1" x14ac:dyDescent="0.25">
      <c r="A5" s="116" t="s">
        <v>34</v>
      </c>
      <c r="B5" s="116">
        <v>34</v>
      </c>
      <c r="C5" s="116" t="s">
        <v>36</v>
      </c>
      <c r="D5" s="143">
        <v>45383</v>
      </c>
      <c r="E5" s="143">
        <v>45412</v>
      </c>
      <c r="F5" s="116">
        <v>0</v>
      </c>
      <c r="G5" s="116">
        <v>88387</v>
      </c>
      <c r="H5" s="116">
        <v>-89392.8</v>
      </c>
      <c r="I5" s="116">
        <v>1005.8</v>
      </c>
      <c r="J5" s="53">
        <f t="shared" si="3"/>
        <v>-2.9558577807620168E-12</v>
      </c>
      <c r="K5" s="72">
        <v>0</v>
      </c>
      <c r="L5" s="53">
        <f t="shared" si="0"/>
        <v>-2.9558577807620168E-12</v>
      </c>
      <c r="M5" s="54">
        <f t="shared" si="1"/>
        <v>2.9558577807620168E-12</v>
      </c>
      <c r="N5" s="53">
        <f t="shared" si="2"/>
        <v>0</v>
      </c>
    </row>
    <row r="6" spans="1:16" hidden="1" x14ac:dyDescent="0.25">
      <c r="A6" s="116" t="s">
        <v>34</v>
      </c>
      <c r="B6" s="116">
        <v>35</v>
      </c>
      <c r="C6" s="116" t="s">
        <v>42</v>
      </c>
      <c r="D6" s="143">
        <v>45383</v>
      </c>
      <c r="E6" s="143">
        <v>45412</v>
      </c>
      <c r="F6" s="116">
        <v>391</v>
      </c>
      <c r="G6" s="116">
        <v>0</v>
      </c>
      <c r="H6" s="116">
        <v>0</v>
      </c>
      <c r="I6" s="116">
        <v>-391</v>
      </c>
      <c r="J6" s="53">
        <f t="shared" si="3"/>
        <v>0</v>
      </c>
      <c r="K6" s="72">
        <v>0</v>
      </c>
      <c r="L6" s="53">
        <f t="shared" si="0"/>
        <v>0</v>
      </c>
      <c r="M6" s="54">
        <f t="shared" si="1"/>
        <v>0</v>
      </c>
      <c r="N6" s="53">
        <f t="shared" si="2"/>
        <v>0</v>
      </c>
    </row>
    <row r="7" spans="1:16" hidden="1" x14ac:dyDescent="0.25">
      <c r="A7" s="116" t="s">
        <v>34</v>
      </c>
      <c r="B7" s="116">
        <v>36</v>
      </c>
      <c r="C7" s="116" t="s">
        <v>37</v>
      </c>
      <c r="D7" s="143">
        <v>45383</v>
      </c>
      <c r="E7" s="143">
        <v>45412</v>
      </c>
      <c r="F7" s="116">
        <v>0</v>
      </c>
      <c r="G7" s="116">
        <v>23550</v>
      </c>
      <c r="H7" s="116">
        <v>-25901.1</v>
      </c>
      <c r="I7" s="116">
        <v>2351.1</v>
      </c>
      <c r="J7" s="53">
        <f t="shared" si="3"/>
        <v>0</v>
      </c>
      <c r="K7" s="72">
        <v>0</v>
      </c>
      <c r="L7" s="53">
        <f t="shared" si="0"/>
        <v>0</v>
      </c>
      <c r="M7" s="54">
        <f t="shared" si="1"/>
        <v>0</v>
      </c>
      <c r="N7" s="53">
        <f t="shared" si="2"/>
        <v>0</v>
      </c>
    </row>
    <row r="8" spans="1:16" hidden="1" x14ac:dyDescent="0.25">
      <c r="A8" s="116" t="s">
        <v>34</v>
      </c>
      <c r="B8" s="116">
        <v>38</v>
      </c>
      <c r="C8" s="116" t="s">
        <v>30</v>
      </c>
      <c r="D8" s="143">
        <v>45383</v>
      </c>
      <c r="E8" s="143">
        <v>45412</v>
      </c>
      <c r="F8" s="116">
        <v>0</v>
      </c>
      <c r="G8" s="116">
        <v>0</v>
      </c>
      <c r="H8" s="116">
        <v>-1595.8</v>
      </c>
      <c r="I8" s="116">
        <v>1595.8</v>
      </c>
      <c r="J8" s="53">
        <f t="shared" si="3"/>
        <v>0</v>
      </c>
      <c r="K8" s="72">
        <v>0</v>
      </c>
      <c r="L8" s="53">
        <f t="shared" si="0"/>
        <v>0</v>
      </c>
      <c r="M8" s="54">
        <f t="shared" si="1"/>
        <v>0</v>
      </c>
      <c r="N8" s="53">
        <f t="shared" si="2"/>
        <v>0</v>
      </c>
    </row>
    <row r="9" spans="1:16" hidden="1" x14ac:dyDescent="0.25">
      <c r="A9" s="50" t="s">
        <v>88</v>
      </c>
      <c r="B9" s="50">
        <v>2</v>
      </c>
      <c r="C9" s="50" t="s">
        <v>25</v>
      </c>
      <c r="D9" s="51">
        <v>45383</v>
      </c>
      <c r="E9" s="51">
        <v>45412</v>
      </c>
      <c r="F9" s="50">
        <v>0</v>
      </c>
      <c r="G9" s="50">
        <v>15001</v>
      </c>
      <c r="H9" s="50">
        <v>0</v>
      </c>
      <c r="I9" s="50">
        <v>-15001</v>
      </c>
      <c r="J9" s="53">
        <f t="shared" si="3"/>
        <v>0</v>
      </c>
      <c r="K9" s="72">
        <v>0</v>
      </c>
      <c r="L9" s="53">
        <f t="shared" si="0"/>
        <v>0</v>
      </c>
      <c r="M9" s="54">
        <f t="shared" si="1"/>
        <v>0</v>
      </c>
      <c r="N9" s="53">
        <f t="shared" si="2"/>
        <v>0</v>
      </c>
    </row>
    <row r="10" spans="1:16" hidden="1" x14ac:dyDescent="0.25">
      <c r="A10" s="116" t="s">
        <v>86</v>
      </c>
      <c r="B10" s="116">
        <v>34</v>
      </c>
      <c r="C10" s="116" t="s">
        <v>36</v>
      </c>
      <c r="D10" s="143">
        <v>45383</v>
      </c>
      <c r="E10" s="143">
        <v>45412</v>
      </c>
      <c r="F10" s="116">
        <v>0</v>
      </c>
      <c r="G10" s="116">
        <v>27879</v>
      </c>
      <c r="H10" s="116">
        <v>-27347.5</v>
      </c>
      <c r="I10" s="116">
        <v>370.5</v>
      </c>
      <c r="J10" s="53">
        <f t="shared" si="3"/>
        <v>902</v>
      </c>
      <c r="K10" s="72">
        <v>902</v>
      </c>
      <c r="L10" s="53">
        <f t="shared" si="0"/>
        <v>0</v>
      </c>
      <c r="M10" s="54">
        <f t="shared" si="1"/>
        <v>0</v>
      </c>
      <c r="N10" s="53">
        <f t="shared" si="2"/>
        <v>902</v>
      </c>
    </row>
    <row r="11" spans="1:16" hidden="1" x14ac:dyDescent="0.25">
      <c r="A11" s="116" t="s">
        <v>86</v>
      </c>
      <c r="B11" s="116">
        <v>36</v>
      </c>
      <c r="C11" s="116" t="s">
        <v>37</v>
      </c>
      <c r="D11" s="143">
        <v>45383</v>
      </c>
      <c r="E11" s="143">
        <v>45412</v>
      </c>
      <c r="F11" s="116">
        <v>0</v>
      </c>
      <c r="G11" s="116">
        <v>2176</v>
      </c>
      <c r="H11" s="116">
        <v>-2144.6999999999998</v>
      </c>
      <c r="I11" s="116">
        <v>476.7</v>
      </c>
      <c r="J11" s="53">
        <f t="shared" si="3"/>
        <v>508.00000000000017</v>
      </c>
      <c r="K11" s="72">
        <v>508</v>
      </c>
      <c r="L11" s="53">
        <f t="shared" si="0"/>
        <v>0</v>
      </c>
      <c r="M11" s="54">
        <f t="shared" si="1"/>
        <v>0</v>
      </c>
      <c r="N11" s="55">
        <f t="shared" si="2"/>
        <v>508.00000000000017</v>
      </c>
    </row>
    <row r="12" spans="1:16" hidden="1" x14ac:dyDescent="0.25">
      <c r="A12" s="116" t="s">
        <v>85</v>
      </c>
      <c r="B12" s="116">
        <v>34</v>
      </c>
      <c r="C12" s="116" t="s">
        <v>36</v>
      </c>
      <c r="D12" s="143">
        <v>45383</v>
      </c>
      <c r="E12" s="143">
        <v>45412</v>
      </c>
      <c r="F12" s="116">
        <v>2625</v>
      </c>
      <c r="G12" s="116">
        <v>47109</v>
      </c>
      <c r="H12" s="116">
        <v>-48459</v>
      </c>
      <c r="I12" s="116">
        <v>-645</v>
      </c>
      <c r="J12" s="53">
        <f t="shared" si="3"/>
        <v>630</v>
      </c>
      <c r="K12" s="72">
        <v>630</v>
      </c>
      <c r="L12" s="53">
        <f t="shared" si="0"/>
        <v>0</v>
      </c>
      <c r="M12" s="54">
        <f t="shared" si="1"/>
        <v>0</v>
      </c>
      <c r="N12" s="53">
        <f t="shared" si="2"/>
        <v>630</v>
      </c>
    </row>
    <row r="13" spans="1:16" hidden="1" x14ac:dyDescent="0.25">
      <c r="A13" s="116" t="s">
        <v>85</v>
      </c>
      <c r="B13" s="116">
        <v>36</v>
      </c>
      <c r="C13" s="116" t="s">
        <v>37</v>
      </c>
      <c r="D13" s="143">
        <v>45383</v>
      </c>
      <c r="E13" s="143">
        <v>45412</v>
      </c>
      <c r="F13" s="116">
        <v>780</v>
      </c>
      <c r="G13" s="116">
        <v>1430</v>
      </c>
      <c r="H13" s="116">
        <v>-2740.9</v>
      </c>
      <c r="I13" s="116">
        <v>530.9</v>
      </c>
      <c r="J13" s="53">
        <f t="shared" si="3"/>
        <v>0</v>
      </c>
      <c r="K13" s="72">
        <v>0</v>
      </c>
      <c r="L13" s="53">
        <f t="shared" si="0"/>
        <v>0</v>
      </c>
      <c r="M13" s="54">
        <f t="shared" si="1"/>
        <v>0</v>
      </c>
      <c r="N13" s="53">
        <f t="shared" si="2"/>
        <v>0</v>
      </c>
    </row>
    <row r="14" spans="1:16" hidden="1" x14ac:dyDescent="0.25">
      <c r="A14" s="50" t="s">
        <v>38</v>
      </c>
      <c r="B14" s="50">
        <v>2</v>
      </c>
      <c r="C14" s="50" t="s">
        <v>25</v>
      </c>
      <c r="D14" s="51">
        <v>45383</v>
      </c>
      <c r="E14" s="51">
        <v>45412</v>
      </c>
      <c r="F14" s="50">
        <v>0</v>
      </c>
      <c r="G14" s="50">
        <v>0</v>
      </c>
      <c r="H14" s="50">
        <v>-4507.5</v>
      </c>
      <c r="I14" s="50">
        <v>4507.5</v>
      </c>
      <c r="J14" s="53">
        <f t="shared" si="3"/>
        <v>0</v>
      </c>
      <c r="K14" s="72">
        <v>0</v>
      </c>
      <c r="L14" s="53">
        <f t="shared" si="0"/>
        <v>0</v>
      </c>
      <c r="M14" s="54">
        <f t="shared" si="1"/>
        <v>0</v>
      </c>
      <c r="N14" s="53">
        <f t="shared" si="2"/>
        <v>0</v>
      </c>
    </row>
    <row r="15" spans="1:16" hidden="1" x14ac:dyDescent="0.25">
      <c r="A15" s="116" t="s">
        <v>38</v>
      </c>
      <c r="B15" s="116">
        <v>34</v>
      </c>
      <c r="C15" s="116" t="s">
        <v>36</v>
      </c>
      <c r="D15" s="143">
        <v>45383</v>
      </c>
      <c r="E15" s="143">
        <v>45412</v>
      </c>
      <c r="F15" s="116">
        <v>0</v>
      </c>
      <c r="G15" s="116">
        <v>58634</v>
      </c>
      <c r="H15" s="116">
        <v>-58881.7</v>
      </c>
      <c r="I15" s="116">
        <v>2789.7</v>
      </c>
      <c r="J15" s="53">
        <f t="shared" si="3"/>
        <v>2542.0000000000027</v>
      </c>
      <c r="K15" s="72">
        <v>2542</v>
      </c>
      <c r="L15" s="53">
        <f t="shared" si="0"/>
        <v>0</v>
      </c>
      <c r="M15" s="54">
        <f t="shared" si="1"/>
        <v>0</v>
      </c>
      <c r="N15" s="53">
        <f t="shared" si="2"/>
        <v>2542.0000000000027</v>
      </c>
    </row>
    <row r="16" spans="1:16" ht="17.100000000000001" hidden="1" customHeight="1" x14ac:dyDescent="0.25">
      <c r="A16" s="116" t="s">
        <v>38</v>
      </c>
      <c r="B16" s="116">
        <v>35</v>
      </c>
      <c r="C16" s="116" t="s">
        <v>42</v>
      </c>
      <c r="D16" s="143">
        <v>45383</v>
      </c>
      <c r="E16" s="143">
        <v>45412</v>
      </c>
      <c r="F16" s="116">
        <v>2578</v>
      </c>
      <c r="G16" s="116">
        <v>0</v>
      </c>
      <c r="H16" s="116">
        <v>0</v>
      </c>
      <c r="I16" s="116">
        <v>-2578</v>
      </c>
      <c r="J16" s="53">
        <f t="shared" si="3"/>
        <v>0</v>
      </c>
      <c r="K16" s="72">
        <v>0</v>
      </c>
      <c r="L16" s="53">
        <f t="shared" si="0"/>
        <v>0</v>
      </c>
      <c r="M16" s="54">
        <f t="shared" si="1"/>
        <v>0</v>
      </c>
      <c r="N16" s="53">
        <f t="shared" si="2"/>
        <v>0</v>
      </c>
    </row>
    <row r="17" spans="1:14" hidden="1" x14ac:dyDescent="0.25">
      <c r="A17" s="50" t="s">
        <v>39</v>
      </c>
      <c r="B17" s="50">
        <v>2</v>
      </c>
      <c r="C17" s="50" t="s">
        <v>25</v>
      </c>
      <c r="D17" s="51">
        <v>45383</v>
      </c>
      <c r="E17" s="51">
        <v>45412</v>
      </c>
      <c r="F17" s="50">
        <v>0</v>
      </c>
      <c r="G17" s="50">
        <v>2811</v>
      </c>
      <c r="H17" s="50">
        <v>-2833.2</v>
      </c>
      <c r="I17" s="50">
        <v>22.2</v>
      </c>
      <c r="J17" s="53">
        <f t="shared" si="3"/>
        <v>1.8118839761882555E-13</v>
      </c>
      <c r="K17" s="72">
        <v>0</v>
      </c>
      <c r="L17" s="53">
        <f t="shared" si="0"/>
        <v>1.8118839761882555E-13</v>
      </c>
      <c r="M17" s="54">
        <f t="shared" si="1"/>
        <v>-1.8118839761882555E-13</v>
      </c>
      <c r="N17" s="56">
        <f t="shared" si="2"/>
        <v>0</v>
      </c>
    </row>
    <row r="18" spans="1:14" ht="31.5" hidden="1" x14ac:dyDescent="0.25">
      <c r="A18" s="50" t="s">
        <v>39</v>
      </c>
      <c r="B18" s="50">
        <v>21</v>
      </c>
      <c r="C18" s="50" t="s">
        <v>32</v>
      </c>
      <c r="D18" s="51">
        <v>45383</v>
      </c>
      <c r="E18" s="51">
        <v>45412</v>
      </c>
      <c r="F18" s="50">
        <v>0</v>
      </c>
      <c r="G18" s="50">
        <v>69874</v>
      </c>
      <c r="H18" s="50">
        <v>-70045.100000000006</v>
      </c>
      <c r="I18" s="50">
        <v>171.1</v>
      </c>
      <c r="J18" s="131">
        <f t="shared" si="3"/>
        <v>-5.8264504332328215E-12</v>
      </c>
      <c r="K18" s="132">
        <v>0</v>
      </c>
      <c r="L18" s="131">
        <f t="shared" si="0"/>
        <v>-5.8264504332328215E-12</v>
      </c>
      <c r="M18" s="133">
        <f t="shared" si="1"/>
        <v>5.8264504332328215E-12</v>
      </c>
      <c r="N18" s="131">
        <f t="shared" si="2"/>
        <v>0</v>
      </c>
    </row>
    <row r="19" spans="1:14" hidden="1" x14ac:dyDescent="0.25">
      <c r="A19" s="50" t="s">
        <v>39</v>
      </c>
      <c r="B19" s="50">
        <v>22</v>
      </c>
      <c r="C19" s="50" t="s">
        <v>35</v>
      </c>
      <c r="D19" s="51">
        <v>45383</v>
      </c>
      <c r="E19" s="51">
        <v>45412</v>
      </c>
      <c r="F19" s="50">
        <v>0</v>
      </c>
      <c r="G19" s="50">
        <v>11947</v>
      </c>
      <c r="H19" s="50">
        <v>-11702.5</v>
      </c>
      <c r="I19" s="50">
        <v>-244.5</v>
      </c>
      <c r="J19" s="131">
        <f t="shared" si="3"/>
        <v>0</v>
      </c>
      <c r="K19" s="132">
        <v>0</v>
      </c>
      <c r="L19" s="131">
        <f t="shared" si="0"/>
        <v>0</v>
      </c>
      <c r="M19" s="133">
        <f t="shared" si="1"/>
        <v>0</v>
      </c>
      <c r="N19" s="134">
        <f t="shared" si="2"/>
        <v>0</v>
      </c>
    </row>
    <row r="20" spans="1:14" hidden="1" x14ac:dyDescent="0.25">
      <c r="A20" s="50" t="s">
        <v>39</v>
      </c>
      <c r="B20" s="50">
        <v>23</v>
      </c>
      <c r="C20" s="50" t="s">
        <v>33</v>
      </c>
      <c r="D20" s="51">
        <v>45383</v>
      </c>
      <c r="E20" s="51">
        <v>45412</v>
      </c>
      <c r="F20" s="50">
        <v>0</v>
      </c>
      <c r="G20" s="50">
        <v>11407</v>
      </c>
      <c r="H20" s="50">
        <v>-11377.6</v>
      </c>
      <c r="I20" s="50">
        <v>-29.4</v>
      </c>
      <c r="J20" s="131">
        <f t="shared" si="3"/>
        <v>-3.6237679523765109E-13</v>
      </c>
      <c r="K20" s="132">
        <v>0</v>
      </c>
      <c r="L20" s="131">
        <f t="shared" si="0"/>
        <v>-3.6237679523765109E-13</v>
      </c>
      <c r="M20" s="133">
        <f t="shared" si="1"/>
        <v>3.6237679523765109E-13</v>
      </c>
      <c r="N20" s="131">
        <f t="shared" si="2"/>
        <v>0</v>
      </c>
    </row>
    <row r="21" spans="1:14" hidden="1" x14ac:dyDescent="0.25">
      <c r="A21" s="116" t="s">
        <v>39</v>
      </c>
      <c r="B21" s="116">
        <v>34</v>
      </c>
      <c r="C21" s="116" t="s">
        <v>36</v>
      </c>
      <c r="D21" s="143">
        <v>45383</v>
      </c>
      <c r="E21" s="143">
        <v>45412</v>
      </c>
      <c r="F21" s="116">
        <v>0</v>
      </c>
      <c r="G21" s="116">
        <v>65709.2</v>
      </c>
      <c r="H21" s="116">
        <v>-65638.2</v>
      </c>
      <c r="I21" s="116">
        <v>-71</v>
      </c>
      <c r="J21" s="53">
        <f t="shared" si="3"/>
        <v>0</v>
      </c>
      <c r="K21" s="72">
        <v>0</v>
      </c>
      <c r="L21" s="53">
        <f t="shared" si="0"/>
        <v>0</v>
      </c>
      <c r="M21" s="54">
        <f t="shared" si="1"/>
        <v>0</v>
      </c>
      <c r="N21" s="53">
        <f t="shared" si="2"/>
        <v>0</v>
      </c>
    </row>
    <row r="22" spans="1:14" hidden="1" x14ac:dyDescent="0.25">
      <c r="A22" s="116" t="s">
        <v>39</v>
      </c>
      <c r="B22" s="116">
        <v>36</v>
      </c>
      <c r="C22" s="116" t="s">
        <v>37</v>
      </c>
      <c r="D22" s="143">
        <v>45383</v>
      </c>
      <c r="E22" s="143">
        <v>45412</v>
      </c>
      <c r="F22" s="116">
        <v>0</v>
      </c>
      <c r="G22" s="116">
        <v>23797</v>
      </c>
      <c r="H22" s="116">
        <v>-22504.1</v>
      </c>
      <c r="I22" s="116">
        <v>-1292.9000000000001</v>
      </c>
      <c r="J22" s="53">
        <f t="shared" si="3"/>
        <v>0</v>
      </c>
      <c r="K22" s="72">
        <v>0</v>
      </c>
      <c r="L22" s="53">
        <f t="shared" si="0"/>
        <v>0</v>
      </c>
      <c r="M22" s="54">
        <f t="shared" si="1"/>
        <v>0</v>
      </c>
      <c r="N22" s="53">
        <f t="shared" si="2"/>
        <v>0</v>
      </c>
    </row>
    <row r="23" spans="1:14" hidden="1" x14ac:dyDescent="0.25">
      <c r="A23" s="116" t="s">
        <v>39</v>
      </c>
      <c r="B23" s="116">
        <v>38</v>
      </c>
      <c r="C23" s="116" t="s">
        <v>30</v>
      </c>
      <c r="D23" s="143">
        <v>45383</v>
      </c>
      <c r="E23" s="143">
        <v>45412</v>
      </c>
      <c r="F23" s="116">
        <v>0</v>
      </c>
      <c r="G23" s="116">
        <v>0</v>
      </c>
      <c r="H23" s="116">
        <v>-1310.7</v>
      </c>
      <c r="I23" s="116">
        <v>1310.7</v>
      </c>
      <c r="J23" s="53">
        <f t="shared" si="3"/>
        <v>0</v>
      </c>
      <c r="K23" s="72">
        <v>0</v>
      </c>
      <c r="L23" s="53">
        <f t="shared" si="0"/>
        <v>0</v>
      </c>
      <c r="M23" s="54">
        <f t="shared" si="1"/>
        <v>0</v>
      </c>
      <c r="N23" s="53">
        <f t="shared" si="2"/>
        <v>0</v>
      </c>
    </row>
    <row r="24" spans="1:14" ht="31.5" hidden="1" x14ac:dyDescent="0.25">
      <c r="A24" s="50" t="s">
        <v>40</v>
      </c>
      <c r="B24" s="50">
        <v>21</v>
      </c>
      <c r="C24" s="50" t="s">
        <v>32</v>
      </c>
      <c r="D24" s="51">
        <v>45383</v>
      </c>
      <c r="E24" s="51">
        <v>45412</v>
      </c>
      <c r="F24" s="50">
        <v>0</v>
      </c>
      <c r="G24" s="50">
        <v>167626</v>
      </c>
      <c r="H24" s="50">
        <v>-165754.4</v>
      </c>
      <c r="I24" s="50">
        <v>-1871.6</v>
      </c>
      <c r="J24" s="131">
        <f t="shared" si="3"/>
        <v>5.9117155615240335E-12</v>
      </c>
      <c r="K24" s="132">
        <v>0</v>
      </c>
      <c r="L24" s="131">
        <f t="shared" si="0"/>
        <v>5.9117155615240335E-12</v>
      </c>
      <c r="M24" s="133">
        <f t="shared" si="1"/>
        <v>-5.9117155615240335E-12</v>
      </c>
      <c r="N24" s="131">
        <f t="shared" si="2"/>
        <v>0</v>
      </c>
    </row>
    <row r="25" spans="1:14" hidden="1" x14ac:dyDescent="0.25">
      <c r="A25" s="50" t="s">
        <v>40</v>
      </c>
      <c r="B25" s="50">
        <v>22</v>
      </c>
      <c r="C25" s="50" t="s">
        <v>35</v>
      </c>
      <c r="D25" s="51">
        <v>45383</v>
      </c>
      <c r="E25" s="51">
        <v>45412</v>
      </c>
      <c r="F25" s="50">
        <v>0</v>
      </c>
      <c r="G25" s="50">
        <v>38445</v>
      </c>
      <c r="H25" s="50">
        <v>-37701.599999999999</v>
      </c>
      <c r="I25" s="50">
        <v>-743.4</v>
      </c>
      <c r="J25" s="131">
        <f t="shared" si="3"/>
        <v>1.4779288903810084E-12</v>
      </c>
      <c r="K25" s="132">
        <v>0</v>
      </c>
      <c r="L25" s="131">
        <f t="shared" si="0"/>
        <v>1.4779288903810084E-12</v>
      </c>
      <c r="M25" s="133">
        <f t="shared" si="1"/>
        <v>-1.4779288903810084E-12</v>
      </c>
      <c r="N25" s="131">
        <f t="shared" si="2"/>
        <v>0</v>
      </c>
    </row>
    <row r="26" spans="1:14" hidden="1" x14ac:dyDescent="0.25">
      <c r="A26" s="50" t="s">
        <v>40</v>
      </c>
      <c r="B26" s="50">
        <v>23</v>
      </c>
      <c r="C26" s="50" t="s">
        <v>33</v>
      </c>
      <c r="D26" s="51">
        <v>45383</v>
      </c>
      <c r="E26" s="51">
        <v>45412</v>
      </c>
      <c r="F26" s="50">
        <v>0</v>
      </c>
      <c r="G26" s="50">
        <v>4559</v>
      </c>
      <c r="H26" s="50">
        <v>-7071.1</v>
      </c>
      <c r="I26" s="50">
        <v>2512.1</v>
      </c>
      <c r="J26" s="131">
        <f t="shared" si="3"/>
        <v>0</v>
      </c>
      <c r="K26" s="132">
        <v>0</v>
      </c>
      <c r="L26" s="131">
        <f t="shared" si="0"/>
        <v>0</v>
      </c>
      <c r="M26" s="133">
        <f t="shared" si="1"/>
        <v>0</v>
      </c>
      <c r="N26" s="131">
        <f t="shared" si="2"/>
        <v>0</v>
      </c>
    </row>
    <row r="27" spans="1:14" ht="16.5" hidden="1" x14ac:dyDescent="0.3">
      <c r="A27" s="116" t="s">
        <v>40</v>
      </c>
      <c r="B27" s="116">
        <v>34</v>
      </c>
      <c r="C27" s="116" t="s">
        <v>36</v>
      </c>
      <c r="D27" s="143">
        <v>45383</v>
      </c>
      <c r="E27" s="143">
        <v>45412</v>
      </c>
      <c r="F27" s="116">
        <v>0</v>
      </c>
      <c r="G27" s="116">
        <v>15700</v>
      </c>
      <c r="H27" s="116">
        <v>-15722.5</v>
      </c>
      <c r="I27" s="116">
        <v>22.5</v>
      </c>
      <c r="J27" s="53">
        <f t="shared" si="3"/>
        <v>0</v>
      </c>
      <c r="K27" s="72">
        <v>0</v>
      </c>
      <c r="L27" s="53">
        <f t="shared" si="0"/>
        <v>0</v>
      </c>
      <c r="M27" s="57">
        <f t="shared" si="1"/>
        <v>0</v>
      </c>
      <c r="N27" s="53">
        <f t="shared" si="2"/>
        <v>0</v>
      </c>
    </row>
    <row r="28" spans="1:14" hidden="1" x14ac:dyDescent="0.25">
      <c r="A28" s="116" t="s">
        <v>40</v>
      </c>
      <c r="B28" s="116">
        <v>36</v>
      </c>
      <c r="C28" s="116" t="s">
        <v>37</v>
      </c>
      <c r="D28" s="143">
        <v>45383</v>
      </c>
      <c r="E28" s="143">
        <v>45412</v>
      </c>
      <c r="F28" s="116">
        <v>0</v>
      </c>
      <c r="G28" s="116">
        <v>4999</v>
      </c>
      <c r="H28" s="116">
        <v>-4998.3</v>
      </c>
      <c r="I28" s="116">
        <v>-0.7</v>
      </c>
      <c r="J28" s="53">
        <f t="shared" si="3"/>
        <v>-1.8185453143360064E-13</v>
      </c>
      <c r="K28" s="72">
        <v>0</v>
      </c>
      <c r="L28" s="53">
        <f t="shared" si="0"/>
        <v>-1.8185453143360064E-13</v>
      </c>
      <c r="M28" s="54">
        <f t="shared" si="1"/>
        <v>1.8185453143360064E-13</v>
      </c>
      <c r="N28" s="53">
        <f t="shared" si="2"/>
        <v>0</v>
      </c>
    </row>
    <row r="29" spans="1:14" hidden="1" x14ac:dyDescent="0.25">
      <c r="A29" s="50" t="s">
        <v>84</v>
      </c>
      <c r="B29" s="50">
        <v>2</v>
      </c>
      <c r="C29" s="50" t="s">
        <v>25</v>
      </c>
      <c r="D29" s="51">
        <v>45383</v>
      </c>
      <c r="E29" s="51">
        <v>45412</v>
      </c>
      <c r="F29" s="50">
        <v>0</v>
      </c>
      <c r="G29" s="50">
        <v>37502</v>
      </c>
      <c r="H29" s="50">
        <v>0</v>
      </c>
      <c r="I29" s="50">
        <v>-37502</v>
      </c>
      <c r="J29" s="53">
        <f t="shared" si="3"/>
        <v>0</v>
      </c>
      <c r="K29" s="72">
        <v>0</v>
      </c>
      <c r="L29" s="53">
        <f t="shared" si="0"/>
        <v>0</v>
      </c>
      <c r="M29" s="54">
        <f t="shared" si="1"/>
        <v>0</v>
      </c>
      <c r="N29" s="53">
        <f t="shared" si="2"/>
        <v>0</v>
      </c>
    </row>
    <row r="30" spans="1:14" ht="31.5" hidden="1" x14ac:dyDescent="0.25">
      <c r="A30" s="50" t="s">
        <v>14</v>
      </c>
      <c r="B30" s="50">
        <v>78</v>
      </c>
      <c r="C30" s="50" t="s">
        <v>41</v>
      </c>
      <c r="D30" s="51">
        <v>45383</v>
      </c>
      <c r="E30" s="51">
        <v>45412</v>
      </c>
      <c r="F30" s="50">
        <v>1100</v>
      </c>
      <c r="G30" s="50">
        <v>0</v>
      </c>
      <c r="H30" s="50">
        <v>-7974.4</v>
      </c>
      <c r="I30" s="50">
        <v>7274.4</v>
      </c>
      <c r="J30" s="53">
        <f t="shared" si="3"/>
        <v>400</v>
      </c>
      <c r="K30" s="72">
        <v>400</v>
      </c>
      <c r="L30" s="53">
        <f t="shared" si="0"/>
        <v>0</v>
      </c>
      <c r="M30" s="54">
        <f t="shared" si="1"/>
        <v>0</v>
      </c>
      <c r="N30" s="53">
        <f t="shared" si="2"/>
        <v>400</v>
      </c>
    </row>
    <row r="31" spans="1:14" hidden="1" x14ac:dyDescent="0.25">
      <c r="A31" s="50" t="s">
        <v>73</v>
      </c>
      <c r="B31" s="50">
        <v>2</v>
      </c>
      <c r="C31" s="50" t="s">
        <v>25</v>
      </c>
      <c r="D31" s="51">
        <v>45383</v>
      </c>
      <c r="E31" s="51">
        <v>45412</v>
      </c>
      <c r="F31" s="50">
        <v>0</v>
      </c>
      <c r="G31" s="50">
        <v>14993</v>
      </c>
      <c r="H31" s="50">
        <v>-22493</v>
      </c>
      <c r="I31" s="50">
        <v>7500</v>
      </c>
      <c r="J31" s="53">
        <f t="shared" si="3"/>
        <v>0</v>
      </c>
      <c r="K31" s="72">
        <v>0</v>
      </c>
      <c r="L31" s="53">
        <f t="shared" si="0"/>
        <v>0</v>
      </c>
      <c r="M31" s="54">
        <f t="shared" si="1"/>
        <v>0</v>
      </c>
      <c r="N31" s="53">
        <f t="shared" si="2"/>
        <v>0</v>
      </c>
    </row>
    <row r="32" spans="1:14" ht="31.5" hidden="1" x14ac:dyDescent="0.25">
      <c r="A32" s="50" t="s">
        <v>73</v>
      </c>
      <c r="B32" s="50">
        <v>21</v>
      </c>
      <c r="C32" s="50" t="s">
        <v>32</v>
      </c>
      <c r="D32" s="51">
        <v>45383</v>
      </c>
      <c r="E32" s="51">
        <v>45412</v>
      </c>
      <c r="F32" s="50">
        <v>0</v>
      </c>
      <c r="G32" s="50">
        <v>8000</v>
      </c>
      <c r="H32" s="50">
        <v>-8000</v>
      </c>
      <c r="I32" s="50">
        <v>0</v>
      </c>
      <c r="J32" s="131">
        <f t="shared" si="3"/>
        <v>0</v>
      </c>
      <c r="K32" s="132">
        <v>0</v>
      </c>
      <c r="L32" s="131">
        <f t="shared" si="0"/>
        <v>0</v>
      </c>
      <c r="M32" s="133">
        <f t="shared" si="1"/>
        <v>0</v>
      </c>
      <c r="N32" s="131">
        <f t="shared" si="2"/>
        <v>0</v>
      </c>
    </row>
    <row r="33" spans="1:14" hidden="1" x14ac:dyDescent="0.25">
      <c r="A33" s="116" t="s">
        <v>73</v>
      </c>
      <c r="B33" s="116">
        <v>34</v>
      </c>
      <c r="C33" s="116" t="s">
        <v>36</v>
      </c>
      <c r="D33" s="143">
        <v>45383</v>
      </c>
      <c r="E33" s="143">
        <v>45412</v>
      </c>
      <c r="F33" s="116">
        <v>0</v>
      </c>
      <c r="G33" s="116">
        <v>7500</v>
      </c>
      <c r="H33" s="116">
        <v>-7500</v>
      </c>
      <c r="I33" s="116">
        <v>0</v>
      </c>
      <c r="J33" s="53">
        <f t="shared" si="3"/>
        <v>0</v>
      </c>
      <c r="K33" s="72">
        <v>0</v>
      </c>
      <c r="L33" s="53">
        <f t="shared" si="0"/>
        <v>0</v>
      </c>
      <c r="M33" s="54">
        <f t="shared" si="1"/>
        <v>0</v>
      </c>
      <c r="N33" s="53">
        <f t="shared" si="2"/>
        <v>0</v>
      </c>
    </row>
    <row r="34" spans="1:14" hidden="1" x14ac:dyDescent="0.25">
      <c r="A34" s="116" t="s">
        <v>73</v>
      </c>
      <c r="B34" s="116">
        <v>36</v>
      </c>
      <c r="C34" s="116" t="s">
        <v>37</v>
      </c>
      <c r="D34" s="143">
        <v>45383</v>
      </c>
      <c r="E34" s="143">
        <v>45412</v>
      </c>
      <c r="F34" s="116">
        <v>0</v>
      </c>
      <c r="G34" s="116">
        <v>44937</v>
      </c>
      <c r="H34" s="116">
        <v>-14937</v>
      </c>
      <c r="I34" s="116">
        <v>-30000</v>
      </c>
      <c r="J34" s="53">
        <f t="shared" si="3"/>
        <v>0</v>
      </c>
      <c r="K34" s="72">
        <v>0</v>
      </c>
      <c r="L34" s="53">
        <f t="shared" si="0"/>
        <v>0</v>
      </c>
      <c r="M34" s="54">
        <f t="shared" si="1"/>
        <v>0</v>
      </c>
      <c r="N34" s="53">
        <f t="shared" si="2"/>
        <v>0</v>
      </c>
    </row>
    <row r="35" spans="1:14" hidden="1" x14ac:dyDescent="0.25">
      <c r="A35" s="116" t="s">
        <v>73</v>
      </c>
      <c r="B35" s="116">
        <v>37</v>
      </c>
      <c r="C35" s="116" t="s">
        <v>64</v>
      </c>
      <c r="D35" s="143">
        <v>45383</v>
      </c>
      <c r="E35" s="143">
        <v>45412</v>
      </c>
      <c r="F35" s="116">
        <v>0</v>
      </c>
      <c r="G35" s="116">
        <v>7980</v>
      </c>
      <c r="H35" s="116">
        <v>0</v>
      </c>
      <c r="I35" s="116">
        <v>-7980</v>
      </c>
      <c r="J35" s="53">
        <f t="shared" si="3"/>
        <v>0</v>
      </c>
      <c r="K35" s="72">
        <v>0</v>
      </c>
      <c r="L35" s="53">
        <f t="shared" si="0"/>
        <v>0</v>
      </c>
      <c r="M35" s="54">
        <f t="shared" si="1"/>
        <v>0</v>
      </c>
      <c r="N35" s="53">
        <f t="shared" si="2"/>
        <v>0</v>
      </c>
    </row>
    <row r="36" spans="1:14" hidden="1" x14ac:dyDescent="0.25">
      <c r="A36" s="116" t="s">
        <v>73</v>
      </c>
      <c r="B36" s="116">
        <v>38</v>
      </c>
      <c r="C36" s="116" t="s">
        <v>30</v>
      </c>
      <c r="D36" s="143">
        <v>45383</v>
      </c>
      <c r="E36" s="143">
        <v>45412</v>
      </c>
      <c r="F36" s="116">
        <v>0</v>
      </c>
      <c r="G36" s="116">
        <v>19879</v>
      </c>
      <c r="H36" s="116">
        <v>-57941</v>
      </c>
      <c r="I36" s="116">
        <v>38062</v>
      </c>
      <c r="J36" s="53">
        <f t="shared" si="3"/>
        <v>0</v>
      </c>
      <c r="K36" s="72">
        <v>0</v>
      </c>
      <c r="L36" s="53">
        <f t="shared" si="0"/>
        <v>0</v>
      </c>
      <c r="M36" s="54">
        <f t="shared" si="1"/>
        <v>0</v>
      </c>
      <c r="N36" s="53">
        <f t="shared" si="2"/>
        <v>0</v>
      </c>
    </row>
    <row r="37" spans="1:14" ht="31.5" hidden="1" x14ac:dyDescent="0.25">
      <c r="A37" s="50" t="s">
        <v>73</v>
      </c>
      <c r="B37" s="50">
        <v>57</v>
      </c>
      <c r="C37" s="50" t="s">
        <v>61</v>
      </c>
      <c r="D37" s="51">
        <v>45383</v>
      </c>
      <c r="E37" s="51">
        <v>45412</v>
      </c>
      <c r="F37" s="50">
        <v>0</v>
      </c>
      <c r="G37" s="50">
        <v>13508</v>
      </c>
      <c r="H37" s="50">
        <v>-13508</v>
      </c>
      <c r="I37" s="50">
        <v>0</v>
      </c>
      <c r="J37" s="53">
        <f t="shared" si="3"/>
        <v>0</v>
      </c>
      <c r="K37" s="72">
        <v>0</v>
      </c>
      <c r="L37" s="53">
        <f t="shared" si="0"/>
        <v>0</v>
      </c>
      <c r="M37" s="54">
        <f t="shared" si="1"/>
        <v>0</v>
      </c>
      <c r="N37" s="53">
        <f t="shared" si="2"/>
        <v>0</v>
      </c>
    </row>
    <row r="38" spans="1:14" hidden="1" x14ac:dyDescent="0.25">
      <c r="A38" s="116" t="s">
        <v>60</v>
      </c>
      <c r="B38" s="116">
        <v>34</v>
      </c>
      <c r="C38" s="116" t="s">
        <v>36</v>
      </c>
      <c r="D38" s="143">
        <v>45383</v>
      </c>
      <c r="E38" s="143">
        <v>45412</v>
      </c>
      <c r="F38" s="116">
        <v>0</v>
      </c>
      <c r="G38" s="116">
        <v>30976</v>
      </c>
      <c r="H38" s="116">
        <v>-30976</v>
      </c>
      <c r="I38" s="116">
        <v>0</v>
      </c>
      <c r="J38" s="53">
        <f t="shared" si="3"/>
        <v>0</v>
      </c>
      <c r="K38" s="72">
        <v>0</v>
      </c>
      <c r="L38" s="53">
        <f t="shared" si="0"/>
        <v>0</v>
      </c>
      <c r="M38" s="54">
        <f t="shared" si="1"/>
        <v>0</v>
      </c>
      <c r="N38" s="53">
        <f t="shared" si="2"/>
        <v>0</v>
      </c>
    </row>
    <row r="39" spans="1:14" hidden="1" x14ac:dyDescent="0.25">
      <c r="A39" s="116" t="s">
        <v>60</v>
      </c>
      <c r="B39" s="116">
        <v>36</v>
      </c>
      <c r="C39" s="116" t="s">
        <v>37</v>
      </c>
      <c r="D39" s="143">
        <v>45383</v>
      </c>
      <c r="E39" s="143">
        <v>45412</v>
      </c>
      <c r="F39" s="116">
        <v>0</v>
      </c>
      <c r="G39" s="116">
        <v>20998</v>
      </c>
      <c r="H39" s="116">
        <v>-6498</v>
      </c>
      <c r="I39" s="116">
        <v>-14500</v>
      </c>
      <c r="J39" s="53">
        <f t="shared" si="3"/>
        <v>0</v>
      </c>
      <c r="K39" s="72">
        <v>0</v>
      </c>
      <c r="L39" s="53">
        <f t="shared" si="0"/>
        <v>0</v>
      </c>
      <c r="M39" s="54">
        <f t="shared" si="1"/>
        <v>0</v>
      </c>
      <c r="N39" s="53">
        <f t="shared" si="2"/>
        <v>0</v>
      </c>
    </row>
    <row r="40" spans="1:14" hidden="1" x14ac:dyDescent="0.25">
      <c r="A40" s="116" t="s">
        <v>60</v>
      </c>
      <c r="B40" s="116">
        <v>38</v>
      </c>
      <c r="C40" s="116" t="s">
        <v>30</v>
      </c>
      <c r="D40" s="143">
        <v>45383</v>
      </c>
      <c r="E40" s="143">
        <v>45412</v>
      </c>
      <c r="F40" s="116">
        <v>0</v>
      </c>
      <c r="G40" s="116">
        <v>0</v>
      </c>
      <c r="H40" s="116">
        <v>-14501</v>
      </c>
      <c r="I40" s="116">
        <v>14501</v>
      </c>
      <c r="J40" s="53">
        <f t="shared" si="3"/>
        <v>0</v>
      </c>
      <c r="K40" s="72">
        <v>0</v>
      </c>
      <c r="L40" s="53">
        <f t="shared" si="0"/>
        <v>0</v>
      </c>
      <c r="M40" s="54">
        <f t="shared" si="1"/>
        <v>0</v>
      </c>
      <c r="N40" s="53">
        <f t="shared" si="2"/>
        <v>0</v>
      </c>
    </row>
    <row r="41" spans="1:14" ht="31.5" hidden="1" x14ac:dyDescent="0.25">
      <c r="A41" s="50" t="s">
        <v>60</v>
      </c>
      <c r="B41" s="50">
        <v>57</v>
      </c>
      <c r="C41" s="50" t="s">
        <v>61</v>
      </c>
      <c r="D41" s="51">
        <v>45383</v>
      </c>
      <c r="E41" s="51">
        <v>45412</v>
      </c>
      <c r="F41" s="50">
        <v>0</v>
      </c>
      <c r="G41" s="50">
        <v>12993</v>
      </c>
      <c r="H41" s="50">
        <v>-12993</v>
      </c>
      <c r="I41" s="50">
        <v>0</v>
      </c>
      <c r="J41" s="53">
        <f t="shared" si="3"/>
        <v>0</v>
      </c>
      <c r="K41" s="72">
        <v>0</v>
      </c>
      <c r="L41" s="53">
        <f t="shared" si="0"/>
        <v>0</v>
      </c>
      <c r="M41" s="54">
        <f t="shared" si="1"/>
        <v>0</v>
      </c>
      <c r="N41" s="53">
        <f t="shared" si="2"/>
        <v>0</v>
      </c>
    </row>
    <row r="42" spans="1:14" hidden="1" x14ac:dyDescent="0.25">
      <c r="A42" s="50" t="s">
        <v>62</v>
      </c>
      <c r="B42" s="50">
        <v>2</v>
      </c>
      <c r="C42" s="50" t="s">
        <v>25</v>
      </c>
      <c r="D42" s="51">
        <v>45383</v>
      </c>
      <c r="E42" s="51">
        <v>45412</v>
      </c>
      <c r="F42" s="50">
        <v>0</v>
      </c>
      <c r="G42" s="50">
        <v>17397</v>
      </c>
      <c r="H42" s="50">
        <v>-22495</v>
      </c>
      <c r="I42" s="50">
        <v>5098</v>
      </c>
      <c r="J42" s="53">
        <f t="shared" si="3"/>
        <v>0</v>
      </c>
      <c r="K42" s="72">
        <v>0</v>
      </c>
      <c r="L42" s="53">
        <f t="shared" si="0"/>
        <v>0</v>
      </c>
      <c r="M42" s="54">
        <f t="shared" si="1"/>
        <v>0</v>
      </c>
      <c r="N42" s="53">
        <f t="shared" si="2"/>
        <v>0</v>
      </c>
    </row>
    <row r="43" spans="1:14" ht="31.5" hidden="1" x14ac:dyDescent="0.25">
      <c r="A43" s="50" t="s">
        <v>62</v>
      </c>
      <c r="B43" s="50">
        <v>21</v>
      </c>
      <c r="C43" s="50" t="s">
        <v>32</v>
      </c>
      <c r="D43" s="51">
        <v>45383</v>
      </c>
      <c r="E43" s="51">
        <v>45412</v>
      </c>
      <c r="F43" s="50">
        <v>0</v>
      </c>
      <c r="G43" s="50">
        <v>11000</v>
      </c>
      <c r="H43" s="50">
        <v>-11000</v>
      </c>
      <c r="I43" s="50">
        <v>0</v>
      </c>
      <c r="J43" s="131">
        <f t="shared" si="3"/>
        <v>0</v>
      </c>
      <c r="K43" s="132">
        <v>0</v>
      </c>
      <c r="L43" s="131">
        <f t="shared" si="0"/>
        <v>0</v>
      </c>
      <c r="M43" s="133">
        <f t="shared" si="1"/>
        <v>0</v>
      </c>
      <c r="N43" s="131">
        <f t="shared" si="2"/>
        <v>0</v>
      </c>
    </row>
    <row r="44" spans="1:14" hidden="1" x14ac:dyDescent="0.25">
      <c r="A44" s="50" t="s">
        <v>62</v>
      </c>
      <c r="B44" s="50">
        <v>23</v>
      </c>
      <c r="C44" s="50" t="s">
        <v>33</v>
      </c>
      <c r="D44" s="51">
        <v>45383</v>
      </c>
      <c r="E44" s="51">
        <v>45412</v>
      </c>
      <c r="F44" s="50">
        <v>0</v>
      </c>
      <c r="G44" s="50">
        <v>2500</v>
      </c>
      <c r="H44" s="50">
        <v>-2500</v>
      </c>
      <c r="I44" s="50">
        <v>0</v>
      </c>
      <c r="J44" s="131">
        <f t="shared" si="3"/>
        <v>0</v>
      </c>
      <c r="K44" s="132">
        <v>0</v>
      </c>
      <c r="L44" s="131">
        <f t="shared" si="0"/>
        <v>0</v>
      </c>
      <c r="M44" s="133">
        <f t="shared" si="1"/>
        <v>0</v>
      </c>
      <c r="N44" s="131">
        <f t="shared" si="2"/>
        <v>0</v>
      </c>
    </row>
    <row r="45" spans="1:14" hidden="1" x14ac:dyDescent="0.25">
      <c r="A45" s="116" t="s">
        <v>62</v>
      </c>
      <c r="B45" s="116">
        <v>34</v>
      </c>
      <c r="C45" s="116" t="s">
        <v>36</v>
      </c>
      <c r="D45" s="143">
        <v>45383</v>
      </c>
      <c r="E45" s="143">
        <v>45412</v>
      </c>
      <c r="F45" s="116">
        <v>0</v>
      </c>
      <c r="G45" s="116">
        <v>20000</v>
      </c>
      <c r="H45" s="116">
        <v>-12500</v>
      </c>
      <c r="I45" s="116">
        <v>-7500</v>
      </c>
      <c r="J45" s="53">
        <f t="shared" si="3"/>
        <v>0</v>
      </c>
      <c r="K45" s="72">
        <v>0</v>
      </c>
      <c r="L45" s="53">
        <f t="shared" si="0"/>
        <v>0</v>
      </c>
      <c r="M45" s="54">
        <f t="shared" si="1"/>
        <v>0</v>
      </c>
      <c r="N45" s="53">
        <f t="shared" si="2"/>
        <v>0</v>
      </c>
    </row>
    <row r="46" spans="1:14" hidden="1" x14ac:dyDescent="0.25">
      <c r="A46" s="116" t="s">
        <v>62</v>
      </c>
      <c r="B46" s="116">
        <v>36</v>
      </c>
      <c r="C46" s="116" t="s">
        <v>37</v>
      </c>
      <c r="D46" s="143">
        <v>45383</v>
      </c>
      <c r="E46" s="143">
        <v>45412</v>
      </c>
      <c r="F46" s="116">
        <v>0</v>
      </c>
      <c r="G46" s="116">
        <v>23600</v>
      </c>
      <c r="H46" s="116">
        <v>-22500</v>
      </c>
      <c r="I46" s="116">
        <v>-1100</v>
      </c>
      <c r="J46" s="53">
        <f t="shared" si="3"/>
        <v>0</v>
      </c>
      <c r="K46" s="72">
        <v>0</v>
      </c>
      <c r="L46" s="53">
        <f t="shared" si="0"/>
        <v>0</v>
      </c>
      <c r="M46" s="54">
        <f t="shared" si="1"/>
        <v>0</v>
      </c>
      <c r="N46" s="53">
        <f t="shared" si="2"/>
        <v>0</v>
      </c>
    </row>
    <row r="47" spans="1:14" x14ac:dyDescent="0.25">
      <c r="A47" s="50" t="s">
        <v>78</v>
      </c>
      <c r="B47" s="50">
        <v>4</v>
      </c>
      <c r="C47" s="50" t="s">
        <v>28</v>
      </c>
      <c r="D47" s="51">
        <v>45383</v>
      </c>
      <c r="E47" s="51">
        <v>45412</v>
      </c>
      <c r="F47" s="50">
        <v>0</v>
      </c>
      <c r="G47" s="50">
        <v>29152</v>
      </c>
      <c r="H47" s="50">
        <v>-29152</v>
      </c>
      <c r="I47" s="50">
        <v>0</v>
      </c>
      <c r="J47" s="53">
        <f t="shared" si="3"/>
        <v>0</v>
      </c>
      <c r="K47" s="72">
        <v>0</v>
      </c>
      <c r="L47" s="53">
        <f t="shared" si="0"/>
        <v>0</v>
      </c>
      <c r="M47" s="54">
        <f t="shared" si="1"/>
        <v>0</v>
      </c>
      <c r="N47" s="53">
        <f t="shared" si="2"/>
        <v>0</v>
      </c>
    </row>
    <row r="48" spans="1:14" hidden="1" x14ac:dyDescent="0.25">
      <c r="A48" s="116" t="s">
        <v>83</v>
      </c>
      <c r="B48" s="116">
        <v>34</v>
      </c>
      <c r="C48" s="116" t="s">
        <v>36</v>
      </c>
      <c r="D48" s="143">
        <v>45383</v>
      </c>
      <c r="E48" s="143">
        <v>45412</v>
      </c>
      <c r="F48" s="116">
        <v>2620</v>
      </c>
      <c r="G48" s="116">
        <v>60908</v>
      </c>
      <c r="H48" s="116">
        <v>-58327.9</v>
      </c>
      <c r="I48" s="116">
        <v>-2600.1</v>
      </c>
      <c r="J48" s="53">
        <f t="shared" si="3"/>
        <v>2599.9999999999986</v>
      </c>
      <c r="K48" s="72">
        <v>2600</v>
      </c>
      <c r="L48" s="53">
        <f t="shared" si="0"/>
        <v>0</v>
      </c>
      <c r="M48" s="54">
        <f t="shared" si="1"/>
        <v>0</v>
      </c>
      <c r="N48" s="53">
        <f t="shared" si="2"/>
        <v>2599.9999999999986</v>
      </c>
    </row>
    <row r="49" spans="1:14" hidden="1" x14ac:dyDescent="0.25">
      <c r="A49" s="116" t="s">
        <v>83</v>
      </c>
      <c r="B49" s="116">
        <v>36</v>
      </c>
      <c r="C49" s="116" t="s">
        <v>37</v>
      </c>
      <c r="D49" s="143">
        <v>45383</v>
      </c>
      <c r="E49" s="143">
        <v>45412</v>
      </c>
      <c r="F49" s="116">
        <v>1215</v>
      </c>
      <c r="G49" s="116">
        <v>11679</v>
      </c>
      <c r="H49" s="116">
        <v>-14925.6</v>
      </c>
      <c r="I49" s="116">
        <v>3231.6</v>
      </c>
      <c r="J49" s="53">
        <f t="shared" si="3"/>
        <v>1199.9999999999995</v>
      </c>
      <c r="K49" s="72">
        <v>1200</v>
      </c>
      <c r="L49" s="53">
        <f t="shared" si="0"/>
        <v>0</v>
      </c>
      <c r="M49" s="54">
        <f t="shared" si="1"/>
        <v>0</v>
      </c>
      <c r="N49" s="53">
        <f t="shared" si="2"/>
        <v>1199.9999999999995</v>
      </c>
    </row>
    <row r="50" spans="1:14" hidden="1" x14ac:dyDescent="0.25">
      <c r="A50" s="116" t="s">
        <v>82</v>
      </c>
      <c r="B50" s="116">
        <v>34</v>
      </c>
      <c r="C50" s="116" t="s">
        <v>36</v>
      </c>
      <c r="D50" s="143">
        <v>45383</v>
      </c>
      <c r="E50" s="143">
        <v>45412</v>
      </c>
      <c r="F50" s="116">
        <v>2610</v>
      </c>
      <c r="G50" s="116">
        <v>57024.3</v>
      </c>
      <c r="H50" s="116">
        <v>-56829.3</v>
      </c>
      <c r="I50" s="116">
        <v>-205</v>
      </c>
      <c r="J50" s="53">
        <f t="shared" si="3"/>
        <v>2600</v>
      </c>
      <c r="K50" s="72">
        <v>2600</v>
      </c>
      <c r="L50" s="53">
        <f t="shared" si="0"/>
        <v>0</v>
      </c>
      <c r="M50" s="54">
        <f t="shared" si="1"/>
        <v>0</v>
      </c>
      <c r="N50" s="53">
        <f t="shared" si="2"/>
        <v>2600</v>
      </c>
    </row>
    <row r="51" spans="1:14" hidden="1" x14ac:dyDescent="0.25">
      <c r="A51" s="116" t="s">
        <v>82</v>
      </c>
      <c r="B51" s="116">
        <v>36</v>
      </c>
      <c r="C51" s="116" t="s">
        <v>37</v>
      </c>
      <c r="D51" s="143">
        <v>45383</v>
      </c>
      <c r="E51" s="143">
        <v>45412</v>
      </c>
      <c r="F51" s="116">
        <v>1210</v>
      </c>
      <c r="G51" s="116">
        <v>18226</v>
      </c>
      <c r="H51" s="116">
        <v>-19546.400000000001</v>
      </c>
      <c r="I51" s="116">
        <v>1310.4000000000001</v>
      </c>
      <c r="J51" s="53">
        <f t="shared" si="3"/>
        <v>1199.9999999999986</v>
      </c>
      <c r="K51" s="72">
        <v>1200</v>
      </c>
      <c r="L51" s="53">
        <f t="shared" si="0"/>
        <v>0</v>
      </c>
      <c r="M51" s="54">
        <f t="shared" si="1"/>
        <v>0</v>
      </c>
      <c r="N51" s="53">
        <f t="shared" si="2"/>
        <v>1199.9999999999986</v>
      </c>
    </row>
    <row r="52" spans="1:14" hidden="1" x14ac:dyDescent="0.25">
      <c r="A52" s="116" t="s">
        <v>81</v>
      </c>
      <c r="B52" s="116">
        <v>34</v>
      </c>
      <c r="C52" s="116" t="s">
        <v>36</v>
      </c>
      <c r="D52" s="143">
        <v>45383</v>
      </c>
      <c r="E52" s="143">
        <v>45412</v>
      </c>
      <c r="F52" s="116">
        <v>3900</v>
      </c>
      <c r="G52" s="116">
        <v>118822</v>
      </c>
      <c r="H52" s="116">
        <v>-116583.6</v>
      </c>
      <c r="I52" s="116">
        <v>-2248.4</v>
      </c>
      <c r="J52" s="53">
        <f t="shared" si="3"/>
        <v>3889.9999999999941</v>
      </c>
      <c r="K52" s="72">
        <v>3890</v>
      </c>
      <c r="L52" s="53">
        <f t="shared" si="0"/>
        <v>-5.9117155615240335E-12</v>
      </c>
      <c r="M52" s="54">
        <f t="shared" si="1"/>
        <v>5.9117155615240335E-12</v>
      </c>
      <c r="N52" s="53">
        <f t="shared" si="2"/>
        <v>3890</v>
      </c>
    </row>
    <row r="53" spans="1:14" x14ac:dyDescent="0.25">
      <c r="A53" s="50" t="s">
        <v>79</v>
      </c>
      <c r="B53" s="50">
        <v>4</v>
      </c>
      <c r="C53" s="50" t="s">
        <v>28</v>
      </c>
      <c r="D53" s="51">
        <v>45383</v>
      </c>
      <c r="E53" s="51">
        <v>45412</v>
      </c>
      <c r="F53" s="50">
        <v>0</v>
      </c>
      <c r="G53" s="50">
        <v>57248</v>
      </c>
      <c r="H53" s="50">
        <v>-38135</v>
      </c>
      <c r="I53" s="50">
        <v>-19113</v>
      </c>
      <c r="J53" s="53">
        <f t="shared" si="3"/>
        <v>0</v>
      </c>
      <c r="K53" s="72">
        <v>0</v>
      </c>
      <c r="L53" s="53">
        <f t="shared" si="0"/>
        <v>0</v>
      </c>
      <c r="M53" s="54">
        <f t="shared" si="1"/>
        <v>0</v>
      </c>
      <c r="N53" s="53">
        <f t="shared" si="2"/>
        <v>0</v>
      </c>
    </row>
    <row r="54" spans="1:14" x14ac:dyDescent="0.25">
      <c r="A54" s="50" t="s">
        <v>113</v>
      </c>
      <c r="B54" s="50">
        <v>4</v>
      </c>
      <c r="C54" s="50" t="s">
        <v>28</v>
      </c>
      <c r="D54" s="51">
        <v>45383</v>
      </c>
      <c r="E54" s="51">
        <v>45412</v>
      </c>
      <c r="F54" s="50">
        <v>0</v>
      </c>
      <c r="G54" s="50">
        <v>19423</v>
      </c>
      <c r="H54" s="50">
        <v>-19423</v>
      </c>
      <c r="I54" s="50">
        <v>0</v>
      </c>
      <c r="J54" s="53">
        <f t="shared" si="3"/>
        <v>0</v>
      </c>
      <c r="K54" s="72">
        <v>0</v>
      </c>
      <c r="L54" s="53">
        <f t="shared" si="0"/>
        <v>0</v>
      </c>
      <c r="M54" s="54">
        <f t="shared" si="1"/>
        <v>0</v>
      </c>
      <c r="N54" s="53">
        <f t="shared" si="2"/>
        <v>0</v>
      </c>
    </row>
    <row r="55" spans="1:14" x14ac:dyDescent="0.25">
      <c r="A55" s="50" t="s">
        <v>63</v>
      </c>
      <c r="B55" s="50">
        <v>4</v>
      </c>
      <c r="C55" s="50" t="s">
        <v>28</v>
      </c>
      <c r="D55" s="51">
        <v>45383</v>
      </c>
      <c r="E55" s="51">
        <v>45412</v>
      </c>
      <c r="F55" s="50">
        <v>0</v>
      </c>
      <c r="G55" s="50">
        <v>57762</v>
      </c>
      <c r="H55" s="50">
        <v>-38540</v>
      </c>
      <c r="I55" s="50">
        <v>-19222</v>
      </c>
      <c r="J55" s="53">
        <f t="shared" si="3"/>
        <v>0</v>
      </c>
      <c r="K55" s="72">
        <v>0</v>
      </c>
      <c r="L55" s="53">
        <f t="shared" si="0"/>
        <v>0</v>
      </c>
      <c r="M55" s="54">
        <f t="shared" si="1"/>
        <v>0</v>
      </c>
      <c r="N55" s="53">
        <f t="shared" si="2"/>
        <v>0</v>
      </c>
    </row>
    <row r="56" spans="1:14" hidden="1" x14ac:dyDescent="0.25">
      <c r="A56" s="50" t="s">
        <v>44</v>
      </c>
      <c r="B56" s="50">
        <v>2</v>
      </c>
      <c r="C56" s="50" t="s">
        <v>25</v>
      </c>
      <c r="D56" s="51">
        <v>45383</v>
      </c>
      <c r="E56" s="51">
        <v>45412</v>
      </c>
      <c r="F56" s="50">
        <v>131</v>
      </c>
      <c r="G56" s="50">
        <v>0</v>
      </c>
      <c r="H56" s="50">
        <v>0</v>
      </c>
      <c r="I56" s="50">
        <v>0</v>
      </c>
      <c r="J56" s="53">
        <f t="shared" si="3"/>
        <v>131</v>
      </c>
      <c r="K56" s="72">
        <v>131</v>
      </c>
      <c r="L56" s="53">
        <f t="shared" si="0"/>
        <v>0</v>
      </c>
      <c r="M56" s="54">
        <f t="shared" si="1"/>
        <v>0</v>
      </c>
      <c r="N56" s="53">
        <f t="shared" si="2"/>
        <v>131</v>
      </c>
    </row>
    <row r="57" spans="1:14" hidden="1" x14ac:dyDescent="0.25">
      <c r="A57" s="116" t="s">
        <v>44</v>
      </c>
      <c r="B57" s="116">
        <v>36</v>
      </c>
      <c r="C57" s="116" t="s">
        <v>37</v>
      </c>
      <c r="D57" s="143">
        <v>45383</v>
      </c>
      <c r="E57" s="143">
        <v>45412</v>
      </c>
      <c r="F57" s="116">
        <v>0</v>
      </c>
      <c r="G57" s="116">
        <v>0</v>
      </c>
      <c r="H57" s="116">
        <v>899.3</v>
      </c>
      <c r="I57" s="116">
        <v>-899.3</v>
      </c>
      <c r="J57" s="53">
        <f t="shared" si="3"/>
        <v>0</v>
      </c>
      <c r="K57" s="72">
        <v>0</v>
      </c>
      <c r="L57" s="53">
        <f t="shared" si="0"/>
        <v>0</v>
      </c>
      <c r="M57" s="54">
        <f t="shared" si="1"/>
        <v>0</v>
      </c>
      <c r="N57" s="53">
        <f t="shared" si="2"/>
        <v>0</v>
      </c>
    </row>
    <row r="58" spans="1:14" ht="17.100000000000001" hidden="1" customHeight="1" x14ac:dyDescent="0.25">
      <c r="A58" s="50" t="s">
        <v>72</v>
      </c>
      <c r="B58" s="50">
        <v>2</v>
      </c>
      <c r="C58" s="50" t="s">
        <v>25</v>
      </c>
      <c r="D58" s="51">
        <v>45383</v>
      </c>
      <c r="E58" s="51">
        <v>45412</v>
      </c>
      <c r="F58" s="50">
        <v>3300</v>
      </c>
      <c r="G58" s="50">
        <v>41387.199999999997</v>
      </c>
      <c r="H58" s="50">
        <v>-44751.8</v>
      </c>
      <c r="I58" s="50">
        <v>210.6</v>
      </c>
      <c r="J58" s="53">
        <f t="shared" si="3"/>
        <v>145.99999999999417</v>
      </c>
      <c r="K58" s="72">
        <v>146</v>
      </c>
      <c r="L58" s="53">
        <f t="shared" si="0"/>
        <v>-5.8264504332328215E-12</v>
      </c>
      <c r="M58" s="54">
        <f t="shared" si="1"/>
        <v>5.8264504332328215E-12</v>
      </c>
      <c r="N58" s="53">
        <f t="shared" si="2"/>
        <v>146</v>
      </c>
    </row>
    <row r="59" spans="1:14" hidden="1" x14ac:dyDescent="0.25">
      <c r="A59" s="50" t="s">
        <v>45</v>
      </c>
      <c r="B59" s="50">
        <v>2</v>
      </c>
      <c r="C59" s="50" t="s">
        <v>25</v>
      </c>
      <c r="D59" s="51">
        <v>45383</v>
      </c>
      <c r="E59" s="51">
        <v>45412</v>
      </c>
      <c r="F59" s="50">
        <v>0</v>
      </c>
      <c r="G59" s="50">
        <v>9250</v>
      </c>
      <c r="H59" s="50">
        <v>-10424.700000000001</v>
      </c>
      <c r="I59" s="50">
        <v>2435.6999999999998</v>
      </c>
      <c r="J59" s="53">
        <f t="shared" si="3"/>
        <v>1260.9999999999991</v>
      </c>
      <c r="K59" s="72">
        <v>1261</v>
      </c>
      <c r="L59" s="53">
        <f t="shared" si="0"/>
        <v>0</v>
      </c>
      <c r="M59" s="54">
        <f t="shared" si="1"/>
        <v>0</v>
      </c>
      <c r="N59" s="53">
        <f t="shared" si="2"/>
        <v>1260.9999999999991</v>
      </c>
    </row>
    <row r="60" spans="1:14" hidden="1" x14ac:dyDescent="0.25">
      <c r="A60" s="116" t="s">
        <v>45</v>
      </c>
      <c r="B60" s="116">
        <v>34</v>
      </c>
      <c r="C60" s="116" t="s">
        <v>36</v>
      </c>
      <c r="D60" s="143">
        <v>45383</v>
      </c>
      <c r="E60" s="143">
        <v>45412</v>
      </c>
      <c r="F60" s="116">
        <v>69</v>
      </c>
      <c r="G60" s="116">
        <v>25881</v>
      </c>
      <c r="H60" s="116">
        <v>-25953.7</v>
      </c>
      <c r="I60" s="116">
        <v>3.7</v>
      </c>
      <c r="J60" s="53">
        <f t="shared" si="3"/>
        <v>-7.2741812573440257E-13</v>
      </c>
      <c r="K60" s="72">
        <v>0</v>
      </c>
      <c r="L60" s="53">
        <f t="shared" si="0"/>
        <v>-7.2741812573440257E-13</v>
      </c>
      <c r="M60" s="54">
        <f t="shared" si="1"/>
        <v>7.2741812573440257E-13</v>
      </c>
      <c r="N60" s="53">
        <f t="shared" si="2"/>
        <v>0</v>
      </c>
    </row>
    <row r="61" spans="1:14" x14ac:dyDescent="0.25">
      <c r="A61" s="50" t="s">
        <v>46</v>
      </c>
      <c r="B61" s="50">
        <v>4</v>
      </c>
      <c r="C61" s="50" t="s">
        <v>28</v>
      </c>
      <c r="D61" s="51">
        <v>45383</v>
      </c>
      <c r="E61" s="51">
        <v>45412</v>
      </c>
      <c r="F61" s="50">
        <v>68</v>
      </c>
      <c r="G61" s="50">
        <v>62515.5</v>
      </c>
      <c r="H61" s="50">
        <v>-54185.3</v>
      </c>
      <c r="I61" s="50">
        <v>-5678.2</v>
      </c>
      <c r="J61" s="53">
        <f t="shared" si="3"/>
        <v>2719.9999999999973</v>
      </c>
      <c r="K61" s="72">
        <v>2720</v>
      </c>
      <c r="L61" s="53">
        <f t="shared" si="0"/>
        <v>0</v>
      </c>
      <c r="M61" s="54">
        <f t="shared" si="1"/>
        <v>0</v>
      </c>
      <c r="N61" s="53">
        <f t="shared" si="2"/>
        <v>2719.9999999999973</v>
      </c>
    </row>
    <row r="62" spans="1:14" ht="31.5" x14ac:dyDescent="0.25">
      <c r="A62" s="50" t="s">
        <v>46</v>
      </c>
      <c r="B62" s="50">
        <v>5</v>
      </c>
      <c r="C62" s="50" t="s">
        <v>29</v>
      </c>
      <c r="D62" s="51">
        <v>45383</v>
      </c>
      <c r="E62" s="51">
        <v>45412</v>
      </c>
      <c r="F62" s="50">
        <v>0</v>
      </c>
      <c r="G62" s="50">
        <v>0</v>
      </c>
      <c r="H62" s="50">
        <v>-4152.3999999999996</v>
      </c>
      <c r="I62" s="50">
        <v>4152.3999999999996</v>
      </c>
      <c r="J62" s="53">
        <f t="shared" si="3"/>
        <v>0</v>
      </c>
      <c r="K62" s="72">
        <v>0</v>
      </c>
      <c r="L62" s="53">
        <f t="shared" si="0"/>
        <v>0</v>
      </c>
      <c r="M62" s="54">
        <f t="shared" si="1"/>
        <v>0</v>
      </c>
      <c r="N62" s="53">
        <f t="shared" si="2"/>
        <v>0</v>
      </c>
    </row>
    <row r="63" spans="1:14" ht="31.5" x14ac:dyDescent="0.25">
      <c r="A63" s="50" t="s">
        <v>46</v>
      </c>
      <c r="B63" s="50">
        <v>9</v>
      </c>
      <c r="C63" s="50" t="s">
        <v>65</v>
      </c>
      <c r="D63" s="51">
        <v>45383</v>
      </c>
      <c r="E63" s="51">
        <v>45412</v>
      </c>
      <c r="F63" s="50">
        <v>0</v>
      </c>
      <c r="G63" s="50">
        <v>0</v>
      </c>
      <c r="H63" s="50">
        <v>-361.3</v>
      </c>
      <c r="I63" s="50">
        <v>361.3</v>
      </c>
      <c r="J63" s="53">
        <f t="shared" si="3"/>
        <v>0</v>
      </c>
      <c r="K63" s="72">
        <v>0</v>
      </c>
      <c r="L63" s="53">
        <f t="shared" si="0"/>
        <v>0</v>
      </c>
      <c r="M63" s="54">
        <f t="shared" si="1"/>
        <v>0</v>
      </c>
      <c r="N63" s="53">
        <f t="shared" si="2"/>
        <v>0</v>
      </c>
    </row>
    <row r="64" spans="1:14" x14ac:dyDescent="0.25">
      <c r="A64" s="50" t="s">
        <v>47</v>
      </c>
      <c r="B64" s="50">
        <v>4</v>
      </c>
      <c r="C64" s="50" t="s">
        <v>28</v>
      </c>
      <c r="D64" s="51">
        <v>45383</v>
      </c>
      <c r="E64" s="51">
        <v>45412</v>
      </c>
      <c r="F64" s="50">
        <v>646</v>
      </c>
      <c r="G64" s="50">
        <v>56013</v>
      </c>
      <c r="H64" s="50">
        <v>-49088.2</v>
      </c>
      <c r="I64" s="50">
        <v>-5964.8</v>
      </c>
      <c r="J64" s="53">
        <f t="shared" si="3"/>
        <v>1606.0000000000027</v>
      </c>
      <c r="K64" s="72">
        <v>1606</v>
      </c>
      <c r="L64" s="53">
        <f t="shared" si="0"/>
        <v>2.7284841053187847E-12</v>
      </c>
      <c r="M64" s="54">
        <f t="shared" si="1"/>
        <v>-2.7284841053187847E-12</v>
      </c>
      <c r="N64" s="53">
        <f t="shared" si="2"/>
        <v>1606</v>
      </c>
    </row>
    <row r="65" spans="1:14" ht="31.5" x14ac:dyDescent="0.25">
      <c r="A65" s="50" t="s">
        <v>47</v>
      </c>
      <c r="B65" s="50">
        <v>5</v>
      </c>
      <c r="C65" s="50" t="s">
        <v>29</v>
      </c>
      <c r="D65" s="51">
        <v>45383</v>
      </c>
      <c r="E65" s="51">
        <v>45412</v>
      </c>
      <c r="F65" s="50">
        <v>0</v>
      </c>
      <c r="G65" s="50">
        <v>0</v>
      </c>
      <c r="H65" s="50">
        <v>-4123</v>
      </c>
      <c r="I65" s="50">
        <v>4123</v>
      </c>
      <c r="J65" s="53">
        <f t="shared" si="3"/>
        <v>0</v>
      </c>
      <c r="K65" s="72">
        <v>0</v>
      </c>
      <c r="L65" s="53">
        <f t="shared" si="0"/>
        <v>0</v>
      </c>
      <c r="M65" s="54">
        <f t="shared" si="1"/>
        <v>0</v>
      </c>
      <c r="N65" s="53">
        <f t="shared" si="2"/>
        <v>0</v>
      </c>
    </row>
    <row r="66" spans="1:14" ht="31.5" x14ac:dyDescent="0.25">
      <c r="A66" s="50" t="s">
        <v>47</v>
      </c>
      <c r="B66" s="50">
        <v>9</v>
      </c>
      <c r="C66" s="50" t="s">
        <v>65</v>
      </c>
      <c r="D66" s="51">
        <v>45383</v>
      </c>
      <c r="E66" s="51">
        <v>45412</v>
      </c>
      <c r="F66" s="50">
        <v>0</v>
      </c>
      <c r="G66" s="50">
        <v>0</v>
      </c>
      <c r="H66" s="50">
        <v>-1560.2</v>
      </c>
      <c r="I66" s="50">
        <v>1560.2</v>
      </c>
      <c r="J66" s="53">
        <f t="shared" si="3"/>
        <v>0</v>
      </c>
      <c r="K66" s="72">
        <v>0</v>
      </c>
      <c r="L66" s="53">
        <f t="shared" ref="L66:L122" si="4">J66-K66</f>
        <v>0</v>
      </c>
      <c r="M66" s="54">
        <f t="shared" ref="M66:M92" si="5">-L66</f>
        <v>0</v>
      </c>
      <c r="N66" s="53">
        <f t="shared" ref="N66:N92" si="6">J66+M66</f>
        <v>0</v>
      </c>
    </row>
    <row r="67" spans="1:14" hidden="1" x14ac:dyDescent="0.25">
      <c r="A67" s="50" t="s">
        <v>48</v>
      </c>
      <c r="B67" s="50">
        <v>2</v>
      </c>
      <c r="C67" s="50" t="s">
        <v>25</v>
      </c>
      <c r="D67" s="51">
        <v>45383</v>
      </c>
      <c r="E67" s="51">
        <v>45412</v>
      </c>
      <c r="F67" s="50">
        <v>0</v>
      </c>
      <c r="G67" s="50">
        <v>49226.400000000001</v>
      </c>
      <c r="H67" s="50">
        <v>-51305.599999999999</v>
      </c>
      <c r="I67" s="50">
        <v>2079.1999999999998</v>
      </c>
      <c r="J67" s="53">
        <f t="shared" ref="J67:J122" si="7">SUM(F67,G67,H67,I67)</f>
        <v>0</v>
      </c>
      <c r="K67" s="72">
        <v>0</v>
      </c>
      <c r="L67" s="53">
        <f t="shared" si="4"/>
        <v>0</v>
      </c>
      <c r="M67" s="54">
        <f t="shared" si="5"/>
        <v>0</v>
      </c>
      <c r="N67" s="53">
        <f t="shared" si="6"/>
        <v>0</v>
      </c>
    </row>
    <row r="68" spans="1:14" hidden="1" x14ac:dyDescent="0.25">
      <c r="A68" s="50" t="s">
        <v>49</v>
      </c>
      <c r="B68" s="50">
        <v>2</v>
      </c>
      <c r="C68" s="50" t="s">
        <v>25</v>
      </c>
      <c r="D68" s="51">
        <v>45383</v>
      </c>
      <c r="E68" s="51">
        <v>45412</v>
      </c>
      <c r="F68" s="50">
        <v>0</v>
      </c>
      <c r="G68" s="50">
        <v>101691.9</v>
      </c>
      <c r="H68" s="50">
        <v>-121685.4</v>
      </c>
      <c r="I68" s="50">
        <v>19993.5</v>
      </c>
      <c r="J68" s="53">
        <f t="shared" si="7"/>
        <v>0</v>
      </c>
      <c r="K68" s="72">
        <v>0</v>
      </c>
      <c r="L68" s="53">
        <f t="shared" si="4"/>
        <v>0</v>
      </c>
      <c r="M68" s="54">
        <f t="shared" si="5"/>
        <v>0</v>
      </c>
      <c r="N68" s="53">
        <f t="shared" si="6"/>
        <v>0</v>
      </c>
    </row>
    <row r="69" spans="1:14" x14ac:dyDescent="0.25">
      <c r="A69" s="50" t="s">
        <v>50</v>
      </c>
      <c r="B69" s="50">
        <v>4</v>
      </c>
      <c r="C69" s="50" t="s">
        <v>28</v>
      </c>
      <c r="D69" s="51">
        <v>45383</v>
      </c>
      <c r="E69" s="51">
        <v>45412</v>
      </c>
      <c r="F69" s="50">
        <v>110</v>
      </c>
      <c r="G69" s="50">
        <v>70686.399999999994</v>
      </c>
      <c r="H69" s="50">
        <v>-61616.2</v>
      </c>
      <c r="I69" s="50">
        <v>-9180.2000000000007</v>
      </c>
      <c r="J69" s="53">
        <f t="shared" si="7"/>
        <v>0</v>
      </c>
      <c r="K69" s="72">
        <v>0</v>
      </c>
      <c r="L69" s="53">
        <f t="shared" si="4"/>
        <v>0</v>
      </c>
      <c r="M69" s="54">
        <f t="shared" si="5"/>
        <v>0</v>
      </c>
      <c r="N69" s="53">
        <f t="shared" si="6"/>
        <v>0</v>
      </c>
    </row>
    <row r="70" spans="1:14" ht="31.5" x14ac:dyDescent="0.25">
      <c r="A70" s="50" t="s">
        <v>50</v>
      </c>
      <c r="B70" s="50">
        <v>5</v>
      </c>
      <c r="C70" s="50" t="s">
        <v>29</v>
      </c>
      <c r="D70" s="51">
        <v>45383</v>
      </c>
      <c r="E70" s="51">
        <v>45412</v>
      </c>
      <c r="F70" s="50">
        <v>0</v>
      </c>
      <c r="G70" s="50">
        <v>0</v>
      </c>
      <c r="H70" s="50">
        <v>-7521.6</v>
      </c>
      <c r="I70" s="50">
        <v>7521.6</v>
      </c>
      <c r="J70" s="53">
        <f t="shared" si="7"/>
        <v>0</v>
      </c>
      <c r="K70" s="72">
        <v>0</v>
      </c>
      <c r="L70" s="53">
        <f t="shared" si="4"/>
        <v>0</v>
      </c>
      <c r="M70" s="54">
        <f t="shared" si="5"/>
        <v>0</v>
      </c>
      <c r="N70" s="53">
        <f t="shared" si="6"/>
        <v>0</v>
      </c>
    </row>
    <row r="71" spans="1:14" ht="15" customHeight="1" x14ac:dyDescent="0.25">
      <c r="A71" s="50" t="s">
        <v>50</v>
      </c>
      <c r="B71" s="50">
        <v>9</v>
      </c>
      <c r="C71" s="50" t="s">
        <v>65</v>
      </c>
      <c r="D71" s="51">
        <v>45383</v>
      </c>
      <c r="E71" s="51">
        <v>45412</v>
      </c>
      <c r="F71" s="50">
        <v>0</v>
      </c>
      <c r="G71" s="50">
        <v>0</v>
      </c>
      <c r="H71" s="50">
        <v>-283.89999999999998</v>
      </c>
      <c r="I71" s="50">
        <v>283.89999999999998</v>
      </c>
      <c r="J71" s="53">
        <f t="shared" si="7"/>
        <v>0</v>
      </c>
      <c r="K71" s="72">
        <v>0</v>
      </c>
      <c r="L71" s="53">
        <f t="shared" si="4"/>
        <v>0</v>
      </c>
      <c r="M71" s="54">
        <f t="shared" si="5"/>
        <v>0</v>
      </c>
      <c r="N71" s="53">
        <f t="shared" si="6"/>
        <v>0</v>
      </c>
    </row>
    <row r="72" spans="1:14" hidden="1" x14ac:dyDescent="0.25">
      <c r="A72" s="50" t="s">
        <v>51</v>
      </c>
      <c r="B72" s="50">
        <v>2</v>
      </c>
      <c r="C72" s="50" t="s">
        <v>25</v>
      </c>
      <c r="D72" s="51">
        <v>45383</v>
      </c>
      <c r="E72" s="51">
        <v>45412</v>
      </c>
      <c r="F72" s="50">
        <v>302</v>
      </c>
      <c r="G72" s="50">
        <v>19738.2</v>
      </c>
      <c r="H72" s="50">
        <v>-23351.9</v>
      </c>
      <c r="I72" s="50">
        <v>3311.7</v>
      </c>
      <c r="J72" s="53">
        <f t="shared" si="7"/>
        <v>0</v>
      </c>
      <c r="K72" s="72">
        <v>0</v>
      </c>
      <c r="L72" s="53">
        <f t="shared" si="4"/>
        <v>0</v>
      </c>
      <c r="M72" s="54">
        <f t="shared" si="5"/>
        <v>0</v>
      </c>
      <c r="N72" s="53">
        <f t="shared" si="6"/>
        <v>0</v>
      </c>
    </row>
    <row r="73" spans="1:14" hidden="1" x14ac:dyDescent="0.25">
      <c r="A73" s="50" t="s">
        <v>52</v>
      </c>
      <c r="B73" s="50">
        <v>2</v>
      </c>
      <c r="C73" s="50" t="s">
        <v>25</v>
      </c>
      <c r="D73" s="51">
        <v>45383</v>
      </c>
      <c r="E73" s="51">
        <v>45412</v>
      </c>
      <c r="F73" s="50">
        <v>1440</v>
      </c>
      <c r="G73" s="50">
        <v>78348.100000000006</v>
      </c>
      <c r="H73" s="50">
        <v>-98512.4</v>
      </c>
      <c r="I73" s="50">
        <v>18724.3</v>
      </c>
      <c r="J73" s="53">
        <f t="shared" si="7"/>
        <v>0</v>
      </c>
      <c r="K73" s="72">
        <v>0</v>
      </c>
      <c r="L73" s="53">
        <f t="shared" si="4"/>
        <v>0</v>
      </c>
      <c r="M73" s="54">
        <f t="shared" si="5"/>
        <v>0</v>
      </c>
      <c r="N73" s="53">
        <f t="shared" si="6"/>
        <v>0</v>
      </c>
    </row>
    <row r="74" spans="1:14" ht="15.6" hidden="1" customHeight="1" x14ac:dyDescent="0.25">
      <c r="A74" s="50" t="s">
        <v>53</v>
      </c>
      <c r="B74" s="50">
        <v>2</v>
      </c>
      <c r="C74" s="50" t="s">
        <v>25</v>
      </c>
      <c r="D74" s="51">
        <v>45383</v>
      </c>
      <c r="E74" s="51">
        <v>45412</v>
      </c>
      <c r="F74" s="50">
        <v>0</v>
      </c>
      <c r="G74" s="50">
        <v>132231.29999999999</v>
      </c>
      <c r="H74" s="50">
        <v>-112108.2</v>
      </c>
      <c r="I74" s="50">
        <v>-20123.099999999999</v>
      </c>
      <c r="J74" s="53">
        <f t="shared" si="7"/>
        <v>0</v>
      </c>
      <c r="K74" s="72">
        <v>0</v>
      </c>
      <c r="L74" s="53">
        <f t="shared" si="4"/>
        <v>0</v>
      </c>
      <c r="M74" s="54">
        <f t="shared" si="5"/>
        <v>0</v>
      </c>
      <c r="N74" s="53">
        <f t="shared" si="6"/>
        <v>0</v>
      </c>
    </row>
    <row r="75" spans="1:14" hidden="1" x14ac:dyDescent="0.25">
      <c r="A75" s="50" t="s">
        <v>71</v>
      </c>
      <c r="B75" s="50">
        <v>2</v>
      </c>
      <c r="C75" s="50" t="s">
        <v>25</v>
      </c>
      <c r="D75" s="51">
        <v>45383</v>
      </c>
      <c r="E75" s="51">
        <v>45412</v>
      </c>
      <c r="F75" s="50">
        <v>0</v>
      </c>
      <c r="G75" s="50">
        <v>42094.7</v>
      </c>
      <c r="H75" s="50">
        <v>-46565.8</v>
      </c>
      <c r="I75" s="50">
        <v>5276.1</v>
      </c>
      <c r="J75" s="53">
        <f t="shared" si="7"/>
        <v>804.99999999999454</v>
      </c>
      <c r="K75" s="72">
        <v>805</v>
      </c>
      <c r="L75" s="53">
        <f t="shared" si="4"/>
        <v>-5.4569682106375694E-12</v>
      </c>
      <c r="M75" s="54">
        <f t="shared" si="5"/>
        <v>5.4569682106375694E-12</v>
      </c>
      <c r="N75" s="53">
        <f t="shared" si="6"/>
        <v>805</v>
      </c>
    </row>
    <row r="76" spans="1:14" hidden="1" x14ac:dyDescent="0.25">
      <c r="A76" s="116" t="s">
        <v>71</v>
      </c>
      <c r="B76" s="116">
        <v>36</v>
      </c>
      <c r="C76" s="116" t="s">
        <v>37</v>
      </c>
      <c r="D76" s="143">
        <v>45383</v>
      </c>
      <c r="E76" s="143">
        <v>45412</v>
      </c>
      <c r="F76" s="116">
        <v>0</v>
      </c>
      <c r="G76" s="116">
        <v>2215</v>
      </c>
      <c r="H76" s="116">
        <v>-2229.1999999999998</v>
      </c>
      <c r="I76" s="116">
        <v>14.2</v>
      </c>
      <c r="J76" s="53">
        <f t="shared" si="7"/>
        <v>1.8118839761882555E-13</v>
      </c>
      <c r="K76" s="72">
        <v>0</v>
      </c>
      <c r="L76" s="53">
        <f t="shared" si="4"/>
        <v>1.8118839761882555E-13</v>
      </c>
      <c r="M76" s="54">
        <f t="shared" si="5"/>
        <v>-1.8118839761882555E-13</v>
      </c>
      <c r="N76" s="53">
        <f t="shared" si="6"/>
        <v>0</v>
      </c>
    </row>
    <row r="77" spans="1:14" x14ac:dyDescent="0.25">
      <c r="A77" s="50" t="s">
        <v>54</v>
      </c>
      <c r="B77" s="50">
        <v>4</v>
      </c>
      <c r="C77" s="50" t="s">
        <v>28</v>
      </c>
      <c r="D77" s="51">
        <v>45383</v>
      </c>
      <c r="E77" s="51">
        <v>45412</v>
      </c>
      <c r="F77" s="50">
        <v>2720</v>
      </c>
      <c r="G77" s="50">
        <v>48571.6</v>
      </c>
      <c r="H77" s="50">
        <v>-41852.699999999997</v>
      </c>
      <c r="I77" s="50">
        <v>-6718.9</v>
      </c>
      <c r="J77" s="53">
        <f t="shared" si="7"/>
        <v>2720.0000000000018</v>
      </c>
      <c r="K77" s="72">
        <v>2720</v>
      </c>
      <c r="L77" s="53">
        <f t="shared" si="4"/>
        <v>0</v>
      </c>
      <c r="M77" s="54">
        <f t="shared" si="5"/>
        <v>0</v>
      </c>
      <c r="N77" s="53">
        <f t="shared" si="6"/>
        <v>2720.0000000000018</v>
      </c>
    </row>
    <row r="78" spans="1:14" ht="31.5" x14ac:dyDescent="0.25">
      <c r="A78" s="50" t="s">
        <v>54</v>
      </c>
      <c r="B78" s="50">
        <v>5</v>
      </c>
      <c r="C78" s="50" t="s">
        <v>29</v>
      </c>
      <c r="D78" s="51">
        <v>45383</v>
      </c>
      <c r="E78" s="51">
        <v>45412</v>
      </c>
      <c r="F78" s="50">
        <v>0</v>
      </c>
      <c r="G78" s="50">
        <v>0</v>
      </c>
      <c r="H78" s="50">
        <v>-5561.9</v>
      </c>
      <c r="I78" s="50">
        <v>5561.9</v>
      </c>
      <c r="J78" s="53">
        <f t="shared" si="7"/>
        <v>0</v>
      </c>
      <c r="K78" s="72">
        <v>0</v>
      </c>
      <c r="L78" s="53">
        <f t="shared" si="4"/>
        <v>0</v>
      </c>
      <c r="M78" s="54">
        <f t="shared" si="5"/>
        <v>0</v>
      </c>
      <c r="N78" s="53">
        <f t="shared" si="6"/>
        <v>0</v>
      </c>
    </row>
    <row r="79" spans="1:14" ht="31.5" x14ac:dyDescent="0.25">
      <c r="A79" s="50" t="s">
        <v>54</v>
      </c>
      <c r="B79" s="50">
        <v>9</v>
      </c>
      <c r="C79" s="50" t="s">
        <v>65</v>
      </c>
      <c r="D79" s="51">
        <v>45383</v>
      </c>
      <c r="E79" s="51">
        <v>45412</v>
      </c>
      <c r="F79" s="50">
        <v>0</v>
      </c>
      <c r="G79" s="50">
        <v>0</v>
      </c>
      <c r="H79" s="50">
        <v>-666.7</v>
      </c>
      <c r="I79" s="50">
        <v>666.7</v>
      </c>
      <c r="J79" s="53">
        <f t="shared" si="7"/>
        <v>0</v>
      </c>
      <c r="K79" s="72">
        <v>0</v>
      </c>
      <c r="L79" s="53">
        <f t="shared" si="4"/>
        <v>0</v>
      </c>
      <c r="M79" s="54">
        <f t="shared" si="5"/>
        <v>0</v>
      </c>
      <c r="N79" s="53">
        <f t="shared" si="6"/>
        <v>0</v>
      </c>
    </row>
    <row r="80" spans="1:14" hidden="1" x14ac:dyDescent="0.25">
      <c r="A80" s="50" t="s">
        <v>55</v>
      </c>
      <c r="B80" s="50">
        <v>2</v>
      </c>
      <c r="C80" s="50" t="s">
        <v>25</v>
      </c>
      <c r="D80" s="51">
        <v>45383</v>
      </c>
      <c r="E80" s="51">
        <v>45412</v>
      </c>
      <c r="F80" s="50">
        <v>2700</v>
      </c>
      <c r="G80" s="50">
        <v>0</v>
      </c>
      <c r="H80" s="50">
        <v>815.1</v>
      </c>
      <c r="I80" s="50">
        <v>-3515.1</v>
      </c>
      <c r="J80" s="53">
        <f t="shared" si="7"/>
        <v>0</v>
      </c>
      <c r="K80" s="72">
        <v>0</v>
      </c>
      <c r="L80" s="53">
        <f t="shared" si="4"/>
        <v>0</v>
      </c>
      <c r="M80" s="54">
        <f t="shared" si="5"/>
        <v>0</v>
      </c>
      <c r="N80" s="53">
        <f t="shared" si="6"/>
        <v>0</v>
      </c>
    </row>
    <row r="81" spans="1:14" hidden="1" x14ac:dyDescent="0.25">
      <c r="A81" s="50" t="s">
        <v>70</v>
      </c>
      <c r="B81" s="50">
        <v>2</v>
      </c>
      <c r="C81" s="50" t="s">
        <v>25</v>
      </c>
      <c r="D81" s="51">
        <v>45383</v>
      </c>
      <c r="E81" s="51">
        <v>45412</v>
      </c>
      <c r="F81" s="50">
        <v>735</v>
      </c>
      <c r="G81" s="50">
        <v>0</v>
      </c>
      <c r="H81" s="50">
        <v>0</v>
      </c>
      <c r="I81" s="50">
        <v>-735</v>
      </c>
      <c r="J81" s="53">
        <f t="shared" si="7"/>
        <v>0</v>
      </c>
      <c r="K81" s="72">
        <v>0</v>
      </c>
      <c r="L81" s="53">
        <f t="shared" si="4"/>
        <v>0</v>
      </c>
      <c r="M81" s="54">
        <f t="shared" si="5"/>
        <v>0</v>
      </c>
      <c r="N81" s="53">
        <f t="shared" si="6"/>
        <v>0</v>
      </c>
    </row>
    <row r="82" spans="1:14" hidden="1" x14ac:dyDescent="0.25">
      <c r="A82" s="50" t="s">
        <v>57</v>
      </c>
      <c r="B82" s="50">
        <v>2</v>
      </c>
      <c r="C82" s="50" t="s">
        <v>25</v>
      </c>
      <c r="D82" s="51">
        <v>45383</v>
      </c>
      <c r="E82" s="51">
        <v>45412</v>
      </c>
      <c r="F82" s="50">
        <v>87</v>
      </c>
      <c r="G82" s="50">
        <v>71005.2</v>
      </c>
      <c r="H82" s="50">
        <v>-105382.1</v>
      </c>
      <c r="I82" s="50">
        <v>34289.9</v>
      </c>
      <c r="J82" s="53">
        <f t="shared" si="7"/>
        <v>0</v>
      </c>
      <c r="K82" s="72">
        <v>0</v>
      </c>
      <c r="L82" s="53">
        <f t="shared" si="4"/>
        <v>0</v>
      </c>
      <c r="M82" s="54">
        <f t="shared" si="5"/>
        <v>0</v>
      </c>
      <c r="N82" s="53">
        <f t="shared" si="6"/>
        <v>0</v>
      </c>
    </row>
    <row r="83" spans="1:14" hidden="1" x14ac:dyDescent="0.25">
      <c r="A83" s="50" t="s">
        <v>58</v>
      </c>
      <c r="B83" s="50">
        <v>2</v>
      </c>
      <c r="C83" s="50" t="s">
        <v>25</v>
      </c>
      <c r="D83" s="51">
        <v>45383</v>
      </c>
      <c r="E83" s="51">
        <v>45412</v>
      </c>
      <c r="F83" s="50">
        <v>0</v>
      </c>
      <c r="G83" s="50">
        <v>437.7</v>
      </c>
      <c r="H83" s="50">
        <v>-46918.1</v>
      </c>
      <c r="I83" s="50">
        <v>46480.4</v>
      </c>
      <c r="J83" s="53">
        <f t="shared" si="7"/>
        <v>0</v>
      </c>
      <c r="K83" s="72">
        <v>0</v>
      </c>
      <c r="L83" s="53">
        <f t="shared" si="4"/>
        <v>0</v>
      </c>
      <c r="M83" s="54">
        <f t="shared" si="5"/>
        <v>0</v>
      </c>
      <c r="N83" s="53">
        <f t="shared" si="6"/>
        <v>0</v>
      </c>
    </row>
    <row r="84" spans="1:14" hidden="1" x14ac:dyDescent="0.25">
      <c r="A84" s="50" t="s">
        <v>69</v>
      </c>
      <c r="B84" s="50">
        <v>2</v>
      </c>
      <c r="C84" s="50" t="s">
        <v>25</v>
      </c>
      <c r="D84" s="51">
        <v>45383</v>
      </c>
      <c r="E84" s="51">
        <v>45412</v>
      </c>
      <c r="F84" s="50">
        <v>0</v>
      </c>
      <c r="G84" s="50">
        <v>3639.5</v>
      </c>
      <c r="H84" s="50">
        <v>-123176.9</v>
      </c>
      <c r="I84" s="50">
        <v>119537.4</v>
      </c>
      <c r="J84" s="53">
        <f t="shared" si="7"/>
        <v>0</v>
      </c>
      <c r="K84" s="72">
        <v>0</v>
      </c>
      <c r="L84" s="53">
        <f t="shared" si="4"/>
        <v>0</v>
      </c>
      <c r="M84" s="54">
        <f t="shared" si="5"/>
        <v>0</v>
      </c>
      <c r="N84" s="53">
        <f t="shared" si="6"/>
        <v>0</v>
      </c>
    </row>
    <row r="85" spans="1:14" hidden="1" x14ac:dyDescent="0.25">
      <c r="A85" s="50" t="s">
        <v>59</v>
      </c>
      <c r="B85" s="50">
        <v>2</v>
      </c>
      <c r="C85" s="50" t="s">
        <v>25</v>
      </c>
      <c r="D85" s="51">
        <v>45383</v>
      </c>
      <c r="E85" s="51">
        <v>45412</v>
      </c>
      <c r="F85" s="50">
        <v>579</v>
      </c>
      <c r="G85" s="50">
        <v>41680.800000000003</v>
      </c>
      <c r="H85" s="50">
        <v>-48978.400000000001</v>
      </c>
      <c r="I85" s="50">
        <v>6718.6</v>
      </c>
      <c r="J85" s="53">
        <f t="shared" si="7"/>
        <v>0</v>
      </c>
      <c r="K85" s="72">
        <v>0</v>
      </c>
      <c r="L85" s="53">
        <f t="shared" si="4"/>
        <v>0</v>
      </c>
      <c r="M85" s="54">
        <f t="shared" si="5"/>
        <v>0</v>
      </c>
      <c r="N85" s="53">
        <f t="shared" si="6"/>
        <v>0</v>
      </c>
    </row>
    <row r="86" spans="1:14" hidden="1" x14ac:dyDescent="0.25">
      <c r="A86" s="116" t="s">
        <v>59</v>
      </c>
      <c r="B86" s="116">
        <v>34</v>
      </c>
      <c r="C86" s="116" t="s">
        <v>36</v>
      </c>
      <c r="D86" s="143">
        <v>45383</v>
      </c>
      <c r="E86" s="143">
        <v>45412</v>
      </c>
      <c r="F86" s="116">
        <v>0</v>
      </c>
      <c r="G86" s="116">
        <v>17326</v>
      </c>
      <c r="H86" s="116">
        <v>-17251.5</v>
      </c>
      <c r="I86" s="116">
        <v>-74.5</v>
      </c>
      <c r="J86" s="53">
        <f t="shared" si="7"/>
        <v>0</v>
      </c>
      <c r="K86" s="72">
        <v>0</v>
      </c>
      <c r="L86" s="53">
        <f t="shared" si="4"/>
        <v>0</v>
      </c>
      <c r="M86" s="54">
        <f t="shared" si="5"/>
        <v>0</v>
      </c>
      <c r="N86" s="53">
        <f t="shared" si="6"/>
        <v>0</v>
      </c>
    </row>
    <row r="87" spans="1:14" hidden="1" x14ac:dyDescent="0.25">
      <c r="A87" s="116" t="s">
        <v>59</v>
      </c>
      <c r="B87" s="116">
        <v>36</v>
      </c>
      <c r="C87" s="116" t="s">
        <v>37</v>
      </c>
      <c r="D87" s="143">
        <v>45383</v>
      </c>
      <c r="E87" s="143">
        <v>45412</v>
      </c>
      <c r="F87" s="116">
        <v>0</v>
      </c>
      <c r="G87" s="116">
        <v>88152</v>
      </c>
      <c r="H87" s="116">
        <v>-84826.2</v>
      </c>
      <c r="I87" s="116">
        <v>-3129.8</v>
      </c>
      <c r="J87" s="53">
        <f t="shared" si="7"/>
        <v>196.00000000000273</v>
      </c>
      <c r="K87" s="72">
        <v>196</v>
      </c>
      <c r="L87" s="53">
        <f t="shared" si="4"/>
        <v>2.7284841053187847E-12</v>
      </c>
      <c r="M87" s="54">
        <f t="shared" si="5"/>
        <v>-2.7284841053187847E-12</v>
      </c>
      <c r="N87" s="53">
        <f t="shared" si="6"/>
        <v>196</v>
      </c>
    </row>
    <row r="88" spans="1:14" hidden="1" x14ac:dyDescent="0.25">
      <c r="A88" s="116" t="s">
        <v>59</v>
      </c>
      <c r="B88" s="116">
        <v>38</v>
      </c>
      <c r="C88" s="116" t="s">
        <v>30</v>
      </c>
      <c r="D88" s="143">
        <v>45383</v>
      </c>
      <c r="E88" s="143">
        <v>45412</v>
      </c>
      <c r="F88" s="116">
        <v>0</v>
      </c>
      <c r="G88" s="116">
        <v>0</v>
      </c>
      <c r="H88" s="116">
        <v>-656</v>
      </c>
      <c r="I88" s="116">
        <v>656</v>
      </c>
      <c r="J88" s="53">
        <f t="shared" si="7"/>
        <v>0</v>
      </c>
      <c r="K88" s="72"/>
      <c r="L88" s="53">
        <f t="shared" si="4"/>
        <v>0</v>
      </c>
      <c r="M88" s="54">
        <f t="shared" si="5"/>
        <v>0</v>
      </c>
      <c r="N88" s="53">
        <f t="shared" si="6"/>
        <v>0</v>
      </c>
    </row>
    <row r="89" spans="1:14" hidden="1" x14ac:dyDescent="0.25">
      <c r="A89" s="116" t="s">
        <v>68</v>
      </c>
      <c r="B89" s="116">
        <v>34</v>
      </c>
      <c r="C89" s="116" t="s">
        <v>36</v>
      </c>
      <c r="D89" s="143">
        <v>45383</v>
      </c>
      <c r="E89" s="143">
        <v>45412</v>
      </c>
      <c r="F89" s="116">
        <v>0</v>
      </c>
      <c r="G89" s="116">
        <v>0</v>
      </c>
      <c r="H89" s="116">
        <v>-8685.7999999999993</v>
      </c>
      <c r="I89" s="116">
        <v>9565.7999999999993</v>
      </c>
      <c r="J89" s="53">
        <f t="shared" si="7"/>
        <v>880</v>
      </c>
      <c r="K89" s="72">
        <v>880</v>
      </c>
      <c r="L89" s="53">
        <f t="shared" si="4"/>
        <v>0</v>
      </c>
      <c r="M89" s="54">
        <f t="shared" si="5"/>
        <v>0</v>
      </c>
      <c r="N89" s="53">
        <f t="shared" si="6"/>
        <v>880</v>
      </c>
    </row>
    <row r="90" spans="1:14" hidden="1" x14ac:dyDescent="0.25">
      <c r="A90" s="116" t="s">
        <v>68</v>
      </c>
      <c r="B90" s="116">
        <v>35</v>
      </c>
      <c r="C90" s="116" t="s">
        <v>42</v>
      </c>
      <c r="D90" s="143">
        <v>45383</v>
      </c>
      <c r="E90" s="143">
        <v>45412</v>
      </c>
      <c r="F90" s="116">
        <v>38</v>
      </c>
      <c r="G90" s="116">
        <v>0</v>
      </c>
      <c r="H90" s="116">
        <v>0</v>
      </c>
      <c r="I90" s="116">
        <v>-38</v>
      </c>
      <c r="J90" s="53">
        <f t="shared" si="7"/>
        <v>0</v>
      </c>
      <c r="K90" s="72">
        <v>0</v>
      </c>
      <c r="L90" s="53">
        <f t="shared" si="4"/>
        <v>0</v>
      </c>
      <c r="M90" s="54">
        <f t="shared" si="5"/>
        <v>0</v>
      </c>
      <c r="N90" s="53">
        <f t="shared" si="6"/>
        <v>0</v>
      </c>
    </row>
    <row r="91" spans="1:14" hidden="1" x14ac:dyDescent="0.25">
      <c r="A91" s="50" t="s">
        <v>67</v>
      </c>
      <c r="B91" s="50">
        <v>2</v>
      </c>
      <c r="C91" s="50" t="s">
        <v>25</v>
      </c>
      <c r="D91" s="51">
        <v>45383</v>
      </c>
      <c r="E91" s="51">
        <v>45412</v>
      </c>
      <c r="F91" s="50">
        <v>342</v>
      </c>
      <c r="G91" s="50">
        <v>0</v>
      </c>
      <c r="H91" s="50">
        <v>-23139.599999999999</v>
      </c>
      <c r="I91" s="50">
        <v>23447.599999999999</v>
      </c>
      <c r="J91" s="53">
        <f t="shared" si="7"/>
        <v>650</v>
      </c>
      <c r="K91" s="72">
        <v>650</v>
      </c>
      <c r="L91" s="53">
        <f t="shared" si="4"/>
        <v>0</v>
      </c>
      <c r="M91" s="54">
        <f t="shared" si="5"/>
        <v>0</v>
      </c>
      <c r="N91" s="53">
        <f t="shared" si="6"/>
        <v>650</v>
      </c>
    </row>
    <row r="92" spans="1:14" hidden="1" x14ac:dyDescent="0.25">
      <c r="A92" s="50" t="s">
        <v>80</v>
      </c>
      <c r="B92" s="50">
        <v>2</v>
      </c>
      <c r="C92" s="50" t="s">
        <v>25</v>
      </c>
      <c r="D92" s="51">
        <v>45383</v>
      </c>
      <c r="E92" s="51">
        <v>45412</v>
      </c>
      <c r="F92" s="50">
        <v>562</v>
      </c>
      <c r="G92" s="50">
        <v>0</v>
      </c>
      <c r="H92" s="50">
        <v>-341.6</v>
      </c>
      <c r="I92" s="50">
        <v>-220.4</v>
      </c>
      <c r="J92" s="53">
        <f t="shared" si="7"/>
        <v>0</v>
      </c>
      <c r="K92" s="72"/>
      <c r="L92" s="53">
        <f t="shared" si="4"/>
        <v>0</v>
      </c>
      <c r="M92" s="54">
        <f t="shared" si="5"/>
        <v>0</v>
      </c>
      <c r="N92" s="53">
        <f t="shared" si="6"/>
        <v>0</v>
      </c>
    </row>
    <row r="93" spans="1:14" hidden="1" x14ac:dyDescent="0.25">
      <c r="A93" s="50" t="s">
        <v>66</v>
      </c>
      <c r="B93" s="50">
        <v>2</v>
      </c>
      <c r="C93" s="50" t="s">
        <v>25</v>
      </c>
      <c r="D93" s="51">
        <v>45383</v>
      </c>
      <c r="E93" s="51">
        <v>45412</v>
      </c>
      <c r="F93" s="50">
        <v>1208</v>
      </c>
      <c r="G93" s="50">
        <v>0</v>
      </c>
      <c r="H93" s="50">
        <v>0</v>
      </c>
      <c r="I93" s="50">
        <v>-1208</v>
      </c>
      <c r="J93" s="53">
        <f t="shared" si="7"/>
        <v>0</v>
      </c>
      <c r="K93" s="72">
        <v>0</v>
      </c>
      <c r="L93" s="53">
        <f t="shared" si="4"/>
        <v>0</v>
      </c>
      <c r="M93" s="54">
        <f t="shared" ref="M93:M122" si="8">-L93</f>
        <v>0</v>
      </c>
      <c r="N93" s="53">
        <f t="shared" ref="N93:N122" si="9">J93+M93</f>
        <v>0</v>
      </c>
    </row>
    <row r="94" spans="1:14" hidden="1" x14ac:dyDescent="0.25">
      <c r="A94" s="116" t="s">
        <v>66</v>
      </c>
      <c r="B94" s="116">
        <v>34</v>
      </c>
      <c r="C94" s="116" t="s">
        <v>36</v>
      </c>
      <c r="D94" s="143">
        <v>45383</v>
      </c>
      <c r="E94" s="143">
        <v>45412</v>
      </c>
      <c r="F94" s="116">
        <v>0</v>
      </c>
      <c r="G94" s="116">
        <v>0</v>
      </c>
      <c r="H94" s="116">
        <v>-564.4</v>
      </c>
      <c r="I94" s="116">
        <v>564.4</v>
      </c>
      <c r="J94" s="53">
        <f t="shared" si="7"/>
        <v>0</v>
      </c>
      <c r="K94" s="72">
        <v>0</v>
      </c>
      <c r="L94" s="53">
        <f t="shared" si="4"/>
        <v>0</v>
      </c>
      <c r="M94" s="54">
        <f t="shared" si="8"/>
        <v>0</v>
      </c>
      <c r="N94" s="53">
        <f t="shared" si="9"/>
        <v>0</v>
      </c>
    </row>
    <row r="95" spans="1:14" hidden="1" x14ac:dyDescent="0.25">
      <c r="A95"/>
      <c r="B95"/>
      <c r="C95"/>
      <c r="D95" s="1"/>
      <c r="E95" s="1"/>
      <c r="F95"/>
      <c r="G95"/>
      <c r="H95"/>
      <c r="I95"/>
      <c r="J95" s="53">
        <f t="shared" si="7"/>
        <v>0</v>
      </c>
      <c r="K95" s="72">
        <v>0</v>
      </c>
      <c r="L95" s="53">
        <f t="shared" si="4"/>
        <v>0</v>
      </c>
      <c r="M95" s="54">
        <f t="shared" si="8"/>
        <v>0</v>
      </c>
      <c r="N95" s="53">
        <f t="shared" si="9"/>
        <v>0</v>
      </c>
    </row>
    <row r="96" spans="1:14" hidden="1" x14ac:dyDescent="0.25">
      <c r="A96"/>
      <c r="B96"/>
      <c r="C96"/>
      <c r="D96" s="1"/>
      <c r="E96" s="1"/>
      <c r="F96"/>
      <c r="G96"/>
      <c r="H96"/>
      <c r="I96"/>
      <c r="J96" s="53">
        <f t="shared" si="7"/>
        <v>0</v>
      </c>
      <c r="K96" s="72">
        <v>0</v>
      </c>
      <c r="L96" s="53"/>
      <c r="M96" s="54">
        <f t="shared" si="8"/>
        <v>0</v>
      </c>
      <c r="N96" s="53">
        <f t="shared" si="9"/>
        <v>0</v>
      </c>
    </row>
    <row r="97" spans="4:16" customFormat="1" hidden="1" x14ac:dyDescent="0.25">
      <c r="D97" s="1"/>
      <c r="E97" s="1"/>
      <c r="J97" s="53">
        <f t="shared" si="7"/>
        <v>0</v>
      </c>
      <c r="K97" s="72">
        <v>0</v>
      </c>
      <c r="L97" s="53"/>
      <c r="M97" s="54">
        <f t="shared" si="8"/>
        <v>0</v>
      </c>
      <c r="N97" s="53">
        <f t="shared" si="9"/>
        <v>0</v>
      </c>
      <c r="O97" s="18"/>
      <c r="P97" s="18"/>
    </row>
    <row r="98" spans="4:16" customFormat="1" hidden="1" x14ac:dyDescent="0.25">
      <c r="D98" s="1"/>
      <c r="E98" s="1"/>
      <c r="J98" s="53">
        <f t="shared" si="7"/>
        <v>0</v>
      </c>
      <c r="K98" s="72">
        <v>0</v>
      </c>
      <c r="L98" s="53"/>
      <c r="M98" s="54">
        <f t="shared" si="8"/>
        <v>0</v>
      </c>
      <c r="N98" s="53">
        <f t="shared" si="9"/>
        <v>0</v>
      </c>
      <c r="O98" s="18"/>
      <c r="P98" s="18"/>
    </row>
    <row r="99" spans="4:16" customFormat="1" hidden="1" x14ac:dyDescent="0.25">
      <c r="D99" s="1"/>
      <c r="E99" s="1"/>
      <c r="J99" s="53">
        <f t="shared" si="7"/>
        <v>0</v>
      </c>
      <c r="K99" s="72">
        <v>0</v>
      </c>
      <c r="L99" s="53"/>
      <c r="M99" s="54">
        <f t="shared" si="8"/>
        <v>0</v>
      </c>
      <c r="N99" s="53">
        <f t="shared" si="9"/>
        <v>0</v>
      </c>
      <c r="O99" s="18"/>
      <c r="P99" s="18"/>
    </row>
    <row r="100" spans="4:16" customFormat="1" hidden="1" x14ac:dyDescent="0.25">
      <c r="D100" s="1"/>
      <c r="E100" s="1"/>
      <c r="J100" s="53">
        <f t="shared" si="7"/>
        <v>0</v>
      </c>
      <c r="K100" s="72">
        <v>0</v>
      </c>
      <c r="L100" s="53"/>
      <c r="M100" s="54">
        <f t="shared" si="8"/>
        <v>0</v>
      </c>
      <c r="N100" s="53">
        <f t="shared" si="9"/>
        <v>0</v>
      </c>
      <c r="O100" s="18"/>
      <c r="P100" s="18"/>
    </row>
    <row r="101" spans="4:16" customFormat="1" hidden="1" x14ac:dyDescent="0.25">
      <c r="D101" s="1"/>
      <c r="E101" s="1"/>
      <c r="J101" s="53">
        <f t="shared" si="7"/>
        <v>0</v>
      </c>
      <c r="K101" s="72">
        <v>0</v>
      </c>
      <c r="L101" s="53"/>
      <c r="M101" s="54">
        <f t="shared" si="8"/>
        <v>0</v>
      </c>
      <c r="N101" s="53">
        <f t="shared" si="9"/>
        <v>0</v>
      </c>
      <c r="O101" s="18"/>
      <c r="P101" s="18"/>
    </row>
    <row r="102" spans="4:16" customFormat="1" hidden="1" x14ac:dyDescent="0.25">
      <c r="D102" s="1"/>
      <c r="E102" s="1"/>
      <c r="J102" s="53">
        <f t="shared" si="7"/>
        <v>0</v>
      </c>
      <c r="K102" s="72">
        <v>0</v>
      </c>
      <c r="L102" s="53"/>
      <c r="M102" s="54">
        <f t="shared" si="8"/>
        <v>0</v>
      </c>
      <c r="N102" s="53">
        <f t="shared" si="9"/>
        <v>0</v>
      </c>
      <c r="O102" s="18"/>
      <c r="P102" s="18"/>
    </row>
    <row r="103" spans="4:16" customFormat="1" hidden="1" x14ac:dyDescent="0.25">
      <c r="D103" s="1"/>
      <c r="E103" s="1"/>
      <c r="J103" s="53">
        <f t="shared" si="7"/>
        <v>0</v>
      </c>
      <c r="K103" s="72">
        <v>0</v>
      </c>
      <c r="L103" s="53"/>
      <c r="M103" s="54">
        <f t="shared" si="8"/>
        <v>0</v>
      </c>
      <c r="N103" s="53">
        <f t="shared" si="9"/>
        <v>0</v>
      </c>
      <c r="O103" s="18"/>
      <c r="P103" s="18"/>
    </row>
    <row r="104" spans="4:16" customFormat="1" hidden="1" x14ac:dyDescent="0.25">
      <c r="D104" s="1"/>
      <c r="E104" s="1"/>
      <c r="J104" s="53">
        <f t="shared" si="7"/>
        <v>0</v>
      </c>
      <c r="K104" s="72">
        <v>0</v>
      </c>
      <c r="L104" s="53"/>
      <c r="M104" s="54">
        <f t="shared" si="8"/>
        <v>0</v>
      </c>
      <c r="N104" s="53">
        <f t="shared" si="9"/>
        <v>0</v>
      </c>
      <c r="O104" s="18"/>
      <c r="P104" s="18"/>
    </row>
    <row r="105" spans="4:16" customFormat="1" hidden="1" x14ac:dyDescent="0.25">
      <c r="D105" s="1"/>
      <c r="E105" s="1"/>
      <c r="J105" s="53">
        <f t="shared" si="7"/>
        <v>0</v>
      </c>
      <c r="K105" s="72">
        <v>0</v>
      </c>
      <c r="L105" s="53"/>
      <c r="M105" s="54">
        <f t="shared" si="8"/>
        <v>0</v>
      </c>
      <c r="N105" s="53">
        <f t="shared" si="9"/>
        <v>0</v>
      </c>
      <c r="O105" s="18"/>
      <c r="P105" s="18"/>
    </row>
    <row r="106" spans="4:16" customFormat="1" hidden="1" x14ac:dyDescent="0.25">
      <c r="D106" s="1"/>
      <c r="E106" s="1"/>
      <c r="J106" s="53">
        <f t="shared" si="7"/>
        <v>0</v>
      </c>
      <c r="K106" s="72">
        <v>0</v>
      </c>
      <c r="L106" s="53"/>
      <c r="M106" s="54">
        <f t="shared" si="8"/>
        <v>0</v>
      </c>
      <c r="N106" s="53">
        <f t="shared" si="9"/>
        <v>0</v>
      </c>
      <c r="O106" s="18"/>
      <c r="P106" s="18"/>
    </row>
    <row r="107" spans="4:16" customFormat="1" hidden="1" x14ac:dyDescent="0.25">
      <c r="D107" s="1"/>
      <c r="E107" s="1"/>
      <c r="J107" s="53">
        <f t="shared" si="7"/>
        <v>0</v>
      </c>
      <c r="K107" s="72">
        <v>0</v>
      </c>
      <c r="L107" s="53"/>
      <c r="M107" s="54">
        <f t="shared" si="8"/>
        <v>0</v>
      </c>
      <c r="N107" s="53">
        <f t="shared" si="9"/>
        <v>0</v>
      </c>
      <c r="O107" s="18"/>
      <c r="P107" s="18"/>
    </row>
    <row r="108" spans="4:16" customFormat="1" hidden="1" x14ac:dyDescent="0.25">
      <c r="D108" s="1"/>
      <c r="E108" s="1"/>
      <c r="J108" s="53">
        <f t="shared" si="7"/>
        <v>0</v>
      </c>
      <c r="K108" s="72">
        <v>0</v>
      </c>
      <c r="L108" s="53"/>
      <c r="M108" s="54">
        <f t="shared" si="8"/>
        <v>0</v>
      </c>
      <c r="N108" s="53">
        <f t="shared" si="9"/>
        <v>0</v>
      </c>
      <c r="O108" s="18"/>
      <c r="P108" s="18"/>
    </row>
    <row r="109" spans="4:16" customFormat="1" hidden="1" x14ac:dyDescent="0.25">
      <c r="D109" s="1"/>
      <c r="E109" s="1"/>
      <c r="J109" s="53">
        <f t="shared" si="7"/>
        <v>0</v>
      </c>
      <c r="K109" s="72">
        <v>0</v>
      </c>
      <c r="L109" s="53">
        <f t="shared" si="4"/>
        <v>0</v>
      </c>
      <c r="M109" s="54">
        <f t="shared" si="8"/>
        <v>0</v>
      </c>
      <c r="N109" s="53">
        <f t="shared" si="9"/>
        <v>0</v>
      </c>
      <c r="O109" s="18"/>
      <c r="P109" s="18"/>
    </row>
    <row r="110" spans="4:16" customFormat="1" hidden="1" x14ac:dyDescent="0.25">
      <c r="D110" s="1"/>
      <c r="E110" s="1"/>
      <c r="J110" s="53">
        <f t="shared" si="7"/>
        <v>0</v>
      </c>
      <c r="K110" s="72">
        <v>0</v>
      </c>
      <c r="L110" s="53">
        <f t="shared" si="4"/>
        <v>0</v>
      </c>
      <c r="M110" s="54">
        <f t="shared" si="8"/>
        <v>0</v>
      </c>
      <c r="N110" s="53">
        <f t="shared" si="9"/>
        <v>0</v>
      </c>
      <c r="O110" s="18"/>
      <c r="P110" s="18"/>
    </row>
    <row r="111" spans="4:16" customFormat="1" hidden="1" x14ac:dyDescent="0.25">
      <c r="D111" s="1"/>
      <c r="E111" s="1"/>
      <c r="J111" s="53">
        <f t="shared" si="7"/>
        <v>0</v>
      </c>
      <c r="K111" s="72">
        <v>0</v>
      </c>
      <c r="L111" s="53">
        <f t="shared" si="4"/>
        <v>0</v>
      </c>
      <c r="M111" s="54">
        <f t="shared" si="8"/>
        <v>0</v>
      </c>
      <c r="N111" s="53">
        <f t="shared" si="9"/>
        <v>0</v>
      </c>
      <c r="O111" s="18"/>
      <c r="P111" s="18"/>
    </row>
    <row r="112" spans="4:16" customFormat="1" hidden="1" x14ac:dyDescent="0.25">
      <c r="D112" s="1"/>
      <c r="E112" s="1"/>
      <c r="J112" s="53">
        <f t="shared" si="7"/>
        <v>0</v>
      </c>
      <c r="K112" s="72">
        <v>0</v>
      </c>
      <c r="L112" s="53">
        <f t="shared" si="4"/>
        <v>0</v>
      </c>
      <c r="M112" s="54">
        <f t="shared" si="8"/>
        <v>0</v>
      </c>
      <c r="N112" s="53">
        <f t="shared" si="9"/>
        <v>0</v>
      </c>
      <c r="O112" s="18"/>
      <c r="P112" s="18"/>
    </row>
    <row r="113" spans="1:15" hidden="1" x14ac:dyDescent="0.25">
      <c r="A113"/>
      <c r="B113"/>
      <c r="C113"/>
      <c r="D113" s="1"/>
      <c r="E113" s="1"/>
      <c r="F113"/>
      <c r="G113"/>
      <c r="H113"/>
      <c r="I113"/>
      <c r="J113" s="53">
        <f t="shared" si="7"/>
        <v>0</v>
      </c>
      <c r="K113" s="72">
        <v>0</v>
      </c>
      <c r="L113" s="53">
        <f t="shared" si="4"/>
        <v>0</v>
      </c>
      <c r="M113" s="54">
        <f t="shared" si="8"/>
        <v>0</v>
      </c>
      <c r="N113" s="53">
        <f t="shared" si="9"/>
        <v>0</v>
      </c>
    </row>
    <row r="114" spans="1:15" hidden="1" x14ac:dyDescent="0.25">
      <c r="A114"/>
      <c r="B114"/>
      <c r="C114"/>
      <c r="D114" s="1"/>
      <c r="E114" s="1"/>
      <c r="F114"/>
      <c r="G114"/>
      <c r="H114"/>
      <c r="I114"/>
      <c r="J114" s="53">
        <f t="shared" si="7"/>
        <v>0</v>
      </c>
      <c r="K114" s="72">
        <v>0</v>
      </c>
      <c r="L114" s="53">
        <f t="shared" si="4"/>
        <v>0</v>
      </c>
      <c r="M114" s="54">
        <f t="shared" si="8"/>
        <v>0</v>
      </c>
      <c r="N114" s="53">
        <f t="shared" si="9"/>
        <v>0</v>
      </c>
    </row>
    <row r="115" spans="1:15" hidden="1" x14ac:dyDescent="0.25">
      <c r="A115"/>
      <c r="B115"/>
      <c r="C115"/>
      <c r="D115" s="1"/>
      <c r="E115" s="1"/>
      <c r="F115"/>
      <c r="G115"/>
      <c r="H115"/>
      <c r="I115"/>
      <c r="J115" s="53">
        <f t="shared" si="7"/>
        <v>0</v>
      </c>
      <c r="K115" s="72">
        <v>0</v>
      </c>
      <c r="L115" s="53">
        <f t="shared" si="4"/>
        <v>0</v>
      </c>
      <c r="M115" s="54">
        <f t="shared" si="8"/>
        <v>0</v>
      </c>
      <c r="N115" s="53">
        <f t="shared" si="9"/>
        <v>0</v>
      </c>
    </row>
    <row r="116" spans="1:15" hidden="1" x14ac:dyDescent="0.25">
      <c r="A116"/>
      <c r="B116"/>
      <c r="C116"/>
      <c r="D116" s="1"/>
      <c r="E116" s="1"/>
      <c r="F116"/>
      <c r="G116"/>
      <c r="H116"/>
      <c r="I116"/>
      <c r="J116" s="53">
        <f t="shared" si="7"/>
        <v>0</v>
      </c>
      <c r="K116" s="72">
        <v>0</v>
      </c>
      <c r="L116" s="53">
        <f t="shared" si="4"/>
        <v>0</v>
      </c>
      <c r="M116" s="54">
        <f t="shared" si="8"/>
        <v>0</v>
      </c>
      <c r="N116" s="53">
        <f t="shared" si="9"/>
        <v>0</v>
      </c>
    </row>
    <row r="117" spans="1:15" hidden="1" x14ac:dyDescent="0.25">
      <c r="A117"/>
      <c r="B117"/>
      <c r="C117"/>
      <c r="D117" s="1"/>
      <c r="E117" s="1"/>
      <c r="F117"/>
      <c r="G117"/>
      <c r="H117"/>
      <c r="I117"/>
      <c r="J117" s="53">
        <f t="shared" si="7"/>
        <v>0</v>
      </c>
      <c r="K117" s="72">
        <v>0</v>
      </c>
      <c r="L117" s="53">
        <f t="shared" si="4"/>
        <v>0</v>
      </c>
      <c r="M117" s="54">
        <f t="shared" si="8"/>
        <v>0</v>
      </c>
      <c r="N117" s="53">
        <f t="shared" si="9"/>
        <v>0</v>
      </c>
    </row>
    <row r="118" spans="1:15" hidden="1" x14ac:dyDescent="0.25">
      <c r="A118"/>
      <c r="B118"/>
      <c r="C118"/>
      <c r="D118" s="1"/>
      <c r="E118" s="1"/>
      <c r="F118"/>
      <c r="G118"/>
      <c r="H118"/>
      <c r="I118"/>
      <c r="J118" s="53">
        <f t="shared" si="7"/>
        <v>0</v>
      </c>
      <c r="K118" s="72">
        <v>0</v>
      </c>
      <c r="L118" s="53">
        <f t="shared" si="4"/>
        <v>0</v>
      </c>
      <c r="M118" s="54">
        <f t="shared" si="8"/>
        <v>0</v>
      </c>
      <c r="N118" s="53">
        <f t="shared" si="9"/>
        <v>0</v>
      </c>
    </row>
    <row r="119" spans="1:15" hidden="1" x14ac:dyDescent="0.25">
      <c r="A119"/>
      <c r="B119"/>
      <c r="C119"/>
      <c r="D119" s="1"/>
      <c r="E119" s="1"/>
      <c r="F119"/>
      <c r="G119"/>
      <c r="H119"/>
      <c r="I119"/>
      <c r="J119" s="53">
        <f t="shared" si="7"/>
        <v>0</v>
      </c>
      <c r="K119" s="72">
        <v>0</v>
      </c>
      <c r="L119" s="53">
        <f t="shared" si="4"/>
        <v>0</v>
      </c>
      <c r="M119" s="54">
        <f t="shared" si="8"/>
        <v>0</v>
      </c>
      <c r="N119" s="53">
        <f t="shared" si="9"/>
        <v>0</v>
      </c>
    </row>
    <row r="120" spans="1:15" hidden="1" x14ac:dyDescent="0.25">
      <c r="A120"/>
      <c r="B120"/>
      <c r="C120"/>
      <c r="D120" s="1"/>
      <c r="E120" s="1"/>
      <c r="F120" s="52"/>
      <c r="G120" s="52"/>
      <c r="H120" s="52"/>
      <c r="I120" s="52"/>
      <c r="J120" s="53">
        <f t="shared" si="7"/>
        <v>0</v>
      </c>
      <c r="K120" s="72"/>
      <c r="L120" s="53"/>
      <c r="M120" s="54"/>
      <c r="N120" s="53"/>
    </row>
    <row r="121" spans="1:15" hidden="1" x14ac:dyDescent="0.25">
      <c r="A121"/>
      <c r="B121"/>
      <c r="C121"/>
      <c r="D121" s="1"/>
      <c r="E121" s="1"/>
      <c r="F121" s="52"/>
      <c r="G121" s="52"/>
      <c r="H121" s="52"/>
      <c r="I121" s="52"/>
      <c r="J121" s="53">
        <f t="shared" si="7"/>
        <v>0</v>
      </c>
      <c r="K121" s="72">
        <v>0</v>
      </c>
      <c r="L121" s="53">
        <f t="shared" si="4"/>
        <v>0</v>
      </c>
      <c r="M121" s="54">
        <f t="shared" si="8"/>
        <v>0</v>
      </c>
      <c r="N121" s="53">
        <f t="shared" si="9"/>
        <v>0</v>
      </c>
    </row>
    <row r="122" spans="1:15" hidden="1" x14ac:dyDescent="0.25">
      <c r="A122"/>
      <c r="B122"/>
      <c r="C122"/>
      <c r="D122" s="1"/>
      <c r="E122" s="1"/>
      <c r="F122" s="52"/>
      <c r="G122" s="52"/>
      <c r="H122" s="52"/>
      <c r="I122" s="52"/>
      <c r="J122" s="53">
        <f t="shared" si="7"/>
        <v>0</v>
      </c>
      <c r="K122" s="72">
        <v>0</v>
      </c>
      <c r="L122" s="53">
        <f t="shared" si="4"/>
        <v>0</v>
      </c>
      <c r="M122" s="54">
        <f t="shared" si="8"/>
        <v>0</v>
      </c>
      <c r="N122" s="53">
        <f t="shared" si="9"/>
        <v>0</v>
      </c>
    </row>
    <row r="123" spans="1:15" hidden="1" x14ac:dyDescent="0.25">
      <c r="A123"/>
      <c r="B123"/>
      <c r="C123"/>
      <c r="D123" s="1"/>
      <c r="E123" s="1"/>
      <c r="F123" s="71"/>
      <c r="G123" s="71"/>
      <c r="H123" s="71"/>
      <c r="I123" s="71"/>
      <c r="J123" s="52">
        <f>SUM(J2:J122)</f>
        <v>27586.999999999982</v>
      </c>
      <c r="K123" s="52">
        <f t="shared" ref="K123:O123" si="10">SUM(K2:K122)</f>
        <v>27587</v>
      </c>
      <c r="L123" s="52">
        <f t="shared" si="10"/>
        <v>-1.2682965788712863E-11</v>
      </c>
      <c r="M123" s="52">
        <f t="shared" si="10"/>
        <v>1.2682965788712863E-11</v>
      </c>
      <c r="N123" s="52">
        <f t="shared" si="10"/>
        <v>27587</v>
      </c>
      <c r="O123" s="52">
        <f t="shared" si="10"/>
        <v>0</v>
      </c>
    </row>
    <row r="124" spans="1:15" x14ac:dyDescent="0.25">
      <c r="A124" s="135"/>
      <c r="B124" s="135"/>
      <c r="C124" s="135"/>
      <c r="D124" s="136"/>
      <c r="E124" s="136"/>
      <c r="F124" s="137"/>
      <c r="G124" s="137"/>
      <c r="H124" s="137"/>
      <c r="I124" s="137"/>
      <c r="J124" s="81"/>
      <c r="K124" s="81"/>
      <c r="L124" s="81"/>
      <c r="M124" s="81"/>
      <c r="N124" s="81"/>
    </row>
    <row r="125" spans="1:15" ht="33" x14ac:dyDescent="0.3">
      <c r="A125" s="138" t="s">
        <v>15</v>
      </c>
      <c r="B125" s="50" t="s">
        <v>16</v>
      </c>
      <c r="C125" s="50" t="s">
        <v>17</v>
      </c>
      <c r="D125" s="50" t="s">
        <v>18</v>
      </c>
      <c r="F125" s="81"/>
      <c r="G125" s="81"/>
      <c r="H125" s="81"/>
      <c r="I125" s="81"/>
      <c r="J125" s="81"/>
      <c r="K125" s="81"/>
      <c r="L125" s="81"/>
      <c r="M125" s="81"/>
      <c r="N125" s="81"/>
    </row>
    <row r="126" spans="1:15" x14ac:dyDescent="0.25">
      <c r="A126" s="139">
        <v>2</v>
      </c>
      <c r="B126" s="140">
        <v>2992.9999999999882</v>
      </c>
      <c r="C126" s="140">
        <v>2993</v>
      </c>
      <c r="D126" s="140">
        <v>-1.1102230246251565E-11</v>
      </c>
      <c r="F126" s="81"/>
      <c r="G126" s="81"/>
      <c r="H126" s="81"/>
      <c r="I126" s="81"/>
      <c r="J126" s="81"/>
      <c r="K126" s="81"/>
      <c r="L126" s="81"/>
      <c r="M126" s="81"/>
      <c r="N126" s="81"/>
    </row>
    <row r="127" spans="1:15" x14ac:dyDescent="0.25">
      <c r="A127" s="139">
        <v>4</v>
      </c>
      <c r="B127" s="140">
        <v>7046.0000000000018</v>
      </c>
      <c r="C127" s="140">
        <v>7046</v>
      </c>
      <c r="D127" s="140">
        <v>2.7284841053187847E-12</v>
      </c>
      <c r="F127" s="81"/>
      <c r="G127" s="81"/>
      <c r="H127" s="81"/>
      <c r="I127" s="81"/>
      <c r="J127" s="81"/>
      <c r="K127" s="81"/>
      <c r="L127" s="81"/>
      <c r="M127" s="81"/>
      <c r="N127" s="81"/>
    </row>
    <row r="128" spans="1:15" x14ac:dyDescent="0.25">
      <c r="A128" s="139">
        <v>5</v>
      </c>
      <c r="B128" s="140">
        <v>0</v>
      </c>
      <c r="C128" s="140">
        <v>0</v>
      </c>
      <c r="D128" s="140">
        <v>0</v>
      </c>
      <c r="F128" s="81"/>
      <c r="G128" s="81"/>
      <c r="H128" s="81"/>
      <c r="I128" s="81"/>
      <c r="J128" s="81"/>
      <c r="K128" s="81"/>
      <c r="L128" s="81"/>
      <c r="M128" s="81"/>
      <c r="N128" s="81"/>
    </row>
    <row r="129" spans="1:14" x14ac:dyDescent="0.25">
      <c r="A129" s="139">
        <v>9</v>
      </c>
      <c r="B129" s="140">
        <v>0</v>
      </c>
      <c r="C129" s="140">
        <v>0</v>
      </c>
      <c r="D129" s="140">
        <v>0</v>
      </c>
      <c r="F129" s="81"/>
      <c r="G129" s="81"/>
      <c r="H129" s="81"/>
      <c r="I129" s="81"/>
      <c r="J129" s="81"/>
      <c r="K129" s="81"/>
      <c r="L129" s="81"/>
      <c r="M129" s="81"/>
      <c r="N129" s="81"/>
    </row>
    <row r="130" spans="1:14" x14ac:dyDescent="0.25">
      <c r="A130" s="139">
        <v>21</v>
      </c>
      <c r="B130" s="140">
        <v>1.5347723092418164E-12</v>
      </c>
      <c r="C130" s="140">
        <v>0</v>
      </c>
      <c r="D130" s="140">
        <v>1.5347723092418164E-12</v>
      </c>
      <c r="F130" s="81"/>
      <c r="G130" s="81"/>
      <c r="H130" s="81"/>
      <c r="I130" s="81"/>
      <c r="J130" s="81"/>
      <c r="K130" s="81"/>
      <c r="L130" s="81"/>
      <c r="M130" s="81"/>
      <c r="N130" s="81"/>
    </row>
    <row r="131" spans="1:14" x14ac:dyDescent="0.25">
      <c r="A131" s="139">
        <v>22</v>
      </c>
      <c r="B131" s="140">
        <v>1.3855583347321954E-12</v>
      </c>
      <c r="C131" s="140">
        <v>0</v>
      </c>
      <c r="D131" s="140">
        <v>1.3855583347321954E-12</v>
      </c>
      <c r="F131" s="81"/>
      <c r="G131" s="81"/>
      <c r="H131" s="81"/>
      <c r="I131" s="81"/>
      <c r="J131" s="81"/>
      <c r="K131" s="81"/>
      <c r="L131" s="81"/>
      <c r="M131" s="81"/>
      <c r="N131" s="81"/>
    </row>
    <row r="132" spans="1:14" x14ac:dyDescent="0.25">
      <c r="A132" s="139">
        <v>23</v>
      </c>
      <c r="B132" s="140">
        <v>-3.6237679523765109E-13</v>
      </c>
      <c r="C132" s="140">
        <v>0</v>
      </c>
      <c r="D132" s="140">
        <v>-3.6237679523765109E-13</v>
      </c>
      <c r="F132" s="81"/>
      <c r="G132" s="81"/>
      <c r="H132" s="81"/>
      <c r="I132" s="81"/>
      <c r="J132" s="81"/>
      <c r="K132" s="81"/>
      <c r="L132" s="81"/>
      <c r="M132" s="81"/>
      <c r="N132" s="81"/>
    </row>
    <row r="133" spans="1:14" x14ac:dyDescent="0.25">
      <c r="A133" s="139">
        <v>34</v>
      </c>
      <c r="B133" s="140">
        <v>14043.999999999993</v>
      </c>
      <c r="C133" s="140">
        <v>14044</v>
      </c>
      <c r="D133" s="140">
        <v>-9.5949914680204529E-12</v>
      </c>
    </row>
    <row r="134" spans="1:14" x14ac:dyDescent="0.25">
      <c r="A134" s="139">
        <v>36</v>
      </c>
      <c r="B134" s="140">
        <v>3104.0000000000009</v>
      </c>
      <c r="C134" s="140">
        <v>3104</v>
      </c>
      <c r="D134" s="140">
        <v>2.7278179715040096E-12</v>
      </c>
    </row>
    <row r="135" spans="1:14" x14ac:dyDescent="0.25">
      <c r="A135" s="141">
        <v>37</v>
      </c>
      <c r="B135" s="140">
        <v>0</v>
      </c>
      <c r="C135" s="140">
        <v>0</v>
      </c>
      <c r="D135" s="140">
        <v>0</v>
      </c>
    </row>
    <row r="136" spans="1:14" x14ac:dyDescent="0.25">
      <c r="A136" s="139">
        <v>38</v>
      </c>
      <c r="B136" s="140">
        <v>0</v>
      </c>
      <c r="C136" s="140">
        <v>0</v>
      </c>
      <c r="D136" s="140">
        <v>0</v>
      </c>
    </row>
    <row r="137" spans="1:14" x14ac:dyDescent="0.25">
      <c r="A137" s="139">
        <v>57</v>
      </c>
      <c r="B137" s="140">
        <v>0</v>
      </c>
      <c r="C137" s="140">
        <v>0</v>
      </c>
      <c r="D137" s="140">
        <v>0</v>
      </c>
    </row>
    <row r="138" spans="1:14" x14ac:dyDescent="0.25">
      <c r="A138" s="139">
        <v>78</v>
      </c>
      <c r="B138" s="140">
        <v>400</v>
      </c>
      <c r="C138" s="140">
        <v>400</v>
      </c>
      <c r="D138" s="140">
        <v>0</v>
      </c>
    </row>
    <row r="139" spans="1:14" x14ac:dyDescent="0.25">
      <c r="A139" s="141">
        <v>35</v>
      </c>
      <c r="B139" s="140">
        <v>0</v>
      </c>
      <c r="C139" s="140">
        <v>0</v>
      </c>
      <c r="D139" s="140">
        <v>0</v>
      </c>
    </row>
    <row r="140" spans="1:14" x14ac:dyDescent="0.25">
      <c r="A140" s="141" t="s">
        <v>19</v>
      </c>
      <c r="B140" s="140">
        <v>0</v>
      </c>
      <c r="C140" s="140">
        <v>0</v>
      </c>
      <c r="D140" s="140">
        <v>0</v>
      </c>
    </row>
    <row r="141" spans="1:14" ht="16.5" x14ac:dyDescent="0.3">
      <c r="A141" s="141" t="s">
        <v>20</v>
      </c>
      <c r="B141" s="142">
        <v>27586.999999999985</v>
      </c>
      <c r="C141" s="142">
        <v>27587</v>
      </c>
      <c r="D141" s="142">
        <v>-1.2682965788712863E-11</v>
      </c>
    </row>
    <row r="142" spans="1:14" x14ac:dyDescent="0.25">
      <c r="D142" s="50"/>
    </row>
  </sheetData>
  <autoFilter ref="A1:O123" xr:uid="{00000000-0001-0000-0200-000000000000}">
    <filterColumn colId="1">
      <filters>
        <filter val="4"/>
        <filter val="5"/>
        <filter val="9"/>
      </filters>
    </filterColumn>
  </autoFilter>
  <sortState xmlns:xlrd2="http://schemas.microsoft.com/office/spreadsheetml/2017/richdata2" ref="A28:N79">
    <sortCondition ref="B28:B79"/>
  </sortState>
  <pageMargins left="0.25" right="0.25" top="0.75" bottom="0.75" header="0.3" footer="0.3"/>
  <pageSetup scale="52" orientation="landscape" r:id="rId2"/>
  <headerFooter>
    <oddFooter>&amp;L&amp;Z&amp;F&amp;A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P49"/>
  <sheetViews>
    <sheetView zoomScale="82" zoomScaleNormal="82" workbookViewId="0">
      <pane ySplit="1" topLeftCell="A2" activePane="bottomLeft" state="frozen"/>
      <selection pane="bottomLeft" activeCell="D42" sqref="D42"/>
    </sheetView>
  </sheetViews>
  <sheetFormatPr defaultColWidth="9" defaultRowHeight="15.75" x14ac:dyDescent="0.25"/>
  <cols>
    <col min="1" max="1" width="14.125" customWidth="1"/>
    <col min="2" max="2" width="11.75" bestFit="1" customWidth="1"/>
    <col min="3" max="3" width="15.875" bestFit="1" customWidth="1"/>
    <col min="4" max="4" width="22.5" bestFit="1" customWidth="1"/>
    <col min="5" max="5" width="11" bestFit="1" customWidth="1"/>
    <col min="6" max="6" width="9.625" style="14" bestFit="1" customWidth="1"/>
    <col min="7" max="7" width="13.25" style="14" bestFit="1" customWidth="1"/>
    <col min="8" max="8" width="14" style="14" bestFit="1" customWidth="1"/>
    <col min="9" max="9" width="13.25" style="14" bestFit="1" customWidth="1"/>
    <col min="10" max="10" width="9.625" style="14" bestFit="1" customWidth="1"/>
    <col min="11" max="11" width="10.625" style="14" bestFit="1" customWidth="1"/>
    <col min="12" max="12" width="16.375" style="14" bestFit="1" customWidth="1"/>
    <col min="13" max="13" width="15.5" style="14" bestFit="1" customWidth="1"/>
    <col min="14" max="14" width="25.875" style="14" bestFit="1" customWidth="1"/>
  </cols>
  <sheetData>
    <row r="1" spans="1:16" ht="17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5" t="s">
        <v>10</v>
      </c>
      <c r="L1" s="12" t="s">
        <v>11</v>
      </c>
      <c r="M1" s="21" t="s">
        <v>12</v>
      </c>
      <c r="N1" s="21" t="s">
        <v>13</v>
      </c>
    </row>
    <row r="2" spans="1:16" x14ac:dyDescent="0.25">
      <c r="A2" t="s">
        <v>34</v>
      </c>
      <c r="B2">
        <v>2</v>
      </c>
      <c r="C2" t="s">
        <v>25</v>
      </c>
      <c r="D2" s="1">
        <v>45383</v>
      </c>
      <c r="E2" s="1">
        <v>45412</v>
      </c>
      <c r="F2">
        <v>0</v>
      </c>
      <c r="G2">
        <v>3997</v>
      </c>
      <c r="H2">
        <v>-8525.4</v>
      </c>
      <c r="I2">
        <v>4502</v>
      </c>
      <c r="J2" s="53">
        <f>SUM(F2,G2,H2,I2)</f>
        <v>-26.399999999999636</v>
      </c>
      <c r="K2" s="72">
        <v>0</v>
      </c>
      <c r="L2" s="53">
        <f t="shared" ref="L2:L32" si="0">J2-K2</f>
        <v>-26.399999999999636</v>
      </c>
      <c r="M2" s="54">
        <f t="shared" ref="M2:M32" si="1">-L2</f>
        <v>26.399999999999636</v>
      </c>
      <c r="N2" s="53">
        <f t="shared" ref="N2:N32" si="2">SUM(J2,M2)</f>
        <v>0</v>
      </c>
      <c r="P2" s="3"/>
    </row>
    <row r="3" spans="1:16" x14ac:dyDescent="0.25">
      <c r="A3" t="s">
        <v>88</v>
      </c>
      <c r="B3">
        <v>2</v>
      </c>
      <c r="C3" t="s">
        <v>25</v>
      </c>
      <c r="D3" s="1">
        <v>45383</v>
      </c>
      <c r="E3" s="1">
        <v>45412</v>
      </c>
      <c r="F3">
        <v>0</v>
      </c>
      <c r="G3">
        <v>15001</v>
      </c>
      <c r="H3">
        <v>0</v>
      </c>
      <c r="I3">
        <v>-15001</v>
      </c>
      <c r="J3" s="53">
        <f t="shared" ref="J3:J35" si="3">SUM(F3,G3,H3,I3)</f>
        <v>0</v>
      </c>
      <c r="K3" s="72">
        <v>0</v>
      </c>
      <c r="L3" s="53">
        <f t="shared" si="0"/>
        <v>0</v>
      </c>
      <c r="M3" s="54">
        <f t="shared" si="1"/>
        <v>0</v>
      </c>
      <c r="N3" s="53">
        <f t="shared" si="2"/>
        <v>0</v>
      </c>
      <c r="P3" s="3"/>
    </row>
    <row r="4" spans="1:16" x14ac:dyDescent="0.25">
      <c r="A4" t="s">
        <v>38</v>
      </c>
      <c r="B4">
        <v>2</v>
      </c>
      <c r="C4" t="s">
        <v>25</v>
      </c>
      <c r="D4" s="1">
        <v>45383</v>
      </c>
      <c r="E4" s="1">
        <v>45412</v>
      </c>
      <c r="F4">
        <v>0</v>
      </c>
      <c r="G4">
        <v>0</v>
      </c>
      <c r="H4">
        <v>-4507.5</v>
      </c>
      <c r="I4">
        <v>4500</v>
      </c>
      <c r="J4" s="53">
        <f t="shared" si="3"/>
        <v>-7.5</v>
      </c>
      <c r="K4" s="72">
        <v>0</v>
      </c>
      <c r="L4" s="53">
        <f t="shared" si="0"/>
        <v>-7.5</v>
      </c>
      <c r="M4" s="54">
        <f t="shared" si="1"/>
        <v>7.5</v>
      </c>
      <c r="N4" s="53">
        <f t="shared" si="2"/>
        <v>0</v>
      </c>
      <c r="P4" s="3"/>
    </row>
    <row r="5" spans="1:16" x14ac:dyDescent="0.25">
      <c r="A5" t="s">
        <v>39</v>
      </c>
      <c r="B5">
        <v>2</v>
      </c>
      <c r="C5" t="s">
        <v>25</v>
      </c>
      <c r="D5" s="1">
        <v>45383</v>
      </c>
      <c r="E5" s="1">
        <v>45412</v>
      </c>
      <c r="F5">
        <v>0</v>
      </c>
      <c r="G5">
        <v>2811</v>
      </c>
      <c r="H5">
        <v>-2833.2</v>
      </c>
      <c r="I5">
        <v>0</v>
      </c>
      <c r="J5" s="53">
        <f t="shared" si="3"/>
        <v>-22.199999999999818</v>
      </c>
      <c r="K5" s="72">
        <v>0</v>
      </c>
      <c r="L5" s="53">
        <f t="shared" si="0"/>
        <v>-22.199999999999818</v>
      </c>
      <c r="M5" s="54">
        <f t="shared" si="1"/>
        <v>22.199999999999818</v>
      </c>
      <c r="N5" s="53">
        <f t="shared" si="2"/>
        <v>0</v>
      </c>
      <c r="P5" s="3"/>
    </row>
    <row r="6" spans="1:16" x14ac:dyDescent="0.25">
      <c r="A6" t="s">
        <v>84</v>
      </c>
      <c r="B6">
        <v>2</v>
      </c>
      <c r="C6" t="s">
        <v>25</v>
      </c>
      <c r="D6" s="1">
        <v>45383</v>
      </c>
      <c r="E6" s="1">
        <v>45412</v>
      </c>
      <c r="F6">
        <v>0</v>
      </c>
      <c r="G6">
        <v>37502</v>
      </c>
      <c r="H6">
        <v>0</v>
      </c>
      <c r="I6">
        <v>-37502</v>
      </c>
      <c r="J6" s="53">
        <f t="shared" si="3"/>
        <v>0</v>
      </c>
      <c r="K6" s="72">
        <v>0</v>
      </c>
      <c r="L6" s="53">
        <f t="shared" si="0"/>
        <v>0</v>
      </c>
      <c r="M6" s="54">
        <f t="shared" si="1"/>
        <v>0</v>
      </c>
      <c r="N6" s="53">
        <f t="shared" si="2"/>
        <v>0</v>
      </c>
      <c r="P6" s="3"/>
    </row>
    <row r="7" spans="1:16" x14ac:dyDescent="0.25">
      <c r="A7" t="s">
        <v>73</v>
      </c>
      <c r="B7">
        <v>2</v>
      </c>
      <c r="C7" t="s">
        <v>25</v>
      </c>
      <c r="D7" s="1">
        <v>45383</v>
      </c>
      <c r="E7" s="1">
        <v>45412</v>
      </c>
      <c r="F7">
        <v>0</v>
      </c>
      <c r="G7">
        <v>14993</v>
      </c>
      <c r="H7">
        <v>-22493</v>
      </c>
      <c r="I7">
        <v>7500</v>
      </c>
      <c r="J7" s="53">
        <f t="shared" si="3"/>
        <v>0</v>
      </c>
      <c r="K7" s="72">
        <v>0</v>
      </c>
      <c r="L7" s="53">
        <f t="shared" si="0"/>
        <v>0</v>
      </c>
      <c r="M7" s="54">
        <f t="shared" si="1"/>
        <v>0</v>
      </c>
      <c r="N7" s="53">
        <f t="shared" si="2"/>
        <v>0</v>
      </c>
      <c r="P7" s="3"/>
    </row>
    <row r="8" spans="1:16" ht="16.5" x14ac:dyDescent="0.3">
      <c r="A8" t="s">
        <v>62</v>
      </c>
      <c r="B8">
        <v>2</v>
      </c>
      <c r="C8" t="s">
        <v>25</v>
      </c>
      <c r="D8" s="1">
        <v>45383</v>
      </c>
      <c r="E8" s="1">
        <v>45412</v>
      </c>
      <c r="F8">
        <v>0</v>
      </c>
      <c r="G8" s="45">
        <v>17397</v>
      </c>
      <c r="H8">
        <v>-22495</v>
      </c>
      <c r="I8">
        <v>5098</v>
      </c>
      <c r="J8" s="53">
        <f t="shared" si="3"/>
        <v>0</v>
      </c>
      <c r="K8" s="72">
        <v>0</v>
      </c>
      <c r="L8" s="53">
        <f t="shared" si="0"/>
        <v>0</v>
      </c>
      <c r="M8" s="54">
        <f t="shared" si="1"/>
        <v>0</v>
      </c>
      <c r="N8" s="53">
        <f t="shared" si="2"/>
        <v>0</v>
      </c>
      <c r="P8" s="3"/>
    </row>
    <row r="9" spans="1:16" x14ac:dyDescent="0.25">
      <c r="A9" t="s">
        <v>43</v>
      </c>
      <c r="B9">
        <v>2</v>
      </c>
      <c r="C9" t="s">
        <v>25</v>
      </c>
      <c r="D9" s="1">
        <v>45383</v>
      </c>
      <c r="E9" s="1">
        <v>45412</v>
      </c>
      <c r="F9">
        <v>0</v>
      </c>
      <c r="G9">
        <v>0</v>
      </c>
      <c r="H9">
        <v>0</v>
      </c>
      <c r="I9">
        <v>-3.1</v>
      </c>
      <c r="J9" s="53">
        <f t="shared" si="3"/>
        <v>-3.1</v>
      </c>
      <c r="K9" s="72">
        <v>0</v>
      </c>
      <c r="L9" s="53">
        <f t="shared" si="0"/>
        <v>-3.1</v>
      </c>
      <c r="M9" s="54">
        <f t="shared" si="1"/>
        <v>3.1</v>
      </c>
      <c r="N9" s="53">
        <f t="shared" si="2"/>
        <v>0</v>
      </c>
      <c r="P9" s="3"/>
    </row>
    <row r="10" spans="1:16" x14ac:dyDescent="0.25">
      <c r="A10" t="s">
        <v>44</v>
      </c>
      <c r="B10">
        <v>2</v>
      </c>
      <c r="C10" t="s">
        <v>25</v>
      </c>
      <c r="D10" s="1">
        <v>45383</v>
      </c>
      <c r="E10" s="1">
        <v>45412</v>
      </c>
      <c r="F10">
        <v>131</v>
      </c>
      <c r="G10">
        <v>0</v>
      </c>
      <c r="H10">
        <v>0</v>
      </c>
      <c r="I10">
        <v>0</v>
      </c>
      <c r="J10" s="53">
        <f t="shared" si="3"/>
        <v>131</v>
      </c>
      <c r="K10" s="72">
        <v>131</v>
      </c>
      <c r="L10" s="53">
        <f t="shared" si="0"/>
        <v>0</v>
      </c>
      <c r="M10" s="54">
        <f t="shared" si="1"/>
        <v>0</v>
      </c>
      <c r="N10" s="53">
        <f t="shared" si="2"/>
        <v>131</v>
      </c>
      <c r="P10" s="3"/>
    </row>
    <row r="11" spans="1:16" x14ac:dyDescent="0.25">
      <c r="A11" s="107" t="s">
        <v>72</v>
      </c>
      <c r="B11" s="107">
        <v>2</v>
      </c>
      <c r="C11" s="107" t="s">
        <v>25</v>
      </c>
      <c r="D11" s="108">
        <v>45383</v>
      </c>
      <c r="E11" s="108">
        <v>45412</v>
      </c>
      <c r="F11" s="107">
        <v>3300</v>
      </c>
      <c r="G11" s="107">
        <v>41387.199999999997</v>
      </c>
      <c r="H11" s="107">
        <v>-44751.8</v>
      </c>
      <c r="I11" s="107">
        <v>1658.5</v>
      </c>
      <c r="J11" s="53">
        <f t="shared" si="3"/>
        <v>1593.8999999999942</v>
      </c>
      <c r="K11" s="72">
        <v>146</v>
      </c>
      <c r="L11" s="53">
        <f t="shared" si="0"/>
        <v>1447.8999999999942</v>
      </c>
      <c r="M11" s="54">
        <f t="shared" si="1"/>
        <v>-1447.8999999999942</v>
      </c>
      <c r="N11" s="53">
        <f t="shared" si="2"/>
        <v>146</v>
      </c>
      <c r="P11" s="3"/>
    </row>
    <row r="12" spans="1:16" x14ac:dyDescent="0.25">
      <c r="A12" t="s">
        <v>45</v>
      </c>
      <c r="B12">
        <v>2</v>
      </c>
      <c r="C12" t="s">
        <v>25</v>
      </c>
      <c r="D12" s="1">
        <v>45383</v>
      </c>
      <c r="E12" s="1">
        <v>45412</v>
      </c>
      <c r="F12">
        <v>0</v>
      </c>
      <c r="G12">
        <v>9250</v>
      </c>
      <c r="H12">
        <v>-10424.700000000001</v>
      </c>
      <c r="I12">
        <v>2452</v>
      </c>
      <c r="J12" s="53">
        <f t="shared" si="3"/>
        <v>1277.2999999999993</v>
      </c>
      <c r="K12" s="72">
        <v>1261</v>
      </c>
      <c r="L12" s="53">
        <f t="shared" si="0"/>
        <v>16.299999999999272</v>
      </c>
      <c r="M12" s="54">
        <f t="shared" si="1"/>
        <v>-16.299999999999272</v>
      </c>
      <c r="N12" s="53">
        <f t="shared" si="2"/>
        <v>1261</v>
      </c>
      <c r="P12" s="3"/>
    </row>
    <row r="13" spans="1:16" x14ac:dyDescent="0.25">
      <c r="A13" t="s">
        <v>48</v>
      </c>
      <c r="B13">
        <v>2</v>
      </c>
      <c r="C13" t="s">
        <v>25</v>
      </c>
      <c r="D13" s="1">
        <v>45383</v>
      </c>
      <c r="E13" s="1">
        <v>45412</v>
      </c>
      <c r="F13">
        <v>0</v>
      </c>
      <c r="G13">
        <v>49226.400000000001</v>
      </c>
      <c r="H13">
        <v>-51305.599999999999</v>
      </c>
      <c r="I13">
        <v>1944.7</v>
      </c>
      <c r="J13" s="53">
        <f t="shared" si="3"/>
        <v>-134.49999999999704</v>
      </c>
      <c r="K13" s="72">
        <v>0</v>
      </c>
      <c r="L13" s="53">
        <f t="shared" si="0"/>
        <v>-134.49999999999704</v>
      </c>
      <c r="M13" s="54">
        <f t="shared" si="1"/>
        <v>134.49999999999704</v>
      </c>
      <c r="N13" s="53">
        <f t="shared" si="2"/>
        <v>0</v>
      </c>
      <c r="P13" s="3"/>
    </row>
    <row r="14" spans="1:16" x14ac:dyDescent="0.25">
      <c r="A14" t="s">
        <v>49</v>
      </c>
      <c r="B14">
        <v>2</v>
      </c>
      <c r="C14" t="s">
        <v>25</v>
      </c>
      <c r="D14" s="1">
        <v>45383</v>
      </c>
      <c r="E14" s="1">
        <v>45412</v>
      </c>
      <c r="F14">
        <v>0</v>
      </c>
      <c r="G14">
        <v>101691.9</v>
      </c>
      <c r="H14">
        <v>-121685.4</v>
      </c>
      <c r="I14">
        <v>19513</v>
      </c>
      <c r="J14" s="53">
        <f t="shared" si="3"/>
        <v>-480.5</v>
      </c>
      <c r="K14" s="72">
        <v>0</v>
      </c>
      <c r="L14" s="53">
        <f t="shared" si="0"/>
        <v>-480.5</v>
      </c>
      <c r="M14" s="54">
        <f t="shared" si="1"/>
        <v>480.5</v>
      </c>
      <c r="N14" s="53">
        <f t="shared" si="2"/>
        <v>0</v>
      </c>
      <c r="P14" s="3"/>
    </row>
    <row r="15" spans="1:16" x14ac:dyDescent="0.25">
      <c r="A15" t="s">
        <v>51</v>
      </c>
      <c r="B15">
        <v>2</v>
      </c>
      <c r="C15" t="s">
        <v>25</v>
      </c>
      <c r="D15" s="1">
        <v>45383</v>
      </c>
      <c r="E15" s="1">
        <v>45412</v>
      </c>
      <c r="F15">
        <v>302</v>
      </c>
      <c r="G15">
        <v>19738.2</v>
      </c>
      <c r="H15">
        <v>-23351.9</v>
      </c>
      <c r="I15">
        <v>3305.5</v>
      </c>
      <c r="J15" s="53">
        <f t="shared" si="3"/>
        <v>-6.2000000000007276</v>
      </c>
      <c r="K15" s="72">
        <v>0</v>
      </c>
      <c r="L15" s="53">
        <f t="shared" si="0"/>
        <v>-6.2000000000007276</v>
      </c>
      <c r="M15" s="54">
        <f t="shared" si="1"/>
        <v>6.2000000000007276</v>
      </c>
      <c r="N15" s="53">
        <f t="shared" si="2"/>
        <v>0</v>
      </c>
      <c r="P15" s="3"/>
    </row>
    <row r="16" spans="1:16" x14ac:dyDescent="0.25">
      <c r="A16" t="s">
        <v>52</v>
      </c>
      <c r="B16">
        <v>2</v>
      </c>
      <c r="C16" t="s">
        <v>25</v>
      </c>
      <c r="D16" s="1">
        <v>45383</v>
      </c>
      <c r="E16" s="1">
        <v>45412</v>
      </c>
      <c r="F16">
        <v>1440</v>
      </c>
      <c r="G16">
        <v>78348.100000000006</v>
      </c>
      <c r="H16">
        <v>-98512.4</v>
      </c>
      <c r="I16">
        <v>18836.7</v>
      </c>
      <c r="J16" s="53">
        <f t="shared" si="3"/>
        <v>112.40000000001237</v>
      </c>
      <c r="K16" s="72">
        <v>0</v>
      </c>
      <c r="L16" s="53">
        <f t="shared" si="0"/>
        <v>112.40000000001237</v>
      </c>
      <c r="M16" s="54">
        <f t="shared" si="1"/>
        <v>-112.40000000001237</v>
      </c>
      <c r="N16" s="53">
        <f t="shared" si="2"/>
        <v>0</v>
      </c>
      <c r="P16" s="3"/>
    </row>
    <row r="17" spans="1:16" x14ac:dyDescent="0.25">
      <c r="A17" s="107" t="s">
        <v>53</v>
      </c>
      <c r="B17" s="107">
        <v>2</v>
      </c>
      <c r="C17" s="107" t="s">
        <v>25</v>
      </c>
      <c r="D17" s="108">
        <v>45383</v>
      </c>
      <c r="E17" s="108">
        <v>45412</v>
      </c>
      <c r="F17" s="107">
        <v>0</v>
      </c>
      <c r="G17" s="107">
        <v>132231.29999999999</v>
      </c>
      <c r="H17" s="107">
        <v>-112108.2</v>
      </c>
      <c r="I17" s="107">
        <v>-21131.3</v>
      </c>
      <c r="J17" s="53">
        <f t="shared" si="3"/>
        <v>-1008.200000000008</v>
      </c>
      <c r="K17" s="72">
        <v>0</v>
      </c>
      <c r="L17" s="53">
        <f t="shared" si="0"/>
        <v>-1008.200000000008</v>
      </c>
      <c r="M17" s="54">
        <f t="shared" si="1"/>
        <v>1008.200000000008</v>
      </c>
      <c r="N17" s="53">
        <f t="shared" si="2"/>
        <v>0</v>
      </c>
      <c r="P17" s="3"/>
    </row>
    <row r="18" spans="1:16" x14ac:dyDescent="0.25">
      <c r="A18" t="s">
        <v>71</v>
      </c>
      <c r="B18">
        <v>2</v>
      </c>
      <c r="C18" t="s">
        <v>25</v>
      </c>
      <c r="D18" s="1">
        <v>45383</v>
      </c>
      <c r="E18" s="1">
        <v>45412</v>
      </c>
      <c r="F18">
        <v>0</v>
      </c>
      <c r="G18">
        <v>42094.7</v>
      </c>
      <c r="H18">
        <v>-46565.8</v>
      </c>
      <c r="I18">
        <v>5183.2</v>
      </c>
      <c r="J18" s="53">
        <f t="shared" si="3"/>
        <v>712.099999999994</v>
      </c>
      <c r="K18" s="72">
        <v>805</v>
      </c>
      <c r="L18" s="53">
        <f t="shared" si="0"/>
        <v>-92.900000000006003</v>
      </c>
      <c r="M18" s="54">
        <f t="shared" si="1"/>
        <v>92.900000000006003</v>
      </c>
      <c r="N18" s="53">
        <f t="shared" si="2"/>
        <v>805</v>
      </c>
      <c r="P18" s="3"/>
    </row>
    <row r="19" spans="1:16" x14ac:dyDescent="0.25">
      <c r="A19" s="107" t="s">
        <v>55</v>
      </c>
      <c r="B19" s="107">
        <v>2</v>
      </c>
      <c r="C19" s="107" t="s">
        <v>25</v>
      </c>
      <c r="D19" s="108">
        <v>45383</v>
      </c>
      <c r="E19" s="108">
        <v>45412</v>
      </c>
      <c r="F19" s="107">
        <v>2700</v>
      </c>
      <c r="G19" s="107">
        <v>0</v>
      </c>
      <c r="H19" s="107">
        <v>815.1</v>
      </c>
      <c r="I19" s="107">
        <v>-2823.2</v>
      </c>
      <c r="J19" s="53">
        <f t="shared" si="3"/>
        <v>691.90000000000009</v>
      </c>
      <c r="K19" s="72">
        <v>0</v>
      </c>
      <c r="L19" s="53">
        <f t="shared" si="0"/>
        <v>691.90000000000009</v>
      </c>
      <c r="M19" s="54">
        <f t="shared" si="1"/>
        <v>-691.90000000000009</v>
      </c>
      <c r="N19" s="53">
        <f t="shared" si="2"/>
        <v>0</v>
      </c>
      <c r="P19" s="3"/>
    </row>
    <row r="20" spans="1:16" x14ac:dyDescent="0.25">
      <c r="A20" t="s">
        <v>70</v>
      </c>
      <c r="B20">
        <v>2</v>
      </c>
      <c r="C20" t="s">
        <v>25</v>
      </c>
      <c r="D20" s="1">
        <v>45383</v>
      </c>
      <c r="E20" s="1">
        <v>45412</v>
      </c>
      <c r="F20">
        <v>735</v>
      </c>
      <c r="G20">
        <v>0</v>
      </c>
      <c r="H20">
        <v>0</v>
      </c>
      <c r="I20">
        <v>-725.8</v>
      </c>
      <c r="J20" s="53">
        <f t="shared" si="3"/>
        <v>9.2000000000000455</v>
      </c>
      <c r="K20" s="72">
        <v>0</v>
      </c>
      <c r="L20" s="53">
        <f t="shared" si="0"/>
        <v>9.2000000000000455</v>
      </c>
      <c r="M20" s="54">
        <f t="shared" si="1"/>
        <v>-9.2000000000000455</v>
      </c>
      <c r="N20" s="53">
        <f t="shared" si="2"/>
        <v>0</v>
      </c>
      <c r="P20" s="3"/>
    </row>
    <row r="21" spans="1:16" x14ac:dyDescent="0.25">
      <c r="A21" t="s">
        <v>56</v>
      </c>
      <c r="B21">
        <v>2</v>
      </c>
      <c r="C21" t="s">
        <v>25</v>
      </c>
      <c r="D21" s="1">
        <v>45383</v>
      </c>
      <c r="E21" s="1">
        <v>45412</v>
      </c>
      <c r="F21">
        <v>0</v>
      </c>
      <c r="G21">
        <v>0</v>
      </c>
      <c r="H21">
        <v>0</v>
      </c>
      <c r="I21">
        <v>-37.200000000000003</v>
      </c>
      <c r="J21" s="53">
        <f t="shared" si="3"/>
        <v>-37.200000000000003</v>
      </c>
      <c r="K21" s="72">
        <v>0</v>
      </c>
      <c r="L21" s="53">
        <f t="shared" si="0"/>
        <v>-37.200000000000003</v>
      </c>
      <c r="M21" s="54">
        <f t="shared" si="1"/>
        <v>37.200000000000003</v>
      </c>
      <c r="N21" s="53">
        <f t="shared" si="2"/>
        <v>0</v>
      </c>
      <c r="P21" s="3"/>
    </row>
    <row r="22" spans="1:16" x14ac:dyDescent="0.25">
      <c r="A22" t="s">
        <v>57</v>
      </c>
      <c r="B22">
        <v>2</v>
      </c>
      <c r="C22" t="s">
        <v>25</v>
      </c>
      <c r="D22" s="1">
        <v>45383</v>
      </c>
      <c r="E22" s="1">
        <v>45412</v>
      </c>
      <c r="F22">
        <v>87</v>
      </c>
      <c r="G22">
        <v>71005.2</v>
      </c>
      <c r="H22">
        <v>-105382.1</v>
      </c>
      <c r="I22">
        <v>34238.800000000003</v>
      </c>
      <c r="J22" s="53">
        <f t="shared" si="3"/>
        <v>-51.100000000005821</v>
      </c>
      <c r="K22" s="72">
        <v>0</v>
      </c>
      <c r="L22" s="53">
        <f t="shared" si="0"/>
        <v>-51.100000000005821</v>
      </c>
      <c r="M22" s="54">
        <f t="shared" si="1"/>
        <v>51.100000000005821</v>
      </c>
      <c r="N22" s="53">
        <f t="shared" si="2"/>
        <v>0</v>
      </c>
      <c r="P22" s="3"/>
    </row>
    <row r="23" spans="1:16" x14ac:dyDescent="0.25">
      <c r="A23" t="s">
        <v>58</v>
      </c>
      <c r="B23">
        <v>2</v>
      </c>
      <c r="C23" t="s">
        <v>25</v>
      </c>
      <c r="D23" s="1">
        <v>45383</v>
      </c>
      <c r="E23" s="1">
        <v>45412</v>
      </c>
      <c r="F23">
        <v>0</v>
      </c>
      <c r="G23">
        <v>437.7</v>
      </c>
      <c r="H23">
        <v>-46918.1</v>
      </c>
      <c r="I23">
        <v>46471.4</v>
      </c>
      <c r="J23" s="53">
        <f t="shared" si="3"/>
        <v>-9</v>
      </c>
      <c r="K23" s="72">
        <v>0</v>
      </c>
      <c r="L23" s="53">
        <f t="shared" si="0"/>
        <v>-9</v>
      </c>
      <c r="M23" s="54">
        <f t="shared" si="1"/>
        <v>9</v>
      </c>
      <c r="N23" s="53">
        <f t="shared" si="2"/>
        <v>0</v>
      </c>
      <c r="P23" s="3"/>
    </row>
    <row r="24" spans="1:16" x14ac:dyDescent="0.25">
      <c r="A24" t="s">
        <v>69</v>
      </c>
      <c r="B24">
        <v>2</v>
      </c>
      <c r="C24" t="s">
        <v>25</v>
      </c>
      <c r="D24" s="1">
        <v>45383</v>
      </c>
      <c r="E24" s="1">
        <v>45412</v>
      </c>
      <c r="F24">
        <v>0</v>
      </c>
      <c r="G24">
        <v>3639.5</v>
      </c>
      <c r="H24">
        <v>-123176.9</v>
      </c>
      <c r="I24">
        <v>119369.2</v>
      </c>
      <c r="J24" s="53">
        <f t="shared" si="3"/>
        <v>-168.19999999999709</v>
      </c>
      <c r="K24" s="72">
        <v>0</v>
      </c>
      <c r="L24" s="53">
        <f t="shared" si="0"/>
        <v>-168.19999999999709</v>
      </c>
      <c r="M24" s="54">
        <f t="shared" si="1"/>
        <v>168.19999999999709</v>
      </c>
      <c r="N24" s="53">
        <f t="shared" si="2"/>
        <v>0</v>
      </c>
      <c r="P24" s="3"/>
    </row>
    <row r="25" spans="1:16" x14ac:dyDescent="0.25">
      <c r="A25" t="s">
        <v>59</v>
      </c>
      <c r="B25">
        <v>2</v>
      </c>
      <c r="C25" t="s">
        <v>25</v>
      </c>
      <c r="D25" s="1">
        <v>45383</v>
      </c>
      <c r="E25" s="1">
        <v>45412</v>
      </c>
      <c r="F25">
        <v>579</v>
      </c>
      <c r="G25">
        <v>41680.800000000003</v>
      </c>
      <c r="H25">
        <v>-48978.400000000001</v>
      </c>
      <c r="I25">
        <v>6603.1</v>
      </c>
      <c r="J25" s="53">
        <f t="shared" si="3"/>
        <v>-115.49999999999818</v>
      </c>
      <c r="K25" s="72">
        <v>0</v>
      </c>
      <c r="L25" s="53">
        <f t="shared" si="0"/>
        <v>-115.49999999999818</v>
      </c>
      <c r="M25" s="54">
        <f t="shared" si="1"/>
        <v>115.49999999999818</v>
      </c>
      <c r="N25" s="53">
        <f t="shared" si="2"/>
        <v>0</v>
      </c>
      <c r="P25" s="3"/>
    </row>
    <row r="26" spans="1:16" x14ac:dyDescent="0.25">
      <c r="A26" t="s">
        <v>67</v>
      </c>
      <c r="B26">
        <v>2</v>
      </c>
      <c r="C26" t="s">
        <v>25</v>
      </c>
      <c r="D26" s="1">
        <v>45383</v>
      </c>
      <c r="E26" s="1">
        <v>45412</v>
      </c>
      <c r="F26">
        <v>342</v>
      </c>
      <c r="G26">
        <v>0</v>
      </c>
      <c r="H26">
        <v>-23139.599999999999</v>
      </c>
      <c r="I26">
        <v>23145.200000000001</v>
      </c>
      <c r="J26" s="53">
        <f t="shared" si="3"/>
        <v>347.60000000000218</v>
      </c>
      <c r="K26" s="72">
        <v>650</v>
      </c>
      <c r="L26" s="53">
        <f t="shared" si="0"/>
        <v>-302.39999999999782</v>
      </c>
      <c r="M26" s="54">
        <f t="shared" si="1"/>
        <v>302.39999999999782</v>
      </c>
      <c r="N26" s="53">
        <f t="shared" si="2"/>
        <v>650</v>
      </c>
      <c r="P26" s="3"/>
    </row>
    <row r="27" spans="1:16" x14ac:dyDescent="0.25">
      <c r="A27" t="s">
        <v>80</v>
      </c>
      <c r="B27">
        <v>2</v>
      </c>
      <c r="C27" t="s">
        <v>25</v>
      </c>
      <c r="D27" s="1">
        <v>45383</v>
      </c>
      <c r="E27" s="1">
        <v>45412</v>
      </c>
      <c r="F27">
        <v>562</v>
      </c>
      <c r="G27">
        <v>0</v>
      </c>
      <c r="H27">
        <v>-341.6</v>
      </c>
      <c r="I27">
        <v>-282.2</v>
      </c>
      <c r="J27" s="53">
        <f t="shared" si="3"/>
        <v>-61.800000000000011</v>
      </c>
      <c r="K27" s="72">
        <v>0</v>
      </c>
      <c r="L27" s="53">
        <f t="shared" si="0"/>
        <v>-61.800000000000011</v>
      </c>
      <c r="M27" s="54">
        <f t="shared" si="1"/>
        <v>61.800000000000011</v>
      </c>
      <c r="N27" s="53">
        <f t="shared" si="2"/>
        <v>0</v>
      </c>
      <c r="P27" s="3"/>
    </row>
    <row r="28" spans="1:16" x14ac:dyDescent="0.25">
      <c r="A28" t="s">
        <v>66</v>
      </c>
      <c r="B28">
        <v>2</v>
      </c>
      <c r="C28" t="s">
        <v>25</v>
      </c>
      <c r="D28" s="1">
        <v>45383</v>
      </c>
      <c r="E28" s="1">
        <v>45412</v>
      </c>
      <c r="F28">
        <v>1208</v>
      </c>
      <c r="G28">
        <v>0</v>
      </c>
      <c r="H28">
        <v>0</v>
      </c>
      <c r="I28">
        <v>-1239.5</v>
      </c>
      <c r="J28" s="53">
        <f t="shared" si="3"/>
        <v>-31.5</v>
      </c>
      <c r="K28" s="72">
        <v>0</v>
      </c>
      <c r="L28" s="53">
        <f t="shared" si="0"/>
        <v>-31.5</v>
      </c>
      <c r="M28" s="54">
        <f t="shared" si="1"/>
        <v>31.5</v>
      </c>
      <c r="N28" s="53">
        <f t="shared" si="2"/>
        <v>0</v>
      </c>
      <c r="P28" s="3"/>
    </row>
    <row r="29" spans="1:16" x14ac:dyDescent="0.25">
      <c r="D29" s="1"/>
      <c r="E29" s="1"/>
      <c r="F29"/>
      <c r="G29"/>
      <c r="H29"/>
      <c r="I29"/>
      <c r="J29" s="53">
        <f t="shared" si="3"/>
        <v>0</v>
      </c>
      <c r="K29" s="72">
        <v>0</v>
      </c>
      <c r="L29" s="53">
        <f t="shared" si="0"/>
        <v>0</v>
      </c>
      <c r="M29" s="54">
        <f t="shared" si="1"/>
        <v>0</v>
      </c>
      <c r="N29" s="53">
        <f t="shared" si="2"/>
        <v>0</v>
      </c>
      <c r="P29" s="3"/>
    </row>
    <row r="30" spans="1:16" x14ac:dyDescent="0.25">
      <c r="D30" s="1"/>
      <c r="E30" s="1"/>
      <c r="F30"/>
      <c r="G30"/>
      <c r="H30"/>
      <c r="I30"/>
      <c r="J30" s="53">
        <f t="shared" si="3"/>
        <v>0</v>
      </c>
      <c r="K30" s="72">
        <v>0</v>
      </c>
      <c r="L30" s="53">
        <f t="shared" si="0"/>
        <v>0</v>
      </c>
      <c r="M30" s="54">
        <f t="shared" si="1"/>
        <v>0</v>
      </c>
      <c r="N30" s="53">
        <f t="shared" si="2"/>
        <v>0</v>
      </c>
      <c r="P30" s="3"/>
    </row>
    <row r="31" spans="1:16" hidden="1" x14ac:dyDescent="0.25">
      <c r="A31" t="s">
        <v>66</v>
      </c>
      <c r="B31">
        <v>2</v>
      </c>
      <c r="C31" t="s">
        <v>25</v>
      </c>
      <c r="D31" s="1">
        <v>45352</v>
      </c>
      <c r="E31" s="1">
        <v>45382</v>
      </c>
      <c r="F31">
        <v>800</v>
      </c>
      <c r="G31">
        <v>0</v>
      </c>
      <c r="H31">
        <v>-39116.9</v>
      </c>
      <c r="I31">
        <v>39311.199999999997</v>
      </c>
      <c r="J31" s="53">
        <f t="shared" si="3"/>
        <v>994.29999999999563</v>
      </c>
      <c r="K31" s="72">
        <v>0</v>
      </c>
      <c r="L31" s="53">
        <f t="shared" si="0"/>
        <v>994.29999999999563</v>
      </c>
      <c r="M31" s="54">
        <f t="shared" si="1"/>
        <v>-994.29999999999563</v>
      </c>
      <c r="N31" s="53">
        <f t="shared" si="2"/>
        <v>0</v>
      </c>
      <c r="P31" s="3"/>
    </row>
    <row r="32" spans="1:16" hidden="1" x14ac:dyDescent="0.25">
      <c r="D32" s="1"/>
      <c r="E32" s="1"/>
      <c r="F32"/>
      <c r="G32"/>
      <c r="H32"/>
      <c r="I32"/>
      <c r="J32" s="53">
        <f t="shared" si="3"/>
        <v>0</v>
      </c>
      <c r="K32" s="72">
        <v>0</v>
      </c>
      <c r="L32" s="53">
        <f t="shared" si="0"/>
        <v>0</v>
      </c>
      <c r="M32" s="54">
        <f t="shared" si="1"/>
        <v>0</v>
      </c>
      <c r="N32" s="53">
        <f t="shared" si="2"/>
        <v>0</v>
      </c>
      <c r="P32" s="3"/>
    </row>
    <row r="33" spans="1:16" hidden="1" x14ac:dyDescent="0.25">
      <c r="D33" s="1"/>
      <c r="E33" s="1"/>
      <c r="F33" s="79"/>
      <c r="G33" s="79"/>
      <c r="H33" s="79"/>
      <c r="I33" s="79"/>
      <c r="J33" s="53">
        <f t="shared" si="3"/>
        <v>0</v>
      </c>
      <c r="K33" s="72">
        <v>0</v>
      </c>
      <c r="L33" s="80"/>
      <c r="M33" s="54"/>
      <c r="N33" s="53"/>
      <c r="P33" s="3"/>
    </row>
    <row r="34" spans="1:16" hidden="1" x14ac:dyDescent="0.25">
      <c r="D34" s="1"/>
      <c r="E34" s="1"/>
      <c r="F34" s="79"/>
      <c r="G34" s="79"/>
      <c r="H34" s="79"/>
      <c r="I34" s="79"/>
      <c r="J34" s="53">
        <f t="shared" si="3"/>
        <v>0</v>
      </c>
      <c r="K34" s="72">
        <v>0</v>
      </c>
      <c r="L34" s="80"/>
      <c r="M34" s="54"/>
      <c r="N34" s="53"/>
      <c r="P34" s="3"/>
    </row>
    <row r="35" spans="1:16" hidden="1" x14ac:dyDescent="0.25">
      <c r="D35" s="1"/>
      <c r="E35" s="1"/>
      <c r="F35" s="48"/>
      <c r="G35" s="48"/>
      <c r="H35" s="48"/>
      <c r="I35" s="48"/>
      <c r="J35" s="53">
        <f t="shared" si="3"/>
        <v>0</v>
      </c>
      <c r="K35" s="72">
        <v>0</v>
      </c>
      <c r="L35" s="17"/>
      <c r="M35" s="54"/>
      <c r="N35" s="53"/>
      <c r="P35" s="3"/>
    </row>
    <row r="36" spans="1:16" hidden="1" x14ac:dyDescent="0.25"/>
    <row r="37" spans="1:16" hidden="1" x14ac:dyDescent="0.25"/>
    <row r="38" spans="1:16" ht="17.25" thickBot="1" x14ac:dyDescent="0.35">
      <c r="F38" s="13">
        <f>SUM(F2:F37)</f>
        <v>12186</v>
      </c>
      <c r="G38" s="13">
        <f t="shared" ref="G38:N38" si="4">SUM(G2:G37)</f>
        <v>682432</v>
      </c>
      <c r="H38" s="13">
        <f t="shared" si="4"/>
        <v>-955798.4</v>
      </c>
      <c r="I38" s="13">
        <f t="shared" si="4"/>
        <v>264887.2</v>
      </c>
      <c r="J38" s="13">
        <f t="shared" si="4"/>
        <v>3706.799999999992</v>
      </c>
      <c r="K38" s="13">
        <f t="shared" si="4"/>
        <v>2993</v>
      </c>
      <c r="L38" s="13">
        <f>SUM(L2:L37)</f>
        <v>713.79999999999154</v>
      </c>
      <c r="M38" s="13">
        <f t="shared" si="4"/>
        <v>-713.79999999999154</v>
      </c>
      <c r="N38" s="13">
        <f t="shared" si="4"/>
        <v>2993</v>
      </c>
    </row>
    <row r="39" spans="1:16" ht="16.5" thickTop="1" x14ac:dyDescent="0.25"/>
    <row r="45" spans="1:16" x14ac:dyDescent="0.25">
      <c r="A45" s="70" t="s">
        <v>15</v>
      </c>
      <c r="B45" t="s">
        <v>16</v>
      </c>
      <c r="C45" t="s">
        <v>17</v>
      </c>
      <c r="D45" t="s">
        <v>18</v>
      </c>
    </row>
    <row r="46" spans="1:16" x14ac:dyDescent="0.25">
      <c r="A46" s="64">
        <v>2</v>
      </c>
      <c r="B46">
        <v>5813.8000000000156</v>
      </c>
      <c r="C46">
        <v>11386</v>
      </c>
      <c r="D46" s="90">
        <v>-5572.1999999999844</v>
      </c>
    </row>
    <row r="47" spans="1:16" x14ac:dyDescent="0.25">
      <c r="A47" s="64" t="s">
        <v>19</v>
      </c>
      <c r="B47">
        <v>0</v>
      </c>
      <c r="C47">
        <v>0</v>
      </c>
      <c r="D47" s="90">
        <v>0</v>
      </c>
    </row>
    <row r="48" spans="1:16" x14ac:dyDescent="0.25">
      <c r="A48" s="64">
        <v>57</v>
      </c>
      <c r="B48">
        <v>0</v>
      </c>
      <c r="C48">
        <v>0</v>
      </c>
      <c r="D48" s="90">
        <v>0</v>
      </c>
    </row>
    <row r="49" spans="1:4" x14ac:dyDescent="0.25">
      <c r="A49" s="64" t="s">
        <v>20</v>
      </c>
      <c r="B49">
        <v>5813.8000000000156</v>
      </c>
      <c r="C49">
        <v>11386</v>
      </c>
      <c r="D49" s="90">
        <v>-5572.1999999999844</v>
      </c>
    </row>
  </sheetData>
  <pageMargins left="0.75" right="0.75" top="1" bottom="1" header="0.5" footer="0.5"/>
  <pageSetup scale="55" orientation="landscape" r:id="rId2"/>
  <headerFooter>
    <oddHeader>&amp;C2 OIL</oddHeader>
    <oddFooter>&amp;L&amp;Z&amp;F&amp;A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3"/>
  <sheetViews>
    <sheetView zoomScale="84" zoomScaleNormal="84" workbookViewId="0">
      <pane ySplit="1" topLeftCell="A2" activePane="bottomLeft" state="frozen"/>
      <selection sqref="A1:N22"/>
      <selection pane="bottomLeft" activeCell="K2" sqref="K2:K26"/>
    </sheetView>
  </sheetViews>
  <sheetFormatPr defaultColWidth="10.25" defaultRowHeight="16.5" x14ac:dyDescent="0.3"/>
  <cols>
    <col min="1" max="1" width="13.875" style="28" bestFit="1" customWidth="1"/>
    <col min="2" max="2" width="11.75" style="28" customWidth="1"/>
    <col min="3" max="3" width="15.75" style="28" bestFit="1" customWidth="1"/>
    <col min="4" max="4" width="22.5" style="28" bestFit="1" customWidth="1"/>
    <col min="5" max="5" width="11.75" style="28" bestFit="1" customWidth="1"/>
    <col min="6" max="6" width="10.125" style="30" bestFit="1" customWidth="1"/>
    <col min="7" max="7" width="11.875" style="30" bestFit="1" customWidth="1"/>
    <col min="8" max="8" width="13.375" style="30" bestFit="1" customWidth="1"/>
    <col min="9" max="9" width="12.625" style="30" bestFit="1" customWidth="1"/>
    <col min="10" max="10" width="10.25" style="30" bestFit="1" customWidth="1"/>
    <col min="11" max="11" width="10.25" style="31" bestFit="1" customWidth="1"/>
    <col min="12" max="14" width="10.25" style="30" bestFit="1" customWidth="1"/>
    <col min="15" max="16384" width="10.25" style="28"/>
  </cols>
  <sheetData>
    <row r="1" spans="1:14" ht="45.75" thickBo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">
        <v>12</v>
      </c>
      <c r="N1" s="27" t="s">
        <v>13</v>
      </c>
    </row>
    <row r="2" spans="1:14" x14ac:dyDescent="0.3">
      <c r="A2" s="50" t="s">
        <v>34</v>
      </c>
      <c r="B2" s="50">
        <v>2</v>
      </c>
      <c r="C2" s="50" t="s">
        <v>25</v>
      </c>
      <c r="D2" s="51">
        <v>45383</v>
      </c>
      <c r="E2" s="51">
        <v>45412</v>
      </c>
      <c r="F2" s="50">
        <v>0</v>
      </c>
      <c r="G2" s="50">
        <v>3997</v>
      </c>
      <c r="H2" s="50">
        <v>-8525.4</v>
      </c>
      <c r="I2" s="50">
        <v>4528.3999999999996</v>
      </c>
      <c r="J2" s="53">
        <f t="shared" ref="J2:J39" si="0">SUM(F2,G2,H2,I2)</f>
        <v>0</v>
      </c>
      <c r="K2" s="72">
        <v>0</v>
      </c>
      <c r="L2" s="53">
        <f t="shared" ref="L2:L39" si="1">J2-K2</f>
        <v>0</v>
      </c>
      <c r="M2" s="54">
        <f t="shared" ref="M2:M39" si="2">-L2</f>
        <v>0</v>
      </c>
      <c r="N2" s="53">
        <f t="shared" ref="N2:N33" si="3">J2+M2</f>
        <v>0</v>
      </c>
    </row>
    <row r="3" spans="1:14" ht="15.75" customHeight="1" x14ac:dyDescent="0.3">
      <c r="A3" s="50" t="s">
        <v>88</v>
      </c>
      <c r="B3" s="50">
        <v>2</v>
      </c>
      <c r="C3" s="50" t="s">
        <v>25</v>
      </c>
      <c r="D3" s="51">
        <v>45383</v>
      </c>
      <c r="E3" s="51">
        <v>45412</v>
      </c>
      <c r="F3" s="50">
        <v>0</v>
      </c>
      <c r="G3" s="50">
        <v>15001</v>
      </c>
      <c r="H3" s="50">
        <v>0</v>
      </c>
      <c r="I3" s="50">
        <v>-15001</v>
      </c>
      <c r="J3" s="53">
        <f t="shared" si="0"/>
        <v>0</v>
      </c>
      <c r="K3" s="72">
        <v>0</v>
      </c>
      <c r="L3" s="53">
        <f t="shared" si="1"/>
        <v>0</v>
      </c>
      <c r="M3" s="54">
        <f t="shared" si="2"/>
        <v>0</v>
      </c>
      <c r="N3" s="53">
        <f t="shared" si="3"/>
        <v>0</v>
      </c>
    </row>
    <row r="4" spans="1:14" ht="15.75" customHeight="1" x14ac:dyDescent="0.3">
      <c r="A4" s="50" t="s">
        <v>38</v>
      </c>
      <c r="B4" s="50">
        <v>2</v>
      </c>
      <c r="C4" s="50" t="s">
        <v>25</v>
      </c>
      <c r="D4" s="51">
        <v>45383</v>
      </c>
      <c r="E4" s="51">
        <v>45412</v>
      </c>
      <c r="F4" s="50">
        <v>0</v>
      </c>
      <c r="G4" s="50">
        <v>0</v>
      </c>
      <c r="H4" s="50">
        <v>-4507.5</v>
      </c>
      <c r="I4" s="50">
        <v>4507.5</v>
      </c>
      <c r="J4" s="53">
        <f t="shared" si="0"/>
        <v>0</v>
      </c>
      <c r="K4" s="72">
        <v>0</v>
      </c>
      <c r="L4" s="53">
        <f t="shared" si="1"/>
        <v>0</v>
      </c>
      <c r="M4" s="54">
        <f t="shared" si="2"/>
        <v>0</v>
      </c>
      <c r="N4" s="53">
        <f t="shared" si="3"/>
        <v>0</v>
      </c>
    </row>
    <row r="5" spans="1:14" ht="15.75" customHeight="1" x14ac:dyDescent="0.3">
      <c r="A5" s="50" t="s">
        <v>39</v>
      </c>
      <c r="B5" s="50">
        <v>2</v>
      </c>
      <c r="C5" s="50" t="s">
        <v>25</v>
      </c>
      <c r="D5" s="51">
        <v>45383</v>
      </c>
      <c r="E5" s="51">
        <v>45412</v>
      </c>
      <c r="F5" s="50">
        <v>0</v>
      </c>
      <c r="G5" s="50">
        <v>2811</v>
      </c>
      <c r="H5" s="50">
        <v>-2833.2</v>
      </c>
      <c r="I5" s="50">
        <v>22.2</v>
      </c>
      <c r="J5" s="53">
        <f t="shared" si="0"/>
        <v>1.8118839761882555E-13</v>
      </c>
      <c r="K5" s="72">
        <v>0</v>
      </c>
      <c r="L5" s="53">
        <f t="shared" si="1"/>
        <v>1.8118839761882555E-13</v>
      </c>
      <c r="M5" s="54">
        <f t="shared" si="2"/>
        <v>-1.8118839761882555E-13</v>
      </c>
      <c r="N5" s="53">
        <f t="shared" si="3"/>
        <v>0</v>
      </c>
    </row>
    <row r="6" spans="1:14" ht="15.75" customHeight="1" x14ac:dyDescent="0.3">
      <c r="A6" s="50" t="s">
        <v>84</v>
      </c>
      <c r="B6" s="50">
        <v>2</v>
      </c>
      <c r="C6" s="50" t="s">
        <v>25</v>
      </c>
      <c r="D6" s="51">
        <v>45383</v>
      </c>
      <c r="E6" s="51">
        <v>45412</v>
      </c>
      <c r="F6" s="50">
        <v>0</v>
      </c>
      <c r="G6" s="50">
        <v>37502</v>
      </c>
      <c r="H6" s="50">
        <v>0</v>
      </c>
      <c r="I6" s="50">
        <v>-37502</v>
      </c>
      <c r="J6" s="53">
        <f t="shared" si="0"/>
        <v>0</v>
      </c>
      <c r="K6" s="72">
        <v>0</v>
      </c>
      <c r="L6" s="53">
        <f t="shared" si="1"/>
        <v>0</v>
      </c>
      <c r="M6" s="54">
        <f t="shared" si="2"/>
        <v>0</v>
      </c>
      <c r="N6" s="53">
        <f t="shared" si="3"/>
        <v>0</v>
      </c>
    </row>
    <row r="7" spans="1:14" ht="15.75" customHeight="1" x14ac:dyDescent="0.3">
      <c r="A7" s="50" t="s">
        <v>73</v>
      </c>
      <c r="B7" s="50">
        <v>2</v>
      </c>
      <c r="C7" s="50" t="s">
        <v>25</v>
      </c>
      <c r="D7" s="51">
        <v>45383</v>
      </c>
      <c r="E7" s="51">
        <v>45412</v>
      </c>
      <c r="F7" s="50">
        <v>0</v>
      </c>
      <c r="G7" s="50">
        <v>14993</v>
      </c>
      <c r="H7" s="50">
        <v>-22493</v>
      </c>
      <c r="I7" s="50">
        <v>7500</v>
      </c>
      <c r="J7" s="53">
        <f t="shared" si="0"/>
        <v>0</v>
      </c>
      <c r="K7" s="72">
        <v>0</v>
      </c>
      <c r="L7" s="53">
        <f t="shared" si="1"/>
        <v>0</v>
      </c>
      <c r="M7" s="54">
        <f t="shared" si="2"/>
        <v>0</v>
      </c>
      <c r="N7" s="53">
        <f t="shared" si="3"/>
        <v>0</v>
      </c>
    </row>
    <row r="8" spans="1:14" ht="15.75" customHeight="1" x14ac:dyDescent="0.3">
      <c r="A8" s="50" t="s">
        <v>62</v>
      </c>
      <c r="B8" s="50">
        <v>2</v>
      </c>
      <c r="C8" s="50" t="s">
        <v>25</v>
      </c>
      <c r="D8" s="51">
        <v>45383</v>
      </c>
      <c r="E8" s="51">
        <v>45412</v>
      </c>
      <c r="F8" s="50">
        <v>0</v>
      </c>
      <c r="G8" s="50">
        <v>17397</v>
      </c>
      <c r="H8" s="50">
        <v>-22495</v>
      </c>
      <c r="I8" s="50">
        <v>5098</v>
      </c>
      <c r="J8" s="53">
        <f t="shared" si="0"/>
        <v>0</v>
      </c>
      <c r="K8" s="72">
        <v>0</v>
      </c>
      <c r="L8" s="53">
        <f t="shared" si="1"/>
        <v>0</v>
      </c>
      <c r="M8" s="54">
        <f t="shared" si="2"/>
        <v>0</v>
      </c>
      <c r="N8" s="53">
        <f t="shared" si="3"/>
        <v>0</v>
      </c>
    </row>
    <row r="9" spans="1:14" ht="15.75" customHeight="1" x14ac:dyDescent="0.3">
      <c r="A9" s="50" t="s">
        <v>44</v>
      </c>
      <c r="B9" s="50">
        <v>2</v>
      </c>
      <c r="C9" s="50" t="s">
        <v>25</v>
      </c>
      <c r="D9" s="51">
        <v>45383</v>
      </c>
      <c r="E9" s="51">
        <v>45412</v>
      </c>
      <c r="F9" s="50">
        <v>131</v>
      </c>
      <c r="G9" s="50">
        <v>0</v>
      </c>
      <c r="H9" s="50">
        <v>0</v>
      </c>
      <c r="I9" s="50">
        <v>0</v>
      </c>
      <c r="J9" s="53">
        <f t="shared" si="0"/>
        <v>131</v>
      </c>
      <c r="K9" s="72">
        <v>131</v>
      </c>
      <c r="L9" s="53">
        <f t="shared" si="1"/>
        <v>0</v>
      </c>
      <c r="M9" s="54">
        <f t="shared" si="2"/>
        <v>0</v>
      </c>
      <c r="N9" s="53">
        <f t="shared" si="3"/>
        <v>131</v>
      </c>
    </row>
    <row r="10" spans="1:14" ht="15.75" customHeight="1" x14ac:dyDescent="0.3">
      <c r="A10" s="50" t="s">
        <v>72</v>
      </c>
      <c r="B10" s="50">
        <v>2</v>
      </c>
      <c r="C10" s="50" t="s">
        <v>25</v>
      </c>
      <c r="D10" s="51">
        <v>45383</v>
      </c>
      <c r="E10" s="51">
        <v>45412</v>
      </c>
      <c r="F10" s="50">
        <v>3300</v>
      </c>
      <c r="G10" s="50">
        <v>41387.199999999997</v>
      </c>
      <c r="H10" s="50">
        <v>-44751.8</v>
      </c>
      <c r="I10" s="50">
        <v>210.6</v>
      </c>
      <c r="J10" s="53">
        <f t="shared" si="0"/>
        <v>145.99999999999417</v>
      </c>
      <c r="K10" s="72">
        <v>146</v>
      </c>
      <c r="L10" s="53">
        <f t="shared" si="1"/>
        <v>-5.8264504332328215E-12</v>
      </c>
      <c r="M10" s="54">
        <f t="shared" si="2"/>
        <v>5.8264504332328215E-12</v>
      </c>
      <c r="N10" s="53">
        <f t="shared" si="3"/>
        <v>146</v>
      </c>
    </row>
    <row r="11" spans="1:14" ht="15.75" customHeight="1" x14ac:dyDescent="0.3">
      <c r="A11" s="50" t="s">
        <v>45</v>
      </c>
      <c r="B11" s="50">
        <v>2</v>
      </c>
      <c r="C11" s="50" t="s">
        <v>25</v>
      </c>
      <c r="D11" s="51">
        <v>45383</v>
      </c>
      <c r="E11" s="51">
        <v>45412</v>
      </c>
      <c r="F11" s="50">
        <v>0</v>
      </c>
      <c r="G11" s="50">
        <v>9250</v>
      </c>
      <c r="H11" s="50">
        <v>-10424.700000000001</v>
      </c>
      <c r="I11" s="50">
        <v>2435.6999999999998</v>
      </c>
      <c r="J11" s="53">
        <f t="shared" si="0"/>
        <v>1260.9999999999991</v>
      </c>
      <c r="K11" s="72">
        <v>1261</v>
      </c>
      <c r="L11" s="53">
        <f t="shared" si="1"/>
        <v>0</v>
      </c>
      <c r="M11" s="54">
        <f t="shared" si="2"/>
        <v>0</v>
      </c>
      <c r="N11" s="53">
        <f t="shared" si="3"/>
        <v>1260.9999999999991</v>
      </c>
    </row>
    <row r="12" spans="1:14" ht="15.75" customHeight="1" x14ac:dyDescent="0.3">
      <c r="A12" s="50" t="s">
        <v>48</v>
      </c>
      <c r="B12" s="50">
        <v>2</v>
      </c>
      <c r="C12" s="50" t="s">
        <v>25</v>
      </c>
      <c r="D12" s="51">
        <v>45383</v>
      </c>
      <c r="E12" s="51">
        <v>45412</v>
      </c>
      <c r="F12" s="50">
        <v>0</v>
      </c>
      <c r="G12" s="50">
        <v>49226.400000000001</v>
      </c>
      <c r="H12" s="50">
        <v>-51305.599999999999</v>
      </c>
      <c r="I12" s="50">
        <v>2079.1999999999998</v>
      </c>
      <c r="J12" s="53">
        <f t="shared" si="0"/>
        <v>0</v>
      </c>
      <c r="K12" s="72">
        <v>0</v>
      </c>
      <c r="L12" s="53">
        <f t="shared" si="1"/>
        <v>0</v>
      </c>
      <c r="M12" s="54">
        <f t="shared" si="2"/>
        <v>0</v>
      </c>
      <c r="N12" s="53">
        <f t="shared" si="3"/>
        <v>0</v>
      </c>
    </row>
    <row r="13" spans="1:14" x14ac:dyDescent="0.3">
      <c r="A13" s="50" t="s">
        <v>49</v>
      </c>
      <c r="B13" s="50">
        <v>2</v>
      </c>
      <c r="C13" s="50" t="s">
        <v>25</v>
      </c>
      <c r="D13" s="51">
        <v>45383</v>
      </c>
      <c r="E13" s="51">
        <v>45412</v>
      </c>
      <c r="F13" s="50">
        <v>0</v>
      </c>
      <c r="G13" s="50">
        <v>101691.9</v>
      </c>
      <c r="H13" s="50">
        <v>-121685.4</v>
      </c>
      <c r="I13" s="50">
        <v>19993.5</v>
      </c>
      <c r="J13" s="53">
        <f t="shared" si="0"/>
        <v>0</v>
      </c>
      <c r="K13" s="72">
        <v>0</v>
      </c>
      <c r="L13" s="53">
        <f t="shared" si="1"/>
        <v>0</v>
      </c>
      <c r="M13" s="54">
        <f t="shared" si="2"/>
        <v>0</v>
      </c>
      <c r="N13" s="53">
        <f t="shared" si="3"/>
        <v>0</v>
      </c>
    </row>
    <row r="14" spans="1:14" x14ac:dyDescent="0.3">
      <c r="A14" s="50" t="s">
        <v>51</v>
      </c>
      <c r="B14" s="50">
        <v>2</v>
      </c>
      <c r="C14" s="50" t="s">
        <v>25</v>
      </c>
      <c r="D14" s="51">
        <v>45383</v>
      </c>
      <c r="E14" s="51">
        <v>45412</v>
      </c>
      <c r="F14" s="50">
        <v>302</v>
      </c>
      <c r="G14" s="50">
        <v>19738.2</v>
      </c>
      <c r="H14" s="50">
        <v>-23351.9</v>
      </c>
      <c r="I14" s="50">
        <v>3311.7</v>
      </c>
      <c r="J14" s="53">
        <f t="shared" si="0"/>
        <v>0</v>
      </c>
      <c r="K14" s="72">
        <v>0</v>
      </c>
      <c r="L14" s="53">
        <f t="shared" si="1"/>
        <v>0</v>
      </c>
      <c r="M14" s="54">
        <f t="shared" si="2"/>
        <v>0</v>
      </c>
      <c r="N14" s="53">
        <f t="shared" si="3"/>
        <v>0</v>
      </c>
    </row>
    <row r="15" spans="1:14" x14ac:dyDescent="0.3">
      <c r="A15" s="50" t="s">
        <v>52</v>
      </c>
      <c r="B15" s="50">
        <v>2</v>
      </c>
      <c r="C15" s="50" t="s">
        <v>25</v>
      </c>
      <c r="D15" s="51">
        <v>45383</v>
      </c>
      <c r="E15" s="51">
        <v>45412</v>
      </c>
      <c r="F15" s="50">
        <v>1440</v>
      </c>
      <c r="G15" s="50">
        <v>78348.100000000006</v>
      </c>
      <c r="H15" s="50">
        <v>-98512.4</v>
      </c>
      <c r="I15" s="50">
        <v>18724.3</v>
      </c>
      <c r="J15" s="53">
        <f t="shared" si="0"/>
        <v>0</v>
      </c>
      <c r="K15" s="72">
        <v>0</v>
      </c>
      <c r="L15" s="53">
        <f t="shared" si="1"/>
        <v>0</v>
      </c>
      <c r="M15" s="54">
        <f t="shared" si="2"/>
        <v>0</v>
      </c>
      <c r="N15" s="53">
        <f t="shared" si="3"/>
        <v>0</v>
      </c>
    </row>
    <row r="16" spans="1:14" x14ac:dyDescent="0.3">
      <c r="A16" s="50" t="s">
        <v>53</v>
      </c>
      <c r="B16" s="50">
        <v>2</v>
      </c>
      <c r="C16" s="50" t="s">
        <v>25</v>
      </c>
      <c r="D16" s="51">
        <v>45383</v>
      </c>
      <c r="E16" s="51">
        <v>45412</v>
      </c>
      <c r="F16" s="50">
        <v>0</v>
      </c>
      <c r="G16" s="50">
        <v>132231.29999999999</v>
      </c>
      <c r="H16" s="50">
        <v>-112108.2</v>
      </c>
      <c r="I16" s="50">
        <v>-20123.099999999999</v>
      </c>
      <c r="J16" s="53">
        <f t="shared" si="0"/>
        <v>0</v>
      </c>
      <c r="K16" s="72">
        <v>0</v>
      </c>
      <c r="L16" s="53">
        <f t="shared" si="1"/>
        <v>0</v>
      </c>
      <c r="M16" s="54">
        <f t="shared" si="2"/>
        <v>0</v>
      </c>
      <c r="N16" s="53">
        <f t="shared" si="3"/>
        <v>0</v>
      </c>
    </row>
    <row r="17" spans="1:14" x14ac:dyDescent="0.3">
      <c r="A17" s="50" t="s">
        <v>71</v>
      </c>
      <c r="B17" s="50">
        <v>2</v>
      </c>
      <c r="C17" s="50" t="s">
        <v>25</v>
      </c>
      <c r="D17" s="51">
        <v>45383</v>
      </c>
      <c r="E17" s="51">
        <v>45412</v>
      </c>
      <c r="F17" s="50">
        <v>0</v>
      </c>
      <c r="G17" s="50">
        <v>42094.7</v>
      </c>
      <c r="H17" s="50">
        <v>-46565.8</v>
      </c>
      <c r="I17" s="50">
        <v>5276.1</v>
      </c>
      <c r="J17" s="53">
        <f t="shared" si="0"/>
        <v>804.99999999999454</v>
      </c>
      <c r="K17" s="72">
        <v>805</v>
      </c>
      <c r="L17" s="53">
        <f t="shared" si="1"/>
        <v>-5.4569682106375694E-12</v>
      </c>
      <c r="M17" s="54">
        <f t="shared" si="2"/>
        <v>5.4569682106375694E-12</v>
      </c>
      <c r="N17" s="53">
        <f t="shared" si="3"/>
        <v>805</v>
      </c>
    </row>
    <row r="18" spans="1:14" x14ac:dyDescent="0.3">
      <c r="A18" s="50" t="s">
        <v>55</v>
      </c>
      <c r="B18" s="50">
        <v>2</v>
      </c>
      <c r="C18" s="50" t="s">
        <v>25</v>
      </c>
      <c r="D18" s="51">
        <v>45383</v>
      </c>
      <c r="E18" s="51">
        <v>45412</v>
      </c>
      <c r="F18" s="50">
        <v>2700</v>
      </c>
      <c r="G18" s="50">
        <v>0</v>
      </c>
      <c r="H18" s="50">
        <v>815.1</v>
      </c>
      <c r="I18" s="50">
        <v>-3515.1</v>
      </c>
      <c r="J18" s="53">
        <f t="shared" si="0"/>
        <v>0</v>
      </c>
      <c r="K18" s="72">
        <v>0</v>
      </c>
      <c r="L18" s="53">
        <f t="shared" si="1"/>
        <v>0</v>
      </c>
      <c r="M18" s="54">
        <f t="shared" si="2"/>
        <v>0</v>
      </c>
      <c r="N18" s="53">
        <f t="shared" si="3"/>
        <v>0</v>
      </c>
    </row>
    <row r="19" spans="1:14" x14ac:dyDescent="0.3">
      <c r="A19" s="50" t="s">
        <v>70</v>
      </c>
      <c r="B19" s="50">
        <v>2</v>
      </c>
      <c r="C19" s="50" t="s">
        <v>25</v>
      </c>
      <c r="D19" s="51">
        <v>45383</v>
      </c>
      <c r="E19" s="51">
        <v>45412</v>
      </c>
      <c r="F19" s="50">
        <v>735</v>
      </c>
      <c r="G19" s="50">
        <v>0</v>
      </c>
      <c r="H19" s="50">
        <v>0</v>
      </c>
      <c r="I19" s="50">
        <v>-735</v>
      </c>
      <c r="J19" s="53">
        <f t="shared" si="0"/>
        <v>0</v>
      </c>
      <c r="K19" s="72">
        <v>0</v>
      </c>
      <c r="L19" s="53">
        <f t="shared" si="1"/>
        <v>0</v>
      </c>
      <c r="M19" s="54">
        <f t="shared" si="2"/>
        <v>0</v>
      </c>
      <c r="N19" s="53">
        <f t="shared" si="3"/>
        <v>0</v>
      </c>
    </row>
    <row r="20" spans="1:14" x14ac:dyDescent="0.3">
      <c r="A20" s="50" t="s">
        <v>57</v>
      </c>
      <c r="B20" s="50">
        <v>2</v>
      </c>
      <c r="C20" s="50" t="s">
        <v>25</v>
      </c>
      <c r="D20" s="51">
        <v>45383</v>
      </c>
      <c r="E20" s="51">
        <v>45412</v>
      </c>
      <c r="F20" s="50">
        <v>87</v>
      </c>
      <c r="G20" s="50">
        <v>71005.2</v>
      </c>
      <c r="H20" s="50">
        <v>-105382.1</v>
      </c>
      <c r="I20" s="50">
        <v>34289.9</v>
      </c>
      <c r="J20" s="53">
        <f t="shared" si="0"/>
        <v>0</v>
      </c>
      <c r="K20" s="72">
        <v>0</v>
      </c>
      <c r="L20" s="53">
        <f t="shared" si="1"/>
        <v>0</v>
      </c>
      <c r="M20" s="54">
        <f t="shared" si="2"/>
        <v>0</v>
      </c>
      <c r="N20" s="53">
        <f t="shared" si="3"/>
        <v>0</v>
      </c>
    </row>
    <row r="21" spans="1:14" x14ac:dyDescent="0.3">
      <c r="A21" s="50" t="s">
        <v>58</v>
      </c>
      <c r="B21" s="50">
        <v>2</v>
      </c>
      <c r="C21" s="50" t="s">
        <v>25</v>
      </c>
      <c r="D21" s="51">
        <v>45383</v>
      </c>
      <c r="E21" s="51">
        <v>45412</v>
      </c>
      <c r="F21" s="50">
        <v>0</v>
      </c>
      <c r="G21" s="50">
        <v>437.7</v>
      </c>
      <c r="H21" s="50">
        <v>-46918.1</v>
      </c>
      <c r="I21" s="50">
        <v>46480.4</v>
      </c>
      <c r="J21" s="53">
        <f t="shared" si="0"/>
        <v>0</v>
      </c>
      <c r="K21" s="72">
        <v>0</v>
      </c>
      <c r="L21" s="53">
        <f t="shared" si="1"/>
        <v>0</v>
      </c>
      <c r="M21" s="54">
        <f t="shared" si="2"/>
        <v>0</v>
      </c>
      <c r="N21" s="53">
        <f t="shared" si="3"/>
        <v>0</v>
      </c>
    </row>
    <row r="22" spans="1:14" x14ac:dyDescent="0.3">
      <c r="A22" s="50" t="s">
        <v>69</v>
      </c>
      <c r="B22" s="50">
        <v>2</v>
      </c>
      <c r="C22" s="50" t="s">
        <v>25</v>
      </c>
      <c r="D22" s="51">
        <v>45383</v>
      </c>
      <c r="E22" s="51">
        <v>45412</v>
      </c>
      <c r="F22" s="50">
        <v>0</v>
      </c>
      <c r="G22" s="50">
        <v>3639.5</v>
      </c>
      <c r="H22" s="50">
        <v>-123176.9</v>
      </c>
      <c r="I22" s="50">
        <v>119537.4</v>
      </c>
      <c r="J22" s="53">
        <f t="shared" si="0"/>
        <v>0</v>
      </c>
      <c r="K22" s="72">
        <v>0</v>
      </c>
      <c r="L22" s="53">
        <f t="shared" si="1"/>
        <v>0</v>
      </c>
      <c r="M22" s="54">
        <f t="shared" si="2"/>
        <v>0</v>
      </c>
      <c r="N22" s="53">
        <f t="shared" si="3"/>
        <v>0</v>
      </c>
    </row>
    <row r="23" spans="1:14" x14ac:dyDescent="0.3">
      <c r="A23" s="50" t="s">
        <v>59</v>
      </c>
      <c r="B23" s="50">
        <v>2</v>
      </c>
      <c r="C23" s="50" t="s">
        <v>25</v>
      </c>
      <c r="D23" s="51">
        <v>45383</v>
      </c>
      <c r="E23" s="51">
        <v>45412</v>
      </c>
      <c r="F23" s="50">
        <v>579</v>
      </c>
      <c r="G23" s="50">
        <v>41680.800000000003</v>
      </c>
      <c r="H23" s="50">
        <v>-48978.400000000001</v>
      </c>
      <c r="I23" s="50">
        <v>6718.6</v>
      </c>
      <c r="J23" s="53">
        <f t="shared" si="0"/>
        <v>0</v>
      </c>
      <c r="K23" s="72">
        <v>0</v>
      </c>
      <c r="L23" s="53">
        <f t="shared" si="1"/>
        <v>0</v>
      </c>
      <c r="M23" s="54">
        <f t="shared" si="2"/>
        <v>0</v>
      </c>
      <c r="N23" s="53">
        <f t="shared" si="3"/>
        <v>0</v>
      </c>
    </row>
    <row r="24" spans="1:14" x14ac:dyDescent="0.3">
      <c r="A24" s="50" t="s">
        <v>67</v>
      </c>
      <c r="B24" s="50">
        <v>2</v>
      </c>
      <c r="C24" s="50" t="s">
        <v>25</v>
      </c>
      <c r="D24" s="51">
        <v>45383</v>
      </c>
      <c r="E24" s="51">
        <v>45412</v>
      </c>
      <c r="F24" s="50">
        <v>342</v>
      </c>
      <c r="G24" s="50">
        <v>0</v>
      </c>
      <c r="H24" s="50">
        <v>-23139.599999999999</v>
      </c>
      <c r="I24" s="50">
        <v>23447.599999999999</v>
      </c>
      <c r="J24" s="53">
        <f t="shared" si="0"/>
        <v>650</v>
      </c>
      <c r="K24" s="72">
        <v>650</v>
      </c>
      <c r="L24" s="53">
        <f t="shared" si="1"/>
        <v>0</v>
      </c>
      <c r="M24" s="54">
        <f t="shared" si="2"/>
        <v>0</v>
      </c>
      <c r="N24" s="53">
        <f t="shared" si="3"/>
        <v>650</v>
      </c>
    </row>
    <row r="25" spans="1:14" x14ac:dyDescent="0.3">
      <c r="A25" s="50" t="s">
        <v>80</v>
      </c>
      <c r="B25" s="50">
        <v>2</v>
      </c>
      <c r="C25" s="50" t="s">
        <v>25</v>
      </c>
      <c r="D25" s="51">
        <v>45383</v>
      </c>
      <c r="E25" s="51">
        <v>45412</v>
      </c>
      <c r="F25" s="50">
        <v>562</v>
      </c>
      <c r="G25" s="50">
        <v>0</v>
      </c>
      <c r="H25" s="50">
        <v>-341.6</v>
      </c>
      <c r="I25" s="50">
        <v>-220.4</v>
      </c>
      <c r="J25" s="53">
        <f t="shared" si="0"/>
        <v>0</v>
      </c>
      <c r="K25" s="72"/>
      <c r="L25" s="53">
        <f t="shared" si="1"/>
        <v>0</v>
      </c>
      <c r="M25" s="54">
        <f t="shared" si="2"/>
        <v>0</v>
      </c>
      <c r="N25" s="53">
        <f t="shared" si="3"/>
        <v>0</v>
      </c>
    </row>
    <row r="26" spans="1:14" x14ac:dyDescent="0.3">
      <c r="A26" s="50" t="s">
        <v>66</v>
      </c>
      <c r="B26" s="50">
        <v>2</v>
      </c>
      <c r="C26" s="50" t="s">
        <v>25</v>
      </c>
      <c r="D26" s="51">
        <v>45383</v>
      </c>
      <c r="E26" s="51">
        <v>45412</v>
      </c>
      <c r="F26" s="50">
        <v>1208</v>
      </c>
      <c r="G26" s="50">
        <v>0</v>
      </c>
      <c r="H26" s="50">
        <v>0</v>
      </c>
      <c r="I26" s="50">
        <v>-1208</v>
      </c>
      <c r="J26" s="53">
        <f t="shared" si="0"/>
        <v>0</v>
      </c>
      <c r="K26" s="72">
        <v>0</v>
      </c>
      <c r="L26" s="53">
        <f t="shared" si="1"/>
        <v>0</v>
      </c>
      <c r="M26" s="54">
        <f t="shared" si="2"/>
        <v>0</v>
      </c>
      <c r="N26" s="53">
        <f t="shared" si="3"/>
        <v>0</v>
      </c>
    </row>
    <row r="27" spans="1:14" x14ac:dyDescent="0.3">
      <c r="A27"/>
      <c r="B27"/>
      <c r="C27"/>
      <c r="D27" s="1"/>
      <c r="E27" s="1"/>
      <c r="F27"/>
      <c r="G27"/>
      <c r="H27"/>
      <c r="I27"/>
      <c r="J27" s="53">
        <f t="shared" si="0"/>
        <v>0</v>
      </c>
      <c r="K27" s="72">
        <v>0</v>
      </c>
      <c r="L27" s="53">
        <f t="shared" si="1"/>
        <v>0</v>
      </c>
      <c r="M27" s="54">
        <f t="shared" si="2"/>
        <v>0</v>
      </c>
      <c r="N27" s="53">
        <f t="shared" si="3"/>
        <v>0</v>
      </c>
    </row>
    <row r="28" spans="1:14" x14ac:dyDescent="0.3">
      <c r="A28"/>
      <c r="B28"/>
      <c r="C28"/>
      <c r="D28" s="1"/>
      <c r="E28" s="1"/>
      <c r="F28"/>
      <c r="G28"/>
      <c r="H28"/>
      <c r="I28"/>
      <c r="J28" s="53">
        <f t="shared" si="0"/>
        <v>0</v>
      </c>
      <c r="K28" s="72">
        <v>0</v>
      </c>
      <c r="L28" s="53">
        <f t="shared" si="1"/>
        <v>0</v>
      </c>
      <c r="M28" s="54">
        <f t="shared" si="2"/>
        <v>0</v>
      </c>
      <c r="N28" s="53">
        <f t="shared" si="3"/>
        <v>0</v>
      </c>
    </row>
    <row r="29" spans="1:14" x14ac:dyDescent="0.3">
      <c r="A29"/>
      <c r="B29"/>
      <c r="C29"/>
      <c r="D29" s="1"/>
      <c r="E29" s="1"/>
      <c r="F29"/>
      <c r="G29"/>
      <c r="H29"/>
      <c r="I29"/>
      <c r="J29" s="53">
        <f t="shared" si="0"/>
        <v>0</v>
      </c>
      <c r="K29" s="72">
        <v>0</v>
      </c>
      <c r="L29" s="53">
        <f t="shared" si="1"/>
        <v>0</v>
      </c>
      <c r="M29" s="54">
        <f t="shared" si="2"/>
        <v>0</v>
      </c>
      <c r="N29" s="53">
        <f t="shared" si="3"/>
        <v>0</v>
      </c>
    </row>
    <row r="30" spans="1:14" x14ac:dyDescent="0.3">
      <c r="A30"/>
      <c r="B30"/>
      <c r="C30"/>
      <c r="D30" s="1"/>
      <c r="E30" s="1"/>
      <c r="F30"/>
      <c r="G30"/>
      <c r="H30"/>
      <c r="I30"/>
      <c r="J30" s="53">
        <f t="shared" si="0"/>
        <v>0</v>
      </c>
      <c r="K30" s="72">
        <v>0</v>
      </c>
      <c r="L30" s="53">
        <f t="shared" si="1"/>
        <v>0</v>
      </c>
      <c r="M30" s="54">
        <f t="shared" si="2"/>
        <v>0</v>
      </c>
      <c r="N30" s="53">
        <f t="shared" si="3"/>
        <v>0</v>
      </c>
    </row>
    <row r="31" spans="1:14" x14ac:dyDescent="0.3">
      <c r="A31"/>
      <c r="B31"/>
      <c r="C31"/>
      <c r="D31" s="1"/>
      <c r="E31" s="1"/>
      <c r="F31"/>
      <c r="G31"/>
      <c r="H31"/>
      <c r="I31"/>
      <c r="J31" s="53">
        <f t="shared" si="0"/>
        <v>0</v>
      </c>
      <c r="K31" s="72">
        <v>0</v>
      </c>
      <c r="L31" s="53">
        <f t="shared" si="1"/>
        <v>0</v>
      </c>
      <c r="M31" s="54">
        <f t="shared" si="2"/>
        <v>0</v>
      </c>
      <c r="N31" s="53">
        <f t="shared" si="3"/>
        <v>0</v>
      </c>
    </row>
    <row r="32" spans="1:14" x14ac:dyDescent="0.3">
      <c r="A32"/>
      <c r="B32"/>
      <c r="C32"/>
      <c r="D32"/>
      <c r="E32"/>
      <c r="F32" s="14"/>
      <c r="G32" s="14"/>
      <c r="H32" s="14"/>
      <c r="I32" s="14"/>
      <c r="J32" s="53">
        <f t="shared" si="0"/>
        <v>0</v>
      </c>
      <c r="L32" s="53">
        <f t="shared" si="1"/>
        <v>0</v>
      </c>
      <c r="M32" s="54">
        <f t="shared" si="2"/>
        <v>0</v>
      </c>
      <c r="N32" s="53">
        <f t="shared" si="3"/>
        <v>0</v>
      </c>
    </row>
    <row r="33" spans="1:14" x14ac:dyDescent="0.3">
      <c r="A33" s="50"/>
      <c r="B33" s="50"/>
      <c r="C33" s="50"/>
      <c r="D33" s="51"/>
      <c r="E33" s="51"/>
      <c r="F33" s="81"/>
      <c r="G33" s="81"/>
      <c r="H33" s="81"/>
      <c r="I33" s="81"/>
      <c r="J33" s="53">
        <f t="shared" si="0"/>
        <v>0</v>
      </c>
      <c r="K33" s="54">
        <v>0</v>
      </c>
      <c r="L33" s="53">
        <f t="shared" si="1"/>
        <v>0</v>
      </c>
      <c r="M33" s="54">
        <f t="shared" si="2"/>
        <v>0</v>
      </c>
      <c r="N33" s="53">
        <f t="shared" si="3"/>
        <v>0</v>
      </c>
    </row>
    <row r="34" spans="1:14" x14ac:dyDescent="0.3">
      <c r="A34" s="50"/>
      <c r="B34" s="50"/>
      <c r="C34" s="50"/>
      <c r="D34" s="51"/>
      <c r="E34" s="51"/>
      <c r="F34" s="81"/>
      <c r="G34" s="81"/>
      <c r="H34" s="81"/>
      <c r="I34" s="81"/>
      <c r="J34" s="53">
        <f t="shared" si="0"/>
        <v>0</v>
      </c>
      <c r="K34" s="54">
        <v>0</v>
      </c>
      <c r="L34" s="53">
        <f t="shared" si="1"/>
        <v>0</v>
      </c>
      <c r="M34" s="54">
        <f t="shared" si="2"/>
        <v>0</v>
      </c>
      <c r="N34" s="53">
        <f t="shared" ref="N34:N39" si="4">J34+M34</f>
        <v>0</v>
      </c>
    </row>
    <row r="35" spans="1:14" x14ac:dyDescent="0.3">
      <c r="A35" s="50"/>
      <c r="B35" s="50"/>
      <c r="C35" s="50"/>
      <c r="D35" s="51"/>
      <c r="E35" s="51"/>
      <c r="F35" s="81"/>
      <c r="G35" s="81"/>
      <c r="H35" s="81"/>
      <c r="I35" s="81"/>
      <c r="J35" s="53">
        <f t="shared" si="0"/>
        <v>0</v>
      </c>
      <c r="K35" s="54">
        <v>0</v>
      </c>
      <c r="L35" s="53">
        <f t="shared" si="1"/>
        <v>0</v>
      </c>
      <c r="M35" s="54">
        <f t="shared" si="2"/>
        <v>0</v>
      </c>
      <c r="N35" s="53">
        <f t="shared" si="4"/>
        <v>0</v>
      </c>
    </row>
    <row r="36" spans="1:14" x14ac:dyDescent="0.3">
      <c r="A36"/>
      <c r="B36"/>
      <c r="C36"/>
      <c r="D36" s="1"/>
      <c r="E36" s="1"/>
      <c r="F36" s="52"/>
      <c r="G36" s="52"/>
      <c r="H36" s="52"/>
      <c r="I36" s="52"/>
      <c r="J36" s="53">
        <f t="shared" si="0"/>
        <v>0</v>
      </c>
      <c r="K36" s="54">
        <v>0</v>
      </c>
      <c r="L36" s="53">
        <f t="shared" si="1"/>
        <v>0</v>
      </c>
      <c r="M36" s="54">
        <f t="shared" si="2"/>
        <v>0</v>
      </c>
      <c r="N36" s="53">
        <f t="shared" si="4"/>
        <v>0</v>
      </c>
    </row>
    <row r="37" spans="1:14" x14ac:dyDescent="0.3">
      <c r="A37"/>
      <c r="B37"/>
      <c r="C37"/>
      <c r="D37" s="1"/>
      <c r="E37" s="1"/>
      <c r="F37" s="52"/>
      <c r="G37" s="52"/>
      <c r="H37" s="52"/>
      <c r="I37" s="52"/>
      <c r="J37" s="53">
        <f t="shared" si="0"/>
        <v>0</v>
      </c>
      <c r="K37" s="54">
        <v>0</v>
      </c>
      <c r="L37" s="53">
        <f t="shared" si="1"/>
        <v>0</v>
      </c>
      <c r="M37" s="54">
        <f t="shared" si="2"/>
        <v>0</v>
      </c>
      <c r="N37" s="53">
        <f t="shared" si="4"/>
        <v>0</v>
      </c>
    </row>
    <row r="38" spans="1:14" x14ac:dyDescent="0.3">
      <c r="A38"/>
      <c r="B38"/>
      <c r="C38"/>
      <c r="D38" s="1"/>
      <c r="E38" s="1"/>
      <c r="F38" s="52"/>
      <c r="G38" s="52"/>
      <c r="H38" s="52"/>
      <c r="I38" s="52"/>
      <c r="J38" s="53">
        <f t="shared" si="0"/>
        <v>0</v>
      </c>
      <c r="K38" s="54">
        <v>0</v>
      </c>
      <c r="L38" s="53">
        <f t="shared" si="1"/>
        <v>0</v>
      </c>
      <c r="M38" s="54">
        <f t="shared" si="2"/>
        <v>0</v>
      </c>
      <c r="N38" s="53">
        <f t="shared" si="4"/>
        <v>0</v>
      </c>
    </row>
    <row r="39" spans="1:14" x14ac:dyDescent="0.3">
      <c r="A39"/>
      <c r="B39"/>
      <c r="C39"/>
      <c r="D39" s="1"/>
      <c r="E39" s="1"/>
      <c r="F39" s="52"/>
      <c r="G39" s="52"/>
      <c r="H39" s="52"/>
      <c r="I39" s="52"/>
      <c r="J39" s="53">
        <f t="shared" si="0"/>
        <v>0</v>
      </c>
      <c r="K39" s="54">
        <v>0</v>
      </c>
      <c r="L39" s="53">
        <f t="shared" si="1"/>
        <v>0</v>
      </c>
      <c r="M39" s="54">
        <f t="shared" si="2"/>
        <v>0</v>
      </c>
      <c r="N39" s="53">
        <f t="shared" si="4"/>
        <v>0</v>
      </c>
    </row>
    <row r="40" spans="1:14" x14ac:dyDescent="0.3">
      <c r="F40" s="82"/>
      <c r="G40" s="82"/>
      <c r="H40" s="82"/>
      <c r="I40" s="82"/>
      <c r="J40" s="82"/>
      <c r="K40" s="83"/>
      <c r="L40" s="82"/>
      <c r="M40" s="82"/>
      <c r="N40" s="82"/>
    </row>
    <row r="41" spans="1:14" x14ac:dyDescent="0.3">
      <c r="F41" s="82"/>
      <c r="G41" s="82"/>
      <c r="H41" s="82"/>
      <c r="I41" s="82"/>
      <c r="J41" s="82"/>
      <c r="K41" s="83"/>
      <c r="L41" s="82"/>
      <c r="M41" s="84"/>
      <c r="N41" s="82"/>
    </row>
    <row r="42" spans="1:14" ht="17.25" thickBot="1" x14ac:dyDescent="0.35">
      <c r="F42" s="85">
        <f t="shared" ref="F42:L42" si="5">SUM(F2:F39)</f>
        <v>11386</v>
      </c>
      <c r="G42" s="85">
        <f t="shared" si="5"/>
        <v>682432</v>
      </c>
      <c r="H42" s="85">
        <f t="shared" si="5"/>
        <v>-916681.5</v>
      </c>
      <c r="I42" s="85">
        <f t="shared" si="5"/>
        <v>225856.50000000003</v>
      </c>
      <c r="J42" s="85">
        <f t="shared" si="5"/>
        <v>2992.9999999999882</v>
      </c>
      <c r="K42" s="85">
        <f t="shared" si="5"/>
        <v>2993</v>
      </c>
      <c r="L42" s="85">
        <f t="shared" si="5"/>
        <v>-1.1102230246251565E-11</v>
      </c>
      <c r="M42" s="86">
        <v>0</v>
      </c>
      <c r="N42" s="85">
        <f>SUM(N2:N39)</f>
        <v>2992.9999999999991</v>
      </c>
    </row>
    <row r="43" spans="1:14" ht="17.25" thickTop="1" x14ac:dyDescent="0.3">
      <c r="K43" s="30"/>
    </row>
    <row r="46" spans="1:14" x14ac:dyDescent="0.3">
      <c r="A46" s="70" t="s">
        <v>15</v>
      </c>
      <c r="B46" t="s">
        <v>16</v>
      </c>
      <c r="C46" t="s">
        <v>17</v>
      </c>
      <c r="D46" t="s">
        <v>18</v>
      </c>
    </row>
    <row r="47" spans="1:14" x14ac:dyDescent="0.3">
      <c r="A47" s="64">
        <v>2</v>
      </c>
      <c r="B47">
        <v>7061.0000000000018</v>
      </c>
      <c r="C47">
        <v>7061</v>
      </c>
      <c r="D47" s="89">
        <v>1.3642420526593924E-12</v>
      </c>
    </row>
    <row r="48" spans="1:14" x14ac:dyDescent="0.3">
      <c r="A48" s="64" t="s">
        <v>19</v>
      </c>
      <c r="B48">
        <v>0</v>
      </c>
      <c r="C48">
        <v>0</v>
      </c>
      <c r="D48">
        <v>0</v>
      </c>
    </row>
    <row r="49" spans="1:4" x14ac:dyDescent="0.3">
      <c r="A49" s="64" t="s">
        <v>20</v>
      </c>
      <c r="B49">
        <v>7061.0000000000018</v>
      </c>
      <c r="C49">
        <v>7061</v>
      </c>
      <c r="D49" s="89">
        <v>1.3642420526593924E-12</v>
      </c>
    </row>
    <row r="50" spans="1:4" x14ac:dyDescent="0.3">
      <c r="A50"/>
      <c r="B50"/>
      <c r="C50"/>
    </row>
    <row r="51" spans="1:4" x14ac:dyDescent="0.3">
      <c r="A51"/>
      <c r="B51"/>
      <c r="C51"/>
    </row>
    <row r="52" spans="1:4" x14ac:dyDescent="0.3">
      <c r="A52"/>
      <c r="B52"/>
      <c r="C52"/>
    </row>
    <row r="53" spans="1:4" x14ac:dyDescent="0.3">
      <c r="A53"/>
      <c r="B53"/>
      <c r="C53"/>
    </row>
    <row r="54" spans="1:4" x14ac:dyDescent="0.3">
      <c r="A54"/>
      <c r="B54"/>
      <c r="C54"/>
    </row>
    <row r="55" spans="1:4" x14ac:dyDescent="0.3">
      <c r="A55"/>
      <c r="B55"/>
      <c r="C55"/>
    </row>
    <row r="56" spans="1:4" x14ac:dyDescent="0.3">
      <c r="A56"/>
      <c r="B56"/>
      <c r="C56"/>
    </row>
    <row r="57" spans="1:4" x14ac:dyDescent="0.3">
      <c r="A57"/>
      <c r="B57"/>
      <c r="C57"/>
    </row>
    <row r="58" spans="1:4" x14ac:dyDescent="0.3">
      <c r="A58"/>
      <c r="B58"/>
      <c r="C58"/>
    </row>
    <row r="59" spans="1:4" x14ac:dyDescent="0.3">
      <c r="A59"/>
      <c r="B59"/>
      <c r="C59"/>
    </row>
    <row r="60" spans="1:4" x14ac:dyDescent="0.3">
      <c r="A60"/>
      <c r="B60"/>
      <c r="C60"/>
    </row>
    <row r="61" spans="1:4" x14ac:dyDescent="0.3">
      <c r="A61"/>
      <c r="B61"/>
      <c r="C61"/>
    </row>
    <row r="62" spans="1:4" x14ac:dyDescent="0.3">
      <c r="A62"/>
      <c r="B62"/>
      <c r="C62"/>
    </row>
    <row r="63" spans="1:4" x14ac:dyDescent="0.3">
      <c r="A63"/>
      <c r="B63"/>
      <c r="C63"/>
    </row>
  </sheetData>
  <pageMargins left="0.75" right="0.75" top="1" bottom="1" header="0.5" footer="0.5"/>
  <pageSetup scale="56" orientation="landscape" r:id="rId2"/>
  <headerFooter>
    <oddHeader>&amp;C2 OIL FINAL</oddHeader>
    <oddFooter>&amp;L&amp;Z&amp;F&amp;A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P34"/>
  <sheetViews>
    <sheetView zoomScale="96" zoomScaleNormal="96" workbookViewId="0">
      <pane ySplit="1" topLeftCell="A2" activePane="bottomLeft" state="frozen"/>
      <selection pane="bottomLeft" activeCell="G25" sqref="G25"/>
    </sheetView>
  </sheetViews>
  <sheetFormatPr defaultColWidth="9" defaultRowHeight="13.5" x14ac:dyDescent="0.25"/>
  <cols>
    <col min="1" max="1" width="22.625" style="9" bestFit="1" customWidth="1"/>
    <col min="2" max="2" width="11.75" style="9" customWidth="1"/>
    <col min="3" max="3" width="15.75" style="9" bestFit="1" customWidth="1"/>
    <col min="4" max="4" width="22.5" style="9" customWidth="1"/>
    <col min="5" max="5" width="10.5" style="9" bestFit="1" customWidth="1"/>
    <col min="6" max="6" width="9.125" style="47" bestFit="1" customWidth="1"/>
    <col min="7" max="7" width="12.875" style="47" bestFit="1" customWidth="1"/>
    <col min="8" max="8" width="59.375" style="47" bestFit="1" customWidth="1"/>
    <col min="9" max="9" width="8" style="47" bestFit="1" customWidth="1"/>
    <col min="10" max="10" width="9.5" style="10" bestFit="1" customWidth="1"/>
    <col min="11" max="11" width="9.125" style="10" bestFit="1" customWidth="1"/>
    <col min="12" max="12" width="10.125" style="10" bestFit="1" customWidth="1"/>
    <col min="13" max="13" width="12.5" style="10" bestFit="1" customWidth="1"/>
    <col min="14" max="14" width="9.5" style="10" bestFit="1" customWidth="1"/>
    <col min="15" max="16384" width="9" style="9"/>
  </cols>
  <sheetData>
    <row r="1" spans="1:16" ht="45.7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</row>
    <row r="2" spans="1:16" ht="15.75" x14ac:dyDescent="0.25">
      <c r="A2" s="94" t="s">
        <v>14</v>
      </c>
      <c r="B2">
        <v>78</v>
      </c>
      <c r="C2" s="95" t="s">
        <v>41</v>
      </c>
      <c r="D2" s="1">
        <v>45383</v>
      </c>
      <c r="E2" s="1">
        <v>45412</v>
      </c>
      <c r="F2">
        <v>1100</v>
      </c>
      <c r="G2">
        <v>0</v>
      </c>
      <c r="H2">
        <v>-7974.4</v>
      </c>
      <c r="I2">
        <v>7510.9</v>
      </c>
      <c r="J2" s="42">
        <f>F2+G2+H2+I2</f>
        <v>636.5</v>
      </c>
      <c r="K2" s="41">
        <v>400</v>
      </c>
      <c r="L2" s="42">
        <f>J2-K2</f>
        <v>236.5</v>
      </c>
      <c r="M2" s="73">
        <f t="shared" ref="M2:M7" si="0">-L2</f>
        <v>-236.5</v>
      </c>
      <c r="N2" s="42">
        <f>J2+M2</f>
        <v>400</v>
      </c>
      <c r="P2" s="11"/>
    </row>
    <row r="3" spans="1:16" ht="15.75" x14ac:dyDescent="0.25">
      <c r="A3" s="95" t="s">
        <v>21</v>
      </c>
      <c r="B3">
        <v>78</v>
      </c>
      <c r="C3" s="95" t="s">
        <v>41</v>
      </c>
      <c r="D3" s="93">
        <v>45383</v>
      </c>
      <c r="E3" s="93">
        <v>45412</v>
      </c>
      <c r="F3">
        <v>110</v>
      </c>
      <c r="G3">
        <v>0</v>
      </c>
      <c r="H3">
        <v>0</v>
      </c>
      <c r="I3">
        <v>0</v>
      </c>
      <c r="J3" s="42">
        <v>110</v>
      </c>
      <c r="K3" s="41">
        <v>110</v>
      </c>
      <c r="L3" s="42">
        <f t="shared" ref="L3:L7" si="1">J3-K3</f>
        <v>0</v>
      </c>
      <c r="M3" s="73">
        <f t="shared" si="0"/>
        <v>0</v>
      </c>
      <c r="N3" s="42">
        <f t="shared" ref="N3:N7" si="2">J3+M3</f>
        <v>110</v>
      </c>
      <c r="P3" s="11"/>
    </row>
    <row r="4" spans="1:16" ht="15.75" x14ac:dyDescent="0.25">
      <c r="A4" t="s">
        <v>22</v>
      </c>
      <c r="B4">
        <v>78</v>
      </c>
      <c r="C4" s="95" t="s">
        <v>41</v>
      </c>
      <c r="D4" s="93">
        <v>45383</v>
      </c>
      <c r="E4" s="93">
        <v>45412</v>
      </c>
      <c r="F4">
        <v>-2000</v>
      </c>
      <c r="G4">
        <v>9683.4</v>
      </c>
      <c r="H4">
        <v>0</v>
      </c>
      <c r="I4">
        <v>-7510.9</v>
      </c>
      <c r="J4" s="42">
        <f t="shared" ref="J4:J7" si="3">F4+G4+H4+I4</f>
        <v>172.5</v>
      </c>
      <c r="K4" s="41">
        <v>5400</v>
      </c>
      <c r="L4" s="42">
        <f t="shared" si="1"/>
        <v>-5227.5</v>
      </c>
      <c r="M4" s="73">
        <f t="shared" si="0"/>
        <v>5227.5</v>
      </c>
      <c r="N4" s="42">
        <f t="shared" si="2"/>
        <v>5400</v>
      </c>
      <c r="P4" s="11"/>
    </row>
    <row r="5" spans="1:16" ht="15.75" x14ac:dyDescent="0.25">
      <c r="A5" t="s">
        <v>23</v>
      </c>
      <c r="B5">
        <v>78</v>
      </c>
      <c r="C5" s="95" t="s">
        <v>41</v>
      </c>
      <c r="D5" s="93">
        <v>45383</v>
      </c>
      <c r="E5" s="93">
        <v>45412</v>
      </c>
      <c r="F5">
        <v>125</v>
      </c>
      <c r="G5">
        <v>500</v>
      </c>
      <c r="H5">
        <v>-375</v>
      </c>
      <c r="I5">
        <v>0</v>
      </c>
      <c r="J5" s="42">
        <f t="shared" si="3"/>
        <v>250</v>
      </c>
      <c r="K5" s="41">
        <v>250</v>
      </c>
      <c r="L5" s="42">
        <f>+J5-K5</f>
        <v>0</v>
      </c>
      <c r="M5" s="73">
        <f t="shared" si="0"/>
        <v>0</v>
      </c>
      <c r="N5" s="42">
        <f t="shared" si="2"/>
        <v>250</v>
      </c>
      <c r="P5" s="11"/>
    </row>
    <row r="6" spans="1:16" ht="15.75" x14ac:dyDescent="0.25">
      <c r="A6" s="88"/>
      <c r="B6"/>
      <c r="C6"/>
      <c r="D6" s="1"/>
      <c r="E6" s="1"/>
      <c r="F6" s="18"/>
      <c r="G6" s="18"/>
      <c r="H6" s="18"/>
      <c r="I6" s="18"/>
      <c r="J6" s="42">
        <f t="shared" si="3"/>
        <v>0</v>
      </c>
      <c r="K6" s="41">
        <v>0</v>
      </c>
      <c r="L6" s="42">
        <f t="shared" si="1"/>
        <v>0</v>
      </c>
      <c r="M6" s="73">
        <f t="shared" si="0"/>
        <v>0</v>
      </c>
      <c r="N6" s="42">
        <f t="shared" si="2"/>
        <v>0</v>
      </c>
      <c r="P6" s="11"/>
    </row>
    <row r="7" spans="1:16" ht="15.75" x14ac:dyDescent="0.25">
      <c r="A7"/>
      <c r="B7"/>
      <c r="C7"/>
      <c r="D7" s="1"/>
      <c r="E7" s="1"/>
      <c r="F7" s="18"/>
      <c r="G7" s="18"/>
      <c r="H7" s="18"/>
      <c r="I7" s="18"/>
      <c r="J7" s="42">
        <f t="shared" si="3"/>
        <v>0</v>
      </c>
      <c r="K7" s="41">
        <v>0</v>
      </c>
      <c r="L7" s="42">
        <f t="shared" si="1"/>
        <v>0</v>
      </c>
      <c r="M7" s="73">
        <f t="shared" si="0"/>
        <v>0</v>
      </c>
      <c r="N7" s="42">
        <f t="shared" si="2"/>
        <v>0</v>
      </c>
      <c r="P7" s="11"/>
    </row>
    <row r="8" spans="1:16" ht="15.75" thickBot="1" x14ac:dyDescent="0.3">
      <c r="F8" s="29">
        <f>SUM(F2:F7)</f>
        <v>-665</v>
      </c>
      <c r="G8" s="29">
        <f>SUM(G2:G7)</f>
        <v>10183.4</v>
      </c>
      <c r="H8" s="29">
        <f>SUM(H2:H7)</f>
        <v>-8349.4</v>
      </c>
      <c r="I8" s="29">
        <f>SUM(I2:I7)</f>
        <v>0</v>
      </c>
      <c r="J8" s="29">
        <f t="shared" ref="J8:N8" si="4">SUM(J2:J7)</f>
        <v>1169</v>
      </c>
      <c r="K8" s="29">
        <f t="shared" si="4"/>
        <v>6160</v>
      </c>
      <c r="L8" s="29">
        <f t="shared" si="4"/>
        <v>-4991</v>
      </c>
      <c r="M8" s="29">
        <f t="shared" si="4"/>
        <v>4991</v>
      </c>
      <c r="N8" s="29">
        <f t="shared" si="4"/>
        <v>6160</v>
      </c>
    </row>
    <row r="9" spans="1:16" ht="14.25" thickTop="1" x14ac:dyDescent="0.25"/>
    <row r="11" spans="1:16" x14ac:dyDescent="0.25">
      <c r="I11" s="47">
        <v>125</v>
      </c>
      <c r="J11" s="10" t="s">
        <v>135</v>
      </c>
    </row>
    <row r="12" spans="1:16" x14ac:dyDescent="0.25">
      <c r="J12" s="10" t="s">
        <v>138</v>
      </c>
    </row>
    <row r="13" spans="1:16" x14ac:dyDescent="0.25">
      <c r="L13" s="10">
        <v>200</v>
      </c>
      <c r="M13" s="10" t="s">
        <v>139</v>
      </c>
    </row>
    <row r="14" spans="1:16" ht="15.75" x14ac:dyDescent="0.4">
      <c r="K14" s="111" t="s">
        <v>140</v>
      </c>
      <c r="L14" s="112">
        <v>2.5</v>
      </c>
      <c r="M14" s="10" t="s">
        <v>141</v>
      </c>
    </row>
    <row r="15" spans="1:16" x14ac:dyDescent="0.25">
      <c r="J15" s="9"/>
      <c r="K15" s="9"/>
      <c r="L15" s="11">
        <f>+L13*L14</f>
        <v>500</v>
      </c>
      <c r="M15" s="9"/>
      <c r="N15" s="9"/>
    </row>
    <row r="17" spans="1:13" ht="15.75" x14ac:dyDescent="0.25">
      <c r="A17" s="70" t="s">
        <v>15</v>
      </c>
      <c r="B17" t="s">
        <v>16</v>
      </c>
      <c r="C17" t="s">
        <v>17</v>
      </c>
      <c r="D17" t="s">
        <v>18</v>
      </c>
      <c r="J17" s="10" t="s">
        <v>142</v>
      </c>
    </row>
    <row r="18" spans="1:13" ht="15.75" x14ac:dyDescent="0.25">
      <c r="A18" s="87">
        <v>78</v>
      </c>
      <c r="B18" s="65">
        <v>6169</v>
      </c>
      <c r="C18" s="65">
        <v>6050</v>
      </c>
      <c r="D18" s="65">
        <v>119</v>
      </c>
      <c r="L18" s="10">
        <v>2</v>
      </c>
      <c r="M18" s="10" t="s">
        <v>143</v>
      </c>
    </row>
    <row r="19" spans="1:13" ht="18" x14ac:dyDescent="0.4">
      <c r="A19" s="102" t="s">
        <v>14</v>
      </c>
      <c r="B19" s="65">
        <v>636.5</v>
      </c>
      <c r="C19" s="65">
        <v>400</v>
      </c>
      <c r="D19" s="65">
        <v>236.5</v>
      </c>
      <c r="K19" s="111" t="s">
        <v>140</v>
      </c>
      <c r="L19" s="112">
        <v>125</v>
      </c>
      <c r="M19" s="10" t="s">
        <v>144</v>
      </c>
    </row>
    <row r="20" spans="1:13" ht="15.75" x14ac:dyDescent="0.25">
      <c r="A20" s="102" t="s">
        <v>21</v>
      </c>
      <c r="B20" s="65">
        <v>110</v>
      </c>
      <c r="C20" s="65">
        <v>0</v>
      </c>
      <c r="D20" s="65">
        <v>110</v>
      </c>
      <c r="L20" s="10">
        <f>+L18*L19</f>
        <v>250</v>
      </c>
    </row>
    <row r="21" spans="1:13" ht="15.75" x14ac:dyDescent="0.25">
      <c r="A21" s="102" t="s">
        <v>22</v>
      </c>
      <c r="B21" s="65">
        <v>5172.5</v>
      </c>
      <c r="C21" s="65">
        <v>5400</v>
      </c>
      <c r="D21" s="65">
        <v>-227.5</v>
      </c>
    </row>
    <row r="22" spans="1:13" ht="15.75" x14ac:dyDescent="0.25">
      <c r="A22" s="102" t="s">
        <v>23</v>
      </c>
      <c r="B22" s="65">
        <v>250</v>
      </c>
      <c r="C22" s="65">
        <v>250</v>
      </c>
      <c r="D22" s="65">
        <v>0</v>
      </c>
    </row>
    <row r="23" spans="1:13" ht="15.75" x14ac:dyDescent="0.25">
      <c r="A23" s="87" t="s">
        <v>19</v>
      </c>
      <c r="B23" s="65">
        <v>0</v>
      </c>
      <c r="C23" s="65">
        <v>0</v>
      </c>
      <c r="D23" s="65">
        <v>0</v>
      </c>
    </row>
    <row r="24" spans="1:13" ht="15.75" x14ac:dyDescent="0.25">
      <c r="A24" s="102" t="s">
        <v>19</v>
      </c>
      <c r="B24" s="65">
        <v>0</v>
      </c>
      <c r="C24" s="65">
        <v>0</v>
      </c>
      <c r="D24" s="65">
        <v>0</v>
      </c>
    </row>
    <row r="25" spans="1:13" ht="15.75" x14ac:dyDescent="0.25">
      <c r="A25" s="87" t="s">
        <v>20</v>
      </c>
      <c r="B25" s="65">
        <v>6169</v>
      </c>
      <c r="C25" s="65">
        <v>6050</v>
      </c>
      <c r="D25" s="65">
        <v>119</v>
      </c>
    </row>
    <row r="26" spans="1:13" ht="15.75" x14ac:dyDescent="0.25">
      <c r="A26"/>
      <c r="B26"/>
      <c r="C26"/>
    </row>
    <row r="27" spans="1:13" ht="15.75" x14ac:dyDescent="0.25">
      <c r="A27"/>
      <c r="B27"/>
      <c r="C27"/>
    </row>
    <row r="28" spans="1:13" ht="15.75" x14ac:dyDescent="0.25">
      <c r="A28"/>
      <c r="B28"/>
      <c r="C28"/>
    </row>
    <row r="29" spans="1:13" ht="15.75" x14ac:dyDescent="0.25">
      <c r="A29"/>
      <c r="B29"/>
      <c r="C29"/>
    </row>
    <row r="30" spans="1:13" ht="15.75" x14ac:dyDescent="0.25">
      <c r="A30"/>
      <c r="B30"/>
      <c r="C30"/>
    </row>
    <row r="31" spans="1:13" ht="15.75" x14ac:dyDescent="0.25">
      <c r="A31"/>
      <c r="B31"/>
      <c r="C31"/>
    </row>
    <row r="32" spans="1:13" ht="15.75" x14ac:dyDescent="0.25">
      <c r="A32"/>
      <c r="B32"/>
      <c r="C32"/>
    </row>
    <row r="33" spans="1:3" ht="15.75" x14ac:dyDescent="0.25">
      <c r="A33"/>
      <c r="B33"/>
      <c r="C33"/>
    </row>
    <row r="34" spans="1:3" ht="15.75" x14ac:dyDescent="0.25">
      <c r="A34"/>
      <c r="B34"/>
      <c r="C34"/>
    </row>
  </sheetData>
  <pageMargins left="0.75" right="0.75" top="1" bottom="1" header="0.5" footer="0.5"/>
  <pageSetup scale="50" orientation="landscape" r:id="rId2"/>
  <headerFooter>
    <oddHeader>&amp;CDEF</oddHeader>
    <oddFooter>&amp;L&amp;Z&amp;F&amp;A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42"/>
  <sheetViews>
    <sheetView tabSelected="1" zoomScale="96" zoomScaleNormal="96" workbookViewId="0">
      <pane ySplit="1" topLeftCell="A2" activePane="bottomLeft" state="frozen"/>
      <selection pane="bottomLeft" activeCell="I17" sqref="I17"/>
    </sheetView>
  </sheetViews>
  <sheetFormatPr defaultColWidth="9" defaultRowHeight="13.5" x14ac:dyDescent="0.25"/>
  <cols>
    <col min="1" max="1" width="20.5" style="9" customWidth="1"/>
    <col min="2" max="2" width="11.75" style="9" bestFit="1" customWidth="1"/>
    <col min="3" max="3" width="18.875" style="9" bestFit="1" customWidth="1"/>
    <col min="4" max="4" width="22.5" style="9" bestFit="1" customWidth="1"/>
    <col min="5" max="5" width="11.625" style="9" bestFit="1" customWidth="1"/>
    <col min="6" max="6" width="11" style="47" bestFit="1" customWidth="1"/>
    <col min="7" max="7" width="12.125" style="47" bestFit="1" customWidth="1"/>
    <col min="8" max="8" width="13.625" style="47" bestFit="1" customWidth="1"/>
    <col min="9" max="9" width="9.125" style="47" bestFit="1" customWidth="1"/>
    <col min="10" max="10" width="11.125" style="10" bestFit="1" customWidth="1"/>
    <col min="11" max="11" width="9.75" style="10" bestFit="1" customWidth="1"/>
    <col min="12" max="12" width="12" style="10" bestFit="1" customWidth="1"/>
    <col min="13" max="13" width="15.625" style="10" bestFit="1" customWidth="1"/>
    <col min="14" max="14" width="11.125" style="10" bestFit="1" customWidth="1"/>
    <col min="15" max="16384" width="9" style="9"/>
  </cols>
  <sheetData>
    <row r="1" spans="1:16" ht="45.7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</row>
    <row r="2" spans="1:16" ht="15.75" x14ac:dyDescent="0.25">
      <c r="A2" t="s">
        <v>14</v>
      </c>
      <c r="B2">
        <v>78</v>
      </c>
      <c r="C2" t="s">
        <v>41</v>
      </c>
      <c r="D2" s="143">
        <v>45383</v>
      </c>
      <c r="E2" s="143">
        <v>45412</v>
      </c>
      <c r="F2" s="116">
        <v>1100</v>
      </c>
      <c r="G2" s="116">
        <v>0</v>
      </c>
      <c r="H2" s="116">
        <v>-7974.4</v>
      </c>
      <c r="I2" s="116">
        <v>7274.4</v>
      </c>
      <c r="J2" s="53">
        <f>F2+G2+H2+I2</f>
        <v>400</v>
      </c>
      <c r="K2" s="41">
        <v>400</v>
      </c>
      <c r="L2" s="53">
        <f>J2-K2</f>
        <v>0</v>
      </c>
      <c r="M2" s="54">
        <f t="shared" ref="M2:M7" si="0">-L2</f>
        <v>0</v>
      </c>
      <c r="N2" s="53">
        <f>J2+M2</f>
        <v>400</v>
      </c>
      <c r="P2" s="11"/>
    </row>
    <row r="3" spans="1:16" ht="15.75" x14ac:dyDescent="0.25">
      <c r="A3" t="s">
        <v>21</v>
      </c>
      <c r="B3">
        <v>78</v>
      </c>
      <c r="C3" t="s">
        <v>41</v>
      </c>
      <c r="D3" s="143">
        <v>45383</v>
      </c>
      <c r="E3" s="143">
        <v>45412</v>
      </c>
      <c r="F3" s="116">
        <v>110</v>
      </c>
      <c r="G3" s="116">
        <v>0</v>
      </c>
      <c r="H3" s="116">
        <v>0</v>
      </c>
      <c r="I3" s="116">
        <v>0</v>
      </c>
      <c r="J3" s="53">
        <f t="shared" ref="J3:J7" si="1">F3+G3+H3+I3</f>
        <v>110</v>
      </c>
      <c r="K3" s="41">
        <v>110</v>
      </c>
      <c r="L3" s="53">
        <f t="shared" ref="L3:L7" si="2">J3-K3</f>
        <v>0</v>
      </c>
      <c r="M3" s="54">
        <f t="shared" si="0"/>
        <v>0</v>
      </c>
      <c r="N3" s="53">
        <f t="shared" ref="N3:N7" si="3">J3+M3</f>
        <v>110</v>
      </c>
      <c r="P3" s="11"/>
    </row>
    <row r="4" spans="1:16" ht="15.75" x14ac:dyDescent="0.25">
      <c r="A4" t="s">
        <v>22</v>
      </c>
      <c r="B4">
        <v>78</v>
      </c>
      <c r="C4" t="s">
        <v>41</v>
      </c>
      <c r="D4" s="143">
        <v>45383</v>
      </c>
      <c r="E4" s="143">
        <v>45412</v>
      </c>
      <c r="F4" s="116">
        <v>-2000</v>
      </c>
      <c r="G4" s="116">
        <v>9683.4</v>
      </c>
      <c r="H4" s="116">
        <v>0</v>
      </c>
      <c r="I4" s="116">
        <v>-2283.4</v>
      </c>
      <c r="J4" s="53">
        <f t="shared" si="1"/>
        <v>5400</v>
      </c>
      <c r="K4" s="41">
        <v>5400</v>
      </c>
      <c r="L4" s="53">
        <f t="shared" si="2"/>
        <v>0</v>
      </c>
      <c r="M4" s="54">
        <f t="shared" si="0"/>
        <v>0</v>
      </c>
      <c r="N4" s="53">
        <f t="shared" si="3"/>
        <v>5400</v>
      </c>
      <c r="P4" s="11"/>
    </row>
    <row r="5" spans="1:16" ht="15.75" x14ac:dyDescent="0.25">
      <c r="A5" t="s">
        <v>23</v>
      </c>
      <c r="B5">
        <v>78</v>
      </c>
      <c r="C5" t="s">
        <v>41</v>
      </c>
      <c r="D5" s="143">
        <v>45383</v>
      </c>
      <c r="E5" s="143">
        <v>45412</v>
      </c>
      <c r="F5" s="116">
        <v>125</v>
      </c>
      <c r="G5" s="116">
        <v>500</v>
      </c>
      <c r="H5" s="116">
        <v>-375</v>
      </c>
      <c r="I5" s="116">
        <v>0</v>
      </c>
      <c r="J5" s="53">
        <f t="shared" si="1"/>
        <v>250</v>
      </c>
      <c r="K5" s="41">
        <v>250</v>
      </c>
      <c r="L5" s="53">
        <f t="shared" si="2"/>
        <v>0</v>
      </c>
      <c r="M5" s="54">
        <f t="shared" si="0"/>
        <v>0</v>
      </c>
      <c r="N5" s="53">
        <f t="shared" si="3"/>
        <v>250</v>
      </c>
      <c r="P5" s="11"/>
    </row>
    <row r="6" spans="1:16" ht="15.75" x14ac:dyDescent="0.25">
      <c r="A6" s="88"/>
      <c r="B6"/>
      <c r="C6"/>
      <c r="D6" s="1"/>
      <c r="E6" s="1"/>
      <c r="F6"/>
      <c r="G6"/>
      <c r="H6"/>
      <c r="I6"/>
      <c r="J6" s="53">
        <f t="shared" si="1"/>
        <v>0</v>
      </c>
      <c r="K6" s="41">
        <v>0</v>
      </c>
      <c r="L6" s="53">
        <f t="shared" si="2"/>
        <v>0</v>
      </c>
      <c r="M6" s="54">
        <f t="shared" si="0"/>
        <v>0</v>
      </c>
      <c r="N6" s="53">
        <f t="shared" si="3"/>
        <v>0</v>
      </c>
      <c r="P6" s="11"/>
    </row>
    <row r="7" spans="1:16" ht="15.75" x14ac:dyDescent="0.25">
      <c r="A7"/>
      <c r="B7"/>
      <c r="C7"/>
      <c r="D7" s="1"/>
      <c r="E7" s="1"/>
      <c r="F7" s="52"/>
      <c r="G7" s="52"/>
      <c r="H7" s="52"/>
      <c r="I7" s="52"/>
      <c r="J7" s="53">
        <f t="shared" si="1"/>
        <v>0</v>
      </c>
      <c r="K7" s="41">
        <v>0</v>
      </c>
      <c r="L7" s="53">
        <f t="shared" si="2"/>
        <v>0</v>
      </c>
      <c r="M7" s="54">
        <f t="shared" si="0"/>
        <v>0</v>
      </c>
      <c r="N7" s="53">
        <f t="shared" si="3"/>
        <v>0</v>
      </c>
      <c r="P7" s="11"/>
    </row>
    <row r="8" spans="1:16" ht="15.75" x14ac:dyDescent="0.25">
      <c r="A8"/>
      <c r="B8"/>
      <c r="C8"/>
      <c r="D8" s="1"/>
      <c r="E8" s="1"/>
      <c r="F8" s="14"/>
      <c r="G8" s="14"/>
      <c r="H8" s="14"/>
      <c r="I8" s="14"/>
      <c r="J8" s="42"/>
      <c r="K8" s="41"/>
      <c r="L8" s="42"/>
      <c r="M8" s="16"/>
      <c r="N8" s="17"/>
    </row>
    <row r="9" spans="1:16" ht="12.75" customHeight="1" x14ac:dyDescent="0.25">
      <c r="A9"/>
      <c r="B9"/>
      <c r="C9"/>
      <c r="D9" s="1"/>
      <c r="E9" s="1"/>
      <c r="F9" s="14"/>
      <c r="G9" s="14"/>
      <c r="H9" s="14"/>
      <c r="I9" s="14"/>
      <c r="J9" s="42">
        <f t="shared" ref="J9" si="4">SUM(F9:I9)</f>
        <v>0</v>
      </c>
      <c r="K9" s="41">
        <v>0</v>
      </c>
      <c r="L9" s="42">
        <f t="shared" ref="L9" si="5">J9-K9</f>
        <v>0</v>
      </c>
      <c r="M9" s="16">
        <f t="shared" ref="M9" si="6">-L9</f>
        <v>0</v>
      </c>
      <c r="N9" s="17">
        <f t="shared" ref="N9" si="7">J9+M9</f>
        <v>0</v>
      </c>
    </row>
    <row r="10" spans="1:16" ht="15.75" thickBot="1" x14ac:dyDescent="0.3">
      <c r="F10" s="29">
        <f t="shared" ref="F10:N10" si="8">SUM(F2:F9)</f>
        <v>-665</v>
      </c>
      <c r="G10" s="29">
        <f t="shared" si="8"/>
        <v>10183.4</v>
      </c>
      <c r="H10" s="29">
        <f t="shared" si="8"/>
        <v>-8349.4</v>
      </c>
      <c r="I10" s="29">
        <f t="shared" si="8"/>
        <v>4991</v>
      </c>
      <c r="J10" s="29">
        <f t="shared" si="8"/>
        <v>6160</v>
      </c>
      <c r="K10" s="29">
        <f t="shared" si="8"/>
        <v>6160</v>
      </c>
      <c r="L10" s="29">
        <f t="shared" si="8"/>
        <v>0</v>
      </c>
      <c r="M10" s="29">
        <f t="shared" si="8"/>
        <v>0</v>
      </c>
      <c r="N10" s="29">
        <f t="shared" si="8"/>
        <v>6160</v>
      </c>
    </row>
    <row r="11" spans="1:16" ht="14.25" thickTop="1" x14ac:dyDescent="0.25"/>
    <row r="12" spans="1:16" ht="15" x14ac:dyDescent="0.3">
      <c r="D12" s="145" t="s">
        <v>146</v>
      </c>
      <c r="E12" s="145"/>
      <c r="F12" s="146"/>
      <c r="G12" s="146"/>
      <c r="H12" s="146"/>
      <c r="I12" s="146"/>
      <c r="J12" s="147"/>
    </row>
    <row r="13" spans="1:16" ht="15" x14ac:dyDescent="0.3">
      <c r="D13" s="145" t="s">
        <v>147</v>
      </c>
      <c r="E13" s="145"/>
      <c r="F13" s="146"/>
      <c r="G13" s="146"/>
      <c r="H13" s="146"/>
      <c r="I13" s="146"/>
      <c r="J13" s="147"/>
    </row>
    <row r="14" spans="1:16" ht="15" x14ac:dyDescent="0.3">
      <c r="D14" s="145" t="s">
        <v>148</v>
      </c>
      <c r="E14" s="145"/>
      <c r="F14" s="146"/>
      <c r="G14" s="146"/>
      <c r="H14" s="146"/>
      <c r="I14" s="146"/>
      <c r="J14" s="147"/>
    </row>
    <row r="17" spans="1:14" x14ac:dyDescent="0.25">
      <c r="J17" s="9"/>
      <c r="K17" s="9"/>
      <c r="L17" s="9"/>
      <c r="M17" s="9"/>
      <c r="N17" s="9"/>
    </row>
    <row r="25" spans="1:14" ht="15.75" x14ac:dyDescent="0.25">
      <c r="A25" s="70" t="s">
        <v>15</v>
      </c>
      <c r="B25" t="s">
        <v>16</v>
      </c>
      <c r="C25" t="s">
        <v>17</v>
      </c>
      <c r="D25" t="s">
        <v>18</v>
      </c>
    </row>
    <row r="26" spans="1:14" ht="15.75" x14ac:dyDescent="0.25">
      <c r="A26" s="64">
        <v>78</v>
      </c>
      <c r="B26">
        <v>1960</v>
      </c>
      <c r="C26">
        <v>1960</v>
      </c>
      <c r="D26">
        <v>0</v>
      </c>
    </row>
    <row r="27" spans="1:14" ht="15.75" x14ac:dyDescent="0.25">
      <c r="A27" t="s">
        <v>14</v>
      </c>
      <c r="B27">
        <v>575</v>
      </c>
      <c r="C27">
        <v>575</v>
      </c>
      <c r="D27">
        <v>0</v>
      </c>
    </row>
    <row r="28" spans="1:14" ht="15.75" x14ac:dyDescent="0.25">
      <c r="A28" t="s">
        <v>21</v>
      </c>
      <c r="B28">
        <v>110</v>
      </c>
      <c r="C28">
        <v>110</v>
      </c>
      <c r="D28">
        <v>0</v>
      </c>
    </row>
    <row r="29" spans="1:14" ht="15.75" x14ac:dyDescent="0.25">
      <c r="A29" t="s">
        <v>22</v>
      </c>
      <c r="B29">
        <v>900</v>
      </c>
      <c r="C29">
        <v>900</v>
      </c>
      <c r="D29">
        <v>0</v>
      </c>
    </row>
    <row r="30" spans="1:14" ht="15.75" x14ac:dyDescent="0.25">
      <c r="A30" t="s">
        <v>23</v>
      </c>
      <c r="B30">
        <v>375</v>
      </c>
      <c r="C30">
        <v>375</v>
      </c>
      <c r="D30">
        <v>0</v>
      </c>
    </row>
    <row r="31" spans="1:14" ht="15.75" x14ac:dyDescent="0.25">
      <c r="A31" s="64" t="s">
        <v>19</v>
      </c>
      <c r="B31">
        <v>0</v>
      </c>
      <c r="C31">
        <v>0</v>
      </c>
      <c r="D31">
        <v>0</v>
      </c>
    </row>
    <row r="32" spans="1:14" ht="15.75" x14ac:dyDescent="0.25">
      <c r="A32" t="s">
        <v>19</v>
      </c>
      <c r="B32">
        <v>0</v>
      </c>
      <c r="C32">
        <v>0</v>
      </c>
      <c r="D32">
        <v>0</v>
      </c>
    </row>
    <row r="33" spans="1:4" ht="15.75" x14ac:dyDescent="0.25">
      <c r="A33" s="64" t="s">
        <v>20</v>
      </c>
      <c r="B33">
        <v>1960</v>
      </c>
      <c r="C33">
        <v>1960</v>
      </c>
      <c r="D33">
        <v>0</v>
      </c>
    </row>
    <row r="34" spans="1:4" ht="15.75" x14ac:dyDescent="0.25">
      <c r="A34"/>
      <c r="B34"/>
      <c r="C34"/>
    </row>
    <row r="35" spans="1:4" ht="15.75" x14ac:dyDescent="0.25">
      <c r="A35"/>
      <c r="B35"/>
      <c r="C35"/>
    </row>
    <row r="36" spans="1:4" ht="15.75" x14ac:dyDescent="0.25">
      <c r="A36"/>
      <c r="B36"/>
      <c r="C36"/>
    </row>
    <row r="37" spans="1:4" ht="15.75" x14ac:dyDescent="0.25">
      <c r="A37"/>
      <c r="B37"/>
      <c r="C37"/>
    </row>
    <row r="38" spans="1:4" ht="15.75" x14ac:dyDescent="0.25">
      <c r="A38"/>
      <c r="B38"/>
      <c r="C38"/>
    </row>
    <row r="39" spans="1:4" ht="15.75" x14ac:dyDescent="0.25">
      <c r="A39"/>
      <c r="B39"/>
      <c r="C39"/>
    </row>
    <row r="40" spans="1:4" ht="15.75" x14ac:dyDescent="0.25">
      <c r="A40"/>
      <c r="B40"/>
      <c r="C40"/>
    </row>
    <row r="41" spans="1:4" ht="15.75" x14ac:dyDescent="0.25">
      <c r="A41"/>
      <c r="B41"/>
      <c r="C41"/>
    </row>
    <row r="42" spans="1:4" ht="15.75" x14ac:dyDescent="0.25">
      <c r="A42"/>
      <c r="B42"/>
      <c r="C42"/>
    </row>
  </sheetData>
  <pageMargins left="0.75" right="0.75" top="1" bottom="1" header="0.5" footer="0.5"/>
  <pageSetup scale="59" orientation="landscape" r:id="rId2"/>
  <headerFooter>
    <oddHeader>&amp;CDEF FINAL</oddHeader>
    <oddFooter>&amp;L&amp;Z&amp;F&amp;A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P43"/>
  <sheetViews>
    <sheetView zoomScale="96" zoomScaleNormal="96" workbookViewId="0">
      <pane ySplit="1" topLeftCell="A2" activePane="bottomLeft" state="frozen"/>
      <selection pane="bottomLeft" activeCell="H33" sqref="H33"/>
    </sheetView>
  </sheetViews>
  <sheetFormatPr defaultColWidth="9" defaultRowHeight="13.5" x14ac:dyDescent="0.25"/>
  <cols>
    <col min="1" max="1" width="13.625" style="9" customWidth="1"/>
    <col min="2" max="2" width="11.75" style="9" customWidth="1"/>
    <col min="3" max="3" width="15.75" style="9" customWidth="1"/>
    <col min="4" max="4" width="22.5" style="9" customWidth="1"/>
    <col min="5" max="5" width="10.5" style="9" bestFit="1" customWidth="1"/>
    <col min="6" max="6" width="9.125" style="47" bestFit="1" customWidth="1"/>
    <col min="7" max="7" width="11.125" style="47" bestFit="1" customWidth="1"/>
    <col min="8" max="8" width="11.75" style="47" bestFit="1" customWidth="1"/>
    <col min="9" max="9" width="10.75" style="47" bestFit="1" customWidth="1"/>
    <col min="10" max="11" width="10.125" style="10" bestFit="1" customWidth="1"/>
    <col min="12" max="12" width="9.125" style="10" bestFit="1" customWidth="1"/>
    <col min="13" max="13" width="12.5" style="10" bestFit="1" customWidth="1"/>
    <col min="14" max="14" width="10.125" style="10" bestFit="1" customWidth="1"/>
    <col min="15" max="16384" width="9" style="9"/>
  </cols>
  <sheetData>
    <row r="1" spans="1:16" ht="45.7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</row>
    <row r="2" spans="1:16" ht="15.75" x14ac:dyDescent="0.25">
      <c r="A2" t="s">
        <v>78</v>
      </c>
      <c r="B2">
        <v>4</v>
      </c>
      <c r="C2" t="s">
        <v>28</v>
      </c>
      <c r="D2" s="1">
        <v>45383</v>
      </c>
      <c r="E2" s="1">
        <v>45412</v>
      </c>
      <c r="F2">
        <v>0</v>
      </c>
      <c r="G2">
        <v>29152</v>
      </c>
      <c r="H2">
        <v>-29152</v>
      </c>
      <c r="I2">
        <v>0</v>
      </c>
      <c r="J2" s="53">
        <f t="shared" ref="J2:J14" si="0">SUM(F2:I2)</f>
        <v>0</v>
      </c>
      <c r="K2" s="72">
        <v>0</v>
      </c>
      <c r="L2" s="53">
        <f t="shared" ref="L2:L14" si="1">J2-K2</f>
        <v>0</v>
      </c>
      <c r="M2" s="54">
        <f t="shared" ref="M2:M14" si="2">-L2</f>
        <v>0</v>
      </c>
      <c r="N2" s="53">
        <f t="shared" ref="N2:N14" si="3">SUM(J2,M2)</f>
        <v>0</v>
      </c>
      <c r="P2" s="11"/>
    </row>
    <row r="3" spans="1:16" ht="15.75" x14ac:dyDescent="0.25">
      <c r="A3" t="s">
        <v>79</v>
      </c>
      <c r="B3">
        <v>4</v>
      </c>
      <c r="C3" t="s">
        <v>28</v>
      </c>
      <c r="D3" s="1">
        <v>45383</v>
      </c>
      <c r="E3" s="1">
        <v>45412</v>
      </c>
      <c r="F3">
        <v>0</v>
      </c>
      <c r="G3">
        <v>57248</v>
      </c>
      <c r="H3">
        <v>-38135</v>
      </c>
      <c r="I3">
        <v>-19102</v>
      </c>
      <c r="J3" s="53">
        <f t="shared" si="0"/>
        <v>11</v>
      </c>
      <c r="K3" s="72">
        <v>0</v>
      </c>
      <c r="L3" s="53">
        <f t="shared" si="1"/>
        <v>11</v>
      </c>
      <c r="M3" s="54">
        <f t="shared" si="2"/>
        <v>-11</v>
      </c>
      <c r="N3" s="53">
        <f t="shared" si="3"/>
        <v>0</v>
      </c>
      <c r="P3" s="11"/>
    </row>
    <row r="4" spans="1:16" ht="15.75" x14ac:dyDescent="0.25">
      <c r="A4" t="s">
        <v>113</v>
      </c>
      <c r="B4">
        <v>4</v>
      </c>
      <c r="C4" t="s">
        <v>28</v>
      </c>
      <c r="D4" s="1">
        <v>45383</v>
      </c>
      <c r="E4" s="1">
        <v>45412</v>
      </c>
      <c r="F4">
        <v>0</v>
      </c>
      <c r="G4">
        <v>19423</v>
      </c>
      <c r="H4">
        <v>-19423</v>
      </c>
      <c r="I4">
        <v>0</v>
      </c>
      <c r="J4" s="53">
        <f t="shared" si="0"/>
        <v>0</v>
      </c>
      <c r="K4" s="72">
        <v>0</v>
      </c>
      <c r="L4" s="53">
        <f t="shared" si="1"/>
        <v>0</v>
      </c>
      <c r="M4" s="54">
        <f t="shared" si="2"/>
        <v>0</v>
      </c>
      <c r="N4" s="53">
        <f t="shared" si="3"/>
        <v>0</v>
      </c>
      <c r="P4" s="11"/>
    </row>
    <row r="5" spans="1:16" ht="15.75" x14ac:dyDescent="0.25">
      <c r="A5" t="s">
        <v>63</v>
      </c>
      <c r="B5">
        <v>4</v>
      </c>
      <c r="C5" t="s">
        <v>28</v>
      </c>
      <c r="D5" s="1">
        <v>45383</v>
      </c>
      <c r="E5" s="1">
        <v>45412</v>
      </c>
      <c r="F5">
        <v>0</v>
      </c>
      <c r="G5">
        <v>57762</v>
      </c>
      <c r="H5">
        <v>-38540</v>
      </c>
      <c r="I5">
        <v>-19222</v>
      </c>
      <c r="J5" s="53">
        <f t="shared" si="0"/>
        <v>0</v>
      </c>
      <c r="K5" s="72">
        <v>0</v>
      </c>
      <c r="L5" s="53">
        <f t="shared" si="1"/>
        <v>0</v>
      </c>
      <c r="M5" s="54">
        <f t="shared" si="2"/>
        <v>0</v>
      </c>
      <c r="N5" s="53">
        <f t="shared" si="3"/>
        <v>0</v>
      </c>
      <c r="P5" s="11"/>
    </row>
    <row r="6" spans="1:16" ht="15.75" x14ac:dyDescent="0.25">
      <c r="A6" t="s">
        <v>46</v>
      </c>
      <c r="B6">
        <v>4</v>
      </c>
      <c r="C6" t="s">
        <v>28</v>
      </c>
      <c r="D6" s="1">
        <v>45383</v>
      </c>
      <c r="E6" s="1">
        <v>45412</v>
      </c>
      <c r="F6">
        <v>68</v>
      </c>
      <c r="G6">
        <v>62515.5</v>
      </c>
      <c r="H6">
        <v>-54185.3</v>
      </c>
      <c r="I6">
        <v>-5661.5</v>
      </c>
      <c r="J6" s="53">
        <f t="shared" si="0"/>
        <v>2736.6999999999971</v>
      </c>
      <c r="K6" s="72">
        <v>2720</v>
      </c>
      <c r="L6" s="53">
        <f t="shared" si="1"/>
        <v>16.69999999999709</v>
      </c>
      <c r="M6" s="54">
        <f t="shared" si="2"/>
        <v>-16.69999999999709</v>
      </c>
      <c r="N6" s="53">
        <f t="shared" si="3"/>
        <v>2720</v>
      </c>
      <c r="P6" s="11"/>
    </row>
    <row r="7" spans="1:16" ht="15.75" x14ac:dyDescent="0.25">
      <c r="A7" t="s">
        <v>46</v>
      </c>
      <c r="B7">
        <v>5</v>
      </c>
      <c r="C7" t="s">
        <v>29</v>
      </c>
      <c r="D7" s="1">
        <v>45383</v>
      </c>
      <c r="E7" s="1">
        <v>45412</v>
      </c>
      <c r="F7">
        <v>0</v>
      </c>
      <c r="G7">
        <v>0</v>
      </c>
      <c r="H7">
        <v>-4152.3999999999996</v>
      </c>
      <c r="I7">
        <v>4152.3999999999996</v>
      </c>
      <c r="J7" s="53">
        <f t="shared" si="0"/>
        <v>0</v>
      </c>
      <c r="K7" s="72">
        <v>0</v>
      </c>
      <c r="L7" s="53">
        <f t="shared" si="1"/>
        <v>0</v>
      </c>
      <c r="M7" s="54">
        <f t="shared" si="2"/>
        <v>0</v>
      </c>
      <c r="N7" s="53">
        <f t="shared" si="3"/>
        <v>0</v>
      </c>
      <c r="P7" s="11"/>
    </row>
    <row r="8" spans="1:16" ht="15.75" x14ac:dyDescent="0.25">
      <c r="A8" t="s">
        <v>46</v>
      </c>
      <c r="B8">
        <v>9</v>
      </c>
      <c r="C8" t="s">
        <v>65</v>
      </c>
      <c r="D8" s="1">
        <v>45383</v>
      </c>
      <c r="E8" s="1">
        <v>45412</v>
      </c>
      <c r="F8">
        <v>0</v>
      </c>
      <c r="G8">
        <v>0</v>
      </c>
      <c r="H8">
        <v>-361.3</v>
      </c>
      <c r="I8">
        <v>361.3</v>
      </c>
      <c r="J8" s="53">
        <f t="shared" si="0"/>
        <v>0</v>
      </c>
      <c r="K8" s="72">
        <v>0</v>
      </c>
      <c r="L8" s="53">
        <f t="shared" si="1"/>
        <v>0</v>
      </c>
      <c r="M8" s="54">
        <f t="shared" si="2"/>
        <v>0</v>
      </c>
      <c r="N8" s="53">
        <f t="shared" si="3"/>
        <v>0</v>
      </c>
      <c r="P8" s="11"/>
    </row>
    <row r="9" spans="1:16" ht="15.75" x14ac:dyDescent="0.25">
      <c r="A9" t="s">
        <v>47</v>
      </c>
      <c r="B9">
        <v>4</v>
      </c>
      <c r="C9" t="s">
        <v>28</v>
      </c>
      <c r="D9" s="1">
        <v>45383</v>
      </c>
      <c r="E9" s="1">
        <v>45412</v>
      </c>
      <c r="F9">
        <v>646</v>
      </c>
      <c r="G9">
        <v>56013</v>
      </c>
      <c r="H9">
        <v>-49088.2</v>
      </c>
      <c r="I9">
        <v>-5683.2</v>
      </c>
      <c r="J9" s="53">
        <f t="shared" si="0"/>
        <v>1887.6000000000031</v>
      </c>
      <c r="K9" s="72">
        <v>1606</v>
      </c>
      <c r="L9" s="53">
        <f t="shared" si="1"/>
        <v>281.60000000000309</v>
      </c>
      <c r="M9" s="54">
        <f t="shared" si="2"/>
        <v>-281.60000000000309</v>
      </c>
      <c r="N9" s="53">
        <f t="shared" si="3"/>
        <v>1606</v>
      </c>
      <c r="P9" s="11"/>
    </row>
    <row r="10" spans="1:16" ht="15.75" x14ac:dyDescent="0.25">
      <c r="A10" t="s">
        <v>47</v>
      </c>
      <c r="B10">
        <v>5</v>
      </c>
      <c r="C10" t="s">
        <v>29</v>
      </c>
      <c r="D10" s="1">
        <v>45383</v>
      </c>
      <c r="E10" s="1">
        <v>45412</v>
      </c>
      <c r="F10">
        <v>0</v>
      </c>
      <c r="G10">
        <v>0</v>
      </c>
      <c r="H10">
        <v>-4123</v>
      </c>
      <c r="I10">
        <v>4123</v>
      </c>
      <c r="J10" s="53">
        <f t="shared" si="0"/>
        <v>0</v>
      </c>
      <c r="K10" s="72">
        <v>0</v>
      </c>
      <c r="L10" s="53">
        <f t="shared" si="1"/>
        <v>0</v>
      </c>
      <c r="M10" s="54">
        <f t="shared" si="2"/>
        <v>0</v>
      </c>
      <c r="N10" s="53">
        <f t="shared" si="3"/>
        <v>0</v>
      </c>
      <c r="P10" s="11"/>
    </row>
    <row r="11" spans="1:16" ht="15.75" x14ac:dyDescent="0.25">
      <c r="A11" t="s">
        <v>47</v>
      </c>
      <c r="B11">
        <v>9</v>
      </c>
      <c r="C11" t="s">
        <v>65</v>
      </c>
      <c r="D11" s="1">
        <v>45383</v>
      </c>
      <c r="E11" s="1">
        <v>45412</v>
      </c>
      <c r="F11">
        <v>0</v>
      </c>
      <c r="G11">
        <v>0</v>
      </c>
      <c r="H11">
        <v>-1560.2</v>
      </c>
      <c r="I11">
        <v>1560.2</v>
      </c>
      <c r="J11" s="53">
        <f t="shared" si="0"/>
        <v>0</v>
      </c>
      <c r="K11" s="72">
        <v>0</v>
      </c>
      <c r="L11" s="53">
        <f t="shared" si="1"/>
        <v>0</v>
      </c>
      <c r="M11" s="54">
        <f t="shared" si="2"/>
        <v>0</v>
      </c>
      <c r="N11" s="53">
        <f t="shared" si="3"/>
        <v>0</v>
      </c>
      <c r="P11" s="11"/>
    </row>
    <row r="12" spans="1:16" ht="15.75" x14ac:dyDescent="0.25">
      <c r="A12" t="s">
        <v>50</v>
      </c>
      <c r="B12">
        <v>4</v>
      </c>
      <c r="C12" t="s">
        <v>28</v>
      </c>
      <c r="D12" s="1">
        <v>45383</v>
      </c>
      <c r="E12" s="1">
        <v>45412</v>
      </c>
      <c r="F12">
        <v>110</v>
      </c>
      <c r="G12">
        <v>70686.399999999994</v>
      </c>
      <c r="H12">
        <v>-61616.2</v>
      </c>
      <c r="I12">
        <v>-9030.7999999999993</v>
      </c>
      <c r="J12" s="53">
        <f t="shared" si="0"/>
        <v>149.39999999999782</v>
      </c>
      <c r="K12" s="72">
        <v>0</v>
      </c>
      <c r="L12" s="53">
        <f t="shared" si="1"/>
        <v>149.39999999999782</v>
      </c>
      <c r="M12" s="54">
        <f t="shared" si="2"/>
        <v>-149.39999999999782</v>
      </c>
      <c r="N12" s="53">
        <f t="shared" si="3"/>
        <v>0</v>
      </c>
      <c r="P12" s="11"/>
    </row>
    <row r="13" spans="1:16" ht="15.75" x14ac:dyDescent="0.25">
      <c r="A13" t="s">
        <v>50</v>
      </c>
      <c r="B13">
        <v>5</v>
      </c>
      <c r="C13" t="s">
        <v>29</v>
      </c>
      <c r="D13" s="1">
        <v>45383</v>
      </c>
      <c r="E13" s="1">
        <v>45412</v>
      </c>
      <c r="F13">
        <v>0</v>
      </c>
      <c r="G13">
        <v>0</v>
      </c>
      <c r="H13">
        <v>-7521.6</v>
      </c>
      <c r="I13">
        <v>7521.6</v>
      </c>
      <c r="J13" s="53">
        <f t="shared" si="0"/>
        <v>0</v>
      </c>
      <c r="K13" s="72">
        <v>0</v>
      </c>
      <c r="L13" s="53">
        <f t="shared" si="1"/>
        <v>0</v>
      </c>
      <c r="M13" s="54">
        <f t="shared" si="2"/>
        <v>0</v>
      </c>
      <c r="N13" s="53">
        <f t="shared" si="3"/>
        <v>0</v>
      </c>
    </row>
    <row r="14" spans="1:16" ht="15.75" x14ac:dyDescent="0.25">
      <c r="A14" t="s">
        <v>50</v>
      </c>
      <c r="B14">
        <v>9</v>
      </c>
      <c r="C14" t="s">
        <v>65</v>
      </c>
      <c r="D14" s="1">
        <v>45383</v>
      </c>
      <c r="E14" s="1">
        <v>45412</v>
      </c>
      <c r="F14">
        <v>0</v>
      </c>
      <c r="G14">
        <v>0</v>
      </c>
      <c r="H14">
        <v>-283.89999999999998</v>
      </c>
      <c r="I14">
        <v>283.89999999999998</v>
      </c>
      <c r="J14" s="53">
        <f t="shared" si="0"/>
        <v>0</v>
      </c>
      <c r="K14" s="72">
        <v>0</v>
      </c>
      <c r="L14" s="53">
        <f t="shared" si="1"/>
        <v>0</v>
      </c>
      <c r="M14" s="54">
        <f t="shared" si="2"/>
        <v>0</v>
      </c>
      <c r="N14" s="53">
        <f t="shared" si="3"/>
        <v>0</v>
      </c>
    </row>
    <row r="15" spans="1:16" ht="15.75" x14ac:dyDescent="0.25">
      <c r="A15" t="s">
        <v>54</v>
      </c>
      <c r="B15">
        <v>4</v>
      </c>
      <c r="C15" t="s">
        <v>28</v>
      </c>
      <c r="D15" s="1">
        <v>45383</v>
      </c>
      <c r="E15" s="1">
        <v>45412</v>
      </c>
      <c r="F15">
        <v>2720</v>
      </c>
      <c r="G15">
        <v>48571.6</v>
      </c>
      <c r="H15">
        <v>-41852.699999999997</v>
      </c>
      <c r="I15">
        <v>-6228.6</v>
      </c>
      <c r="J15" s="53">
        <f t="shared" ref="J15:J20" si="4">F15+G15+H15+I15</f>
        <v>3210.3000000000011</v>
      </c>
      <c r="K15" s="72">
        <v>2720</v>
      </c>
      <c r="L15" s="53">
        <f t="shared" ref="L15:L20" si="5">J15-K15</f>
        <v>490.30000000000109</v>
      </c>
      <c r="M15" s="54">
        <f t="shared" ref="M15:M20" si="6">-L15</f>
        <v>-490.30000000000109</v>
      </c>
      <c r="N15" s="53">
        <f t="shared" ref="N15:N20" si="7">J15+M15</f>
        <v>2720</v>
      </c>
    </row>
    <row r="16" spans="1:16" ht="15.75" x14ac:dyDescent="0.25">
      <c r="A16" t="s">
        <v>54</v>
      </c>
      <c r="B16">
        <v>5</v>
      </c>
      <c r="C16" t="s">
        <v>29</v>
      </c>
      <c r="D16" s="1">
        <v>45383</v>
      </c>
      <c r="E16" s="1">
        <v>45412</v>
      </c>
      <c r="F16">
        <v>0</v>
      </c>
      <c r="G16">
        <v>0</v>
      </c>
      <c r="H16">
        <v>-5561.9</v>
      </c>
      <c r="I16">
        <v>5561.9</v>
      </c>
      <c r="J16" s="53">
        <f t="shared" si="4"/>
        <v>0</v>
      </c>
      <c r="K16" s="72">
        <v>0</v>
      </c>
      <c r="L16" s="53">
        <f t="shared" si="5"/>
        <v>0</v>
      </c>
      <c r="M16" s="54">
        <f t="shared" si="6"/>
        <v>0</v>
      </c>
      <c r="N16" s="53">
        <f t="shared" si="7"/>
        <v>0</v>
      </c>
    </row>
    <row r="17" spans="1:14" ht="15.75" x14ac:dyDescent="0.25">
      <c r="A17" t="s">
        <v>54</v>
      </c>
      <c r="B17">
        <v>9</v>
      </c>
      <c r="C17" t="s">
        <v>65</v>
      </c>
      <c r="D17" s="1">
        <v>45383</v>
      </c>
      <c r="E17" s="1">
        <v>45412</v>
      </c>
      <c r="F17">
        <v>0</v>
      </c>
      <c r="G17">
        <v>0</v>
      </c>
      <c r="H17">
        <v>-666.7</v>
      </c>
      <c r="I17">
        <v>666.7</v>
      </c>
      <c r="J17" s="53">
        <f t="shared" si="4"/>
        <v>0</v>
      </c>
      <c r="K17" s="72">
        <v>0</v>
      </c>
      <c r="L17" s="53">
        <f t="shared" si="5"/>
        <v>0</v>
      </c>
      <c r="M17" s="54">
        <f t="shared" si="6"/>
        <v>0</v>
      </c>
      <c r="N17" s="53">
        <f t="shared" si="7"/>
        <v>0</v>
      </c>
    </row>
    <row r="18" spans="1:14" ht="15.75" x14ac:dyDescent="0.25">
      <c r="A18"/>
      <c r="B18"/>
      <c r="C18"/>
      <c r="D18" s="1"/>
      <c r="E18" s="1"/>
      <c r="F18"/>
      <c r="G18"/>
      <c r="H18"/>
      <c r="I18"/>
      <c r="J18" s="53">
        <f t="shared" si="4"/>
        <v>0</v>
      </c>
      <c r="K18" s="72">
        <v>0</v>
      </c>
      <c r="L18" s="53">
        <f t="shared" si="5"/>
        <v>0</v>
      </c>
      <c r="M18" s="54">
        <f t="shared" si="6"/>
        <v>0</v>
      </c>
      <c r="N18" s="53">
        <f t="shared" si="7"/>
        <v>0</v>
      </c>
    </row>
    <row r="19" spans="1:14" ht="15.75" x14ac:dyDescent="0.25">
      <c r="A19"/>
      <c r="B19"/>
      <c r="C19"/>
      <c r="D19" s="1"/>
      <c r="E19" s="1"/>
      <c r="F19" s="14"/>
      <c r="G19" s="14"/>
      <c r="H19" s="14"/>
      <c r="I19" s="14"/>
      <c r="J19" s="53">
        <f t="shared" si="4"/>
        <v>0</v>
      </c>
      <c r="K19" s="72">
        <v>0</v>
      </c>
      <c r="L19" s="53">
        <f t="shared" si="5"/>
        <v>0</v>
      </c>
      <c r="M19" s="54">
        <f t="shared" si="6"/>
        <v>0</v>
      </c>
      <c r="N19" s="53">
        <f t="shared" si="7"/>
        <v>0</v>
      </c>
    </row>
    <row r="20" spans="1:14" ht="12.75" customHeight="1" x14ac:dyDescent="0.25">
      <c r="A20"/>
      <c r="B20"/>
      <c r="C20"/>
      <c r="D20" s="1"/>
      <c r="E20" s="1"/>
      <c r="F20" s="14"/>
      <c r="G20" s="14"/>
      <c r="H20" s="14"/>
      <c r="I20" s="14"/>
      <c r="J20" s="53">
        <f t="shared" si="4"/>
        <v>0</v>
      </c>
      <c r="K20" s="72">
        <v>0</v>
      </c>
      <c r="L20" s="53">
        <f t="shared" si="5"/>
        <v>0</v>
      </c>
      <c r="M20" s="54">
        <f t="shared" si="6"/>
        <v>0</v>
      </c>
      <c r="N20" s="53">
        <f t="shared" si="7"/>
        <v>0</v>
      </c>
    </row>
    <row r="21" spans="1:14" ht="15.75" thickBot="1" x14ac:dyDescent="0.3">
      <c r="F21" s="29">
        <f t="shared" ref="F21:N21" si="8">SUM(F2:F20)</f>
        <v>3544</v>
      </c>
      <c r="G21" s="29">
        <f t="shared" si="8"/>
        <v>401371.5</v>
      </c>
      <c r="H21" s="29">
        <f t="shared" si="8"/>
        <v>-356223.4</v>
      </c>
      <c r="I21" s="29">
        <f t="shared" si="8"/>
        <v>-40697.099999999991</v>
      </c>
      <c r="J21" s="29">
        <f t="shared" si="8"/>
        <v>7994.9999999999991</v>
      </c>
      <c r="K21" s="29">
        <f t="shared" si="8"/>
        <v>7046</v>
      </c>
      <c r="L21" s="29">
        <f t="shared" si="8"/>
        <v>948.99999999999909</v>
      </c>
      <c r="M21" s="29">
        <f t="shared" si="8"/>
        <v>-948.99999999999909</v>
      </c>
      <c r="N21" s="29">
        <f t="shared" si="8"/>
        <v>7046</v>
      </c>
    </row>
    <row r="22" spans="1:14" ht="14.25" thickTop="1" x14ac:dyDescent="0.25"/>
    <row r="26" spans="1:14" ht="15.75" x14ac:dyDescent="0.25">
      <c r="A26" s="70" t="s">
        <v>15</v>
      </c>
      <c r="B26" t="s">
        <v>16</v>
      </c>
      <c r="C26" t="s">
        <v>17</v>
      </c>
      <c r="D26" t="s">
        <v>18</v>
      </c>
    </row>
    <row r="27" spans="1:14" ht="15.75" x14ac:dyDescent="0.25">
      <c r="A27" s="64">
        <v>4</v>
      </c>
      <c r="B27">
        <v>10796.700000000012</v>
      </c>
      <c r="C27">
        <v>10106</v>
      </c>
      <c r="D27">
        <v>690.7000000000105</v>
      </c>
    </row>
    <row r="28" spans="1:14" ht="15.75" x14ac:dyDescent="0.25">
      <c r="A28" s="64">
        <v>5</v>
      </c>
      <c r="B28">
        <v>0</v>
      </c>
      <c r="C28">
        <v>0</v>
      </c>
      <c r="D28">
        <v>0</v>
      </c>
      <c r="J28" s="9"/>
      <c r="K28" s="9"/>
      <c r="L28" s="9"/>
      <c r="M28" s="9"/>
      <c r="N28" s="9"/>
    </row>
    <row r="29" spans="1:14" ht="15.75" x14ac:dyDescent="0.25">
      <c r="A29" s="64">
        <v>9</v>
      </c>
      <c r="B29">
        <v>0</v>
      </c>
      <c r="C29">
        <v>0</v>
      </c>
      <c r="D29">
        <v>0</v>
      </c>
    </row>
    <row r="30" spans="1:14" ht="15.75" x14ac:dyDescent="0.25">
      <c r="A30" s="64" t="s">
        <v>19</v>
      </c>
      <c r="B30">
        <v>0</v>
      </c>
      <c r="C30">
        <v>0</v>
      </c>
      <c r="D30">
        <v>0</v>
      </c>
    </row>
    <row r="31" spans="1:14" ht="15.75" x14ac:dyDescent="0.25">
      <c r="A31" s="64" t="s">
        <v>20</v>
      </c>
      <c r="B31">
        <v>10796.700000000012</v>
      </c>
      <c r="C31">
        <v>10106</v>
      </c>
      <c r="D31">
        <v>690.7000000000105</v>
      </c>
    </row>
    <row r="32" spans="1:14" ht="15.75" x14ac:dyDescent="0.25">
      <c r="A32"/>
      <c r="B32"/>
      <c r="C32"/>
    </row>
    <row r="33" spans="1:3" ht="15.75" x14ac:dyDescent="0.25">
      <c r="A33"/>
      <c r="B33"/>
      <c r="C33"/>
    </row>
    <row r="34" spans="1:3" ht="15.75" x14ac:dyDescent="0.25">
      <c r="A34"/>
      <c r="B34"/>
      <c r="C34"/>
    </row>
    <row r="35" spans="1:3" ht="15.75" x14ac:dyDescent="0.25">
      <c r="A35"/>
      <c r="B35"/>
      <c r="C35"/>
    </row>
    <row r="36" spans="1:3" ht="15.75" x14ac:dyDescent="0.25">
      <c r="A36"/>
      <c r="B36"/>
      <c r="C36"/>
    </row>
    <row r="37" spans="1:3" ht="15.75" x14ac:dyDescent="0.25">
      <c r="A37"/>
      <c r="B37"/>
      <c r="C37"/>
    </row>
    <row r="38" spans="1:3" ht="15.75" x14ac:dyDescent="0.25">
      <c r="A38"/>
      <c r="B38"/>
      <c r="C38"/>
    </row>
    <row r="39" spans="1:3" ht="15.75" x14ac:dyDescent="0.25">
      <c r="A39"/>
      <c r="B39"/>
      <c r="C39"/>
    </row>
    <row r="40" spans="1:3" ht="15.75" x14ac:dyDescent="0.25">
      <c r="A40"/>
      <c r="B40"/>
      <c r="C40"/>
    </row>
    <row r="41" spans="1:3" ht="15.75" x14ac:dyDescent="0.25">
      <c r="A41"/>
      <c r="B41"/>
      <c r="C41"/>
    </row>
    <row r="42" spans="1:3" ht="15.75" x14ac:dyDescent="0.25">
      <c r="A42"/>
      <c r="B42"/>
      <c r="C42"/>
    </row>
    <row r="43" spans="1:3" ht="15.75" x14ac:dyDescent="0.25">
      <c r="A43"/>
      <c r="B43"/>
      <c r="C43"/>
    </row>
  </sheetData>
  <pageMargins left="0.75" right="0.75" top="1" bottom="1" header="0.5" footer="0.5"/>
  <pageSetup scale="61" orientation="landscape" r:id="rId2"/>
  <headerFooter>
    <oddHeader>&amp;CPROPANE</oddHeader>
    <oddFooter>&amp;L&amp;Z&amp;F&amp;A</oddFooter>
  </headerFooter>
  <ignoredErrors>
    <ignoredError sqref="J2 J3:J1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44"/>
  <sheetViews>
    <sheetView zoomScale="80" zoomScaleNormal="80" workbookViewId="0">
      <pane ySplit="1" topLeftCell="A13" activePane="bottomLeft" state="frozen"/>
      <selection pane="bottomLeft" activeCell="E36" sqref="E36"/>
    </sheetView>
  </sheetViews>
  <sheetFormatPr defaultColWidth="9" defaultRowHeight="16.5" x14ac:dyDescent="0.3"/>
  <cols>
    <col min="1" max="1" width="14.5" style="36" customWidth="1"/>
    <col min="2" max="2" width="12" style="36" customWidth="1"/>
    <col min="3" max="3" width="16.25" style="36" bestFit="1" customWidth="1"/>
    <col min="4" max="4" width="23" style="36" bestFit="1" customWidth="1"/>
    <col min="5" max="5" width="12.375" style="36" bestFit="1" customWidth="1"/>
    <col min="6" max="6" width="12.625" style="39" bestFit="1" customWidth="1"/>
    <col min="7" max="7" width="12.25" style="39" bestFit="1" customWidth="1"/>
    <col min="8" max="8" width="13.75" style="39" bestFit="1" customWidth="1"/>
    <col min="9" max="9" width="12.875" style="39" bestFit="1" customWidth="1"/>
    <col min="10" max="10" width="11.125" style="40" bestFit="1" customWidth="1"/>
    <col min="11" max="11" width="9.75" style="40" bestFit="1" customWidth="1"/>
    <col min="12" max="12" width="12" style="40" bestFit="1" customWidth="1"/>
    <col min="13" max="13" width="15.625" style="40" bestFit="1" customWidth="1"/>
    <col min="14" max="14" width="11.125" style="40" bestFit="1" customWidth="1"/>
    <col min="15" max="16384" width="9" style="36"/>
  </cols>
  <sheetData>
    <row r="1" spans="1:16" ht="45.75" thickBo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32" t="s">
        <v>9</v>
      </c>
      <c r="K1" s="33" t="s">
        <v>10</v>
      </c>
      <c r="L1" s="34" t="s">
        <v>11</v>
      </c>
      <c r="M1" s="35" t="s">
        <v>12</v>
      </c>
      <c r="N1" s="35" t="s">
        <v>13</v>
      </c>
    </row>
    <row r="2" spans="1:16" x14ac:dyDescent="0.3">
      <c r="A2" s="50" t="s">
        <v>78</v>
      </c>
      <c r="B2" s="50">
        <v>4</v>
      </c>
      <c r="C2" s="50" t="s">
        <v>28</v>
      </c>
      <c r="D2" s="51">
        <v>45383</v>
      </c>
      <c r="E2" s="51">
        <v>45412</v>
      </c>
      <c r="F2" s="50">
        <v>0</v>
      </c>
      <c r="G2" s="50">
        <v>29152</v>
      </c>
      <c r="H2" s="50">
        <v>-29152</v>
      </c>
      <c r="I2" s="50">
        <v>0</v>
      </c>
      <c r="J2" s="53">
        <f>SUM(F2,G2,H2,I2)</f>
        <v>0</v>
      </c>
      <c r="K2" s="72">
        <v>0</v>
      </c>
      <c r="L2" s="53">
        <f t="shared" ref="L2:L15" si="0">J2-K2</f>
        <v>0</v>
      </c>
      <c r="M2" s="54">
        <f t="shared" ref="M2:M15" si="1">-L2</f>
        <v>0</v>
      </c>
      <c r="N2" s="53">
        <f t="shared" ref="N2:N15" si="2">J2+M2</f>
        <v>0</v>
      </c>
      <c r="P2" s="38"/>
    </row>
    <row r="3" spans="1:16" x14ac:dyDescent="0.3">
      <c r="A3" s="50" t="s">
        <v>79</v>
      </c>
      <c r="B3" s="50">
        <v>4</v>
      </c>
      <c r="C3" s="50" t="s">
        <v>28</v>
      </c>
      <c r="D3" s="51">
        <v>45383</v>
      </c>
      <c r="E3" s="51">
        <v>45412</v>
      </c>
      <c r="F3" s="50">
        <v>0</v>
      </c>
      <c r="G3" s="50">
        <v>57248</v>
      </c>
      <c r="H3" s="50">
        <v>-38135</v>
      </c>
      <c r="I3" s="50">
        <v>-19113</v>
      </c>
      <c r="J3" s="53">
        <f t="shared" ref="J3:J15" si="3">SUM(F3,G3,H3,I3)</f>
        <v>0</v>
      </c>
      <c r="K3" s="72">
        <v>0</v>
      </c>
      <c r="L3" s="53">
        <f t="shared" si="0"/>
        <v>0</v>
      </c>
      <c r="M3" s="54">
        <f t="shared" si="1"/>
        <v>0</v>
      </c>
      <c r="N3" s="53">
        <f t="shared" si="2"/>
        <v>0</v>
      </c>
      <c r="P3" s="38"/>
    </row>
    <row r="4" spans="1:16" x14ac:dyDescent="0.3">
      <c r="A4" s="50" t="s">
        <v>113</v>
      </c>
      <c r="B4" s="50">
        <v>4</v>
      </c>
      <c r="C4" s="50" t="s">
        <v>28</v>
      </c>
      <c r="D4" s="51">
        <v>45383</v>
      </c>
      <c r="E4" s="51">
        <v>45412</v>
      </c>
      <c r="F4" s="50">
        <v>0</v>
      </c>
      <c r="G4" s="50">
        <v>19423</v>
      </c>
      <c r="H4" s="50">
        <v>-19423</v>
      </c>
      <c r="I4" s="50">
        <v>0</v>
      </c>
      <c r="J4" s="53">
        <f t="shared" si="3"/>
        <v>0</v>
      </c>
      <c r="K4" s="72">
        <v>0</v>
      </c>
      <c r="L4" s="53">
        <f t="shared" si="0"/>
        <v>0</v>
      </c>
      <c r="M4" s="54">
        <f t="shared" si="1"/>
        <v>0</v>
      </c>
      <c r="N4" s="53">
        <f t="shared" si="2"/>
        <v>0</v>
      </c>
      <c r="P4" s="38"/>
    </row>
    <row r="5" spans="1:16" x14ac:dyDescent="0.3">
      <c r="A5" s="50" t="s">
        <v>63</v>
      </c>
      <c r="B5" s="50">
        <v>4</v>
      </c>
      <c r="C5" s="50" t="s">
        <v>28</v>
      </c>
      <c r="D5" s="51">
        <v>45383</v>
      </c>
      <c r="E5" s="51">
        <v>45412</v>
      </c>
      <c r="F5" s="50">
        <v>0</v>
      </c>
      <c r="G5" s="50">
        <v>57762</v>
      </c>
      <c r="H5" s="50">
        <v>-38540</v>
      </c>
      <c r="I5" s="50">
        <v>-19222</v>
      </c>
      <c r="J5" s="53">
        <f t="shared" si="3"/>
        <v>0</v>
      </c>
      <c r="K5" s="72">
        <v>0</v>
      </c>
      <c r="L5" s="53">
        <f t="shared" si="0"/>
        <v>0</v>
      </c>
      <c r="M5" s="54">
        <f t="shared" si="1"/>
        <v>0</v>
      </c>
      <c r="N5" s="53">
        <f t="shared" si="2"/>
        <v>0</v>
      </c>
      <c r="P5" s="38"/>
    </row>
    <row r="6" spans="1:16" x14ac:dyDescent="0.3">
      <c r="A6" s="50" t="s">
        <v>46</v>
      </c>
      <c r="B6" s="50">
        <v>4</v>
      </c>
      <c r="C6" s="50" t="s">
        <v>28</v>
      </c>
      <c r="D6" s="51">
        <v>45383</v>
      </c>
      <c r="E6" s="51">
        <v>45412</v>
      </c>
      <c r="F6" s="50">
        <v>68</v>
      </c>
      <c r="G6" s="50">
        <v>62515.5</v>
      </c>
      <c r="H6" s="50">
        <v>-54185.3</v>
      </c>
      <c r="I6" s="50">
        <v>-5678.2</v>
      </c>
      <c r="J6" s="53">
        <f t="shared" si="3"/>
        <v>2719.9999999999973</v>
      </c>
      <c r="K6" s="72">
        <v>2720</v>
      </c>
      <c r="L6" s="53">
        <f t="shared" si="0"/>
        <v>0</v>
      </c>
      <c r="M6" s="54">
        <f t="shared" si="1"/>
        <v>0</v>
      </c>
      <c r="N6" s="53">
        <f t="shared" si="2"/>
        <v>2719.9999999999973</v>
      </c>
      <c r="P6" s="38"/>
    </row>
    <row r="7" spans="1:16" ht="32.25" x14ac:dyDescent="0.3">
      <c r="A7" s="50" t="s">
        <v>46</v>
      </c>
      <c r="B7" s="50">
        <v>5</v>
      </c>
      <c r="C7" s="50" t="s">
        <v>29</v>
      </c>
      <c r="D7" s="51">
        <v>45383</v>
      </c>
      <c r="E7" s="51">
        <v>45412</v>
      </c>
      <c r="F7" s="50">
        <v>0</v>
      </c>
      <c r="G7" s="50">
        <v>0</v>
      </c>
      <c r="H7" s="50">
        <v>-4152.3999999999996</v>
      </c>
      <c r="I7" s="50">
        <v>4152.3999999999996</v>
      </c>
      <c r="J7" s="53">
        <f t="shared" si="3"/>
        <v>0</v>
      </c>
      <c r="K7" s="72">
        <v>0</v>
      </c>
      <c r="L7" s="53">
        <f t="shared" si="0"/>
        <v>0</v>
      </c>
      <c r="M7" s="54">
        <f t="shared" si="1"/>
        <v>0</v>
      </c>
      <c r="N7" s="53">
        <f t="shared" si="2"/>
        <v>0</v>
      </c>
      <c r="P7" s="38"/>
    </row>
    <row r="8" spans="1:16" ht="32.25" x14ac:dyDescent="0.3">
      <c r="A8" s="50" t="s">
        <v>46</v>
      </c>
      <c r="B8" s="50">
        <v>9</v>
      </c>
      <c r="C8" s="50" t="s">
        <v>65</v>
      </c>
      <c r="D8" s="51">
        <v>45383</v>
      </c>
      <c r="E8" s="51">
        <v>45412</v>
      </c>
      <c r="F8" s="50">
        <v>0</v>
      </c>
      <c r="G8" s="50">
        <v>0</v>
      </c>
      <c r="H8" s="50">
        <v>-361.3</v>
      </c>
      <c r="I8" s="50">
        <v>361.3</v>
      </c>
      <c r="J8" s="53">
        <f t="shared" si="3"/>
        <v>0</v>
      </c>
      <c r="K8" s="72">
        <v>0</v>
      </c>
      <c r="L8" s="53">
        <f t="shared" si="0"/>
        <v>0</v>
      </c>
      <c r="M8" s="54">
        <f t="shared" si="1"/>
        <v>0</v>
      </c>
      <c r="N8" s="53">
        <f t="shared" si="2"/>
        <v>0</v>
      </c>
      <c r="P8" s="38"/>
    </row>
    <row r="9" spans="1:16" x14ac:dyDescent="0.3">
      <c r="A9" s="50" t="s">
        <v>47</v>
      </c>
      <c r="B9" s="50">
        <v>4</v>
      </c>
      <c r="C9" s="50" t="s">
        <v>28</v>
      </c>
      <c r="D9" s="51">
        <v>45383</v>
      </c>
      <c r="E9" s="51">
        <v>45412</v>
      </c>
      <c r="F9" s="50">
        <v>646</v>
      </c>
      <c r="G9" s="50">
        <v>56013</v>
      </c>
      <c r="H9" s="50">
        <v>-49088.2</v>
      </c>
      <c r="I9" s="50">
        <v>-5964.8</v>
      </c>
      <c r="J9" s="53">
        <f t="shared" si="3"/>
        <v>1606.0000000000027</v>
      </c>
      <c r="K9" s="72">
        <v>1606</v>
      </c>
      <c r="L9" s="53">
        <f t="shared" si="0"/>
        <v>2.7284841053187847E-12</v>
      </c>
      <c r="M9" s="54">
        <f t="shared" si="1"/>
        <v>-2.7284841053187847E-12</v>
      </c>
      <c r="N9" s="53">
        <f t="shared" si="2"/>
        <v>1606</v>
      </c>
      <c r="P9" s="38"/>
    </row>
    <row r="10" spans="1:16" ht="32.25" x14ac:dyDescent="0.3">
      <c r="A10" s="50" t="s">
        <v>47</v>
      </c>
      <c r="B10" s="50">
        <v>5</v>
      </c>
      <c r="C10" s="50" t="s">
        <v>29</v>
      </c>
      <c r="D10" s="51">
        <v>45383</v>
      </c>
      <c r="E10" s="51">
        <v>45412</v>
      </c>
      <c r="F10" s="50">
        <v>0</v>
      </c>
      <c r="G10" s="50">
        <v>0</v>
      </c>
      <c r="H10" s="50">
        <v>-4123</v>
      </c>
      <c r="I10" s="50">
        <v>4123</v>
      </c>
      <c r="J10" s="53">
        <f t="shared" si="3"/>
        <v>0</v>
      </c>
      <c r="K10" s="72">
        <v>0</v>
      </c>
      <c r="L10" s="53">
        <f t="shared" si="0"/>
        <v>0</v>
      </c>
      <c r="M10" s="54">
        <f t="shared" si="1"/>
        <v>0</v>
      </c>
      <c r="N10" s="53">
        <f t="shared" si="2"/>
        <v>0</v>
      </c>
      <c r="P10" s="38"/>
    </row>
    <row r="11" spans="1:16" ht="32.25" x14ac:dyDescent="0.3">
      <c r="A11" s="50" t="s">
        <v>47</v>
      </c>
      <c r="B11" s="50">
        <v>9</v>
      </c>
      <c r="C11" s="50" t="s">
        <v>65</v>
      </c>
      <c r="D11" s="51">
        <v>45383</v>
      </c>
      <c r="E11" s="51">
        <v>45412</v>
      </c>
      <c r="F11" s="50">
        <v>0</v>
      </c>
      <c r="G11" s="50">
        <v>0</v>
      </c>
      <c r="H11" s="50">
        <v>-1560.2</v>
      </c>
      <c r="I11" s="50">
        <v>1560.2</v>
      </c>
      <c r="J11" s="53">
        <f t="shared" si="3"/>
        <v>0</v>
      </c>
      <c r="K11" s="72">
        <v>0</v>
      </c>
      <c r="L11" s="53">
        <f t="shared" si="0"/>
        <v>0</v>
      </c>
      <c r="M11" s="54">
        <f t="shared" si="1"/>
        <v>0</v>
      </c>
      <c r="N11" s="53">
        <f t="shared" si="2"/>
        <v>0</v>
      </c>
      <c r="P11" s="38"/>
    </row>
    <row r="12" spans="1:16" x14ac:dyDescent="0.3">
      <c r="A12" s="50" t="s">
        <v>50</v>
      </c>
      <c r="B12" s="50">
        <v>4</v>
      </c>
      <c r="C12" s="50" t="s">
        <v>28</v>
      </c>
      <c r="D12" s="51">
        <v>45383</v>
      </c>
      <c r="E12" s="51">
        <v>45412</v>
      </c>
      <c r="F12" s="50">
        <v>110</v>
      </c>
      <c r="G12" s="50">
        <v>70686.399999999994</v>
      </c>
      <c r="H12" s="50">
        <v>-61616.2</v>
      </c>
      <c r="I12" s="50">
        <v>-9180.2000000000007</v>
      </c>
      <c r="J12" s="53">
        <f t="shared" si="3"/>
        <v>0</v>
      </c>
      <c r="K12" s="72">
        <v>0</v>
      </c>
      <c r="L12" s="53">
        <f t="shared" si="0"/>
        <v>0</v>
      </c>
      <c r="M12" s="54">
        <f t="shared" si="1"/>
        <v>0</v>
      </c>
      <c r="N12" s="53">
        <f t="shared" si="2"/>
        <v>0</v>
      </c>
      <c r="P12" s="38"/>
    </row>
    <row r="13" spans="1:16" ht="32.25" x14ac:dyDescent="0.3">
      <c r="A13" s="50" t="s">
        <v>50</v>
      </c>
      <c r="B13" s="50">
        <v>5</v>
      </c>
      <c r="C13" s="50" t="s">
        <v>29</v>
      </c>
      <c r="D13" s="51">
        <v>45383</v>
      </c>
      <c r="E13" s="51">
        <v>45412</v>
      </c>
      <c r="F13" s="50">
        <v>0</v>
      </c>
      <c r="G13" s="50">
        <v>0</v>
      </c>
      <c r="H13" s="50">
        <v>-7521.6</v>
      </c>
      <c r="I13" s="50">
        <v>7521.6</v>
      </c>
      <c r="J13" s="53">
        <f t="shared" si="3"/>
        <v>0</v>
      </c>
      <c r="K13" s="72">
        <v>0</v>
      </c>
      <c r="L13" s="53">
        <f t="shared" si="0"/>
        <v>0</v>
      </c>
      <c r="M13" s="54">
        <f t="shared" si="1"/>
        <v>0</v>
      </c>
      <c r="N13" s="53">
        <f t="shared" si="2"/>
        <v>0</v>
      </c>
      <c r="P13" s="38"/>
    </row>
    <row r="14" spans="1:16" ht="32.25" x14ac:dyDescent="0.3">
      <c r="A14" s="50" t="s">
        <v>50</v>
      </c>
      <c r="B14" s="50">
        <v>9</v>
      </c>
      <c r="C14" s="50" t="s">
        <v>65</v>
      </c>
      <c r="D14" s="51">
        <v>45383</v>
      </c>
      <c r="E14" s="51">
        <v>45412</v>
      </c>
      <c r="F14" s="50">
        <v>0</v>
      </c>
      <c r="G14" s="50">
        <v>0</v>
      </c>
      <c r="H14" s="50">
        <v>-283.89999999999998</v>
      </c>
      <c r="I14" s="50">
        <v>283.89999999999998</v>
      </c>
      <c r="J14" s="53">
        <f t="shared" si="3"/>
        <v>0</v>
      </c>
      <c r="K14" s="72">
        <v>0</v>
      </c>
      <c r="L14" s="53">
        <f t="shared" si="0"/>
        <v>0</v>
      </c>
      <c r="M14" s="54">
        <f t="shared" si="1"/>
        <v>0</v>
      </c>
      <c r="N14" s="53">
        <f t="shared" si="2"/>
        <v>0</v>
      </c>
      <c r="P14" s="38"/>
    </row>
    <row r="15" spans="1:16" x14ac:dyDescent="0.3">
      <c r="A15" s="50" t="s">
        <v>54</v>
      </c>
      <c r="B15" s="50">
        <v>4</v>
      </c>
      <c r="C15" s="50" t="s">
        <v>28</v>
      </c>
      <c r="D15" s="51">
        <v>45383</v>
      </c>
      <c r="E15" s="51">
        <v>45412</v>
      </c>
      <c r="F15" s="50">
        <v>2720</v>
      </c>
      <c r="G15" s="50">
        <v>48571.6</v>
      </c>
      <c r="H15" s="50">
        <v>-41852.699999999997</v>
      </c>
      <c r="I15" s="50">
        <v>-6718.9</v>
      </c>
      <c r="J15" s="53">
        <f t="shared" si="3"/>
        <v>2720.0000000000018</v>
      </c>
      <c r="K15" s="72">
        <v>2720</v>
      </c>
      <c r="L15" s="53">
        <f t="shared" si="0"/>
        <v>0</v>
      </c>
      <c r="M15" s="54">
        <f t="shared" si="1"/>
        <v>0</v>
      </c>
      <c r="N15" s="53">
        <f t="shared" si="2"/>
        <v>2720.0000000000018</v>
      </c>
      <c r="P15" s="38"/>
    </row>
    <row r="16" spans="1:16" ht="32.25" x14ac:dyDescent="0.3">
      <c r="A16" s="50" t="s">
        <v>54</v>
      </c>
      <c r="B16" s="50">
        <v>5</v>
      </c>
      <c r="C16" s="50" t="s">
        <v>29</v>
      </c>
      <c r="D16" s="51">
        <v>45383</v>
      </c>
      <c r="E16" s="51">
        <v>45412</v>
      </c>
      <c r="F16" s="50">
        <v>0</v>
      </c>
      <c r="G16" s="50">
        <v>0</v>
      </c>
      <c r="H16" s="50">
        <v>-5561.9</v>
      </c>
      <c r="I16" s="50">
        <v>5561.9</v>
      </c>
      <c r="J16" s="53">
        <f t="shared" ref="J16:J22" si="4">F16+G16+H16+I16</f>
        <v>0</v>
      </c>
      <c r="K16" s="72">
        <v>0</v>
      </c>
      <c r="L16" s="53">
        <f t="shared" ref="L16:L22" si="5">J16-K16</f>
        <v>0</v>
      </c>
      <c r="M16" s="54">
        <f t="shared" ref="M16:M22" si="6">-L16</f>
        <v>0</v>
      </c>
      <c r="N16" s="53">
        <f t="shared" ref="N16:N22" si="7">J16+M16</f>
        <v>0</v>
      </c>
      <c r="P16" s="38"/>
    </row>
    <row r="17" spans="1:16" ht="32.25" x14ac:dyDescent="0.3">
      <c r="A17" s="50" t="s">
        <v>54</v>
      </c>
      <c r="B17" s="50">
        <v>9</v>
      </c>
      <c r="C17" s="50" t="s">
        <v>65</v>
      </c>
      <c r="D17" s="51">
        <v>45383</v>
      </c>
      <c r="E17" s="51">
        <v>45412</v>
      </c>
      <c r="F17" s="50">
        <v>0</v>
      </c>
      <c r="G17" s="50">
        <v>0</v>
      </c>
      <c r="H17" s="50">
        <v>-666.7</v>
      </c>
      <c r="I17" s="50">
        <v>666.7</v>
      </c>
      <c r="J17" s="53">
        <f t="shared" si="4"/>
        <v>0</v>
      </c>
      <c r="K17" s="72">
        <v>0</v>
      </c>
      <c r="L17" s="53">
        <f t="shared" si="5"/>
        <v>0</v>
      </c>
      <c r="M17" s="54">
        <f t="shared" si="6"/>
        <v>0</v>
      </c>
      <c r="N17" s="53">
        <f t="shared" si="7"/>
        <v>0</v>
      </c>
      <c r="P17" s="38"/>
    </row>
    <row r="18" spans="1:16" x14ac:dyDescent="0.3">
      <c r="A18"/>
      <c r="B18"/>
      <c r="C18"/>
      <c r="D18" s="1"/>
      <c r="E18" s="1"/>
      <c r="F18"/>
      <c r="G18"/>
      <c r="H18"/>
      <c r="I18"/>
      <c r="J18" s="53">
        <f t="shared" si="4"/>
        <v>0</v>
      </c>
      <c r="K18" s="72">
        <v>0</v>
      </c>
      <c r="L18" s="53">
        <f t="shared" si="5"/>
        <v>0</v>
      </c>
      <c r="M18" s="54">
        <f t="shared" si="6"/>
        <v>0</v>
      </c>
      <c r="N18" s="53">
        <f t="shared" si="7"/>
        <v>0</v>
      </c>
      <c r="P18" s="38"/>
    </row>
    <row r="19" spans="1:16" x14ac:dyDescent="0.3">
      <c r="A19"/>
      <c r="B19"/>
      <c r="C19"/>
      <c r="D19" s="1"/>
      <c r="E19" s="1"/>
      <c r="F19" s="18"/>
      <c r="G19" s="18"/>
      <c r="H19" s="18"/>
      <c r="I19" s="18"/>
      <c r="J19" s="53">
        <f t="shared" si="4"/>
        <v>0</v>
      </c>
      <c r="K19" s="72">
        <v>0</v>
      </c>
      <c r="L19" s="53">
        <f t="shared" si="5"/>
        <v>0</v>
      </c>
      <c r="M19" s="54">
        <f t="shared" si="6"/>
        <v>0</v>
      </c>
      <c r="N19" s="53">
        <f t="shared" si="7"/>
        <v>0</v>
      </c>
      <c r="P19" s="38"/>
    </row>
    <row r="20" spans="1:16" x14ac:dyDescent="0.3">
      <c r="D20" s="37"/>
      <c r="E20" s="37"/>
      <c r="F20" s="74"/>
      <c r="G20" s="74"/>
      <c r="H20" s="74"/>
      <c r="I20" s="74"/>
      <c r="J20" s="53">
        <f t="shared" si="4"/>
        <v>0</v>
      </c>
      <c r="K20" s="72">
        <v>0</v>
      </c>
      <c r="L20" s="53">
        <f t="shared" si="5"/>
        <v>0</v>
      </c>
      <c r="M20" s="54">
        <f t="shared" si="6"/>
        <v>0</v>
      </c>
      <c r="N20" s="53">
        <f t="shared" si="7"/>
        <v>0</v>
      </c>
      <c r="P20" s="38"/>
    </row>
    <row r="21" spans="1:16" x14ac:dyDescent="0.3">
      <c r="D21" s="37"/>
      <c r="E21" s="37"/>
      <c r="F21" s="74"/>
      <c r="G21" s="74"/>
      <c r="H21" s="74"/>
      <c r="I21" s="74"/>
      <c r="J21" s="53">
        <f t="shared" si="4"/>
        <v>0</v>
      </c>
      <c r="K21" s="72">
        <v>0</v>
      </c>
      <c r="L21" s="53">
        <f t="shared" si="5"/>
        <v>0</v>
      </c>
      <c r="M21" s="54">
        <f t="shared" si="6"/>
        <v>0</v>
      </c>
      <c r="N21" s="53">
        <f t="shared" si="7"/>
        <v>0</v>
      </c>
      <c r="P21" s="38"/>
    </row>
    <row r="22" spans="1:16" x14ac:dyDescent="0.3">
      <c r="D22" s="37"/>
      <c r="E22" s="37"/>
      <c r="F22" s="74"/>
      <c r="G22" s="74"/>
      <c r="H22" s="74"/>
      <c r="I22" s="74"/>
      <c r="J22" s="53">
        <f t="shared" si="4"/>
        <v>0</v>
      </c>
      <c r="K22" s="72">
        <v>0</v>
      </c>
      <c r="L22" s="53">
        <f t="shared" si="5"/>
        <v>0</v>
      </c>
      <c r="M22" s="54">
        <f t="shared" si="6"/>
        <v>0</v>
      </c>
      <c r="N22" s="53">
        <f t="shared" si="7"/>
        <v>0</v>
      </c>
      <c r="P22" s="38"/>
    </row>
    <row r="23" spans="1:16" x14ac:dyDescent="0.3">
      <c r="D23" s="37"/>
      <c r="E23" s="37"/>
      <c r="F23" s="75"/>
      <c r="G23" s="75"/>
      <c r="H23" s="75"/>
      <c r="I23" s="75"/>
      <c r="J23" s="76"/>
      <c r="K23" s="76"/>
      <c r="L23" s="76"/>
      <c r="M23" s="76"/>
      <c r="N23" s="76"/>
    </row>
    <row r="24" spans="1:16" ht="17.25" thickBot="1" x14ac:dyDescent="0.35">
      <c r="F24" s="77">
        <f t="shared" ref="F24:N24" si="8">SUM(F2:F23)</f>
        <v>3544</v>
      </c>
      <c r="G24" s="77">
        <f t="shared" si="8"/>
        <v>401371.5</v>
      </c>
      <c r="H24" s="77">
        <f t="shared" si="8"/>
        <v>-356223.4</v>
      </c>
      <c r="I24" s="77">
        <f t="shared" si="8"/>
        <v>-41646.100000000006</v>
      </c>
      <c r="J24" s="77">
        <f t="shared" si="8"/>
        <v>7046.0000000000018</v>
      </c>
      <c r="K24" s="77">
        <f t="shared" si="8"/>
        <v>7046</v>
      </c>
      <c r="L24" s="77">
        <f t="shared" si="8"/>
        <v>2.7284841053187847E-12</v>
      </c>
      <c r="M24" s="78">
        <f t="shared" si="8"/>
        <v>-2.7284841053187847E-12</v>
      </c>
      <c r="N24" s="77">
        <f t="shared" si="8"/>
        <v>7045.9999999999991</v>
      </c>
    </row>
    <row r="25" spans="1:16" ht="17.25" thickTop="1" x14ac:dyDescent="0.3"/>
    <row r="27" spans="1:16" x14ac:dyDescent="0.3">
      <c r="A27" s="70" t="s">
        <v>15</v>
      </c>
      <c r="B27" t="s">
        <v>16</v>
      </c>
      <c r="C27" t="s">
        <v>17</v>
      </c>
      <c r="D27" t="s">
        <v>18</v>
      </c>
    </row>
    <row r="28" spans="1:16" x14ac:dyDescent="0.3">
      <c r="A28" s="64">
        <v>4</v>
      </c>
      <c r="B28" s="114">
        <v>7046.0000000000018</v>
      </c>
      <c r="C28" s="114">
        <v>7046</v>
      </c>
      <c r="D28" s="65">
        <v>2.7284841053187847E-12</v>
      </c>
    </row>
    <row r="29" spans="1:16" x14ac:dyDescent="0.3">
      <c r="A29" s="64">
        <v>5</v>
      </c>
      <c r="B29" s="114">
        <v>0</v>
      </c>
      <c r="C29" s="114">
        <v>0</v>
      </c>
      <c r="D29" s="114">
        <v>0</v>
      </c>
    </row>
    <row r="30" spans="1:16" x14ac:dyDescent="0.3">
      <c r="A30" s="64">
        <v>9</v>
      </c>
      <c r="B30" s="114">
        <v>0</v>
      </c>
      <c r="C30" s="114">
        <v>0</v>
      </c>
      <c r="D30" s="114">
        <v>0</v>
      </c>
    </row>
    <row r="31" spans="1:16" x14ac:dyDescent="0.3">
      <c r="A31" s="64" t="s">
        <v>19</v>
      </c>
      <c r="B31" s="114">
        <v>0</v>
      </c>
      <c r="C31" s="114">
        <v>0</v>
      </c>
      <c r="D31" s="114">
        <v>0</v>
      </c>
    </row>
    <row r="32" spans="1:16" x14ac:dyDescent="0.3">
      <c r="A32" s="64" t="s">
        <v>20</v>
      </c>
      <c r="B32" s="114">
        <v>7046.0000000000018</v>
      </c>
      <c r="C32" s="114">
        <v>7046</v>
      </c>
      <c r="D32" s="114">
        <v>2.7284841053187847E-12</v>
      </c>
    </row>
    <row r="33" spans="1:14" x14ac:dyDescent="0.3">
      <c r="A33"/>
      <c r="B33"/>
      <c r="C33"/>
      <c r="J33" s="36"/>
      <c r="K33" s="36"/>
      <c r="L33" s="36"/>
      <c r="M33" s="36"/>
      <c r="N33" s="36"/>
    </row>
    <row r="34" spans="1:14" x14ac:dyDescent="0.3">
      <c r="A34"/>
      <c r="B34"/>
      <c r="C34"/>
    </row>
    <row r="35" spans="1:14" x14ac:dyDescent="0.3">
      <c r="A35"/>
      <c r="B35"/>
      <c r="C35"/>
    </row>
    <row r="36" spans="1:14" x14ac:dyDescent="0.3">
      <c r="A36"/>
      <c r="B36"/>
      <c r="C36"/>
    </row>
    <row r="37" spans="1:14" x14ac:dyDescent="0.3">
      <c r="A37"/>
      <c r="B37"/>
      <c r="C37"/>
    </row>
    <row r="38" spans="1:14" x14ac:dyDescent="0.3">
      <c r="A38"/>
      <c r="B38"/>
      <c r="C38"/>
    </row>
    <row r="39" spans="1:14" x14ac:dyDescent="0.3">
      <c r="A39"/>
      <c r="B39"/>
      <c r="C39"/>
    </row>
    <row r="40" spans="1:14" x14ac:dyDescent="0.3">
      <c r="A40"/>
      <c r="B40"/>
      <c r="C40"/>
    </row>
    <row r="41" spans="1:14" x14ac:dyDescent="0.3">
      <c r="A41"/>
      <c r="B41"/>
      <c r="C41"/>
    </row>
    <row r="42" spans="1:14" x14ac:dyDescent="0.3">
      <c r="A42"/>
      <c r="B42"/>
      <c r="C42"/>
    </row>
    <row r="43" spans="1:14" x14ac:dyDescent="0.3">
      <c r="A43"/>
      <c r="B43"/>
      <c r="C43"/>
    </row>
    <row r="44" spans="1:14" x14ac:dyDescent="0.3">
      <c r="A44"/>
      <c r="B44"/>
      <c r="C44"/>
    </row>
  </sheetData>
  <pageMargins left="0.75" right="0.75" top="1" bottom="1" header="0.5" footer="0.5"/>
  <pageSetup scale="69" orientation="landscape" r:id="rId2"/>
  <headerFooter>
    <oddFooter>&amp;L&amp;Z&amp;F&amp;A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Orig Data</vt:lpstr>
      <vt:lpstr>all inventory </vt:lpstr>
      <vt:lpstr>all inventory FINAL</vt:lpstr>
      <vt:lpstr>#2 oil</vt:lpstr>
      <vt:lpstr>#2 Oil Final</vt:lpstr>
      <vt:lpstr>Def</vt:lpstr>
      <vt:lpstr>Def Final</vt:lpstr>
      <vt:lpstr>Propane</vt:lpstr>
      <vt:lpstr>propane final</vt:lpstr>
      <vt:lpstr>Tanks</vt:lpstr>
      <vt:lpstr>Tanks Final</vt:lpstr>
      <vt:lpstr>cargas issues</vt:lpstr>
      <vt:lpstr>'all inventory FINAL'!Print_Titles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Ahern</dc:creator>
  <cp:lastModifiedBy>Liz Morelli</cp:lastModifiedBy>
  <cp:lastPrinted>2024-05-03T20:03:30Z</cp:lastPrinted>
  <dcterms:created xsi:type="dcterms:W3CDTF">2019-02-05T19:26:24Z</dcterms:created>
  <dcterms:modified xsi:type="dcterms:W3CDTF">2024-05-03T20:09:18Z</dcterms:modified>
  <cp:contentStatus/>
</cp:coreProperties>
</file>