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morga\Documents\Wake Forest\Portfolio_Builder\Decision Science\Small Business Problems\"/>
    </mc:Choice>
  </mc:AlternateContent>
  <xr:revisionPtr revIDLastSave="0" documentId="13_ncr:1_{CE372FD5-8A40-4D0F-8CB4-34820EA0A7E3}" xr6:coauthVersionLast="47" xr6:coauthVersionMax="47" xr10:uidLastSave="{00000000-0000-0000-0000-000000000000}"/>
  <bookViews>
    <workbookView xWindow="-120" yWindow="-120" windowWidth="29040" windowHeight="15720" xr2:uid="{CC3633AF-AF31-4D69-9388-EA0DABAC9EB6}"/>
  </bookViews>
  <sheets>
    <sheet name="Wait times (simplest example)" sheetId="1" r:id="rId1"/>
    <sheet name="Sheet1" sheetId="2"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8" i="1" l="1"/>
  <c r="M69" i="1"/>
  <c r="M70" i="1" s="1"/>
  <c r="K59" i="1" s="1"/>
  <c r="M59" i="1" s="1"/>
  <c r="K51" i="1"/>
  <c r="D68" i="1"/>
  <c r="E68" i="1"/>
  <c r="F68" i="1"/>
  <c r="G68" i="1"/>
  <c r="H68" i="1"/>
  <c r="I68" i="1"/>
  <c r="J68" i="1"/>
  <c r="K68" i="1"/>
  <c r="L68" i="1"/>
  <c r="D69" i="1"/>
  <c r="E69" i="1"/>
  <c r="F69" i="1"/>
  <c r="G69" i="1"/>
  <c r="H69" i="1"/>
  <c r="H70" i="1" s="1"/>
  <c r="K54" i="1" s="1"/>
  <c r="I69" i="1"/>
  <c r="J69" i="1"/>
  <c r="J70" i="1" s="1"/>
  <c r="K56" i="1" s="1"/>
  <c r="K69" i="1"/>
  <c r="K70" i="1" s="1"/>
  <c r="K57" i="1" s="1"/>
  <c r="L69" i="1"/>
  <c r="L70" i="1" s="1"/>
  <c r="K58" i="1" s="1"/>
  <c r="E70" i="1"/>
  <c r="G70" i="1"/>
  <c r="K53" i="1" s="1"/>
  <c r="H59" i="1"/>
  <c r="H50" i="1"/>
  <c r="H51" i="1"/>
  <c r="H52" i="1"/>
  <c r="H53" i="1"/>
  <c r="H54" i="1"/>
  <c r="H55" i="1"/>
  <c r="H56" i="1"/>
  <c r="H57" i="1"/>
  <c r="H58" i="1"/>
  <c r="H49" i="1"/>
  <c r="P33" i="1"/>
  <c r="P34" i="1"/>
  <c r="P35" i="1"/>
  <c r="P36" i="1"/>
  <c r="P37" i="1"/>
  <c r="P38" i="1"/>
  <c r="P39" i="1"/>
  <c r="P40" i="1"/>
  <c r="P41" i="1"/>
  <c r="P42" i="1"/>
  <c r="P32" i="1"/>
  <c r="H33" i="1"/>
  <c r="H34" i="1"/>
  <c r="H35" i="1"/>
  <c r="H36" i="1"/>
  <c r="H37" i="1"/>
  <c r="H38" i="1"/>
  <c r="H39" i="1"/>
  <c r="H40" i="1"/>
  <c r="H41" i="1"/>
  <c r="H42" i="1"/>
  <c r="H32" i="1"/>
  <c r="D41" i="1"/>
  <c r="D37" i="1"/>
  <c r="D39" i="1" s="1"/>
  <c r="D40" i="1" s="1"/>
  <c r="D36" i="1"/>
  <c r="M54" i="1" l="1"/>
  <c r="M57" i="1"/>
  <c r="M56" i="1"/>
  <c r="M49" i="1"/>
  <c r="M51" i="1"/>
  <c r="I70" i="1"/>
  <c r="K55" i="1" s="1"/>
  <c r="M55" i="1" s="1"/>
  <c r="F70" i="1"/>
  <c r="K52" i="1" s="1"/>
  <c r="M52" i="1" s="1"/>
  <c r="D70" i="1"/>
  <c r="K50" i="1" s="1"/>
  <c r="M53" i="1"/>
  <c r="M58" i="1"/>
  <c r="M50" i="1"/>
  <c r="D38" i="1"/>
  <c r="D53" i="1" s="1"/>
  <c r="D54" i="1" s="1"/>
  <c r="M47" i="1" l="1"/>
  <c r="L47" i="1" s="1"/>
</calcChain>
</file>

<file path=xl/sharedStrings.xml><?xml version="1.0" encoding="utf-8"?>
<sst xmlns="http://schemas.openxmlformats.org/spreadsheetml/2006/main" count="54" uniqueCount="45">
  <si>
    <t>single service wait line</t>
  </si>
  <si>
    <t>avg # customers in line</t>
  </si>
  <si>
    <t>avg time spent in waiting line</t>
  </si>
  <si>
    <t>average time spent in the system</t>
  </si>
  <si>
    <t>p(no wait time)</t>
  </si>
  <si>
    <t>p(no customers in system)</t>
  </si>
  <si>
    <t>PROCESS</t>
  </si>
  <si>
    <t>statistics</t>
  </si>
  <si>
    <t>inputs</t>
  </si>
  <si>
    <t>number of arrivals per minute</t>
  </si>
  <si>
    <t>assumptions</t>
  </si>
  <si>
    <t>system type</t>
  </si>
  <si>
    <t>service times follow an exponential distribution</t>
  </si>
  <si>
    <t>formulas</t>
  </si>
  <si>
    <t>APPROACH</t>
  </si>
  <si>
    <t>arrivals (x)</t>
  </si>
  <si>
    <t>p(x)</t>
  </si>
  <si>
    <t>service time (t)</t>
  </si>
  <si>
    <t>BUSINESS PROBLEM</t>
  </si>
  <si>
    <t>OVERVIEW</t>
  </si>
  <si>
    <r>
      <t xml:space="preserve">
Jake' Hot Dogs is a local stand in Charlotte, NC. 
Jake (the owner) believes that long customer wait times have deterred prospective customers from buying his hot dogs. To get back on track, he would like to reduce wait times and hopefully attract more customers to his stand. Jake has conducted a study over the last few months and determined that it takes him approximately </t>
    </r>
    <r>
      <rPr>
        <b/>
        <sz val="11"/>
        <color theme="1"/>
        <rFont val="Calibri"/>
        <family val="2"/>
        <scheme val="minor"/>
      </rPr>
      <t xml:space="preserve">1 minute to serve any given customer. </t>
    </r>
    <r>
      <rPr>
        <sz val="11"/>
        <color theme="1"/>
        <rFont val="Calibri"/>
        <family val="2"/>
        <scheme val="minor"/>
      </rPr>
      <t xml:space="preserve">He also finds that an average of </t>
    </r>
    <r>
      <rPr>
        <b/>
        <sz val="11"/>
        <color theme="1"/>
        <rFont val="Calibri"/>
        <family val="2"/>
        <scheme val="minor"/>
      </rPr>
      <t>45 customers arrive per hour (.75 per minute)</t>
    </r>
    <r>
      <rPr>
        <sz val="11"/>
        <color theme="1"/>
        <rFont val="Calibri"/>
        <family val="2"/>
        <scheme val="minor"/>
      </rPr>
      <t xml:space="preserve">. These rates are determined to be constant over any given hour or day. Now, Jake has hired a consulting firm to showcase a simple process and statistical model that reflects the current state of his business before moving forward with remediate efforts.  </t>
    </r>
  </si>
  <si>
    <r>
      <t xml:space="preserve">When dealing with queues (lines) and associated wait times, we can model using the </t>
    </r>
    <r>
      <rPr>
        <u/>
        <sz val="11"/>
        <color theme="1"/>
        <rFont val="Calibri"/>
        <family val="2"/>
        <scheme val="minor"/>
      </rPr>
      <t xml:space="preserve">Poisson probability distribution for arrivals </t>
    </r>
    <r>
      <rPr>
        <sz val="11"/>
        <color theme="1"/>
        <rFont val="Calibri"/>
        <family val="2"/>
        <scheme val="minor"/>
      </rPr>
      <t>and E</t>
    </r>
    <r>
      <rPr>
        <u/>
        <sz val="11"/>
        <color theme="1"/>
        <rFont val="Calibri"/>
        <family val="2"/>
        <scheme val="minor"/>
      </rPr>
      <t>xponential probability distribution</t>
    </r>
    <r>
      <rPr>
        <sz val="11"/>
        <color theme="1"/>
        <rFont val="Calibri"/>
        <family val="2"/>
        <scheme val="minor"/>
      </rPr>
      <t xml:space="preserve"> for wait times / service times. Of course, using these distributions require some important assumptions about the data:
- each arrival is independent
- rates remain constant over the time period being measured
In the real world, the situation is often far more complex than this example; but for the sake of demonstration, we'll agree that both assumptions have been met for Jake's Hot Dogs. We'll use the simplest approach with a first come first serve (FCFS) process and assume the "ready state operation" starts instantaneously
</t>
    </r>
  </si>
  <si>
    <t>arrivals follow a Poisson distribution</t>
  </si>
  <si>
    <r>
      <t xml:space="preserve">Think about how many lines you wait in every week…or even every day -  the grocery store, car wash, restaurants, bathrooms, etc. In decision science, we refer to a line as a queue. Queues can take on various forms and properties; but typically, business objectives are the same: </t>
    </r>
    <r>
      <rPr>
        <u/>
        <sz val="11"/>
        <color theme="1"/>
        <rFont val="Calibri"/>
        <family val="2"/>
        <scheme val="minor"/>
      </rPr>
      <t>make the process as efficient as possible</t>
    </r>
    <r>
      <rPr>
        <sz val="11"/>
        <color theme="1"/>
        <rFont val="Calibri"/>
        <family val="2"/>
        <scheme val="minor"/>
      </rPr>
      <t xml:space="preserve"> e.g. reduce wait times, queue length, minimize average time spent in the system, etc.
</t>
    </r>
    <r>
      <rPr>
        <b/>
        <sz val="11"/>
        <color theme="1"/>
        <rFont val="Calibri"/>
        <family val="2"/>
        <scheme val="minor"/>
      </rPr>
      <t xml:space="preserve">where can we start? 
</t>
    </r>
    <r>
      <rPr>
        <sz val="11"/>
        <color theme="1"/>
        <rFont val="Calibri"/>
        <family val="2"/>
        <scheme val="minor"/>
      </rPr>
      <t>The first step is to thoroughly understand the business process from start to finish. Then we can leverage this information to model our process using probability distributions and appropriate statistical measures (simple example shown below).</t>
    </r>
  </si>
  <si>
    <t>avg # customers in system</t>
  </si>
  <si>
    <t>variables</t>
  </si>
  <si>
    <t>service rate per arrival (minutes)</t>
  </si>
  <si>
    <t>p(st)&lt;=T</t>
  </si>
  <si>
    <t>Determine Cost Function</t>
  </si>
  <si>
    <t>Variables</t>
  </si>
  <si>
    <t>CW</t>
  </si>
  <si>
    <t>L</t>
  </si>
  <si>
    <t>K</t>
  </si>
  <si>
    <t>MODEL: SYSTEM</t>
  </si>
  <si>
    <t>MODEL: COST</t>
  </si>
  <si>
    <t>TC</t>
  </si>
  <si>
    <t>CV</t>
  </si>
  <si>
    <t>CS</t>
  </si>
  <si>
    <t>SC</t>
  </si>
  <si>
    <t>SR</t>
  </si>
  <si>
    <t>waiting cost per time period</t>
  </si>
  <si>
    <t># of servers</t>
  </si>
  <si>
    <t>service cost per time period for each server</t>
  </si>
  <si>
    <t>avg # units in system</t>
  </si>
  <si>
    <t>total cost per time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</si>
</sst>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4"/>
      <color theme="1"/>
      <name val="Calibri"/>
      <family val="2"/>
      <scheme val="minor"/>
    </font>
    <font>
      <u/>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theme="4" tint="0.59996337778862885"/>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bgColor indexed="64"/>
      </patternFill>
    </fill>
  </fills>
  <borders count="12">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4.9989318521683403E-2"/>
      </left>
      <right style="thin">
        <color theme="0" tint="-4.9989318521683403E-2"/>
      </right>
      <top style="thin">
        <color theme="0" tint="-4.9989318521683403E-2"/>
      </top>
      <bottom/>
      <diagonal/>
    </border>
  </borders>
  <cellStyleXfs count="5">
    <xf numFmtId="0" fontId="0" fillId="0" borderId="0"/>
    <xf numFmtId="9" fontId="1" fillId="0" borderId="0" applyFont="0" applyFill="0" applyBorder="0" applyAlignment="0" applyProtection="0"/>
    <xf numFmtId="2" fontId="1" fillId="2" borderId="1"/>
    <xf numFmtId="0" fontId="1" fillId="3" borderId="2"/>
    <xf numFmtId="44" fontId="1" fillId="0" borderId="0" applyFont="0" applyFill="0" applyBorder="0" applyAlignment="0" applyProtection="0"/>
  </cellStyleXfs>
  <cellXfs count="59">
    <xf numFmtId="0" fontId="0" fillId="0" borderId="0" xfId="0"/>
    <xf numFmtId="0" fontId="0" fillId="0" borderId="3" xfId="0" applyBorder="1"/>
    <xf numFmtId="0" fontId="0" fillId="0" borderId="4" xfId="0" applyBorder="1"/>
    <xf numFmtId="0" fontId="0" fillId="0" borderId="5" xfId="0" applyBorder="1"/>
    <xf numFmtId="0" fontId="0" fillId="0" borderId="6" xfId="0" applyBorder="1"/>
    <xf numFmtId="0" fontId="2" fillId="0" borderId="0" xfId="0" applyFont="1" applyBorder="1" applyAlignment="1">
      <alignment horizontal="left"/>
    </xf>
    <xf numFmtId="0" fontId="0" fillId="0" borderId="0" xfId="0" applyBorder="1"/>
    <xf numFmtId="0" fontId="2" fillId="0" borderId="0" xfId="0" applyFont="1" applyBorder="1"/>
    <xf numFmtId="0" fontId="0" fillId="0" borderId="7" xfId="0" applyBorder="1"/>
    <xf numFmtId="0" fontId="0" fillId="0" borderId="0" xfId="0" applyBorder="1" applyAlignment="1">
      <alignment horizontal="left" indent="1"/>
    </xf>
    <xf numFmtId="0" fontId="1" fillId="3" borderId="2" xfId="3" applyBorder="1"/>
    <xf numFmtId="0" fontId="1" fillId="3" borderId="2" xfId="3" applyBorder="1" applyAlignment="1">
      <alignment horizontal="center"/>
    </xf>
    <xf numFmtId="2" fontId="1" fillId="2" borderId="1" xfId="2" applyBorder="1" applyAlignment="1">
      <alignment horizontal="center"/>
    </xf>
    <xf numFmtId="2" fontId="0" fillId="0" borderId="0" xfId="0" applyNumberFormat="1" applyBorder="1"/>
    <xf numFmtId="0" fontId="0" fillId="0" borderId="8" xfId="0" applyBorder="1"/>
    <xf numFmtId="0" fontId="0" fillId="0" borderId="9" xfId="0" applyBorder="1"/>
    <xf numFmtId="0" fontId="0" fillId="0" borderId="10" xfId="0" applyBorder="1"/>
    <xf numFmtId="0" fontId="4" fillId="0" borderId="0" xfId="0" applyFont="1"/>
    <xf numFmtId="0" fontId="0" fillId="0" borderId="0" xfId="0" applyBorder="1" applyAlignment="1">
      <alignment horizontal="center"/>
    </xf>
    <xf numFmtId="0" fontId="0" fillId="0" borderId="3" xfId="0" applyBorder="1" applyAlignment="1">
      <alignment horizontal="left" vertical="top"/>
    </xf>
    <xf numFmtId="0" fontId="0" fillId="0" borderId="4" xfId="0" applyBorder="1" applyAlignment="1">
      <alignment horizontal="left" vertical="top"/>
    </xf>
    <xf numFmtId="0" fontId="0" fillId="0" borderId="0"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0" xfId="0" applyFont="1" applyBorder="1" applyAlignment="1">
      <alignment horizontal="center"/>
    </xf>
    <xf numFmtId="0" fontId="3" fillId="0" borderId="0" xfId="0" applyFont="1" applyBorder="1" applyAlignment="1"/>
    <xf numFmtId="0" fontId="0" fillId="4" borderId="0" xfId="0" applyFill="1"/>
    <xf numFmtId="0" fontId="0" fillId="5" borderId="0" xfId="0" applyFill="1"/>
    <xf numFmtId="9" fontId="1" fillId="2" borderId="1" xfId="1" applyFill="1" applyBorder="1" applyAlignment="1">
      <alignment horizontal="center"/>
    </xf>
    <xf numFmtId="9" fontId="0" fillId="0" borderId="0" xfId="0" applyNumberFormat="1" applyBorder="1"/>
    <xf numFmtId="0" fontId="0" fillId="5" borderId="3" xfId="0" applyFill="1" applyBorder="1"/>
    <xf numFmtId="0" fontId="0" fillId="5" borderId="6" xfId="0" applyFill="1" applyBorder="1"/>
    <xf numFmtId="0" fontId="0" fillId="5" borderId="0" xfId="0" applyFill="1" applyBorder="1"/>
    <xf numFmtId="0" fontId="0" fillId="5" borderId="0" xfId="0" applyFill="1" applyBorder="1" applyAlignment="1">
      <alignment horizontal="center"/>
    </xf>
    <xf numFmtId="0" fontId="0" fillId="5" borderId="7" xfId="0" applyFill="1" applyBorder="1"/>
    <xf numFmtId="164" fontId="1" fillId="2" borderId="1" xfId="2" applyNumberFormat="1" applyBorder="1"/>
    <xf numFmtId="0" fontId="0" fillId="5" borderId="6" xfId="0" applyFill="1" applyBorder="1" applyAlignment="1">
      <alignment horizontal="left" indent="1"/>
    </xf>
    <xf numFmtId="0" fontId="0" fillId="5" borderId="8" xfId="0" applyFill="1" applyBorder="1"/>
    <xf numFmtId="0" fontId="0" fillId="5" borderId="9" xfId="0" applyFill="1" applyBorder="1"/>
    <xf numFmtId="0" fontId="0" fillId="5" borderId="10" xfId="0" applyFill="1" applyBorder="1"/>
    <xf numFmtId="0" fontId="1" fillId="3" borderId="2" xfId="3" applyBorder="1" applyAlignment="1">
      <alignment horizontal="center" vertical="center"/>
    </xf>
    <xf numFmtId="2" fontId="1" fillId="2" borderId="1" xfId="2" applyBorder="1" applyAlignment="1">
      <alignment horizontal="center" vertical="center"/>
    </xf>
    <xf numFmtId="164" fontId="1" fillId="3" borderId="2" xfId="4" applyNumberFormat="1" applyFill="1" applyBorder="1" applyAlignment="1">
      <alignment horizontal="center" vertical="center"/>
    </xf>
    <xf numFmtId="164" fontId="1" fillId="2" borderId="11" xfId="2" applyNumberFormat="1" applyBorder="1"/>
    <xf numFmtId="164" fontId="1" fillId="2" borderId="1" xfId="2" applyNumberFormat="1" applyBorder="1" applyAlignment="1">
      <alignment horizontal="center" vertical="center"/>
    </xf>
    <xf numFmtId="0" fontId="2" fillId="5" borderId="0" xfId="0" applyFont="1" applyFill="1" applyBorder="1"/>
    <xf numFmtId="0" fontId="6" fillId="0" borderId="0" xfId="0" applyFont="1" applyBorder="1"/>
    <xf numFmtId="164" fontId="6" fillId="0" borderId="0" xfId="0" applyNumberFormat="1" applyFont="1" applyBorder="1"/>
    <xf numFmtId="0" fontId="0" fillId="5" borderId="0" xfId="0" applyFill="1" applyBorder="1" applyAlignment="1">
      <alignment horizontal="left"/>
    </xf>
    <xf numFmtId="0" fontId="0" fillId="5" borderId="6" xfId="0" applyFill="1" applyBorder="1" applyAlignment="1">
      <alignment horizontal="left"/>
    </xf>
    <xf numFmtId="0" fontId="0" fillId="0" borderId="3" xfId="0" applyBorder="1" applyAlignment="1">
      <alignment horizontal="left" vertical="top" wrapText="1" indent="1"/>
    </xf>
    <xf numFmtId="0" fontId="0" fillId="0" borderId="4" xfId="0" applyBorder="1" applyAlignment="1">
      <alignment horizontal="left" vertical="top" wrapText="1" indent="1"/>
    </xf>
    <xf numFmtId="0" fontId="0" fillId="0" borderId="5" xfId="0" applyBorder="1" applyAlignment="1">
      <alignment horizontal="left" vertical="top" wrapText="1" indent="1"/>
    </xf>
    <xf numFmtId="0" fontId="0" fillId="0" borderId="6" xfId="0" applyBorder="1" applyAlignment="1">
      <alignment horizontal="left" vertical="top" wrapText="1" indent="1"/>
    </xf>
    <xf numFmtId="0" fontId="0" fillId="0" borderId="0" xfId="0" applyBorder="1" applyAlignment="1">
      <alignment horizontal="left" vertical="top" wrapText="1" indent="1"/>
    </xf>
    <xf numFmtId="0" fontId="0" fillId="0" borderId="7" xfId="0" applyBorder="1" applyAlignment="1">
      <alignment horizontal="left" vertical="top" wrapText="1" indent="1"/>
    </xf>
    <xf numFmtId="0" fontId="0" fillId="0" borderId="8" xfId="0" applyBorder="1" applyAlignment="1">
      <alignment horizontal="left" vertical="top" wrapText="1" indent="1"/>
    </xf>
    <xf numFmtId="0" fontId="0" fillId="0" borderId="9" xfId="0" applyBorder="1" applyAlignment="1">
      <alignment horizontal="left" vertical="top" wrapText="1" indent="1"/>
    </xf>
    <xf numFmtId="0" fontId="0" fillId="0" borderId="10" xfId="0" applyBorder="1" applyAlignment="1">
      <alignment horizontal="left" vertical="top" wrapText="1" indent="1"/>
    </xf>
  </cellXfs>
  <cellStyles count="5">
    <cellStyle name="Currency" xfId="4" builtinId="4"/>
    <cellStyle name="Formulas" xfId="2" xr:uid="{9592D55B-A3B0-4601-91E2-D332FFD484CE}"/>
    <cellStyle name="Inputs" xfId="3" xr:uid="{E2DD710A-CFD6-4AA6-AF97-C0C2EAF2048A}"/>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p(arrivals)</a:t>
            </a:r>
            <a:r>
              <a:rPr lang="en-US" sz="1100" b="1" baseline="0"/>
              <a:t> per 1 minute interval</a:t>
            </a:r>
            <a:endParaRPr lang="en-US"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7627785074598405E-2"/>
          <c:y val="0.17749113045344742"/>
          <c:w val="0.8607465680443751"/>
          <c:h val="0.60899296752162246"/>
        </c:manualLayout>
      </c:layout>
      <c:barChart>
        <c:barDir val="col"/>
        <c:grouping val="clustered"/>
        <c:varyColors val="0"/>
        <c:ser>
          <c:idx val="0"/>
          <c:order val="0"/>
          <c:spPr>
            <a:solidFill>
              <a:schemeClr val="bg1">
                <a:lumMod val="85000"/>
              </a:schemeClr>
            </a:solidFill>
            <a:ln>
              <a:noFill/>
            </a:ln>
            <a:effectLst/>
          </c:spPr>
          <c:invertIfNegative val="0"/>
          <c:cat>
            <c:numRef>
              <c:f>'Wait times (simplest example)'!$G$32:$G$42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'Wait times (simplest example)'!$H$32:$H$42</c:f>
              <c:numCache>
                <c:formatCode>0%</c:formatCode>
                <c:ptCount val="11"/>
                <c:pt idx="0">
                  <c:v>0.47236655274101469</c:v>
                </c:pt>
                <c:pt idx="1">
                  <c:v>0.35427491455576104</c:v>
                </c:pt>
                <c:pt idx="2">
                  <c:v>0.13285309295841038</c:v>
                </c:pt>
                <c:pt idx="3">
                  <c:v>3.3213273239602596E-2</c:v>
                </c:pt>
                <c:pt idx="4">
                  <c:v>6.2274887324254864E-3</c:v>
                </c:pt>
                <c:pt idx="5">
                  <c:v>9.3412330986382343E-4</c:v>
                </c:pt>
                <c:pt idx="6">
                  <c:v>1.1676541373297787E-4</c:v>
                </c:pt>
                <c:pt idx="7">
                  <c:v>1.2510580042819076E-5</c:v>
                </c:pt>
                <c:pt idx="8">
                  <c:v>1.1728668790142842E-6</c:v>
                </c:pt>
                <c:pt idx="9">
                  <c:v>9.7738906584523807E-8</c:v>
                </c:pt>
                <c:pt idx="10">
                  <c:v>7.3304179938392781E-9</c:v>
                </c:pt>
              </c:numCache>
            </c:numRef>
          </c:val>
          <c:extLst>
            <c:ext xmlns:c16="http://schemas.microsoft.com/office/drawing/2014/chart" uri="{C3380CC4-5D6E-409C-BE32-E72D297353CC}">
              <c16:uniqueId val="{00000000-9731-4455-B895-EA90C67B9073}"/>
            </c:ext>
          </c:extLst>
        </c:ser>
        <c:dLbls>
          <c:showLegendKey val="0"/>
          <c:showVal val="0"/>
          <c:showCatName val="0"/>
          <c:showSerName val="0"/>
          <c:showPercent val="0"/>
          <c:showBubbleSize val="0"/>
        </c:dLbls>
        <c:gapWidth val="78"/>
        <c:overlap val="-27"/>
        <c:axId val="723140568"/>
        <c:axId val="724533792"/>
      </c:barChart>
      <c:catAx>
        <c:axId val="723140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arrivals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533792"/>
        <c:crosses val="autoZero"/>
        <c:auto val="1"/>
        <c:lblAlgn val="ctr"/>
        <c:lblOffset val="100"/>
        <c:noMultiLvlLbl val="0"/>
      </c:catAx>
      <c:valAx>
        <c:axId val="72453379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14056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p(st)&lt;=T</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698538758077617"/>
          <c:y val="0.16530204453690078"/>
          <c:w val="0.82577114664213302"/>
          <c:h val="0.6394251552015473"/>
        </c:manualLayout>
      </c:layout>
      <c:areaChart>
        <c:grouping val="standard"/>
        <c:varyColors val="0"/>
        <c:ser>
          <c:idx val="0"/>
          <c:order val="0"/>
          <c:tx>
            <c:strRef>
              <c:f>'Wait times (simplest example)'!$O$32:$O$42</c:f>
              <c:strCache>
                <c:ptCount val="11"/>
                <c:pt idx="0">
                  <c:v>0</c:v>
                </c:pt>
                <c:pt idx="1">
                  <c:v>1</c:v>
                </c:pt>
                <c:pt idx="2">
                  <c:v>2</c:v>
                </c:pt>
                <c:pt idx="3">
                  <c:v>3</c:v>
                </c:pt>
                <c:pt idx="4">
                  <c:v>4</c:v>
                </c:pt>
                <c:pt idx="5">
                  <c:v>5</c:v>
                </c:pt>
                <c:pt idx="6">
                  <c:v>6</c:v>
                </c:pt>
                <c:pt idx="7">
                  <c:v>7</c:v>
                </c:pt>
                <c:pt idx="8">
                  <c:v>8</c:v>
                </c:pt>
                <c:pt idx="9">
                  <c:v>9</c:v>
                </c:pt>
                <c:pt idx="10">
                  <c:v>10</c:v>
                </c:pt>
              </c:strCache>
            </c:strRef>
          </c:tx>
          <c:spPr>
            <a:solidFill>
              <a:schemeClr val="bg1">
                <a:lumMod val="85000"/>
              </a:schemeClr>
            </a:solidFill>
            <a:ln w="25400">
              <a:noFill/>
            </a:ln>
            <a:effectLst/>
          </c:spPr>
          <c:cat>
            <c:numRef>
              <c:f>'Wait times (simplest example)'!$O$32:$O$42</c:f>
              <c:numCache>
                <c:formatCode>General</c:formatCode>
                <c:ptCount val="11"/>
                <c:pt idx="0">
                  <c:v>0</c:v>
                </c:pt>
                <c:pt idx="1">
                  <c:v>1</c:v>
                </c:pt>
                <c:pt idx="2">
                  <c:v>2</c:v>
                </c:pt>
                <c:pt idx="3">
                  <c:v>3</c:v>
                </c:pt>
                <c:pt idx="4">
                  <c:v>4</c:v>
                </c:pt>
                <c:pt idx="5">
                  <c:v>5</c:v>
                </c:pt>
                <c:pt idx="6">
                  <c:v>6</c:v>
                </c:pt>
                <c:pt idx="7">
                  <c:v>7</c:v>
                </c:pt>
                <c:pt idx="8">
                  <c:v>8</c:v>
                </c:pt>
                <c:pt idx="9">
                  <c:v>9</c:v>
                </c:pt>
                <c:pt idx="10">
                  <c:v>10</c:v>
                </c:pt>
              </c:numCache>
            </c:numRef>
          </c:cat>
          <c:val>
            <c:numRef>
              <c:f>'Wait times (simplest example)'!$P$32:$P$42</c:f>
              <c:numCache>
                <c:formatCode>0%</c:formatCode>
                <c:ptCount val="11"/>
                <c:pt idx="0">
                  <c:v>0</c:v>
                </c:pt>
                <c:pt idx="1">
                  <c:v>0.63212055882855767</c:v>
                </c:pt>
                <c:pt idx="2">
                  <c:v>0.8646647167633873</c:v>
                </c:pt>
                <c:pt idx="3">
                  <c:v>0.95021293163213605</c:v>
                </c:pt>
                <c:pt idx="4">
                  <c:v>0.98168436111126578</c:v>
                </c:pt>
                <c:pt idx="5">
                  <c:v>0.99326205300091452</c:v>
                </c:pt>
                <c:pt idx="6">
                  <c:v>0.99752124782333362</c:v>
                </c:pt>
                <c:pt idx="7">
                  <c:v>0.99908811803444553</c:v>
                </c:pt>
                <c:pt idx="8">
                  <c:v>0.99966453737209748</c:v>
                </c:pt>
                <c:pt idx="9">
                  <c:v>0.99987659019591335</c:v>
                </c:pt>
                <c:pt idx="10">
                  <c:v>0.99995460007023751</c:v>
                </c:pt>
              </c:numCache>
            </c:numRef>
          </c:val>
          <c:extLst>
            <c:ext xmlns:c16="http://schemas.microsoft.com/office/drawing/2014/chart" uri="{C3380CC4-5D6E-409C-BE32-E72D297353CC}">
              <c16:uniqueId val="{00000002-D572-493B-AD26-56E5D9D901E5}"/>
            </c:ext>
          </c:extLst>
        </c:ser>
        <c:dLbls>
          <c:showLegendKey val="0"/>
          <c:showVal val="0"/>
          <c:showCatName val="0"/>
          <c:showSerName val="0"/>
          <c:showPercent val="0"/>
          <c:showBubbleSize val="0"/>
        </c:dLbls>
        <c:axId val="723140568"/>
        <c:axId val="724533792"/>
      </c:areaChart>
      <c:catAx>
        <c:axId val="723140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service time </a:t>
                </a:r>
                <a:r>
                  <a:rPr lang="en-US" baseline="0"/>
                  <a:t>(minutes)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533792"/>
        <c:crosses val="autoZero"/>
        <c:auto val="1"/>
        <c:lblAlgn val="ctr"/>
        <c:lblOffset val="100"/>
        <c:noMultiLvlLbl val="0"/>
      </c:catAx>
      <c:valAx>
        <c:axId val="724533792"/>
        <c:scaling>
          <c:orientation val="minMax"/>
          <c:max val="1"/>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14056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strRef>
              <c:f>'Wait times (simplest example)'!$H$48</c:f>
              <c:strCache>
                <c:ptCount val="1"/>
                <c:pt idx="0">
                  <c:v>SC</c:v>
                </c:pt>
              </c:strCache>
            </c:strRef>
          </c:tx>
          <c:spPr>
            <a:ln w="19050" cap="rnd">
              <a:solidFill>
                <a:schemeClr val="accent1">
                  <a:lumMod val="20000"/>
                  <a:lumOff val="80000"/>
                </a:schemeClr>
              </a:solidFill>
              <a:round/>
            </a:ln>
            <a:effectLst/>
          </c:spPr>
          <c:marker>
            <c:symbol val="none"/>
          </c:marker>
          <c:xVal>
            <c:numRef>
              <c:f>'Wait times (simplest example)'!$G$49:$G$58</c:f>
              <c:numCache>
                <c:formatCode>General</c:formatCode>
                <c:ptCount val="10"/>
                <c:pt idx="0">
                  <c:v>0</c:v>
                </c:pt>
                <c:pt idx="1">
                  <c:v>1</c:v>
                </c:pt>
                <c:pt idx="2">
                  <c:v>2</c:v>
                </c:pt>
                <c:pt idx="3">
                  <c:v>3</c:v>
                </c:pt>
                <c:pt idx="4">
                  <c:v>4</c:v>
                </c:pt>
                <c:pt idx="5">
                  <c:v>5</c:v>
                </c:pt>
                <c:pt idx="6">
                  <c:v>6</c:v>
                </c:pt>
                <c:pt idx="7">
                  <c:v>7</c:v>
                </c:pt>
                <c:pt idx="8">
                  <c:v>8</c:v>
                </c:pt>
                <c:pt idx="9">
                  <c:v>9</c:v>
                </c:pt>
              </c:numCache>
            </c:numRef>
          </c:xVal>
          <c:yVal>
            <c:numRef>
              <c:f>'Wait times (simplest example)'!$H$49:$H$58</c:f>
              <c:numCache>
                <c:formatCode>"$"#,##0.00</c:formatCode>
                <c:ptCount val="10"/>
                <c:pt idx="0">
                  <c:v>0</c:v>
                </c:pt>
                <c:pt idx="1">
                  <c:v>10</c:v>
                </c:pt>
                <c:pt idx="2">
                  <c:v>20</c:v>
                </c:pt>
                <c:pt idx="3">
                  <c:v>30</c:v>
                </c:pt>
                <c:pt idx="4">
                  <c:v>40</c:v>
                </c:pt>
                <c:pt idx="5">
                  <c:v>50</c:v>
                </c:pt>
                <c:pt idx="6">
                  <c:v>60</c:v>
                </c:pt>
                <c:pt idx="7">
                  <c:v>70</c:v>
                </c:pt>
                <c:pt idx="8">
                  <c:v>80</c:v>
                </c:pt>
                <c:pt idx="9">
                  <c:v>90</c:v>
                </c:pt>
              </c:numCache>
            </c:numRef>
          </c:yVal>
          <c:smooth val="1"/>
          <c:extLst>
            <c:ext xmlns:c16="http://schemas.microsoft.com/office/drawing/2014/chart" uri="{C3380CC4-5D6E-409C-BE32-E72D297353CC}">
              <c16:uniqueId val="{00000000-1D9B-4320-AF86-72EEC5E218F9}"/>
            </c:ext>
          </c:extLst>
        </c:ser>
        <c:ser>
          <c:idx val="1"/>
          <c:order val="1"/>
          <c:tx>
            <c:strRef>
              <c:f>'Wait times (simplest example)'!$K$48</c:f>
              <c:strCache>
                <c:ptCount val="1"/>
                <c:pt idx="0">
                  <c:v>CV</c:v>
                </c:pt>
              </c:strCache>
            </c:strRef>
          </c:tx>
          <c:spPr>
            <a:ln w="19050" cap="rnd">
              <a:solidFill>
                <a:schemeClr val="accent1">
                  <a:lumMod val="60000"/>
                  <a:lumOff val="40000"/>
                </a:schemeClr>
              </a:solidFill>
              <a:round/>
            </a:ln>
            <a:effectLst/>
          </c:spPr>
          <c:marker>
            <c:symbol val="none"/>
          </c:marker>
          <c:xVal>
            <c:numRef>
              <c:f>'Wait times (simplest example)'!$J$49:$J$58</c:f>
              <c:numCache>
                <c:formatCode>General</c:formatCode>
                <c:ptCount val="10"/>
                <c:pt idx="0">
                  <c:v>0</c:v>
                </c:pt>
                <c:pt idx="1">
                  <c:v>1</c:v>
                </c:pt>
                <c:pt idx="2">
                  <c:v>2</c:v>
                </c:pt>
                <c:pt idx="3">
                  <c:v>3</c:v>
                </c:pt>
                <c:pt idx="4">
                  <c:v>4</c:v>
                </c:pt>
                <c:pt idx="5">
                  <c:v>5</c:v>
                </c:pt>
                <c:pt idx="6">
                  <c:v>6</c:v>
                </c:pt>
                <c:pt idx="7">
                  <c:v>7</c:v>
                </c:pt>
                <c:pt idx="8">
                  <c:v>8</c:v>
                </c:pt>
                <c:pt idx="9">
                  <c:v>9</c:v>
                </c:pt>
              </c:numCache>
            </c:numRef>
          </c:xVal>
          <c:yVal>
            <c:numRef>
              <c:f>'Wait times (simplest example)'!$K$49:$K$58</c:f>
              <c:numCache>
                <c:formatCode>"$"#,##0.00</c:formatCode>
                <c:ptCount val="10"/>
                <c:pt idx="0">
                  <c:v>80</c:v>
                </c:pt>
                <c:pt idx="1">
                  <c:v>45</c:v>
                </c:pt>
                <c:pt idx="2">
                  <c:v>9</c:v>
                </c:pt>
                <c:pt idx="3">
                  <c:v>5</c:v>
                </c:pt>
                <c:pt idx="4">
                  <c:v>3.4615384615384617</c:v>
                </c:pt>
                <c:pt idx="5">
                  <c:v>2.6470588235294117</c:v>
                </c:pt>
                <c:pt idx="6">
                  <c:v>2.1428571428571428</c:v>
                </c:pt>
                <c:pt idx="7">
                  <c:v>1.7999999999999998</c:v>
                </c:pt>
                <c:pt idx="8">
                  <c:v>1.5517241379310345</c:v>
                </c:pt>
                <c:pt idx="9">
                  <c:v>1.3636363636363638</c:v>
                </c:pt>
              </c:numCache>
            </c:numRef>
          </c:yVal>
          <c:smooth val="1"/>
          <c:extLst>
            <c:ext xmlns:c16="http://schemas.microsoft.com/office/drawing/2014/chart" uri="{C3380CC4-5D6E-409C-BE32-E72D297353CC}">
              <c16:uniqueId val="{00000002-1D9B-4320-AF86-72EEC5E218F9}"/>
            </c:ext>
          </c:extLst>
        </c:ser>
        <c:ser>
          <c:idx val="2"/>
          <c:order val="2"/>
          <c:tx>
            <c:strRef>
              <c:f>'Wait times (simplest example)'!$M$48</c:f>
              <c:strCache>
                <c:ptCount val="1"/>
                <c:pt idx="0">
                  <c:v>TC</c:v>
                </c:pt>
              </c:strCache>
            </c:strRef>
          </c:tx>
          <c:spPr>
            <a:ln w="19050" cap="rnd">
              <a:solidFill>
                <a:schemeClr val="accent1">
                  <a:lumMod val="75000"/>
                </a:schemeClr>
              </a:solidFill>
              <a:round/>
            </a:ln>
            <a:effectLst/>
          </c:spPr>
          <c:marker>
            <c:symbol val="none"/>
          </c:marker>
          <c:xVal>
            <c:numRef>
              <c:f>'Wait times (simplest example)'!$J$49:$J$58</c:f>
              <c:numCache>
                <c:formatCode>General</c:formatCode>
                <c:ptCount val="10"/>
                <c:pt idx="0">
                  <c:v>0</c:v>
                </c:pt>
                <c:pt idx="1">
                  <c:v>1</c:v>
                </c:pt>
                <c:pt idx="2">
                  <c:v>2</c:v>
                </c:pt>
                <c:pt idx="3">
                  <c:v>3</c:v>
                </c:pt>
                <c:pt idx="4">
                  <c:v>4</c:v>
                </c:pt>
                <c:pt idx="5">
                  <c:v>5</c:v>
                </c:pt>
                <c:pt idx="6">
                  <c:v>6</c:v>
                </c:pt>
                <c:pt idx="7">
                  <c:v>7</c:v>
                </c:pt>
                <c:pt idx="8">
                  <c:v>8</c:v>
                </c:pt>
                <c:pt idx="9">
                  <c:v>9</c:v>
                </c:pt>
              </c:numCache>
            </c:numRef>
          </c:xVal>
          <c:yVal>
            <c:numRef>
              <c:f>'Wait times (simplest example)'!$M$49:$M$58</c:f>
              <c:numCache>
                <c:formatCode>"$"#,##0.00</c:formatCode>
                <c:ptCount val="10"/>
                <c:pt idx="0">
                  <c:v>80</c:v>
                </c:pt>
                <c:pt idx="1">
                  <c:v>55</c:v>
                </c:pt>
                <c:pt idx="2">
                  <c:v>29</c:v>
                </c:pt>
                <c:pt idx="3">
                  <c:v>35</c:v>
                </c:pt>
                <c:pt idx="4">
                  <c:v>43.46153846153846</c:v>
                </c:pt>
                <c:pt idx="5">
                  <c:v>52.647058823529413</c:v>
                </c:pt>
                <c:pt idx="6">
                  <c:v>62.142857142857146</c:v>
                </c:pt>
                <c:pt idx="7">
                  <c:v>71.8</c:v>
                </c:pt>
                <c:pt idx="8">
                  <c:v>81.551724137931032</c:v>
                </c:pt>
                <c:pt idx="9">
                  <c:v>91.36363636363636</c:v>
                </c:pt>
              </c:numCache>
            </c:numRef>
          </c:yVal>
          <c:smooth val="1"/>
          <c:extLst>
            <c:ext xmlns:c16="http://schemas.microsoft.com/office/drawing/2014/chart" uri="{C3380CC4-5D6E-409C-BE32-E72D297353CC}">
              <c16:uniqueId val="{00000003-1D9B-4320-AF86-72EEC5E218F9}"/>
            </c:ext>
          </c:extLst>
        </c:ser>
        <c:ser>
          <c:idx val="3"/>
          <c:order val="3"/>
          <c:tx>
            <c:v>Optimal</c:v>
          </c:tx>
          <c:spPr>
            <a:ln w="19050" cap="rnd">
              <a:solidFill>
                <a:schemeClr val="accent4"/>
              </a:solidFill>
              <a:round/>
            </a:ln>
            <a:effectLst/>
          </c:spPr>
          <c:marker>
            <c:symbol val="square"/>
            <c:size val="6"/>
            <c:spPr>
              <a:solidFill>
                <a:schemeClr val="accent4"/>
              </a:solidFill>
              <a:ln w="9525">
                <a:solidFill>
                  <a:schemeClr val="accent4"/>
                </a:solidFill>
              </a:ln>
              <a:effectLst/>
            </c:spPr>
          </c:marker>
          <c:xVal>
            <c:numRef>
              <c:f>'Wait times (simplest example)'!$L$47</c:f>
              <c:numCache>
                <c:formatCode>General</c:formatCode>
                <c:ptCount val="1"/>
                <c:pt idx="0">
                  <c:v>2</c:v>
                </c:pt>
              </c:numCache>
            </c:numRef>
          </c:xVal>
          <c:yVal>
            <c:numRef>
              <c:f>'Wait times (simplest example)'!$M$47</c:f>
              <c:numCache>
                <c:formatCode>"$"#,##0.00</c:formatCode>
                <c:ptCount val="1"/>
                <c:pt idx="0">
                  <c:v>29</c:v>
                </c:pt>
              </c:numCache>
            </c:numRef>
          </c:yVal>
          <c:smooth val="1"/>
          <c:extLst>
            <c:ext xmlns:c16="http://schemas.microsoft.com/office/drawing/2014/chart" uri="{C3380CC4-5D6E-409C-BE32-E72D297353CC}">
              <c16:uniqueId val="{00000004-1D9B-4320-AF86-72EEC5E218F9}"/>
            </c:ext>
          </c:extLst>
        </c:ser>
        <c:dLbls>
          <c:showLegendKey val="0"/>
          <c:showVal val="0"/>
          <c:showCatName val="0"/>
          <c:showSerName val="0"/>
          <c:showPercent val="0"/>
          <c:showBubbleSize val="0"/>
        </c:dLbls>
        <c:axId val="1840974479"/>
        <c:axId val="1840974895"/>
      </c:scatterChart>
      <c:valAx>
        <c:axId val="1840974479"/>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974895"/>
        <c:crosses val="autoZero"/>
        <c:crossBetween val="midCat"/>
      </c:valAx>
      <c:valAx>
        <c:axId val="1840974895"/>
        <c:scaling>
          <c:orientation val="minMax"/>
        </c:scaling>
        <c:delete val="0"/>
        <c:axPos val="l"/>
        <c:numFmt formatCode="&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97447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124540</xdr:colOff>
      <xdr:row>9</xdr:row>
      <xdr:rowOff>77755</xdr:rowOff>
    </xdr:from>
    <xdr:to>
      <xdr:col>23</xdr:col>
      <xdr:colOff>408215</xdr:colOff>
      <xdr:row>17</xdr:row>
      <xdr:rowOff>136071</xdr:rowOff>
    </xdr:to>
    <xdr:grpSp>
      <xdr:nvGrpSpPr>
        <xdr:cNvPr id="27" name="Group 26">
          <a:extLst>
            <a:ext uri="{FF2B5EF4-FFF2-40B4-BE49-F238E27FC236}">
              <a16:creationId xmlns:a16="http://schemas.microsoft.com/office/drawing/2014/main" id="{667AD982-A75B-4FA8-9788-6B0F118C9CB9}"/>
            </a:ext>
          </a:extLst>
        </xdr:cNvPr>
        <xdr:cNvGrpSpPr/>
      </xdr:nvGrpSpPr>
      <xdr:grpSpPr>
        <a:xfrm>
          <a:off x="10893622" y="2079949"/>
          <a:ext cx="4531047" cy="1613418"/>
          <a:chOff x="1512622" y="1344838"/>
          <a:chExt cx="4854614" cy="1622434"/>
        </a:xfrm>
      </xdr:grpSpPr>
      <xdr:sp macro="" textlink="">
        <xdr:nvSpPr>
          <xdr:cNvPr id="2" name="Rectangle 1">
            <a:extLst>
              <a:ext uri="{FF2B5EF4-FFF2-40B4-BE49-F238E27FC236}">
                <a16:creationId xmlns:a16="http://schemas.microsoft.com/office/drawing/2014/main" id="{E61997D2-3315-4400-9AD2-B2844462941B}"/>
              </a:ext>
            </a:extLst>
          </xdr:cNvPr>
          <xdr:cNvSpPr/>
        </xdr:nvSpPr>
        <xdr:spPr>
          <a:xfrm>
            <a:off x="2920094" y="1644650"/>
            <a:ext cx="2696936" cy="1322622"/>
          </a:xfrm>
          <a:prstGeom prst="rect">
            <a:avLst/>
          </a:prstGeom>
          <a:solidFill>
            <a:schemeClr val="bg1"/>
          </a:solidFill>
          <a:ln>
            <a:solidFill>
              <a:schemeClr val="tx1"/>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CE837458-077E-4977-B012-B3F2EFF61342}"/>
              </a:ext>
            </a:extLst>
          </xdr:cNvPr>
          <xdr:cNvSpPr/>
        </xdr:nvSpPr>
        <xdr:spPr>
          <a:xfrm>
            <a:off x="3167744" y="2203903"/>
            <a:ext cx="250371" cy="26896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5" name="Rectangle 4">
            <a:extLst>
              <a:ext uri="{FF2B5EF4-FFF2-40B4-BE49-F238E27FC236}">
                <a16:creationId xmlns:a16="http://schemas.microsoft.com/office/drawing/2014/main" id="{865C76B4-32B5-4B98-BC24-882658C7AA0E}"/>
              </a:ext>
            </a:extLst>
          </xdr:cNvPr>
          <xdr:cNvSpPr/>
        </xdr:nvSpPr>
        <xdr:spPr>
          <a:xfrm>
            <a:off x="3484790" y="2203903"/>
            <a:ext cx="247650" cy="26896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6" name="Rectangle 5">
            <a:extLst>
              <a:ext uri="{FF2B5EF4-FFF2-40B4-BE49-F238E27FC236}">
                <a16:creationId xmlns:a16="http://schemas.microsoft.com/office/drawing/2014/main" id="{7B9C93CD-04E4-4829-AAC1-E5DCDD00D2DA}"/>
              </a:ext>
            </a:extLst>
          </xdr:cNvPr>
          <xdr:cNvSpPr/>
        </xdr:nvSpPr>
        <xdr:spPr>
          <a:xfrm>
            <a:off x="3808640" y="2203903"/>
            <a:ext cx="250372" cy="26896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7" name="Rectangle 6">
            <a:extLst>
              <a:ext uri="{FF2B5EF4-FFF2-40B4-BE49-F238E27FC236}">
                <a16:creationId xmlns:a16="http://schemas.microsoft.com/office/drawing/2014/main" id="{D7C0E8B2-3E7A-41E2-B366-8D3D60CCA58E}"/>
              </a:ext>
            </a:extLst>
          </xdr:cNvPr>
          <xdr:cNvSpPr/>
        </xdr:nvSpPr>
        <xdr:spPr>
          <a:xfrm>
            <a:off x="4680857" y="1973036"/>
            <a:ext cx="659947" cy="702128"/>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8DF22259-37DC-4EFE-A96E-BDCECE3B3745}"/>
              </a:ext>
            </a:extLst>
          </xdr:cNvPr>
          <xdr:cNvSpPr/>
        </xdr:nvSpPr>
        <xdr:spPr>
          <a:xfrm>
            <a:off x="4861832" y="2184853"/>
            <a:ext cx="288473" cy="26896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xnSp macro="">
        <xdr:nvCxnSpPr>
          <xdr:cNvPr id="10" name="Straight Arrow Connector 9">
            <a:extLst>
              <a:ext uri="{FF2B5EF4-FFF2-40B4-BE49-F238E27FC236}">
                <a16:creationId xmlns:a16="http://schemas.microsoft.com/office/drawing/2014/main" id="{16F72CC4-E99E-4017-95A5-80FC8232AF41}"/>
              </a:ext>
            </a:extLst>
          </xdr:cNvPr>
          <xdr:cNvCxnSpPr/>
        </xdr:nvCxnSpPr>
        <xdr:spPr>
          <a:xfrm flipV="1">
            <a:off x="2225221" y="2322967"/>
            <a:ext cx="866323" cy="476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3" name="Straight Arrow Connector 12">
            <a:extLst>
              <a:ext uri="{FF2B5EF4-FFF2-40B4-BE49-F238E27FC236}">
                <a16:creationId xmlns:a16="http://schemas.microsoft.com/office/drawing/2014/main" id="{1087AD79-17D5-48A7-B21F-15545634618C}"/>
              </a:ext>
            </a:extLst>
          </xdr:cNvPr>
          <xdr:cNvCxnSpPr/>
        </xdr:nvCxnSpPr>
        <xdr:spPr>
          <a:xfrm>
            <a:off x="5293179" y="2327729"/>
            <a:ext cx="623661" cy="4763"/>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4" name="Rectangle 13">
            <a:extLst>
              <a:ext uri="{FF2B5EF4-FFF2-40B4-BE49-F238E27FC236}">
                <a16:creationId xmlns:a16="http://schemas.microsoft.com/office/drawing/2014/main" id="{6C93B222-368C-4B60-A5E9-1877AB402B3F}"/>
              </a:ext>
            </a:extLst>
          </xdr:cNvPr>
          <xdr:cNvSpPr/>
        </xdr:nvSpPr>
        <xdr:spPr>
          <a:xfrm>
            <a:off x="5993040" y="2194378"/>
            <a:ext cx="247650" cy="268968"/>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15" name="Rectangle 14">
            <a:extLst>
              <a:ext uri="{FF2B5EF4-FFF2-40B4-BE49-F238E27FC236}">
                <a16:creationId xmlns:a16="http://schemas.microsoft.com/office/drawing/2014/main" id="{41290A4B-575D-45A6-BEC0-6FA9B7B0D6F9}"/>
              </a:ext>
            </a:extLst>
          </xdr:cNvPr>
          <xdr:cNvSpPr/>
        </xdr:nvSpPr>
        <xdr:spPr>
          <a:xfrm>
            <a:off x="3186794" y="1894567"/>
            <a:ext cx="1072242" cy="271237"/>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waiting</a:t>
            </a:r>
            <a:r>
              <a:rPr lang="en-US" sz="1100" baseline="0">
                <a:solidFill>
                  <a:sysClr val="windowText" lastClr="000000"/>
                </a:solidFill>
              </a:rPr>
              <a:t> Line</a:t>
            </a:r>
            <a:endParaRPr lang="en-US" sz="1100">
              <a:solidFill>
                <a:sysClr val="windowText" lastClr="000000"/>
              </a:solidFill>
            </a:endParaRPr>
          </a:p>
        </xdr:txBody>
      </xdr:sp>
      <xdr:sp macro="" textlink="">
        <xdr:nvSpPr>
          <xdr:cNvPr id="16" name="Rectangle 15">
            <a:extLst>
              <a:ext uri="{FF2B5EF4-FFF2-40B4-BE49-F238E27FC236}">
                <a16:creationId xmlns:a16="http://schemas.microsoft.com/office/drawing/2014/main" id="{3034E1A3-F6F5-4141-9492-FC5F665A686B}"/>
              </a:ext>
            </a:extLst>
          </xdr:cNvPr>
          <xdr:cNvSpPr/>
        </xdr:nvSpPr>
        <xdr:spPr>
          <a:xfrm>
            <a:off x="3713390" y="1344838"/>
            <a:ext cx="1072242" cy="271237"/>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system</a:t>
            </a:r>
          </a:p>
        </xdr:txBody>
      </xdr:sp>
      <xdr:sp macro="" textlink="">
        <xdr:nvSpPr>
          <xdr:cNvPr id="17" name="Rectangle 16">
            <a:extLst>
              <a:ext uri="{FF2B5EF4-FFF2-40B4-BE49-F238E27FC236}">
                <a16:creationId xmlns:a16="http://schemas.microsoft.com/office/drawing/2014/main" id="{4ACE066B-A865-468E-B295-1CB2F8E1CA34}"/>
              </a:ext>
            </a:extLst>
          </xdr:cNvPr>
          <xdr:cNvSpPr/>
        </xdr:nvSpPr>
        <xdr:spPr>
          <a:xfrm>
            <a:off x="4661809" y="1730375"/>
            <a:ext cx="793296" cy="20229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aseline="0">
                <a:solidFill>
                  <a:sysClr val="windowText" lastClr="000000"/>
                </a:solidFill>
              </a:rPr>
              <a:t> service</a:t>
            </a:r>
            <a:endParaRPr lang="en-US" sz="1100">
              <a:solidFill>
                <a:sysClr val="windowText" lastClr="000000"/>
              </a:solidFill>
            </a:endParaRPr>
          </a:p>
        </xdr:txBody>
      </xdr:sp>
      <xdr:sp macro="" textlink="">
        <xdr:nvSpPr>
          <xdr:cNvPr id="18" name="Rectangle 17">
            <a:extLst>
              <a:ext uri="{FF2B5EF4-FFF2-40B4-BE49-F238E27FC236}">
                <a16:creationId xmlns:a16="http://schemas.microsoft.com/office/drawing/2014/main" id="{94E3DED1-A81F-41C6-9177-FFF77DD939EF}"/>
              </a:ext>
            </a:extLst>
          </xdr:cNvPr>
          <xdr:cNvSpPr/>
        </xdr:nvSpPr>
        <xdr:spPr>
          <a:xfrm>
            <a:off x="5926366" y="1942193"/>
            <a:ext cx="440870" cy="173718"/>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aseline="0">
                <a:solidFill>
                  <a:sysClr val="windowText" lastClr="000000"/>
                </a:solidFill>
              </a:rPr>
              <a:t>exit</a:t>
            </a:r>
            <a:endParaRPr lang="en-US" sz="1100">
              <a:solidFill>
                <a:sysClr val="windowText" lastClr="000000"/>
              </a:solidFill>
            </a:endParaRPr>
          </a:p>
        </xdr:txBody>
      </xdr:sp>
      <xdr:sp macro="" textlink="">
        <xdr:nvSpPr>
          <xdr:cNvPr id="20" name="Rectangle 19">
            <a:extLst>
              <a:ext uri="{FF2B5EF4-FFF2-40B4-BE49-F238E27FC236}">
                <a16:creationId xmlns:a16="http://schemas.microsoft.com/office/drawing/2014/main" id="{13F73241-1CF4-4B87-9AB0-10C471EB34C9}"/>
              </a:ext>
            </a:extLst>
          </xdr:cNvPr>
          <xdr:cNvSpPr/>
        </xdr:nvSpPr>
        <xdr:spPr>
          <a:xfrm>
            <a:off x="1512622" y="1722161"/>
            <a:ext cx="1334864" cy="472989"/>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aseline="0">
                <a:solidFill>
                  <a:sysClr val="windowText" lastClr="000000"/>
                </a:solidFill>
              </a:rPr>
              <a:t>customer enters</a:t>
            </a:r>
            <a:endParaRPr lang="en-US" sz="1100">
              <a:solidFill>
                <a:sysClr val="windowText" lastClr="000000"/>
              </a:solidFill>
            </a:endParaRPr>
          </a:p>
        </xdr:txBody>
      </xdr:sp>
      <xdr:cxnSp macro="">
        <xdr:nvCxnSpPr>
          <xdr:cNvPr id="22" name="Straight Arrow Connector 21">
            <a:extLst>
              <a:ext uri="{FF2B5EF4-FFF2-40B4-BE49-F238E27FC236}">
                <a16:creationId xmlns:a16="http://schemas.microsoft.com/office/drawing/2014/main" id="{DBEE067D-4A80-427F-876E-DB8E8DCD48C6}"/>
              </a:ext>
            </a:extLst>
          </xdr:cNvPr>
          <xdr:cNvCxnSpPr/>
        </xdr:nvCxnSpPr>
        <xdr:spPr>
          <a:xfrm>
            <a:off x="4201886" y="2337254"/>
            <a:ext cx="336096"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8</xdr:col>
      <xdr:colOff>134708</xdr:colOff>
      <xdr:row>31</xdr:row>
      <xdr:rowOff>87277</xdr:rowOff>
    </xdr:from>
    <xdr:to>
      <xdr:col>13</xdr:col>
      <xdr:colOff>468083</xdr:colOff>
      <xdr:row>42</xdr:row>
      <xdr:rowOff>54813</xdr:rowOff>
    </xdr:to>
    <xdr:graphicFrame macro="">
      <xdr:nvGraphicFramePr>
        <xdr:cNvPr id="25" name="Chart 24">
          <a:extLst>
            <a:ext uri="{FF2B5EF4-FFF2-40B4-BE49-F238E27FC236}">
              <a16:creationId xmlns:a16="http://schemas.microsoft.com/office/drawing/2014/main" id="{077B354C-49D5-4B26-B468-40A7D5B04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251729</xdr:colOff>
      <xdr:row>31</xdr:row>
      <xdr:rowOff>36676</xdr:rowOff>
    </xdr:from>
    <xdr:to>
      <xdr:col>22</xdr:col>
      <xdr:colOff>242984</xdr:colOff>
      <xdr:row>42</xdr:row>
      <xdr:rowOff>1</xdr:rowOff>
    </xdr:to>
    <xdr:graphicFrame macro="">
      <xdr:nvGraphicFramePr>
        <xdr:cNvPr id="26" name="Chart 25">
          <a:extLst>
            <a:ext uri="{FF2B5EF4-FFF2-40B4-BE49-F238E27FC236}">
              <a16:creationId xmlns:a16="http://schemas.microsoft.com/office/drawing/2014/main" id="{FA84FBE1-9FD8-4E37-9455-1865D03CA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464718</xdr:colOff>
      <xdr:row>13</xdr:row>
      <xdr:rowOff>145791</xdr:rowOff>
    </xdr:from>
    <xdr:to>
      <xdr:col>17</xdr:col>
      <xdr:colOff>122418</xdr:colOff>
      <xdr:row>15</xdr:row>
      <xdr:rowOff>24489</xdr:rowOff>
    </xdr:to>
    <xdr:sp macro="" textlink="">
      <xdr:nvSpPr>
        <xdr:cNvPr id="21" name="Rectangle 20">
          <a:extLst>
            <a:ext uri="{FF2B5EF4-FFF2-40B4-BE49-F238E27FC236}">
              <a16:creationId xmlns:a16="http://schemas.microsoft.com/office/drawing/2014/main" id="{511FD869-D652-4031-B9C7-C6A4BA6C0D76}"/>
            </a:ext>
          </a:extLst>
        </xdr:cNvPr>
        <xdr:cNvSpPr/>
      </xdr:nvSpPr>
      <xdr:spPr>
        <a:xfrm>
          <a:off x="11224080" y="2925536"/>
          <a:ext cx="231144" cy="267473"/>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clientData/>
  </xdr:twoCellAnchor>
  <xdr:twoCellAnchor>
    <xdr:from>
      <xdr:col>14</xdr:col>
      <xdr:colOff>388776</xdr:colOff>
      <xdr:row>46</xdr:row>
      <xdr:rowOff>97194</xdr:rowOff>
    </xdr:from>
    <xdr:to>
      <xdr:col>21</xdr:col>
      <xdr:colOff>424737</xdr:colOff>
      <xdr:row>59</xdr:row>
      <xdr:rowOff>126352</xdr:rowOff>
    </xdr:to>
    <xdr:graphicFrame macro="">
      <xdr:nvGraphicFramePr>
        <xdr:cNvPr id="3" name="Chart 2">
          <a:extLst>
            <a:ext uri="{FF2B5EF4-FFF2-40B4-BE49-F238E27FC236}">
              <a16:creationId xmlns:a16="http://schemas.microsoft.com/office/drawing/2014/main" id="{03EFB630-5450-4736-988D-61846C6F11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01923-9F28-47A0-BF42-F0CA3CB8918F}">
  <dimension ref="A2:Y73"/>
  <sheetViews>
    <sheetView showGridLines="0" tabSelected="1" zoomScale="98" zoomScaleNormal="98" workbookViewId="0">
      <selection activeCell="D33" sqref="D33"/>
    </sheetView>
  </sheetViews>
  <sheetFormatPr defaultColWidth="0" defaultRowHeight="15" x14ac:dyDescent="0.25"/>
  <cols>
    <col min="1" max="1" width="3" style="27" customWidth="1"/>
    <col min="2" max="2" width="4.42578125" style="27" customWidth="1"/>
    <col min="3" max="3" width="34.28515625" style="27" customWidth="1"/>
    <col min="4" max="6" width="9.140625" style="27" customWidth="1"/>
    <col min="7" max="8" width="7.85546875" style="27" customWidth="1"/>
    <col min="9" max="9" width="8.5703125" style="27" customWidth="1"/>
    <col min="10" max="14" width="9.140625" style="27" customWidth="1"/>
    <col min="15" max="15" width="14.5703125" style="27" bestFit="1" customWidth="1"/>
    <col min="16" max="16" width="7.42578125" style="27" customWidth="1"/>
    <col min="17" max="17" width="8.5703125" style="27" customWidth="1"/>
    <col min="18" max="24" width="9.140625" style="27" customWidth="1"/>
    <col min="25" max="25" width="3.85546875" style="27" customWidth="1"/>
    <col min="26" max="16384" width="9.140625" style="26" hidden="1"/>
  </cols>
  <sheetData>
    <row r="2" spans="2:24" customFormat="1" ht="18.75" x14ac:dyDescent="0.3">
      <c r="B2" s="17" t="s">
        <v>19</v>
      </c>
    </row>
    <row r="3" spans="2:24" customFormat="1" x14ac:dyDescent="0.25">
      <c r="B3" s="50" t="s">
        <v>23</v>
      </c>
      <c r="C3" s="51"/>
      <c r="D3" s="51"/>
      <c r="E3" s="51"/>
      <c r="F3" s="51"/>
      <c r="G3" s="51"/>
      <c r="H3" s="51"/>
      <c r="I3" s="51"/>
      <c r="J3" s="51"/>
      <c r="K3" s="51"/>
      <c r="L3" s="51"/>
      <c r="M3" s="51"/>
      <c r="N3" s="51"/>
      <c r="O3" s="51"/>
      <c r="P3" s="51"/>
      <c r="Q3" s="51"/>
      <c r="R3" s="51"/>
      <c r="S3" s="51"/>
      <c r="T3" s="51"/>
      <c r="U3" s="51"/>
      <c r="V3" s="51"/>
      <c r="W3" s="51"/>
      <c r="X3" s="52"/>
    </row>
    <row r="4" spans="2:24" customFormat="1" x14ac:dyDescent="0.25">
      <c r="B4" s="53"/>
      <c r="C4" s="54"/>
      <c r="D4" s="54"/>
      <c r="E4" s="54"/>
      <c r="F4" s="54"/>
      <c r="G4" s="54"/>
      <c r="H4" s="54"/>
      <c r="I4" s="54"/>
      <c r="J4" s="54"/>
      <c r="K4" s="54"/>
      <c r="L4" s="54"/>
      <c r="M4" s="54"/>
      <c r="N4" s="54"/>
      <c r="O4" s="54"/>
      <c r="P4" s="54"/>
      <c r="Q4" s="54"/>
      <c r="R4" s="54"/>
      <c r="S4" s="54"/>
      <c r="T4" s="54"/>
      <c r="U4" s="54"/>
      <c r="V4" s="54"/>
      <c r="W4" s="54"/>
      <c r="X4" s="55"/>
    </row>
    <row r="5" spans="2:24" customFormat="1" x14ac:dyDescent="0.25">
      <c r="B5" s="53"/>
      <c r="C5" s="54"/>
      <c r="D5" s="54"/>
      <c r="E5" s="54"/>
      <c r="F5" s="54"/>
      <c r="G5" s="54"/>
      <c r="H5" s="54"/>
      <c r="I5" s="54"/>
      <c r="J5" s="54"/>
      <c r="K5" s="54"/>
      <c r="L5" s="54"/>
      <c r="M5" s="54"/>
      <c r="N5" s="54"/>
      <c r="O5" s="54"/>
      <c r="P5" s="54"/>
      <c r="Q5" s="54"/>
      <c r="R5" s="54"/>
      <c r="S5" s="54"/>
      <c r="T5" s="54"/>
      <c r="U5" s="54"/>
      <c r="V5" s="54"/>
      <c r="W5" s="54"/>
      <c r="X5" s="55"/>
    </row>
    <row r="6" spans="2:24" customFormat="1" ht="27.75" customHeight="1" x14ac:dyDescent="0.25">
      <c r="B6" s="56"/>
      <c r="C6" s="57"/>
      <c r="D6" s="57"/>
      <c r="E6" s="57"/>
      <c r="F6" s="57"/>
      <c r="G6" s="57"/>
      <c r="H6" s="57"/>
      <c r="I6" s="57"/>
      <c r="J6" s="57"/>
      <c r="K6" s="57"/>
      <c r="L6" s="57"/>
      <c r="M6" s="57"/>
      <c r="N6" s="57"/>
      <c r="O6" s="57"/>
      <c r="P6" s="57"/>
      <c r="Q6" s="57"/>
      <c r="R6" s="57"/>
      <c r="S6" s="57"/>
      <c r="T6" s="57"/>
      <c r="U6" s="57"/>
      <c r="V6" s="57"/>
      <c r="W6" s="57"/>
      <c r="X6" s="58"/>
    </row>
    <row r="7" spans="2:24" customFormat="1" ht="18.75" x14ac:dyDescent="0.3">
      <c r="B7" s="17" t="s">
        <v>18</v>
      </c>
      <c r="C7" s="17"/>
      <c r="H7" s="17" t="s">
        <v>14</v>
      </c>
      <c r="Q7" s="17" t="s">
        <v>6</v>
      </c>
    </row>
    <row r="8" spans="2:24" customFormat="1" x14ac:dyDescent="0.25">
      <c r="B8" s="50" t="s">
        <v>20</v>
      </c>
      <c r="C8" s="51"/>
      <c r="D8" s="51"/>
      <c r="E8" s="51"/>
      <c r="F8" s="52"/>
      <c r="G8" s="21"/>
      <c r="H8" s="19"/>
      <c r="I8" s="20"/>
      <c r="J8" s="2"/>
      <c r="K8" s="2"/>
      <c r="L8" s="2"/>
      <c r="M8" s="2"/>
      <c r="N8" s="2"/>
      <c r="O8" s="3"/>
      <c r="Q8" s="1"/>
      <c r="R8" s="2"/>
      <c r="S8" s="2"/>
      <c r="T8" s="2"/>
      <c r="U8" s="2"/>
      <c r="V8" s="2"/>
      <c r="W8" s="2"/>
      <c r="X8" s="3"/>
    </row>
    <row r="9" spans="2:24" customFormat="1" ht="15" customHeight="1" x14ac:dyDescent="0.25">
      <c r="B9" s="53"/>
      <c r="C9" s="54"/>
      <c r="D9" s="54"/>
      <c r="E9" s="54"/>
      <c r="F9" s="55"/>
      <c r="G9" s="6"/>
      <c r="H9" s="53" t="s">
        <v>21</v>
      </c>
      <c r="I9" s="54"/>
      <c r="J9" s="54"/>
      <c r="K9" s="54"/>
      <c r="L9" s="54"/>
      <c r="M9" s="54"/>
      <c r="N9" s="54"/>
      <c r="O9" s="55"/>
      <c r="Q9" s="4"/>
      <c r="R9" s="6"/>
      <c r="S9" s="6"/>
      <c r="T9" s="6"/>
      <c r="U9" s="6"/>
      <c r="V9" s="6"/>
      <c r="W9" s="6"/>
      <c r="X9" s="8"/>
    </row>
    <row r="10" spans="2:24" customFormat="1" x14ac:dyDescent="0.25">
      <c r="B10" s="53"/>
      <c r="C10" s="54"/>
      <c r="D10" s="54"/>
      <c r="E10" s="54"/>
      <c r="F10" s="55"/>
      <c r="G10" s="6"/>
      <c r="H10" s="53"/>
      <c r="I10" s="54"/>
      <c r="J10" s="54"/>
      <c r="K10" s="54"/>
      <c r="L10" s="54"/>
      <c r="M10" s="54"/>
      <c r="N10" s="54"/>
      <c r="O10" s="55"/>
      <c r="Q10" s="4"/>
      <c r="R10" s="6"/>
      <c r="S10" s="6"/>
      <c r="T10" s="6"/>
      <c r="U10" s="6"/>
      <c r="V10" s="6"/>
      <c r="W10" s="6"/>
      <c r="X10" s="8"/>
    </row>
    <row r="11" spans="2:24" customFormat="1" x14ac:dyDescent="0.25">
      <c r="B11" s="53"/>
      <c r="C11" s="54"/>
      <c r="D11" s="54"/>
      <c r="E11" s="54"/>
      <c r="F11" s="55"/>
      <c r="G11" s="6"/>
      <c r="H11" s="53"/>
      <c r="I11" s="54"/>
      <c r="J11" s="54"/>
      <c r="K11" s="54"/>
      <c r="L11" s="54"/>
      <c r="M11" s="54"/>
      <c r="N11" s="54"/>
      <c r="O11" s="55"/>
      <c r="Q11" s="4"/>
      <c r="R11" s="6"/>
      <c r="S11" s="6"/>
      <c r="T11" s="6"/>
      <c r="U11" s="6"/>
      <c r="V11" s="6"/>
      <c r="W11" s="6"/>
      <c r="X11" s="8"/>
    </row>
    <row r="12" spans="2:24" customFormat="1" x14ac:dyDescent="0.25">
      <c r="B12" s="53"/>
      <c r="C12" s="54"/>
      <c r="D12" s="54"/>
      <c r="E12" s="54"/>
      <c r="F12" s="55"/>
      <c r="G12" s="6"/>
      <c r="H12" s="53"/>
      <c r="I12" s="54"/>
      <c r="J12" s="54"/>
      <c r="K12" s="54"/>
      <c r="L12" s="54"/>
      <c r="M12" s="54"/>
      <c r="N12" s="54"/>
      <c r="O12" s="55"/>
      <c r="Q12" s="4"/>
      <c r="R12" s="6"/>
      <c r="S12" s="6"/>
      <c r="T12" s="6"/>
      <c r="U12" s="6"/>
      <c r="V12" s="6"/>
      <c r="W12" s="6"/>
      <c r="X12" s="8"/>
    </row>
    <row r="13" spans="2:24" customFormat="1" x14ac:dyDescent="0.25">
      <c r="B13" s="53"/>
      <c r="C13" s="54"/>
      <c r="D13" s="54"/>
      <c r="E13" s="54"/>
      <c r="F13" s="55"/>
      <c r="G13" s="6"/>
      <c r="H13" s="53"/>
      <c r="I13" s="54"/>
      <c r="J13" s="54"/>
      <c r="K13" s="54"/>
      <c r="L13" s="54"/>
      <c r="M13" s="54"/>
      <c r="N13" s="54"/>
      <c r="O13" s="55"/>
      <c r="Q13" s="4"/>
      <c r="R13" s="6"/>
      <c r="S13" s="6"/>
      <c r="T13" s="6"/>
      <c r="U13" s="6"/>
      <c r="V13" s="6"/>
      <c r="W13" s="6"/>
      <c r="X13" s="8"/>
    </row>
    <row r="14" spans="2:24" customFormat="1" x14ac:dyDescent="0.25">
      <c r="B14" s="53"/>
      <c r="C14" s="54"/>
      <c r="D14" s="54"/>
      <c r="E14" s="54"/>
      <c r="F14" s="55"/>
      <c r="G14" s="6"/>
      <c r="H14" s="53"/>
      <c r="I14" s="54"/>
      <c r="J14" s="54"/>
      <c r="K14" s="54"/>
      <c r="L14" s="54"/>
      <c r="M14" s="54"/>
      <c r="N14" s="54"/>
      <c r="O14" s="55"/>
      <c r="Q14" s="4"/>
      <c r="R14" s="6"/>
      <c r="S14" s="6"/>
      <c r="T14" s="6"/>
      <c r="U14" s="6"/>
      <c r="V14" s="6"/>
      <c r="W14" s="6"/>
      <c r="X14" s="8"/>
    </row>
    <row r="15" spans="2:24" customFormat="1" x14ac:dyDescent="0.25">
      <c r="B15" s="53"/>
      <c r="C15" s="54"/>
      <c r="D15" s="54"/>
      <c r="E15" s="54"/>
      <c r="F15" s="55"/>
      <c r="G15" s="6"/>
      <c r="H15" s="53"/>
      <c r="I15" s="54"/>
      <c r="J15" s="54"/>
      <c r="K15" s="54"/>
      <c r="L15" s="54"/>
      <c r="M15" s="54"/>
      <c r="N15" s="54"/>
      <c r="O15" s="55"/>
      <c r="Q15" s="4"/>
      <c r="R15" s="6"/>
      <c r="S15" s="6"/>
      <c r="T15" s="6"/>
      <c r="U15" s="6"/>
      <c r="V15" s="6"/>
      <c r="W15" s="6"/>
      <c r="X15" s="8"/>
    </row>
    <row r="16" spans="2:24" customFormat="1" x14ac:dyDescent="0.25">
      <c r="B16" s="53"/>
      <c r="C16" s="54"/>
      <c r="D16" s="54"/>
      <c r="E16" s="54"/>
      <c r="F16" s="55"/>
      <c r="G16" s="6"/>
      <c r="H16" s="53"/>
      <c r="I16" s="54"/>
      <c r="J16" s="54"/>
      <c r="K16" s="54"/>
      <c r="L16" s="54"/>
      <c r="M16" s="54"/>
      <c r="N16" s="54"/>
      <c r="O16" s="55"/>
      <c r="Q16" s="4"/>
      <c r="R16" s="6"/>
      <c r="S16" s="6"/>
      <c r="T16" s="6"/>
      <c r="U16" s="6"/>
      <c r="V16" s="6"/>
      <c r="W16" s="6"/>
      <c r="X16" s="8"/>
    </row>
    <row r="17" spans="2:24" customFormat="1" x14ac:dyDescent="0.25">
      <c r="B17" s="53"/>
      <c r="C17" s="54"/>
      <c r="D17" s="54"/>
      <c r="E17" s="54"/>
      <c r="F17" s="55"/>
      <c r="G17" s="6"/>
      <c r="H17" s="53"/>
      <c r="I17" s="54"/>
      <c r="J17" s="54"/>
      <c r="K17" s="54"/>
      <c r="L17" s="54"/>
      <c r="M17" s="54"/>
      <c r="N17" s="54"/>
      <c r="O17" s="55"/>
      <c r="Q17" s="4"/>
      <c r="R17" s="6"/>
      <c r="S17" s="6"/>
      <c r="T17" s="6"/>
      <c r="U17" s="6"/>
      <c r="V17" s="6"/>
      <c r="W17" s="6"/>
      <c r="X17" s="8"/>
    </row>
    <row r="18" spans="2:24" customFormat="1" x14ac:dyDescent="0.25">
      <c r="B18" s="53"/>
      <c r="C18" s="54"/>
      <c r="D18" s="54"/>
      <c r="E18" s="54"/>
      <c r="F18" s="55"/>
      <c r="G18" s="6"/>
      <c r="H18" s="53"/>
      <c r="I18" s="54"/>
      <c r="J18" s="54"/>
      <c r="K18" s="54"/>
      <c r="L18" s="54"/>
      <c r="M18" s="54"/>
      <c r="N18" s="54"/>
      <c r="O18" s="55"/>
      <c r="Q18" s="4"/>
      <c r="R18" s="6"/>
      <c r="S18" s="6"/>
      <c r="T18" s="6"/>
      <c r="U18" s="6"/>
      <c r="V18" s="6"/>
      <c r="W18" s="6"/>
      <c r="X18" s="8"/>
    </row>
    <row r="19" spans="2:24" customFormat="1" x14ac:dyDescent="0.25">
      <c r="B19" s="53"/>
      <c r="C19" s="54"/>
      <c r="D19" s="54"/>
      <c r="E19" s="54"/>
      <c r="F19" s="55"/>
      <c r="G19" s="6"/>
      <c r="H19" s="53"/>
      <c r="I19" s="54"/>
      <c r="J19" s="54"/>
      <c r="K19" s="54"/>
      <c r="L19" s="54"/>
      <c r="M19" s="54"/>
      <c r="N19" s="54"/>
      <c r="O19" s="55"/>
      <c r="Q19" s="4"/>
      <c r="R19" s="6"/>
      <c r="S19" s="6"/>
      <c r="T19" s="6"/>
      <c r="U19" s="6"/>
      <c r="V19" s="6"/>
      <c r="W19" s="6"/>
      <c r="X19" s="8"/>
    </row>
    <row r="20" spans="2:24" customFormat="1" x14ac:dyDescent="0.25">
      <c r="B20" s="53"/>
      <c r="C20" s="54"/>
      <c r="D20" s="54"/>
      <c r="E20" s="54"/>
      <c r="F20" s="55"/>
      <c r="G20" s="6"/>
      <c r="H20" s="53"/>
      <c r="I20" s="54"/>
      <c r="J20" s="54"/>
      <c r="K20" s="54"/>
      <c r="L20" s="54"/>
      <c r="M20" s="54"/>
      <c r="N20" s="54"/>
      <c r="O20" s="55"/>
      <c r="Q20" s="4"/>
      <c r="R20" s="6"/>
      <c r="S20" s="6"/>
      <c r="T20" s="6"/>
      <c r="U20" s="6"/>
      <c r="V20" s="6"/>
      <c r="W20" s="6"/>
      <c r="X20" s="8"/>
    </row>
    <row r="21" spans="2:24" customFormat="1" x14ac:dyDescent="0.25">
      <c r="B21" s="56"/>
      <c r="C21" s="57"/>
      <c r="D21" s="57"/>
      <c r="E21" s="57"/>
      <c r="F21" s="58"/>
      <c r="G21" s="21"/>
      <c r="H21" s="22"/>
      <c r="I21" s="23"/>
      <c r="J21" s="15"/>
      <c r="K21" s="15"/>
      <c r="L21" s="15"/>
      <c r="M21" s="15"/>
      <c r="N21" s="15"/>
      <c r="O21" s="16"/>
      <c r="Q21" s="14"/>
      <c r="R21" s="15"/>
      <c r="S21" s="15"/>
      <c r="T21" s="15"/>
      <c r="U21" s="15"/>
      <c r="V21" s="15"/>
      <c r="W21" s="15"/>
      <c r="X21" s="16"/>
    </row>
    <row r="22" spans="2:24" customFormat="1" ht="18.75" x14ac:dyDescent="0.3">
      <c r="B22" s="17" t="s">
        <v>33</v>
      </c>
    </row>
    <row r="23" spans="2:24" customFormat="1" x14ac:dyDescent="0.25">
      <c r="B23" s="1"/>
      <c r="C23" s="2"/>
      <c r="D23" s="2"/>
      <c r="E23" s="2"/>
      <c r="F23" s="2"/>
      <c r="G23" s="2"/>
      <c r="H23" s="2"/>
      <c r="I23" s="2"/>
      <c r="J23" s="2"/>
      <c r="K23" s="2"/>
      <c r="L23" s="2"/>
      <c r="M23" s="2"/>
      <c r="N23" s="2"/>
      <c r="O23" s="2"/>
      <c r="P23" s="2"/>
      <c r="Q23" s="2"/>
      <c r="R23" s="2"/>
      <c r="S23" s="2"/>
      <c r="T23" s="2"/>
      <c r="U23" s="2"/>
      <c r="V23" s="2"/>
      <c r="W23" s="2"/>
      <c r="X23" s="3"/>
    </row>
    <row r="24" spans="2:24" customFormat="1" x14ac:dyDescent="0.25">
      <c r="B24" s="4"/>
      <c r="C24" s="7" t="s">
        <v>11</v>
      </c>
      <c r="F24" s="10"/>
      <c r="G24" s="6" t="s">
        <v>8</v>
      </c>
      <c r="H24" s="6"/>
      <c r="I24" s="6"/>
      <c r="J24" s="6"/>
      <c r="K24" s="6"/>
      <c r="L24" s="6"/>
      <c r="M24" s="6"/>
      <c r="N24" s="6"/>
      <c r="O24" s="6"/>
      <c r="P24" s="6"/>
      <c r="Q24" s="6"/>
      <c r="R24" s="6"/>
      <c r="S24" s="6"/>
      <c r="T24" s="6"/>
      <c r="U24" s="6"/>
      <c r="V24" s="6"/>
      <c r="W24" s="6"/>
      <c r="X24" s="8"/>
    </row>
    <row r="25" spans="2:24" customFormat="1" x14ac:dyDescent="0.25">
      <c r="B25" s="4"/>
      <c r="C25" s="9" t="s">
        <v>0</v>
      </c>
      <c r="F25" s="12"/>
      <c r="G25" s="6" t="s">
        <v>13</v>
      </c>
      <c r="H25" s="6"/>
      <c r="I25" s="6"/>
      <c r="J25" s="6"/>
      <c r="K25" s="6"/>
      <c r="L25" s="6"/>
      <c r="M25" s="6"/>
      <c r="N25" s="6"/>
      <c r="O25" s="6"/>
      <c r="P25" s="6"/>
      <c r="Q25" s="6"/>
      <c r="R25" s="6"/>
      <c r="S25" s="6"/>
      <c r="T25" s="6"/>
      <c r="U25" s="6"/>
      <c r="V25" s="6"/>
      <c r="W25" s="6"/>
      <c r="X25" s="8"/>
    </row>
    <row r="26" spans="2:24" customFormat="1" x14ac:dyDescent="0.25">
      <c r="B26" s="4"/>
      <c r="C26" s="6"/>
      <c r="D26" s="6"/>
      <c r="E26" s="6"/>
      <c r="F26" s="6"/>
      <c r="G26" s="6"/>
      <c r="H26" s="6"/>
      <c r="I26" s="6"/>
      <c r="J26" s="6"/>
      <c r="K26" s="6"/>
      <c r="L26" s="6"/>
      <c r="M26" s="6"/>
      <c r="N26" s="6"/>
      <c r="O26" s="6"/>
      <c r="P26" s="6"/>
      <c r="Q26" s="6"/>
      <c r="R26" s="6"/>
      <c r="S26" s="6"/>
      <c r="T26" s="6"/>
      <c r="U26" s="6"/>
      <c r="V26" s="6"/>
      <c r="W26" s="6"/>
      <c r="X26" s="8"/>
    </row>
    <row r="27" spans="2:24" customFormat="1" x14ac:dyDescent="0.25">
      <c r="B27" s="4"/>
      <c r="C27" s="7" t="s">
        <v>10</v>
      </c>
      <c r="D27" s="6"/>
      <c r="E27" s="6"/>
      <c r="F27" s="6"/>
      <c r="G27" s="6"/>
      <c r="H27" s="6"/>
      <c r="I27" s="6"/>
      <c r="J27" s="6"/>
      <c r="K27" s="6"/>
      <c r="L27" s="6"/>
      <c r="M27" s="6"/>
      <c r="N27" s="6"/>
      <c r="O27" s="6"/>
      <c r="P27" s="6"/>
      <c r="Q27" s="6"/>
      <c r="R27" s="6"/>
      <c r="S27" s="6"/>
      <c r="T27" s="29"/>
      <c r="U27" s="6"/>
      <c r="V27" s="6"/>
      <c r="W27" s="6"/>
      <c r="X27" s="8"/>
    </row>
    <row r="28" spans="2:24" customFormat="1" x14ac:dyDescent="0.25">
      <c r="B28" s="4"/>
      <c r="C28" s="9" t="s">
        <v>22</v>
      </c>
      <c r="D28" s="6"/>
      <c r="E28" s="6"/>
      <c r="V28" s="6"/>
      <c r="W28" s="6"/>
      <c r="X28" s="8"/>
    </row>
    <row r="29" spans="2:24" customFormat="1" x14ac:dyDescent="0.25">
      <c r="B29" s="4"/>
      <c r="C29" s="9" t="s">
        <v>12</v>
      </c>
      <c r="D29" s="6"/>
      <c r="E29" s="6"/>
      <c r="V29" s="6"/>
      <c r="W29" s="6"/>
      <c r="X29" s="8"/>
    </row>
    <row r="30" spans="2:24" customFormat="1" ht="15.75" x14ac:dyDescent="0.25">
      <c r="B30" s="4"/>
      <c r="C30" s="6"/>
      <c r="D30" s="6"/>
      <c r="E30" s="6"/>
      <c r="F30" s="6"/>
      <c r="G30" s="25"/>
      <c r="H30" s="25"/>
      <c r="I30" s="25"/>
      <c r="J30" s="25"/>
      <c r="K30" s="25"/>
      <c r="L30" s="25"/>
      <c r="M30" s="25"/>
      <c r="N30" s="25"/>
      <c r="O30" s="25"/>
      <c r="P30" s="25"/>
      <c r="Q30" s="25"/>
      <c r="R30" s="25"/>
      <c r="S30" s="25"/>
      <c r="T30" s="25"/>
      <c r="U30" s="25"/>
      <c r="V30" s="6"/>
      <c r="W30" s="6"/>
      <c r="X30" s="8"/>
    </row>
    <row r="31" spans="2:24" customFormat="1" x14ac:dyDescent="0.25">
      <c r="B31" s="4"/>
      <c r="C31" s="5" t="s">
        <v>25</v>
      </c>
      <c r="D31" s="6"/>
      <c r="E31" s="6"/>
      <c r="F31" s="6"/>
      <c r="G31" s="24" t="s">
        <v>15</v>
      </c>
      <c r="H31" s="18" t="s">
        <v>16</v>
      </c>
      <c r="I31" s="6"/>
      <c r="J31" s="6"/>
      <c r="K31" s="6"/>
      <c r="L31" s="6"/>
      <c r="M31" s="6"/>
      <c r="N31" s="6"/>
      <c r="O31" s="24" t="s">
        <v>17</v>
      </c>
      <c r="P31" s="18" t="s">
        <v>27</v>
      </c>
      <c r="Q31" s="6"/>
      <c r="R31" s="6"/>
      <c r="S31" s="6"/>
      <c r="T31" s="6"/>
      <c r="U31" s="6"/>
      <c r="V31" s="6"/>
      <c r="W31" s="6"/>
      <c r="X31" s="8"/>
    </row>
    <row r="32" spans="2:24" customFormat="1" x14ac:dyDescent="0.25">
      <c r="B32" s="4"/>
      <c r="C32" s="9" t="s">
        <v>9</v>
      </c>
      <c r="D32" s="11">
        <v>0.75</v>
      </c>
      <c r="E32" s="6"/>
      <c r="F32" s="6"/>
      <c r="G32" s="11">
        <v>0</v>
      </c>
      <c r="H32" s="28">
        <f t="shared" ref="H32:H42" si="0">_xlfn.POISSON.DIST(G32,$D$32,0)</f>
        <v>0.47236655274101469</v>
      </c>
      <c r="I32" s="6"/>
      <c r="J32" s="6"/>
      <c r="K32" s="6"/>
      <c r="L32" s="6"/>
      <c r="M32" s="6"/>
      <c r="N32" s="6"/>
      <c r="O32" s="11">
        <v>0</v>
      </c>
      <c r="P32" s="28">
        <f>1-EXP(1)^(-$D$33*O32)</f>
        <v>0</v>
      </c>
      <c r="Q32" s="6"/>
      <c r="R32" s="6"/>
      <c r="S32" s="6"/>
      <c r="T32" s="6"/>
      <c r="U32" s="6"/>
      <c r="V32" s="6"/>
      <c r="W32" s="6"/>
      <c r="X32" s="8"/>
    </row>
    <row r="33" spans="2:24" customFormat="1" x14ac:dyDescent="0.25">
      <c r="B33" s="4"/>
      <c r="C33" s="9" t="s">
        <v>26</v>
      </c>
      <c r="D33" s="11">
        <v>1</v>
      </c>
      <c r="E33" s="6"/>
      <c r="F33" s="6"/>
      <c r="G33" s="11">
        <v>1</v>
      </c>
      <c r="H33" s="28">
        <f t="shared" si="0"/>
        <v>0.35427491455576104</v>
      </c>
      <c r="I33" s="6"/>
      <c r="J33" s="6"/>
      <c r="K33" s="6"/>
      <c r="L33" s="6"/>
      <c r="M33" s="6"/>
      <c r="N33" s="6"/>
      <c r="O33" s="11">
        <v>1</v>
      </c>
      <c r="P33" s="28">
        <f t="shared" ref="P33:P42" si="1">1-EXP(1)^(-$D$33*O33)</f>
        <v>0.63212055882855767</v>
      </c>
      <c r="Q33" s="6"/>
      <c r="R33" s="6"/>
      <c r="S33" s="6"/>
      <c r="T33" s="6"/>
      <c r="U33" s="6"/>
      <c r="V33" s="6"/>
      <c r="W33" s="6"/>
      <c r="X33" s="8"/>
    </row>
    <row r="34" spans="2:24" customFormat="1" x14ac:dyDescent="0.25">
      <c r="B34" s="4"/>
      <c r="C34" s="6"/>
      <c r="D34" s="13"/>
      <c r="E34" s="6"/>
      <c r="F34" s="6"/>
      <c r="G34" s="11">
        <v>2</v>
      </c>
      <c r="H34" s="28">
        <f t="shared" si="0"/>
        <v>0.13285309295841038</v>
      </c>
      <c r="I34" s="6"/>
      <c r="J34" s="6"/>
      <c r="K34" s="6"/>
      <c r="L34" s="6"/>
      <c r="M34" s="6"/>
      <c r="N34" s="6"/>
      <c r="O34" s="11">
        <v>2</v>
      </c>
      <c r="P34" s="28">
        <f t="shared" si="1"/>
        <v>0.8646647167633873</v>
      </c>
      <c r="Q34" s="6"/>
      <c r="R34" s="6"/>
      <c r="S34" s="6"/>
      <c r="T34" s="6"/>
      <c r="U34" s="6"/>
      <c r="V34" s="6"/>
      <c r="W34" s="6"/>
      <c r="X34" s="8"/>
    </row>
    <row r="35" spans="2:24" customFormat="1" x14ac:dyDescent="0.25">
      <c r="B35" s="4"/>
      <c r="C35" s="7" t="s">
        <v>7</v>
      </c>
      <c r="D35" s="13"/>
      <c r="E35" s="6"/>
      <c r="F35" s="6"/>
      <c r="G35" s="11">
        <v>3</v>
      </c>
      <c r="H35" s="28">
        <f t="shared" si="0"/>
        <v>3.3213273239602596E-2</v>
      </c>
      <c r="I35" s="6"/>
      <c r="J35" s="6"/>
      <c r="K35" s="6"/>
      <c r="L35" s="6"/>
      <c r="M35" s="6"/>
      <c r="N35" s="6"/>
      <c r="O35" s="11">
        <v>3</v>
      </c>
      <c r="P35" s="28">
        <f t="shared" si="1"/>
        <v>0.95021293163213605</v>
      </c>
      <c r="Q35" s="6"/>
      <c r="R35" s="6"/>
      <c r="S35" s="6"/>
      <c r="T35" s="6"/>
      <c r="U35" s="6"/>
      <c r="V35" s="6"/>
      <c r="W35" s="6"/>
      <c r="X35" s="8"/>
    </row>
    <row r="36" spans="2:24" customFormat="1" x14ac:dyDescent="0.25">
      <c r="B36" s="4"/>
      <c r="C36" s="9" t="s">
        <v>5</v>
      </c>
      <c r="D36" s="12">
        <f>1-(D32/D33)</f>
        <v>0.25</v>
      </c>
      <c r="E36" s="6"/>
      <c r="F36" s="6"/>
      <c r="G36" s="11">
        <v>4</v>
      </c>
      <c r="H36" s="28">
        <f t="shared" si="0"/>
        <v>6.2274887324254864E-3</v>
      </c>
      <c r="I36" s="6"/>
      <c r="J36" s="6"/>
      <c r="K36" s="6"/>
      <c r="L36" s="6"/>
      <c r="M36" s="6"/>
      <c r="N36" s="6"/>
      <c r="O36" s="11">
        <v>4</v>
      </c>
      <c r="P36" s="28">
        <f t="shared" si="1"/>
        <v>0.98168436111126578</v>
      </c>
      <c r="Q36" s="6"/>
      <c r="R36" s="6"/>
      <c r="S36" s="6"/>
      <c r="T36" s="6"/>
      <c r="U36" s="6"/>
      <c r="V36" s="6"/>
      <c r="W36" s="6"/>
      <c r="X36" s="8"/>
    </row>
    <row r="37" spans="2:24" customFormat="1" x14ac:dyDescent="0.25">
      <c r="B37" s="4"/>
      <c r="C37" s="9" t="s">
        <v>1</v>
      </c>
      <c r="D37" s="12">
        <f>D32^2/(D33*(D33-D32))</f>
        <v>2.25</v>
      </c>
      <c r="E37" s="6"/>
      <c r="F37" s="6"/>
      <c r="G37" s="11">
        <v>5</v>
      </c>
      <c r="H37" s="28">
        <f t="shared" si="0"/>
        <v>9.3412330986382343E-4</v>
      </c>
      <c r="I37" s="6"/>
      <c r="J37" s="6"/>
      <c r="K37" s="6"/>
      <c r="L37" s="6"/>
      <c r="M37" s="6"/>
      <c r="N37" s="6"/>
      <c r="O37" s="11">
        <v>5</v>
      </c>
      <c r="P37" s="28">
        <f t="shared" si="1"/>
        <v>0.99326205300091452</v>
      </c>
      <c r="Q37" s="6"/>
      <c r="R37" s="6"/>
      <c r="S37" s="6"/>
      <c r="T37" s="6"/>
      <c r="U37" s="6"/>
      <c r="V37" s="6"/>
      <c r="W37" s="6"/>
      <c r="X37" s="8"/>
    </row>
    <row r="38" spans="2:24" customFormat="1" x14ac:dyDescent="0.25">
      <c r="B38" s="4"/>
      <c r="C38" s="9" t="s">
        <v>24</v>
      </c>
      <c r="D38" s="12">
        <f>D37+D32/D33</f>
        <v>3</v>
      </c>
      <c r="E38" s="6"/>
      <c r="F38" s="6"/>
      <c r="G38" s="11">
        <v>6</v>
      </c>
      <c r="H38" s="28">
        <f t="shared" si="0"/>
        <v>1.1676541373297787E-4</v>
      </c>
      <c r="I38" s="6"/>
      <c r="J38" s="6"/>
      <c r="K38" s="6"/>
      <c r="L38" s="6"/>
      <c r="M38" s="6"/>
      <c r="N38" s="6"/>
      <c r="O38" s="11">
        <v>6</v>
      </c>
      <c r="P38" s="28">
        <f t="shared" si="1"/>
        <v>0.99752124782333362</v>
      </c>
      <c r="Q38" s="6"/>
      <c r="R38" s="6"/>
      <c r="S38" s="6"/>
      <c r="T38" s="6"/>
      <c r="U38" s="6"/>
      <c r="V38" s="6"/>
      <c r="W38" s="6"/>
      <c r="X38" s="8"/>
    </row>
    <row r="39" spans="2:24" customFormat="1" x14ac:dyDescent="0.25">
      <c r="B39" s="4"/>
      <c r="C39" s="9" t="s">
        <v>2</v>
      </c>
      <c r="D39" s="12">
        <f>D37/D32</f>
        <v>3</v>
      </c>
      <c r="E39" s="6"/>
      <c r="F39" s="6"/>
      <c r="G39" s="11">
        <v>7</v>
      </c>
      <c r="H39" s="28">
        <f t="shared" si="0"/>
        <v>1.2510580042819076E-5</v>
      </c>
      <c r="I39" s="6"/>
      <c r="J39" s="6"/>
      <c r="K39" s="6"/>
      <c r="L39" s="6"/>
      <c r="M39" s="6"/>
      <c r="N39" s="6"/>
      <c r="O39" s="11">
        <v>7</v>
      </c>
      <c r="P39" s="28">
        <f t="shared" si="1"/>
        <v>0.99908811803444553</v>
      </c>
      <c r="Q39" s="6"/>
      <c r="R39" s="6"/>
      <c r="S39" s="6"/>
      <c r="T39" s="6"/>
      <c r="U39" s="6"/>
      <c r="V39" s="6"/>
      <c r="W39" s="6"/>
      <c r="X39" s="8"/>
    </row>
    <row r="40" spans="2:24" customFormat="1" x14ac:dyDescent="0.25">
      <c r="B40" s="4"/>
      <c r="C40" s="9" t="s">
        <v>3</v>
      </c>
      <c r="D40" s="12">
        <f>D39+1/D33</f>
        <v>4</v>
      </c>
      <c r="E40" s="6"/>
      <c r="F40" s="6"/>
      <c r="G40" s="11">
        <v>8</v>
      </c>
      <c r="H40" s="28">
        <f t="shared" si="0"/>
        <v>1.1728668790142842E-6</v>
      </c>
      <c r="I40" s="6"/>
      <c r="J40" s="6"/>
      <c r="K40" s="6"/>
      <c r="L40" s="6"/>
      <c r="M40" s="6"/>
      <c r="N40" s="6"/>
      <c r="O40" s="11">
        <v>8</v>
      </c>
      <c r="P40" s="28">
        <f t="shared" si="1"/>
        <v>0.99966453737209748</v>
      </c>
      <c r="Q40" s="6"/>
      <c r="R40" s="6"/>
      <c r="S40" s="6"/>
      <c r="T40" s="6"/>
      <c r="U40" s="6"/>
      <c r="V40" s="6"/>
      <c r="W40" s="6"/>
      <c r="X40" s="8"/>
    </row>
    <row r="41" spans="2:24" customFormat="1" x14ac:dyDescent="0.25">
      <c r="B41" s="4"/>
      <c r="C41" s="9" t="s">
        <v>4</v>
      </c>
      <c r="D41" s="12">
        <f>D32/D33</f>
        <v>0.75</v>
      </c>
      <c r="E41" s="6"/>
      <c r="F41" s="6"/>
      <c r="G41" s="11">
        <v>9</v>
      </c>
      <c r="H41" s="28">
        <f t="shared" si="0"/>
        <v>9.7738906584523807E-8</v>
      </c>
      <c r="I41" s="6"/>
      <c r="J41" s="6"/>
      <c r="K41" s="6"/>
      <c r="L41" s="6"/>
      <c r="M41" s="6"/>
      <c r="N41" s="6"/>
      <c r="O41" s="11">
        <v>9</v>
      </c>
      <c r="P41" s="28">
        <f t="shared" si="1"/>
        <v>0.99987659019591335</v>
      </c>
      <c r="Q41" s="6"/>
      <c r="R41" s="6"/>
      <c r="S41" s="6"/>
      <c r="T41" s="6"/>
      <c r="U41" s="6"/>
      <c r="V41" s="6"/>
      <c r="W41" s="6"/>
      <c r="X41" s="8"/>
    </row>
    <row r="42" spans="2:24" customFormat="1" x14ac:dyDescent="0.25">
      <c r="B42" s="4"/>
      <c r="C42" s="6"/>
      <c r="D42" s="6"/>
      <c r="E42" s="6"/>
      <c r="F42" s="6"/>
      <c r="G42" s="11">
        <v>10</v>
      </c>
      <c r="H42" s="28">
        <f t="shared" si="0"/>
        <v>7.3304179938392781E-9</v>
      </c>
      <c r="I42" s="6"/>
      <c r="J42" s="6"/>
      <c r="K42" s="6"/>
      <c r="L42" s="6"/>
      <c r="M42" s="6"/>
      <c r="N42" s="6"/>
      <c r="O42" s="11">
        <v>10</v>
      </c>
      <c r="P42" s="28">
        <f t="shared" si="1"/>
        <v>0.99995460007023751</v>
      </c>
      <c r="Q42" s="6"/>
      <c r="R42" s="6"/>
      <c r="S42" s="6"/>
      <c r="T42" s="6"/>
      <c r="U42" s="6"/>
      <c r="V42" s="6"/>
      <c r="W42" s="6"/>
      <c r="X42" s="8"/>
    </row>
    <row r="43" spans="2:24" customFormat="1" x14ac:dyDescent="0.25">
      <c r="B43" s="4"/>
      <c r="C43" s="6"/>
      <c r="D43" s="6"/>
      <c r="E43" s="6"/>
      <c r="F43" s="6"/>
      <c r="G43" s="6"/>
      <c r="H43" s="6"/>
      <c r="I43" s="6"/>
      <c r="J43" s="6"/>
      <c r="K43" s="6"/>
      <c r="L43" s="6"/>
      <c r="M43" s="6"/>
      <c r="N43" s="6"/>
      <c r="O43" s="6"/>
      <c r="P43" s="6"/>
      <c r="Q43" s="6"/>
      <c r="R43" s="6"/>
      <c r="S43" s="6"/>
      <c r="T43" s="6"/>
      <c r="U43" s="6"/>
      <c r="V43" s="6"/>
      <c r="W43" s="6"/>
      <c r="X43" s="8"/>
    </row>
    <row r="44" spans="2:24" customFormat="1" x14ac:dyDescent="0.25">
      <c r="B44" s="14"/>
      <c r="C44" s="15"/>
      <c r="D44" s="15"/>
      <c r="E44" s="15"/>
      <c r="F44" s="15"/>
      <c r="G44" s="15"/>
      <c r="H44" s="15"/>
      <c r="I44" s="15"/>
      <c r="J44" s="15"/>
      <c r="K44" s="15"/>
      <c r="L44" s="15"/>
      <c r="M44" s="15"/>
      <c r="N44" s="15"/>
      <c r="O44" s="15"/>
      <c r="P44" s="15"/>
      <c r="Q44" s="15"/>
      <c r="R44" s="15"/>
      <c r="S44" s="15"/>
      <c r="T44" s="15"/>
      <c r="U44" s="15"/>
      <c r="V44" s="15"/>
      <c r="W44" s="15"/>
      <c r="X44" s="16"/>
    </row>
    <row r="45" spans="2:24" customFormat="1" ht="18.75" x14ac:dyDescent="0.3">
      <c r="B45" s="17" t="s">
        <v>34</v>
      </c>
      <c r="C45" s="6"/>
      <c r="D45" s="6"/>
      <c r="E45" s="6"/>
      <c r="F45" s="6"/>
      <c r="G45" s="6"/>
      <c r="H45" s="6"/>
      <c r="I45" s="6"/>
      <c r="J45" s="6"/>
      <c r="K45" s="6"/>
      <c r="L45" s="6"/>
      <c r="M45" s="6"/>
      <c r="N45" s="6"/>
      <c r="O45" s="6"/>
      <c r="P45" s="6"/>
      <c r="Q45" s="6"/>
      <c r="R45" s="6"/>
      <c r="S45" s="6"/>
      <c r="T45" s="6"/>
      <c r="U45" s="6"/>
      <c r="V45" s="6"/>
      <c r="W45" s="6"/>
      <c r="X45" s="6"/>
    </row>
    <row r="46" spans="2:24" customFormat="1" x14ac:dyDescent="0.25">
      <c r="B46" s="30"/>
      <c r="C46" s="2"/>
      <c r="D46" s="2"/>
      <c r="E46" s="2"/>
      <c r="F46" s="2"/>
      <c r="G46" s="2"/>
      <c r="H46" s="2"/>
      <c r="I46" s="2"/>
      <c r="J46" s="2"/>
      <c r="K46" s="2"/>
      <c r="L46" s="2"/>
      <c r="M46" s="2"/>
      <c r="N46" s="2"/>
      <c r="O46" s="2"/>
      <c r="P46" s="2"/>
      <c r="Q46" s="2"/>
      <c r="R46" s="2"/>
      <c r="S46" s="2"/>
      <c r="T46" s="2"/>
      <c r="U46" s="2"/>
      <c r="V46" s="2"/>
      <c r="W46" s="2"/>
      <c r="X46" s="3"/>
    </row>
    <row r="47" spans="2:24" customFormat="1" x14ac:dyDescent="0.25">
      <c r="B47" s="36" t="s">
        <v>28</v>
      </c>
      <c r="C47" s="6"/>
      <c r="D47" s="6"/>
      <c r="E47" s="6"/>
      <c r="F47" s="6"/>
      <c r="G47" s="6"/>
      <c r="H47" s="6"/>
      <c r="I47" s="6"/>
      <c r="J47" s="6"/>
      <c r="K47" s="6"/>
      <c r="L47" s="46">
        <f>INDEX(J49:J59,MATCH(M47,M49:M59,))</f>
        <v>2</v>
      </c>
      <c r="M47" s="47">
        <f>MIN(M49:M59)</f>
        <v>29</v>
      </c>
      <c r="N47" s="27"/>
      <c r="O47" s="6"/>
      <c r="P47" s="6"/>
      <c r="Q47" s="6"/>
      <c r="R47" s="6"/>
      <c r="S47" s="6"/>
      <c r="T47" s="6"/>
      <c r="U47" s="6"/>
      <c r="V47" s="6"/>
      <c r="W47" s="6"/>
      <c r="X47" s="8"/>
    </row>
    <row r="48" spans="2:24" x14ac:dyDescent="0.25">
      <c r="B48" s="4"/>
      <c r="C48" s="32"/>
      <c r="D48" s="32"/>
      <c r="E48" s="32"/>
      <c r="F48" s="32"/>
      <c r="G48" s="33" t="s">
        <v>32</v>
      </c>
      <c r="H48" s="33" t="s">
        <v>38</v>
      </c>
      <c r="I48" s="33"/>
      <c r="J48" s="33" t="s">
        <v>39</v>
      </c>
      <c r="K48" s="33" t="s">
        <v>36</v>
      </c>
      <c r="L48" s="33"/>
      <c r="M48" s="33" t="s">
        <v>35</v>
      </c>
      <c r="N48" s="32"/>
      <c r="O48" s="32"/>
      <c r="P48" s="32"/>
      <c r="Q48" s="32"/>
      <c r="R48" s="32"/>
      <c r="S48" s="32"/>
      <c r="T48" s="32"/>
      <c r="U48" s="32"/>
      <c r="V48" s="32"/>
      <c r="W48" s="32"/>
      <c r="X48" s="34"/>
    </row>
    <row r="49" spans="2:24" x14ac:dyDescent="0.25">
      <c r="B49" s="4"/>
      <c r="C49" s="45" t="s">
        <v>29</v>
      </c>
      <c r="D49" s="32"/>
      <c r="E49" s="32"/>
      <c r="F49" s="6"/>
      <c r="G49" s="11">
        <v>0</v>
      </c>
      <c r="H49" s="35">
        <f>$D$51*G49</f>
        <v>0</v>
      </c>
      <c r="I49" s="33"/>
      <c r="J49" s="11">
        <v>0</v>
      </c>
      <c r="K49" s="35">
        <v>80</v>
      </c>
      <c r="L49" s="33"/>
      <c r="M49" s="35">
        <f>H49+K49</f>
        <v>80</v>
      </c>
      <c r="N49" s="32"/>
      <c r="O49" s="32"/>
      <c r="P49" s="32"/>
      <c r="Q49" s="32"/>
      <c r="R49" s="32"/>
      <c r="S49" s="32"/>
      <c r="T49" s="32"/>
      <c r="U49" s="32"/>
      <c r="V49" s="32"/>
      <c r="W49" s="32"/>
      <c r="X49" s="34"/>
    </row>
    <row r="50" spans="2:24" x14ac:dyDescent="0.25">
      <c r="B50" s="49" t="s">
        <v>30</v>
      </c>
      <c r="C50" s="48" t="s">
        <v>40</v>
      </c>
      <c r="D50" s="42">
        <v>15</v>
      </c>
      <c r="E50" s="6"/>
      <c r="F50" s="32"/>
      <c r="G50" s="11">
        <v>1</v>
      </c>
      <c r="H50" s="35">
        <f t="shared" ref="H50:H59" si="2">$D$51*G50</f>
        <v>10</v>
      </c>
      <c r="I50" s="33"/>
      <c r="J50" s="11">
        <v>1</v>
      </c>
      <c r="K50" s="35">
        <f>D$70*$D$50</f>
        <v>45</v>
      </c>
      <c r="L50" s="33"/>
      <c r="M50" s="35">
        <f t="shared" ref="M50:M58" si="3">H50+K50</f>
        <v>55</v>
      </c>
      <c r="N50" s="32"/>
      <c r="O50" s="32"/>
      <c r="P50" s="32"/>
      <c r="Q50" s="32"/>
      <c r="R50" s="32"/>
      <c r="S50" s="32"/>
      <c r="T50" s="32"/>
      <c r="U50" s="32"/>
      <c r="V50" s="32"/>
      <c r="W50" s="32"/>
      <c r="X50" s="34"/>
    </row>
    <row r="51" spans="2:24" x14ac:dyDescent="0.25">
      <c r="B51" s="49" t="s">
        <v>37</v>
      </c>
      <c r="C51" s="48" t="s">
        <v>42</v>
      </c>
      <c r="D51" s="42">
        <v>10</v>
      </c>
      <c r="E51" s="6"/>
      <c r="F51" s="32"/>
      <c r="G51" s="11">
        <v>2</v>
      </c>
      <c r="H51" s="35">
        <f t="shared" si="2"/>
        <v>20</v>
      </c>
      <c r="I51" s="33"/>
      <c r="J51" s="11">
        <v>2</v>
      </c>
      <c r="K51" s="35">
        <f>E$70*$D$50</f>
        <v>9</v>
      </c>
      <c r="L51" s="33"/>
      <c r="M51" s="35">
        <f t="shared" si="3"/>
        <v>29</v>
      </c>
      <c r="N51" s="32"/>
      <c r="O51" s="32"/>
      <c r="P51" s="32"/>
      <c r="Q51" s="32"/>
      <c r="R51" s="32"/>
      <c r="S51" s="32"/>
      <c r="T51" s="32"/>
      <c r="U51" s="32"/>
      <c r="V51" s="32"/>
      <c r="W51" s="32"/>
      <c r="X51" s="34"/>
    </row>
    <row r="52" spans="2:24" x14ac:dyDescent="0.25">
      <c r="B52" s="49" t="s">
        <v>32</v>
      </c>
      <c r="C52" s="48" t="s">
        <v>41</v>
      </c>
      <c r="D52" s="40">
        <v>1</v>
      </c>
      <c r="E52" s="6"/>
      <c r="F52" s="32"/>
      <c r="G52" s="11">
        <v>3</v>
      </c>
      <c r="H52" s="35">
        <f t="shared" si="2"/>
        <v>30</v>
      </c>
      <c r="I52" s="33"/>
      <c r="J52" s="11">
        <v>3</v>
      </c>
      <c r="K52" s="35">
        <f>F$70*$D$50</f>
        <v>5</v>
      </c>
      <c r="L52" s="33"/>
      <c r="M52" s="35">
        <f t="shared" si="3"/>
        <v>35</v>
      </c>
      <c r="N52" s="32"/>
      <c r="O52" s="32"/>
      <c r="P52" s="32"/>
      <c r="Q52" s="32"/>
      <c r="R52" s="32"/>
      <c r="S52" s="32"/>
      <c r="T52" s="32"/>
      <c r="U52" s="32"/>
      <c r="V52" s="32"/>
      <c r="W52" s="32"/>
      <c r="X52" s="34"/>
    </row>
    <row r="53" spans="2:24" x14ac:dyDescent="0.25">
      <c r="B53" s="49" t="s">
        <v>31</v>
      </c>
      <c r="C53" s="48" t="s">
        <v>43</v>
      </c>
      <c r="D53" s="41">
        <f>D38</f>
        <v>3</v>
      </c>
      <c r="E53" s="6"/>
      <c r="F53" s="32"/>
      <c r="G53" s="11">
        <v>4</v>
      </c>
      <c r="H53" s="35">
        <f t="shared" si="2"/>
        <v>40</v>
      </c>
      <c r="I53" s="33"/>
      <c r="J53" s="11">
        <v>4</v>
      </c>
      <c r="K53" s="35">
        <f>G$70*$D$50</f>
        <v>3.4615384615384617</v>
      </c>
      <c r="L53" s="33"/>
      <c r="M53" s="35">
        <f t="shared" si="3"/>
        <v>43.46153846153846</v>
      </c>
      <c r="N53" s="32"/>
      <c r="O53" s="32"/>
      <c r="P53" s="32"/>
      <c r="Q53" s="32"/>
      <c r="R53" s="32"/>
      <c r="S53" s="32"/>
      <c r="T53" s="32"/>
      <c r="U53" s="32"/>
      <c r="V53" s="32"/>
      <c r="W53" s="32"/>
      <c r="X53" s="34"/>
    </row>
    <row r="54" spans="2:24" x14ac:dyDescent="0.25">
      <c r="B54" s="49" t="s">
        <v>35</v>
      </c>
      <c r="C54" s="48" t="s">
        <v>44</v>
      </c>
      <c r="D54" s="44">
        <f>(D50*D53) +(D51*D52)</f>
        <v>55</v>
      </c>
      <c r="E54" s="6"/>
      <c r="F54" s="32"/>
      <c r="G54" s="11">
        <v>5</v>
      </c>
      <c r="H54" s="35">
        <f t="shared" si="2"/>
        <v>50</v>
      </c>
      <c r="I54" s="33"/>
      <c r="J54" s="11">
        <v>5</v>
      </c>
      <c r="K54" s="35">
        <f>H$70*$D$50</f>
        <v>2.6470588235294117</v>
      </c>
      <c r="L54" s="33"/>
      <c r="M54" s="35">
        <f t="shared" si="3"/>
        <v>52.647058823529413</v>
      </c>
      <c r="N54" s="32"/>
      <c r="O54" s="32"/>
      <c r="P54" s="32"/>
      <c r="Q54" s="32"/>
      <c r="R54" s="32"/>
      <c r="S54" s="32"/>
      <c r="T54" s="32"/>
      <c r="U54" s="32"/>
      <c r="V54" s="32"/>
      <c r="W54" s="32"/>
      <c r="X54" s="34"/>
    </row>
    <row r="55" spans="2:24" x14ac:dyDescent="0.25">
      <c r="B55" s="31"/>
      <c r="C55" s="32"/>
      <c r="D55" s="32"/>
      <c r="E55" s="6"/>
      <c r="F55" s="32"/>
      <c r="G55" s="11">
        <v>6</v>
      </c>
      <c r="H55" s="35">
        <f t="shared" si="2"/>
        <v>60</v>
      </c>
      <c r="I55" s="33"/>
      <c r="J55" s="11">
        <v>6</v>
      </c>
      <c r="K55" s="35">
        <f>I$70*$D$50</f>
        <v>2.1428571428571428</v>
      </c>
      <c r="L55" s="33"/>
      <c r="M55" s="35">
        <f t="shared" si="3"/>
        <v>62.142857142857146</v>
      </c>
      <c r="N55" s="32"/>
      <c r="O55" s="32"/>
      <c r="P55" s="32"/>
      <c r="Q55" s="32"/>
      <c r="R55" s="32"/>
      <c r="S55" s="32"/>
      <c r="T55" s="32"/>
      <c r="U55" s="32"/>
      <c r="V55" s="32"/>
      <c r="W55" s="32"/>
      <c r="X55" s="34"/>
    </row>
    <row r="56" spans="2:24" x14ac:dyDescent="0.25">
      <c r="B56" s="31"/>
      <c r="C56" s="32"/>
      <c r="D56" s="32"/>
      <c r="E56" s="32"/>
      <c r="F56" s="32"/>
      <c r="G56" s="11">
        <v>7</v>
      </c>
      <c r="H56" s="35">
        <f t="shared" si="2"/>
        <v>70</v>
      </c>
      <c r="I56" s="33"/>
      <c r="J56" s="11">
        <v>7</v>
      </c>
      <c r="K56" s="35">
        <f>J$70*$D$50</f>
        <v>1.7999999999999998</v>
      </c>
      <c r="L56" s="33"/>
      <c r="M56" s="35">
        <f t="shared" si="3"/>
        <v>71.8</v>
      </c>
      <c r="N56" s="32"/>
      <c r="O56" s="32"/>
      <c r="P56" s="32"/>
      <c r="Q56" s="32"/>
      <c r="R56" s="32"/>
      <c r="S56" s="32"/>
      <c r="T56" s="32"/>
      <c r="U56" s="32"/>
      <c r="V56" s="32"/>
      <c r="W56" s="32"/>
      <c r="X56" s="34"/>
    </row>
    <row r="57" spans="2:24" x14ac:dyDescent="0.25">
      <c r="B57" s="31"/>
      <c r="C57" s="32"/>
      <c r="D57" s="32"/>
      <c r="E57" s="32"/>
      <c r="F57" s="32"/>
      <c r="G57" s="11">
        <v>8</v>
      </c>
      <c r="H57" s="35">
        <f t="shared" si="2"/>
        <v>80</v>
      </c>
      <c r="I57" s="33"/>
      <c r="J57" s="11">
        <v>8</v>
      </c>
      <c r="K57" s="35">
        <f>K$70*$D$50</f>
        <v>1.5517241379310345</v>
      </c>
      <c r="L57" s="33"/>
      <c r="M57" s="35">
        <f t="shared" si="3"/>
        <v>81.551724137931032</v>
      </c>
      <c r="N57" s="32"/>
      <c r="O57" s="32"/>
      <c r="P57" s="32"/>
      <c r="Q57" s="32"/>
      <c r="R57" s="32"/>
      <c r="S57" s="32"/>
      <c r="T57" s="32"/>
      <c r="U57" s="32"/>
      <c r="V57" s="32"/>
      <c r="W57" s="32"/>
      <c r="X57" s="34"/>
    </row>
    <row r="58" spans="2:24" x14ac:dyDescent="0.25">
      <c r="B58" s="31"/>
      <c r="C58" s="32"/>
      <c r="D58" s="32"/>
      <c r="E58" s="32"/>
      <c r="F58" s="32"/>
      <c r="G58" s="11">
        <v>9</v>
      </c>
      <c r="H58" s="43">
        <f t="shared" si="2"/>
        <v>90</v>
      </c>
      <c r="I58" s="33"/>
      <c r="J58" s="11">
        <v>9</v>
      </c>
      <c r="K58" s="35">
        <f>L$70*$D$50</f>
        <v>1.3636363636363638</v>
      </c>
      <c r="L58" s="33"/>
      <c r="M58" s="43">
        <f t="shared" si="3"/>
        <v>91.36363636363636</v>
      </c>
      <c r="N58" s="32"/>
      <c r="O58" s="32"/>
      <c r="P58" s="32"/>
      <c r="Q58" s="32"/>
      <c r="R58" s="32"/>
      <c r="S58" s="32"/>
      <c r="T58" s="32"/>
      <c r="U58" s="32"/>
      <c r="V58" s="32"/>
      <c r="W58" s="32"/>
      <c r="X58" s="34"/>
    </row>
    <row r="59" spans="2:24" x14ac:dyDescent="0.25">
      <c r="B59" s="31"/>
      <c r="C59" s="32"/>
      <c r="D59" s="32"/>
      <c r="E59" s="32"/>
      <c r="F59" s="32"/>
      <c r="G59" s="11">
        <v>10</v>
      </c>
      <c r="H59" s="43">
        <f t="shared" si="2"/>
        <v>100</v>
      </c>
      <c r="I59" s="33"/>
      <c r="J59" s="11">
        <v>10</v>
      </c>
      <c r="K59" s="35">
        <f>M$70*$D$50</f>
        <v>1.3636363636363638</v>
      </c>
      <c r="L59" s="33"/>
      <c r="M59" s="43">
        <f>H59+K59</f>
        <v>101.36363636363636</v>
      </c>
      <c r="N59" s="32"/>
      <c r="O59" s="32"/>
      <c r="P59" s="32"/>
      <c r="Q59" s="32"/>
      <c r="R59" s="32"/>
      <c r="S59" s="32"/>
      <c r="T59" s="32"/>
      <c r="U59" s="32"/>
      <c r="V59" s="32"/>
      <c r="W59" s="32"/>
      <c r="X59" s="34"/>
    </row>
    <row r="60" spans="2:24" x14ac:dyDescent="0.25">
      <c r="B60" s="31"/>
      <c r="C60" s="32"/>
      <c r="D60" s="32"/>
      <c r="E60" s="32"/>
      <c r="F60" s="32"/>
      <c r="G60" s="32"/>
      <c r="H60" s="32"/>
      <c r="I60" s="32"/>
      <c r="J60" s="32"/>
      <c r="K60" s="32"/>
      <c r="L60" s="32"/>
      <c r="M60" s="32"/>
      <c r="N60" s="32"/>
      <c r="O60" s="32"/>
      <c r="P60" s="32"/>
      <c r="Q60" s="32"/>
      <c r="R60" s="32"/>
      <c r="S60" s="32"/>
      <c r="T60" s="32"/>
      <c r="U60" s="32"/>
      <c r="V60" s="32"/>
      <c r="W60" s="32"/>
      <c r="X60" s="34"/>
    </row>
    <row r="61" spans="2:24" x14ac:dyDescent="0.25">
      <c r="B61" s="37"/>
      <c r="C61" s="38"/>
      <c r="D61" s="38"/>
      <c r="E61" s="38"/>
      <c r="F61" s="38"/>
      <c r="G61" s="38"/>
      <c r="H61" s="38"/>
      <c r="I61" s="38"/>
      <c r="J61" s="38"/>
      <c r="K61" s="38"/>
      <c r="L61" s="38"/>
      <c r="M61" s="38"/>
      <c r="N61" s="38"/>
      <c r="O61" s="38"/>
      <c r="P61" s="38"/>
      <c r="Q61" s="38"/>
      <c r="R61" s="38"/>
      <c r="S61" s="38"/>
      <c r="T61" s="38"/>
      <c r="U61" s="38"/>
      <c r="V61" s="38"/>
      <c r="W61" s="38"/>
      <c r="X61" s="39"/>
    </row>
    <row r="63" spans="2:24" hidden="1" x14ac:dyDescent="0.25">
      <c r="C63" s="5" t="s">
        <v>25</v>
      </c>
      <c r="D63" s="6"/>
    </row>
    <row r="64" spans="2:24" hidden="1" x14ac:dyDescent="0.25">
      <c r="C64" s="9" t="s">
        <v>9</v>
      </c>
      <c r="D64" s="11">
        <v>0.75</v>
      </c>
      <c r="E64" s="11">
        <v>0.75</v>
      </c>
      <c r="F64" s="11">
        <v>0.75</v>
      </c>
      <c r="G64" s="11">
        <v>0.75</v>
      </c>
      <c r="H64" s="11">
        <v>0.75</v>
      </c>
      <c r="I64" s="11">
        <v>0.75</v>
      </c>
      <c r="J64" s="11">
        <v>0.75</v>
      </c>
      <c r="K64" s="11">
        <v>0.75</v>
      </c>
      <c r="L64" s="11">
        <v>0.75</v>
      </c>
      <c r="M64" s="11">
        <v>0.75</v>
      </c>
    </row>
    <row r="65" spans="3:13" hidden="1" x14ac:dyDescent="0.25">
      <c r="C65" s="9" t="s">
        <v>26</v>
      </c>
      <c r="D65" s="11">
        <v>1</v>
      </c>
      <c r="E65" s="11">
        <v>2</v>
      </c>
      <c r="F65" s="11">
        <v>3</v>
      </c>
      <c r="G65" s="11">
        <v>4</v>
      </c>
      <c r="H65" s="11">
        <v>5</v>
      </c>
      <c r="I65" s="11">
        <v>6</v>
      </c>
      <c r="J65" s="11">
        <v>7</v>
      </c>
      <c r="K65" s="11">
        <v>8</v>
      </c>
      <c r="L65" s="11">
        <v>9</v>
      </c>
      <c r="M65" s="11">
        <v>9</v>
      </c>
    </row>
    <row r="66" spans="3:13" hidden="1" x14ac:dyDescent="0.25">
      <c r="C66" s="6"/>
      <c r="D66" s="13"/>
    </row>
    <row r="67" spans="3:13" hidden="1" x14ac:dyDescent="0.25">
      <c r="C67" s="7" t="s">
        <v>7</v>
      </c>
      <c r="D67" s="13"/>
    </row>
    <row r="68" spans="3:13" hidden="1" x14ac:dyDescent="0.25">
      <c r="C68" s="9" t="s">
        <v>5</v>
      </c>
      <c r="D68" s="12">
        <f>1-(D64/D65)</f>
        <v>0.25</v>
      </c>
      <c r="E68" s="12">
        <f t="shared" ref="E68:L68" si="4">1-(E64/E65)</f>
        <v>0.625</v>
      </c>
      <c r="F68" s="12">
        <f t="shared" si="4"/>
        <v>0.75</v>
      </c>
      <c r="G68" s="12">
        <f t="shared" si="4"/>
        <v>0.8125</v>
      </c>
      <c r="H68" s="12">
        <f t="shared" si="4"/>
        <v>0.85</v>
      </c>
      <c r="I68" s="12">
        <f t="shared" si="4"/>
        <v>0.875</v>
      </c>
      <c r="J68" s="12">
        <f t="shared" si="4"/>
        <v>0.8928571428571429</v>
      </c>
      <c r="K68" s="12">
        <f t="shared" si="4"/>
        <v>0.90625</v>
      </c>
      <c r="L68" s="12">
        <f t="shared" si="4"/>
        <v>0.91666666666666663</v>
      </c>
      <c r="M68" s="12">
        <f>1-(M64/M65)</f>
        <v>0.91666666666666663</v>
      </c>
    </row>
    <row r="69" spans="3:13" hidden="1" x14ac:dyDescent="0.25">
      <c r="C69" s="9" t="s">
        <v>1</v>
      </c>
      <c r="D69" s="12">
        <f>D64^2/(D65*(D65-D64))</f>
        <v>2.25</v>
      </c>
      <c r="E69" s="12">
        <f t="shared" ref="E69:L69" si="5">E64^2/(E65*(E65-E64))</f>
        <v>0.22500000000000001</v>
      </c>
      <c r="F69" s="12">
        <f t="shared" si="5"/>
        <v>8.3333333333333329E-2</v>
      </c>
      <c r="G69" s="12">
        <f t="shared" si="5"/>
        <v>4.3269230769230768E-2</v>
      </c>
      <c r="H69" s="12">
        <f t="shared" si="5"/>
        <v>2.6470588235294117E-2</v>
      </c>
      <c r="I69" s="12">
        <f t="shared" si="5"/>
        <v>1.7857142857142856E-2</v>
      </c>
      <c r="J69" s="12">
        <f t="shared" si="5"/>
        <v>1.2857142857142857E-2</v>
      </c>
      <c r="K69" s="12">
        <f t="shared" si="5"/>
        <v>9.6982758620689658E-3</v>
      </c>
      <c r="L69" s="12">
        <f t="shared" si="5"/>
        <v>7.575757575757576E-3</v>
      </c>
      <c r="M69" s="12">
        <f>M64^2/(M65*(M65-M64))</f>
        <v>7.575757575757576E-3</v>
      </c>
    </row>
    <row r="70" spans="3:13" hidden="1" x14ac:dyDescent="0.25">
      <c r="C70" s="9" t="s">
        <v>24</v>
      </c>
      <c r="D70" s="12">
        <f t="shared" ref="D70:M70" si="6">D69+D64/D65</f>
        <v>3</v>
      </c>
      <c r="E70" s="12">
        <f t="shared" si="6"/>
        <v>0.6</v>
      </c>
      <c r="F70" s="12">
        <f t="shared" si="6"/>
        <v>0.33333333333333331</v>
      </c>
      <c r="G70" s="12">
        <f t="shared" si="6"/>
        <v>0.23076923076923078</v>
      </c>
      <c r="H70" s="12">
        <f t="shared" si="6"/>
        <v>0.1764705882352941</v>
      </c>
      <c r="I70" s="12">
        <f t="shared" si="6"/>
        <v>0.14285714285714285</v>
      </c>
      <c r="J70" s="12">
        <f t="shared" si="6"/>
        <v>0.12</v>
      </c>
      <c r="K70" s="12">
        <f t="shared" si="6"/>
        <v>0.10344827586206896</v>
      </c>
      <c r="L70" s="12">
        <f t="shared" si="6"/>
        <v>9.0909090909090912E-2</v>
      </c>
      <c r="M70" s="12">
        <f t="shared" si="6"/>
        <v>9.0909090909090912E-2</v>
      </c>
    </row>
    <row r="71" spans="3:13" hidden="1" x14ac:dyDescent="0.25"/>
    <row r="72" spans="3:13" hidden="1" x14ac:dyDescent="0.25"/>
    <row r="73" spans="3:13" hidden="1" x14ac:dyDescent="0.25"/>
  </sheetData>
  <mergeCells count="3">
    <mergeCell ref="B3:X6"/>
    <mergeCell ref="H9:O20"/>
    <mergeCell ref="B8:F21"/>
  </mergeCells>
  <pageMargins left="0.7" right="0.7" top="0.75" bottom="0.75" header="0.3" footer="0.3"/>
  <pageSetup orientation="portrait" horizontalDpi="30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08B9E-C29E-40CF-93DF-4AA340B56DF6}">
  <dimension ref="A1"/>
  <sheetViews>
    <sheetView workbookViewId="0">
      <selection activeCell="H6" sqref="H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Wait times (simplest example)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Morgan Heinly</dc:creator>
  <cp:lastModifiedBy>Morgan Heinly</cp:lastModifiedBy>
  <dcterms:created xsi:type="dcterms:W3CDTF">2022-04-28T14:05:11Z</dcterms:created>
  <dcterms:modified xsi:type="dcterms:W3CDTF">2022-05-02T21:58:09Z</dcterms:modified>
</cp:coreProperties>
</file>