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assa\Downloads\"/>
    </mc:Choice>
  </mc:AlternateContent>
  <xr:revisionPtr revIDLastSave="0" documentId="13_ncr:1_{C80A03C5-545B-4212-8672-98D5B95AD681}" xr6:coauthVersionLast="47" xr6:coauthVersionMax="47" xr10:uidLastSave="{00000000-0000-0000-0000-000000000000}"/>
  <bookViews>
    <workbookView xWindow="-120" yWindow="-120" windowWidth="20730" windowHeight="11160" xr2:uid="{C966A47D-36B4-4FE5-A907-BB3523BC9C5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I15" i="1"/>
  <c r="B10" i="1"/>
  <c r="G4" i="1"/>
  <c r="G5" i="1"/>
  <c r="B18" i="1"/>
  <c r="I12" i="1"/>
  <c r="I13" i="1"/>
  <c r="I14" i="1"/>
  <c r="I11" i="1"/>
  <c r="I21" i="1" l="1"/>
  <c r="B11" i="1" s="1"/>
  <c r="B9" i="1" s="1"/>
  <c r="B17" i="1" s="1"/>
  <c r="I20" i="1"/>
  <c r="B16" i="1"/>
</calcChain>
</file>

<file path=xl/sharedStrings.xml><?xml version="1.0" encoding="utf-8"?>
<sst xmlns="http://schemas.openxmlformats.org/spreadsheetml/2006/main" count="34" uniqueCount="31">
  <si>
    <t>Horas de Desenvolvimento</t>
  </si>
  <si>
    <t>Salário/Hora</t>
  </si>
  <si>
    <t>Planejamento Orçamentário</t>
  </si>
  <si>
    <t>Descrição do Gasto</t>
  </si>
  <si>
    <t>Planejado</t>
  </si>
  <si>
    <t>Realizado</t>
  </si>
  <si>
    <t>Saldo</t>
  </si>
  <si>
    <t>Total</t>
  </si>
  <si>
    <t>Valor das Horas de Desenvolvimento</t>
  </si>
  <si>
    <t>Quantidade de Horas do Projeto</t>
  </si>
  <si>
    <t>Salário Médio/Hora</t>
  </si>
  <si>
    <t>No. de Colaboradores</t>
  </si>
  <si>
    <t>Encargos</t>
  </si>
  <si>
    <t>Perfil do Colaborador</t>
  </si>
  <si>
    <t>Salário/Mês</t>
  </si>
  <si>
    <t>No. Dias Úteis</t>
  </si>
  <si>
    <t>No. Horas/Dia</t>
  </si>
  <si>
    <t>Desenvolvedor Junior</t>
  </si>
  <si>
    <t>Estagiário</t>
  </si>
  <si>
    <t>Média Simples</t>
  </si>
  <si>
    <t>Média Ponderada</t>
  </si>
  <si>
    <t>Ponderações</t>
  </si>
  <si>
    <t>Precificação do Projeto</t>
  </si>
  <si>
    <t>Custo do Projeto</t>
  </si>
  <si>
    <t>Despesas (%)</t>
  </si>
  <si>
    <t>Impostos (%)</t>
  </si>
  <si>
    <t>Lucro (%)</t>
  </si>
  <si>
    <t>Gestor de Projeto</t>
  </si>
  <si>
    <t>Designer</t>
  </si>
  <si>
    <t>Desenvolvedor Junior banco de dados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</si>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</sst>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17" fontId="1" fillId="0" borderId="1" xfId="0" applyNumberFormat="1" applyFont="1" applyBorder="1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64" fontId="1" fillId="0" borderId="1" xfId="0" applyNumberFormat="1" applyFont="1" applyBorder="1"/>
    <xf numFmtId="164" fontId="0" fillId="0" borderId="1" xfId="0" applyNumberFormat="1" applyBorder="1"/>
    <xf numFmtId="10" fontId="0" fillId="0" borderId="0" xfId="0" applyNumberFormat="1"/>
    <xf numFmtId="9" fontId="0" fillId="0" borderId="0" xfId="1" applyFont="1" applyBorder="1"/>
    <xf numFmtId="0" fontId="0" fillId="2" borderId="0" xfId="0" applyFill="1"/>
    <xf numFmtId="164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wrapText="1"/>
    </xf>
    <xf numFmtId="8" fontId="0" fillId="2" borderId="0" xfId="0" applyNumberFormat="1" applyFill="1"/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 wrapText="1"/>
    </xf>
    <xf numFmtId="8" fontId="0" fillId="0" borderId="1" xfId="0" applyNumberFormat="1" applyBorder="1" applyAlignment="1">
      <alignment horizontal="center"/>
    </xf>
    <xf numFmtId="8" fontId="0" fillId="0" borderId="1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EB872-DDCB-40C1-86B5-66DA2799F33D}">
  <dimension ref="A1:K21"/>
  <sheetViews>
    <sheetView tabSelected="1" topLeftCell="B1" zoomScale="210" zoomScaleNormal="210" workbookViewId="0">
      <selection activeCell="F4" sqref="F4"/>
    </sheetView>
  </sheetViews>
  <sheetFormatPr defaultRowHeight="15" x14ac:dyDescent="0.25"/>
  <cols>
    <col min="1" max="1" width="34.28515625" bestFit="1" customWidth="1"/>
    <col min="2" max="2" width="26.5703125" customWidth="1"/>
    <col min="3" max="4" width="12.28515625" bestFit="1" customWidth="1"/>
    <col min="5" max="5" width="20.140625" bestFit="1" customWidth="1"/>
    <col min="6" max="6" width="14.5703125" style="6" bestFit="1" customWidth="1"/>
    <col min="7" max="7" width="14.5703125" bestFit="1" customWidth="1"/>
    <col min="8" max="8" width="16.7109375" bestFit="1" customWidth="1"/>
    <col min="9" max="9" width="13.5703125" style="6" bestFit="1" customWidth="1"/>
    <col min="10" max="10" width="25.28515625" bestFit="1" customWidth="1"/>
  </cols>
  <sheetData>
    <row r="1" spans="1:11" x14ac:dyDescent="0.25">
      <c r="A1" s="4" t="s">
        <v>2</v>
      </c>
      <c r="B1" s="4"/>
      <c r="J1" s="4"/>
    </row>
    <row r="2" spans="1:11" x14ac:dyDescent="0.25">
      <c r="G2" s="6"/>
      <c r="H2" s="4"/>
      <c r="I2"/>
    </row>
    <row r="3" spans="1:11" x14ac:dyDescent="0.25">
      <c r="A3" s="1" t="s">
        <v>3</v>
      </c>
      <c r="B3" s="1"/>
      <c r="C3" s="3">
        <v>45352</v>
      </c>
      <c r="D3" s="3">
        <v>45017</v>
      </c>
      <c r="E3" s="3">
        <v>45413</v>
      </c>
      <c r="F3" s="7">
        <v>200000</v>
      </c>
      <c r="G3" s="7" t="s">
        <v>7</v>
      </c>
      <c r="H3" s="4"/>
      <c r="I3"/>
    </row>
    <row r="4" spans="1:11" x14ac:dyDescent="0.25">
      <c r="A4" s="2" t="s">
        <v>0</v>
      </c>
      <c r="B4" s="2" t="s">
        <v>4</v>
      </c>
      <c r="C4" s="17">
        <v>20972</v>
      </c>
      <c r="D4" s="18">
        <v>20974</v>
      </c>
      <c r="E4" s="18">
        <v>20972</v>
      </c>
      <c r="F4" s="8"/>
      <c r="G4" s="8">
        <f>SUM(C4:F4)</f>
        <v>62918</v>
      </c>
      <c r="H4" s="4"/>
      <c r="I4"/>
    </row>
    <row r="5" spans="1:11" x14ac:dyDescent="0.25">
      <c r="A5" s="2"/>
      <c r="B5" s="2" t="s">
        <v>5</v>
      </c>
      <c r="C5" s="18" t="s">
        <v>30</v>
      </c>
      <c r="D5" s="18" t="s">
        <v>30</v>
      </c>
      <c r="E5" s="16" t="s">
        <v>30</v>
      </c>
      <c r="F5" s="8"/>
      <c r="G5" s="8">
        <f>SUM(C5:F5)</f>
        <v>0</v>
      </c>
      <c r="H5" s="4"/>
      <c r="I5"/>
    </row>
    <row r="6" spans="1:11" x14ac:dyDescent="0.25">
      <c r="A6" s="2"/>
      <c r="B6" s="2" t="s">
        <v>6</v>
      </c>
      <c r="C6" s="18"/>
      <c r="D6" s="19"/>
      <c r="E6" s="2"/>
      <c r="F6" s="8"/>
      <c r="G6" s="8">
        <f>SUM(C6:E6)</f>
        <v>0</v>
      </c>
      <c r="H6" s="4"/>
      <c r="I6" s="5"/>
    </row>
    <row r="7" spans="1:11" x14ac:dyDescent="0.25">
      <c r="J7" s="4"/>
      <c r="K7" s="5"/>
    </row>
    <row r="9" spans="1:11" x14ac:dyDescent="0.25">
      <c r="A9" t="s">
        <v>8</v>
      </c>
      <c r="B9" s="6">
        <f>(B11/(1-B13))*B10*B12</f>
        <v>103379.58041958042</v>
      </c>
      <c r="E9" t="s">
        <v>10</v>
      </c>
    </row>
    <row r="10" spans="1:11" x14ac:dyDescent="0.25">
      <c r="A10" s="11" t="s">
        <v>9</v>
      </c>
      <c r="B10" s="11">
        <f>480</f>
        <v>480</v>
      </c>
      <c r="E10" t="s">
        <v>13</v>
      </c>
      <c r="F10" s="6" t="s">
        <v>14</v>
      </c>
      <c r="G10" t="s">
        <v>15</v>
      </c>
      <c r="H10" t="s">
        <v>16</v>
      </c>
      <c r="I10" s="6" t="s">
        <v>1</v>
      </c>
      <c r="J10" t="s">
        <v>21</v>
      </c>
    </row>
    <row r="11" spans="1:11" x14ac:dyDescent="0.25">
      <c r="A11" t="s">
        <v>10</v>
      </c>
      <c r="B11" s="6">
        <f>I21</f>
        <v>25.665416666666669</v>
      </c>
      <c r="E11" s="11" t="s">
        <v>27</v>
      </c>
      <c r="F11" s="12">
        <v>4742</v>
      </c>
      <c r="G11">
        <v>20</v>
      </c>
      <c r="H11">
        <v>8</v>
      </c>
      <c r="I11" s="12">
        <f>(F11/G11)/H11</f>
        <v>29.637499999999999</v>
      </c>
      <c r="J11" s="13">
        <v>0.4</v>
      </c>
    </row>
    <row r="12" spans="1:11" x14ac:dyDescent="0.25">
      <c r="A12" s="11" t="s">
        <v>11</v>
      </c>
      <c r="B12" s="11">
        <v>6</v>
      </c>
      <c r="E12" s="11" t="s">
        <v>28</v>
      </c>
      <c r="F12" s="12">
        <v>3980</v>
      </c>
      <c r="G12">
        <v>20</v>
      </c>
      <c r="H12">
        <v>8</v>
      </c>
      <c r="I12" s="12">
        <f t="shared" ref="I12:I15" si="0">(F12/G12)/H12</f>
        <v>24.875</v>
      </c>
      <c r="J12" s="13">
        <v>0.35</v>
      </c>
    </row>
    <row r="13" spans="1:11" x14ac:dyDescent="0.25">
      <c r="A13" t="s">
        <v>12</v>
      </c>
      <c r="B13" s="9">
        <v>0.28499999999999998</v>
      </c>
      <c r="E13" s="11" t="s">
        <v>17</v>
      </c>
      <c r="F13" s="12">
        <v>3500</v>
      </c>
      <c r="G13">
        <v>20</v>
      </c>
      <c r="H13">
        <v>8</v>
      </c>
      <c r="I13" s="12">
        <f t="shared" si="0"/>
        <v>21.875</v>
      </c>
      <c r="J13" s="13">
        <v>0.2</v>
      </c>
    </row>
    <row r="14" spans="1:11" x14ac:dyDescent="0.25">
      <c r="E14" s="11" t="s">
        <v>18</v>
      </c>
      <c r="F14" s="12">
        <v>1750</v>
      </c>
      <c r="G14">
        <v>20</v>
      </c>
      <c r="H14">
        <v>6</v>
      </c>
      <c r="I14" s="12">
        <f t="shared" si="0"/>
        <v>14.583333333333334</v>
      </c>
      <c r="J14" s="13">
        <v>0.05</v>
      </c>
    </row>
    <row r="15" spans="1:11" ht="45" x14ac:dyDescent="0.25">
      <c r="E15" s="14" t="s">
        <v>29</v>
      </c>
      <c r="F15" s="15">
        <v>3500</v>
      </c>
      <c r="G15">
        <v>20</v>
      </c>
      <c r="H15">
        <v>8</v>
      </c>
      <c r="I15" s="6">
        <f t="shared" si="0"/>
        <v>21.875</v>
      </c>
    </row>
    <row r="16" spans="1:11" x14ac:dyDescent="0.25">
      <c r="A16" t="s">
        <v>22</v>
      </c>
      <c r="B16" s="6">
        <f>B17/(1-(B18+B19+B20))</f>
        <v>225473.45783987004</v>
      </c>
      <c r="G16">
        <v>30</v>
      </c>
    </row>
    <row r="17" spans="1:9" x14ac:dyDescent="0.25">
      <c r="A17" t="s">
        <v>23</v>
      </c>
      <c r="B17" s="6">
        <f>B9</f>
        <v>103379.58041958042</v>
      </c>
      <c r="G17">
        <v>30</v>
      </c>
    </row>
    <row r="18" spans="1:9" x14ac:dyDescent="0.25">
      <c r="A18" t="s">
        <v>24</v>
      </c>
      <c r="B18" s="10">
        <f>50000/250000</f>
        <v>0.2</v>
      </c>
    </row>
    <row r="19" spans="1:9" x14ac:dyDescent="0.25">
      <c r="A19" t="s">
        <v>25</v>
      </c>
      <c r="B19" s="9">
        <v>0.24149999999999999</v>
      </c>
    </row>
    <row r="20" spans="1:9" x14ac:dyDescent="0.25">
      <c r="A20" t="s">
        <v>26</v>
      </c>
      <c r="B20" s="5">
        <v>0.1</v>
      </c>
      <c r="H20" t="s">
        <v>19</v>
      </c>
      <c r="I20" s="6">
        <f>AVERAGE(I11:I19)</f>
        <v>22.569166666666668</v>
      </c>
    </row>
    <row r="21" spans="1:9" x14ac:dyDescent="0.25">
      <c r="H21" t="s">
        <v>20</v>
      </c>
      <c r="I21" s="6">
        <f>(I11*J11)+(I12*J12)+(I13*J13)+(I14*J14)</f>
        <v>25.665416666666669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Silva</dc:creator>
  <cp:lastModifiedBy>Hadassa</cp:lastModifiedBy>
  <dcterms:created xsi:type="dcterms:W3CDTF">2023-05-18T18:34:33Z</dcterms:created>
  <dcterms:modified xsi:type="dcterms:W3CDTF">2024-04-25T20:51:07Z</dcterms:modified>
</cp:coreProperties>
</file>